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17 MART ÇARŞAMBA\"/>
    </mc:Choice>
  </mc:AlternateContent>
  <xr:revisionPtr revIDLastSave="0" documentId="13_ncr:1_{A27C11FA-CE2F-4465-8F92-DCBEB6A7EE55}" xr6:coauthVersionLast="46" xr6:coauthVersionMax="46" xr10:uidLastSave="{00000000-0000-0000-0000-000000000000}"/>
  <bookViews>
    <workbookView xWindow="-120" yWindow="-120" windowWidth="20730" windowHeight="11310" xr2:uid="{2C2FFA2E-1C22-4F88-BAB9-FA768B2BA011}"/>
  </bookViews>
  <sheets>
    <sheet name="Sayfa1 (2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'Sayfa1 (2)'!$A$1:$CI$641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641" i="1" l="1"/>
  <c r="BC641" i="1"/>
  <c r="AY641" i="1"/>
  <c r="AW641" i="1"/>
  <c r="AU641" i="1"/>
  <c r="AT641" i="1"/>
  <c r="AS641" i="1"/>
  <c r="AP641" i="1"/>
  <c r="AM641" i="1"/>
  <c r="AN641" i="1" s="1"/>
  <c r="AJ641" i="1"/>
  <c r="AL641" i="1" s="1"/>
  <c r="AF641" i="1"/>
  <c r="AD641" i="1"/>
  <c r="Y641" i="1"/>
  <c r="X641" i="1"/>
  <c r="W641" i="1"/>
  <c r="V641" i="1"/>
  <c r="AB641" i="1" s="1"/>
  <c r="U641" i="1"/>
  <c r="T641" i="1"/>
  <c r="Z641" i="1" s="1"/>
  <c r="AC641" i="1" s="1"/>
  <c r="F641" i="1"/>
  <c r="BN640" i="1"/>
  <c r="BC640" i="1"/>
  <c r="AY640" i="1"/>
  <c r="AW640" i="1"/>
  <c r="AU640" i="1"/>
  <c r="AT640" i="1"/>
  <c r="AS640" i="1"/>
  <c r="BA640" i="1" s="1"/>
  <c r="AP640" i="1"/>
  <c r="AN640" i="1"/>
  <c r="AM640" i="1"/>
  <c r="AL640" i="1"/>
  <c r="AZ640" i="1" s="1"/>
  <c r="AJ640" i="1"/>
  <c r="AF640" i="1"/>
  <c r="AD640" i="1"/>
  <c r="AI640" i="1" s="1"/>
  <c r="AX640" i="1" s="1"/>
  <c r="Y640" i="1"/>
  <c r="X640" i="1"/>
  <c r="W640" i="1"/>
  <c r="V640" i="1"/>
  <c r="U640" i="1"/>
  <c r="AA640" i="1" s="1"/>
  <c r="T640" i="1"/>
  <c r="F640" i="1"/>
  <c r="BN639" i="1"/>
  <c r="BC639" i="1"/>
  <c r="AY639" i="1"/>
  <c r="AW639" i="1"/>
  <c r="AU639" i="1"/>
  <c r="AT639" i="1"/>
  <c r="AS639" i="1"/>
  <c r="AP639" i="1"/>
  <c r="AM639" i="1"/>
  <c r="AN639" i="1" s="1"/>
  <c r="AJ639" i="1"/>
  <c r="AL639" i="1" s="1"/>
  <c r="AF639" i="1"/>
  <c r="AD639" i="1"/>
  <c r="Y639" i="1"/>
  <c r="X639" i="1"/>
  <c r="W639" i="1"/>
  <c r="V639" i="1"/>
  <c r="AB639" i="1" s="1"/>
  <c r="U639" i="1"/>
  <c r="T639" i="1"/>
  <c r="Z639" i="1" s="1"/>
  <c r="AC639" i="1" s="1"/>
  <c r="F639" i="1"/>
  <c r="BN638" i="1"/>
  <c r="BC638" i="1"/>
  <c r="AY638" i="1"/>
  <c r="AW638" i="1"/>
  <c r="AU638" i="1"/>
  <c r="AT638" i="1"/>
  <c r="AS638" i="1"/>
  <c r="BA638" i="1" s="1"/>
  <c r="AP638" i="1"/>
  <c r="AN638" i="1"/>
  <c r="AM638" i="1"/>
  <c r="AL638" i="1"/>
  <c r="AZ638" i="1" s="1"/>
  <c r="AJ638" i="1"/>
  <c r="AI638" i="1"/>
  <c r="AX638" i="1" s="1"/>
  <c r="AF638" i="1"/>
  <c r="AD638" i="1"/>
  <c r="Y638" i="1"/>
  <c r="X638" i="1"/>
  <c r="W638" i="1"/>
  <c r="V638" i="1"/>
  <c r="AB638" i="1" s="1"/>
  <c r="U638" i="1"/>
  <c r="T638" i="1"/>
  <c r="Z638" i="1" s="1"/>
  <c r="AC638" i="1" s="1"/>
  <c r="F638" i="1"/>
  <c r="BN637" i="1"/>
  <c r="BC637" i="1"/>
  <c r="AY637" i="1"/>
  <c r="AZ637" i="1" s="1"/>
  <c r="AW637" i="1"/>
  <c r="AU637" i="1"/>
  <c r="AT637" i="1"/>
  <c r="AS637" i="1"/>
  <c r="BA637" i="1" s="1"/>
  <c r="AP637" i="1"/>
  <c r="AM637" i="1"/>
  <c r="AN637" i="1" s="1"/>
  <c r="AJ637" i="1"/>
  <c r="AL637" i="1" s="1"/>
  <c r="AF637" i="1"/>
  <c r="AD637" i="1"/>
  <c r="AI637" i="1" s="1"/>
  <c r="Y637" i="1"/>
  <c r="X637" i="1"/>
  <c r="W637" i="1"/>
  <c r="V637" i="1"/>
  <c r="U637" i="1"/>
  <c r="AA637" i="1" s="1"/>
  <c r="T637" i="1"/>
  <c r="F637" i="1"/>
  <c r="BN636" i="1"/>
  <c r="BC636" i="1"/>
  <c r="AY636" i="1"/>
  <c r="AW636" i="1"/>
  <c r="AU636" i="1"/>
  <c r="AT636" i="1"/>
  <c r="AS636" i="1"/>
  <c r="AP636" i="1"/>
  <c r="AM636" i="1"/>
  <c r="AN636" i="1" s="1"/>
  <c r="AJ636" i="1"/>
  <c r="AL636" i="1" s="1"/>
  <c r="AZ636" i="1" s="1"/>
  <c r="AF636" i="1"/>
  <c r="AD636" i="1"/>
  <c r="AI636" i="1" s="1"/>
  <c r="AX636" i="1" s="1"/>
  <c r="Y636" i="1"/>
  <c r="X636" i="1"/>
  <c r="W636" i="1"/>
  <c r="V636" i="1"/>
  <c r="AB636" i="1" s="1"/>
  <c r="U636" i="1"/>
  <c r="T636" i="1"/>
  <c r="Z636" i="1" s="1"/>
  <c r="AC636" i="1" s="1"/>
  <c r="F636" i="1"/>
  <c r="BN635" i="1"/>
  <c r="BC635" i="1"/>
  <c r="AY635" i="1"/>
  <c r="AZ635" i="1" s="1"/>
  <c r="AW635" i="1"/>
  <c r="AU635" i="1"/>
  <c r="AT635" i="1"/>
  <c r="AS635" i="1"/>
  <c r="BA635" i="1" s="1"/>
  <c r="BD635" i="1" s="1"/>
  <c r="BE635" i="1" s="1"/>
  <c r="AP635" i="1"/>
  <c r="AM635" i="1"/>
  <c r="AN635" i="1" s="1"/>
  <c r="AJ635" i="1"/>
  <c r="AL635" i="1" s="1"/>
  <c r="AF635" i="1"/>
  <c r="AD635" i="1"/>
  <c r="AI635" i="1" s="1"/>
  <c r="Y635" i="1"/>
  <c r="X635" i="1"/>
  <c r="W635" i="1"/>
  <c r="V635" i="1"/>
  <c r="U635" i="1"/>
  <c r="AA635" i="1" s="1"/>
  <c r="T635" i="1"/>
  <c r="F635" i="1"/>
  <c r="BN634" i="1"/>
  <c r="BC634" i="1"/>
  <c r="AY634" i="1"/>
  <c r="AW634" i="1"/>
  <c r="AU634" i="1"/>
  <c r="AT634" i="1"/>
  <c r="AS634" i="1"/>
  <c r="AP634" i="1"/>
  <c r="AM634" i="1"/>
  <c r="AN634" i="1" s="1"/>
  <c r="AJ634" i="1"/>
  <c r="AL634" i="1" s="1"/>
  <c r="AZ634" i="1" s="1"/>
  <c r="AF634" i="1"/>
  <c r="AD634" i="1"/>
  <c r="AI634" i="1" s="1"/>
  <c r="Y634" i="1"/>
  <c r="X634" i="1"/>
  <c r="W634" i="1"/>
  <c r="V634" i="1"/>
  <c r="U634" i="1"/>
  <c r="AA634" i="1" s="1"/>
  <c r="T634" i="1"/>
  <c r="F634" i="1"/>
  <c r="BN633" i="1"/>
  <c r="BC633" i="1"/>
  <c r="AY633" i="1"/>
  <c r="AW633" i="1"/>
  <c r="AU633" i="1"/>
  <c r="AT633" i="1"/>
  <c r="AS633" i="1"/>
  <c r="AP633" i="1"/>
  <c r="AM633" i="1"/>
  <c r="AN633" i="1" s="1"/>
  <c r="AJ633" i="1"/>
  <c r="AL633" i="1" s="1"/>
  <c r="AF633" i="1"/>
  <c r="AD633" i="1"/>
  <c r="AI633" i="1" s="1"/>
  <c r="Y633" i="1"/>
  <c r="X633" i="1"/>
  <c r="W633" i="1"/>
  <c r="V633" i="1"/>
  <c r="U633" i="1"/>
  <c r="T633" i="1"/>
  <c r="F633" i="1"/>
  <c r="BN632" i="1"/>
  <c r="BC632" i="1"/>
  <c r="AY632" i="1"/>
  <c r="AW632" i="1"/>
  <c r="AU632" i="1"/>
  <c r="AT632" i="1"/>
  <c r="AS632" i="1"/>
  <c r="BA632" i="1" s="1"/>
  <c r="AP632" i="1"/>
  <c r="AN632" i="1"/>
  <c r="AM632" i="1"/>
  <c r="AL632" i="1"/>
  <c r="AZ632" i="1" s="1"/>
  <c r="AJ632" i="1"/>
  <c r="AI632" i="1"/>
  <c r="AX632" i="1" s="1"/>
  <c r="AF632" i="1"/>
  <c r="AD632" i="1"/>
  <c r="Y632" i="1"/>
  <c r="X632" i="1"/>
  <c r="W632" i="1"/>
  <c r="V632" i="1"/>
  <c r="AB632" i="1" s="1"/>
  <c r="U632" i="1"/>
  <c r="T632" i="1"/>
  <c r="Z632" i="1" s="1"/>
  <c r="AC632" i="1" s="1"/>
  <c r="F632" i="1"/>
  <c r="BN631" i="1"/>
  <c r="BC631" i="1"/>
  <c r="AY631" i="1"/>
  <c r="AW631" i="1"/>
  <c r="AU631" i="1"/>
  <c r="AT631" i="1"/>
  <c r="AS631" i="1"/>
  <c r="AP631" i="1"/>
  <c r="AM631" i="1"/>
  <c r="AN631" i="1" s="1"/>
  <c r="AJ631" i="1"/>
  <c r="AL631" i="1" s="1"/>
  <c r="AF631" i="1"/>
  <c r="AD631" i="1"/>
  <c r="AI631" i="1" s="1"/>
  <c r="Y631" i="1"/>
  <c r="X631" i="1"/>
  <c r="W631" i="1"/>
  <c r="V631" i="1"/>
  <c r="U631" i="1"/>
  <c r="AA631" i="1" s="1"/>
  <c r="T631" i="1"/>
  <c r="F631" i="1"/>
  <c r="BN630" i="1"/>
  <c r="BC630" i="1"/>
  <c r="AY630" i="1"/>
  <c r="AW630" i="1"/>
  <c r="AU630" i="1"/>
  <c r="AT630" i="1"/>
  <c r="AS630" i="1"/>
  <c r="AP630" i="1"/>
  <c r="AM630" i="1"/>
  <c r="AN630" i="1" s="1"/>
  <c r="AJ630" i="1"/>
  <c r="AL630" i="1" s="1"/>
  <c r="AZ630" i="1" s="1"/>
  <c r="AF630" i="1"/>
  <c r="AD630" i="1"/>
  <c r="AI630" i="1" s="1"/>
  <c r="AX630" i="1" s="1"/>
  <c r="Y630" i="1"/>
  <c r="X630" i="1"/>
  <c r="W630" i="1"/>
  <c r="V630" i="1"/>
  <c r="AB630" i="1" s="1"/>
  <c r="U630" i="1"/>
  <c r="T630" i="1"/>
  <c r="Z630" i="1" s="1"/>
  <c r="F630" i="1"/>
  <c r="BN629" i="1"/>
  <c r="BC629" i="1"/>
  <c r="AY629" i="1"/>
  <c r="AW629" i="1"/>
  <c r="AU629" i="1"/>
  <c r="AT629" i="1"/>
  <c r="AS629" i="1"/>
  <c r="AP629" i="1"/>
  <c r="AM629" i="1"/>
  <c r="AN629" i="1" s="1"/>
  <c r="AJ629" i="1"/>
  <c r="AL629" i="1" s="1"/>
  <c r="AF629" i="1"/>
  <c r="AD629" i="1"/>
  <c r="Y629" i="1"/>
  <c r="X629" i="1"/>
  <c r="W629" i="1"/>
  <c r="V629" i="1"/>
  <c r="U629" i="1"/>
  <c r="AA629" i="1" s="1"/>
  <c r="T629" i="1"/>
  <c r="F629" i="1"/>
  <c r="BN628" i="1"/>
  <c r="BC628" i="1"/>
  <c r="AY628" i="1"/>
  <c r="AW628" i="1"/>
  <c r="AU628" i="1"/>
  <c r="AT628" i="1"/>
  <c r="AS628" i="1"/>
  <c r="AP628" i="1"/>
  <c r="AM628" i="1"/>
  <c r="AN628" i="1" s="1"/>
  <c r="AJ628" i="1"/>
  <c r="AL628" i="1" s="1"/>
  <c r="AZ628" i="1" s="1"/>
  <c r="AF628" i="1"/>
  <c r="AD628" i="1"/>
  <c r="AI628" i="1" s="1"/>
  <c r="AX628" i="1" s="1"/>
  <c r="Y628" i="1"/>
  <c r="X628" i="1"/>
  <c r="W628" i="1"/>
  <c r="V628" i="1"/>
  <c r="AB628" i="1" s="1"/>
  <c r="U628" i="1"/>
  <c r="T628" i="1"/>
  <c r="Z628" i="1" s="1"/>
  <c r="AC628" i="1" s="1"/>
  <c r="F628" i="1"/>
  <c r="BN627" i="1"/>
  <c r="BC627" i="1"/>
  <c r="AY627" i="1"/>
  <c r="AW627" i="1"/>
  <c r="AU627" i="1"/>
  <c r="AT627" i="1"/>
  <c r="AS627" i="1"/>
  <c r="AP627" i="1"/>
  <c r="AM627" i="1"/>
  <c r="AN627" i="1" s="1"/>
  <c r="AJ627" i="1"/>
  <c r="AL627" i="1" s="1"/>
  <c r="AF627" i="1"/>
  <c r="AD627" i="1"/>
  <c r="AI627" i="1" s="1"/>
  <c r="Y627" i="1"/>
  <c r="X627" i="1"/>
  <c r="W627" i="1"/>
  <c r="V627" i="1"/>
  <c r="U627" i="1"/>
  <c r="AA627" i="1" s="1"/>
  <c r="T627" i="1"/>
  <c r="F627" i="1"/>
  <c r="BN626" i="1"/>
  <c r="BC626" i="1"/>
  <c r="AY626" i="1"/>
  <c r="AW626" i="1"/>
  <c r="AU626" i="1"/>
  <c r="AT626" i="1"/>
  <c r="AS626" i="1"/>
  <c r="AP626" i="1"/>
  <c r="AM626" i="1"/>
  <c r="AJ626" i="1"/>
  <c r="AL626" i="1" s="1"/>
  <c r="AZ626" i="1" s="1"/>
  <c r="AF626" i="1"/>
  <c r="AD626" i="1"/>
  <c r="Y626" i="1"/>
  <c r="X626" i="1"/>
  <c r="W626" i="1"/>
  <c r="V626" i="1"/>
  <c r="U626" i="1"/>
  <c r="AA626" i="1" s="1"/>
  <c r="T626" i="1"/>
  <c r="F626" i="1"/>
  <c r="BN624" i="1"/>
  <c r="BC624" i="1"/>
  <c r="AY624" i="1"/>
  <c r="AW624" i="1"/>
  <c r="AU624" i="1"/>
  <c r="AT624" i="1"/>
  <c r="AS624" i="1"/>
  <c r="AP624" i="1"/>
  <c r="AM624" i="1"/>
  <c r="AN624" i="1" s="1"/>
  <c r="AJ624" i="1"/>
  <c r="AL624" i="1" s="1"/>
  <c r="AZ624" i="1" s="1"/>
  <c r="AF624" i="1"/>
  <c r="AD624" i="1"/>
  <c r="Y624" i="1"/>
  <c r="X624" i="1"/>
  <c r="W624" i="1"/>
  <c r="V624" i="1"/>
  <c r="U624" i="1"/>
  <c r="T624" i="1"/>
  <c r="F624" i="1"/>
  <c r="BN623" i="1"/>
  <c r="BC623" i="1"/>
  <c r="AY623" i="1"/>
  <c r="AZ623" i="1" s="1"/>
  <c r="AW623" i="1"/>
  <c r="AU623" i="1"/>
  <c r="AT623" i="1"/>
  <c r="AS623" i="1"/>
  <c r="BA623" i="1" s="1"/>
  <c r="BD623" i="1" s="1"/>
  <c r="BE623" i="1" s="1"/>
  <c r="BG623" i="1" s="1"/>
  <c r="AP623" i="1"/>
  <c r="AM623" i="1"/>
  <c r="AJ623" i="1"/>
  <c r="AL623" i="1" s="1"/>
  <c r="AF623" i="1"/>
  <c r="AD623" i="1"/>
  <c r="Y623" i="1"/>
  <c r="X623" i="1"/>
  <c r="W623" i="1"/>
  <c r="V623" i="1"/>
  <c r="U623" i="1"/>
  <c r="AA623" i="1" s="1"/>
  <c r="T623" i="1"/>
  <c r="F623" i="1"/>
  <c r="BN622" i="1"/>
  <c r="BC622" i="1"/>
  <c r="AY622" i="1"/>
  <c r="AW622" i="1"/>
  <c r="AU622" i="1"/>
  <c r="AT622" i="1"/>
  <c r="AS622" i="1"/>
  <c r="AP622" i="1"/>
  <c r="AM622" i="1"/>
  <c r="AJ622" i="1"/>
  <c r="AL622" i="1" s="1"/>
  <c r="AF622" i="1"/>
  <c r="AD622" i="1"/>
  <c r="Y622" i="1"/>
  <c r="X622" i="1"/>
  <c r="W622" i="1"/>
  <c r="V622" i="1"/>
  <c r="U622" i="1"/>
  <c r="AA622" i="1" s="1"/>
  <c r="T622" i="1"/>
  <c r="F622" i="1"/>
  <c r="BN621" i="1"/>
  <c r="BC621" i="1"/>
  <c r="AY621" i="1"/>
  <c r="AW621" i="1"/>
  <c r="AU621" i="1"/>
  <c r="AT621" i="1"/>
  <c r="AS621" i="1"/>
  <c r="AP621" i="1"/>
  <c r="AM621" i="1"/>
  <c r="AJ621" i="1"/>
  <c r="AL621" i="1" s="1"/>
  <c r="AZ621" i="1" s="1"/>
  <c r="AF621" i="1"/>
  <c r="AD621" i="1"/>
  <c r="Y621" i="1"/>
  <c r="X621" i="1"/>
  <c r="W621" i="1"/>
  <c r="V621" i="1"/>
  <c r="U621" i="1"/>
  <c r="AA621" i="1" s="1"/>
  <c r="T621" i="1"/>
  <c r="F621" i="1"/>
  <c r="BN620" i="1"/>
  <c r="BC620" i="1"/>
  <c r="AY620" i="1"/>
  <c r="AW620" i="1"/>
  <c r="AU620" i="1"/>
  <c r="AT620" i="1"/>
  <c r="AS620" i="1"/>
  <c r="AP620" i="1"/>
  <c r="AM620" i="1"/>
  <c r="AJ620" i="1"/>
  <c r="AL620" i="1" s="1"/>
  <c r="AZ620" i="1" s="1"/>
  <c r="AF620" i="1"/>
  <c r="AD620" i="1"/>
  <c r="Y620" i="1"/>
  <c r="X620" i="1"/>
  <c r="W620" i="1"/>
  <c r="V620" i="1"/>
  <c r="U620" i="1"/>
  <c r="AA620" i="1" s="1"/>
  <c r="T620" i="1"/>
  <c r="F620" i="1"/>
  <c r="BN619" i="1"/>
  <c r="BC619" i="1"/>
  <c r="AY619" i="1"/>
  <c r="AW619" i="1"/>
  <c r="AU619" i="1"/>
  <c r="AT619" i="1"/>
  <c r="AS619" i="1"/>
  <c r="AP619" i="1"/>
  <c r="AM619" i="1"/>
  <c r="AN619" i="1" s="1"/>
  <c r="AJ619" i="1"/>
  <c r="AL619" i="1" s="1"/>
  <c r="AF619" i="1"/>
  <c r="AD619" i="1"/>
  <c r="AI619" i="1" s="1"/>
  <c r="Y619" i="1"/>
  <c r="X619" i="1"/>
  <c r="W619" i="1"/>
  <c r="V619" i="1"/>
  <c r="AB619" i="1" s="1"/>
  <c r="U619" i="1"/>
  <c r="T619" i="1"/>
  <c r="Z619" i="1" s="1"/>
  <c r="AC619" i="1" s="1"/>
  <c r="F619" i="1"/>
  <c r="BN618" i="1"/>
  <c r="BC618" i="1"/>
  <c r="AY618" i="1"/>
  <c r="AW618" i="1"/>
  <c r="AX618" i="1" s="1"/>
  <c r="AU618" i="1"/>
  <c r="AT618" i="1"/>
  <c r="AS618" i="1"/>
  <c r="BA618" i="1" s="1"/>
  <c r="BD618" i="1" s="1"/>
  <c r="BE618" i="1" s="1"/>
  <c r="BG618" i="1" s="1"/>
  <c r="AP618" i="1"/>
  <c r="AM618" i="1"/>
  <c r="AN618" i="1" s="1"/>
  <c r="AJ618" i="1"/>
  <c r="AL618" i="1" s="1"/>
  <c r="AF618" i="1"/>
  <c r="AD618" i="1"/>
  <c r="Y618" i="1"/>
  <c r="X618" i="1"/>
  <c r="W618" i="1"/>
  <c r="V618" i="1"/>
  <c r="U618" i="1"/>
  <c r="AA618" i="1" s="1"/>
  <c r="T618" i="1"/>
  <c r="F618" i="1"/>
  <c r="BN617" i="1"/>
  <c r="BC617" i="1"/>
  <c r="AY617" i="1"/>
  <c r="AW617" i="1"/>
  <c r="AU617" i="1"/>
  <c r="AT617" i="1"/>
  <c r="AS617" i="1"/>
  <c r="AP617" i="1"/>
  <c r="AM617" i="1"/>
  <c r="AJ617" i="1"/>
  <c r="AL617" i="1" s="1"/>
  <c r="AZ617" i="1" s="1"/>
  <c r="AF617" i="1"/>
  <c r="AD617" i="1"/>
  <c r="Y617" i="1"/>
  <c r="X617" i="1"/>
  <c r="W617" i="1"/>
  <c r="V617" i="1"/>
  <c r="U617" i="1"/>
  <c r="AA617" i="1" s="1"/>
  <c r="T617" i="1"/>
  <c r="F617" i="1"/>
  <c r="BN616" i="1"/>
  <c r="BC616" i="1"/>
  <c r="AY616" i="1"/>
  <c r="AW616" i="1"/>
  <c r="AU616" i="1"/>
  <c r="AT616" i="1"/>
  <c r="AS616" i="1"/>
  <c r="AP616" i="1"/>
  <c r="AM616" i="1"/>
  <c r="AJ616" i="1"/>
  <c r="AL616" i="1" s="1"/>
  <c r="AZ616" i="1" s="1"/>
  <c r="AF616" i="1"/>
  <c r="AD616" i="1"/>
  <c r="Y616" i="1"/>
  <c r="X616" i="1"/>
  <c r="W616" i="1"/>
  <c r="V616" i="1"/>
  <c r="U616" i="1"/>
  <c r="AA616" i="1" s="1"/>
  <c r="T616" i="1"/>
  <c r="F616" i="1"/>
  <c r="BN615" i="1"/>
  <c r="BC615" i="1"/>
  <c r="AY615" i="1"/>
  <c r="AW615" i="1"/>
  <c r="AU615" i="1"/>
  <c r="AT615" i="1"/>
  <c r="AS615" i="1"/>
  <c r="AP615" i="1"/>
  <c r="AM615" i="1"/>
  <c r="AN615" i="1" s="1"/>
  <c r="AJ615" i="1"/>
  <c r="AL615" i="1" s="1"/>
  <c r="AF615" i="1"/>
  <c r="AD615" i="1"/>
  <c r="AI615" i="1" s="1"/>
  <c r="Y615" i="1"/>
  <c r="X615" i="1"/>
  <c r="W615" i="1"/>
  <c r="V615" i="1"/>
  <c r="AB615" i="1" s="1"/>
  <c r="U615" i="1"/>
  <c r="T615" i="1"/>
  <c r="Z615" i="1" s="1"/>
  <c r="AC615" i="1" s="1"/>
  <c r="F615" i="1"/>
  <c r="BN614" i="1"/>
  <c r="BC614" i="1"/>
  <c r="AY614" i="1"/>
  <c r="AW614" i="1"/>
  <c r="AU614" i="1"/>
  <c r="AT614" i="1"/>
  <c r="AS614" i="1"/>
  <c r="BA614" i="1" s="1"/>
  <c r="AP614" i="1"/>
  <c r="AN614" i="1"/>
  <c r="AM614" i="1"/>
  <c r="AL614" i="1"/>
  <c r="AZ614" i="1" s="1"/>
  <c r="AJ614" i="1"/>
  <c r="AF614" i="1"/>
  <c r="AD614" i="1"/>
  <c r="AI614" i="1" s="1"/>
  <c r="AX614" i="1" s="1"/>
  <c r="Y614" i="1"/>
  <c r="X614" i="1"/>
  <c r="W614" i="1"/>
  <c r="V614" i="1"/>
  <c r="U614" i="1"/>
  <c r="AA614" i="1" s="1"/>
  <c r="T614" i="1"/>
  <c r="F614" i="1"/>
  <c r="BN613" i="1"/>
  <c r="BC613" i="1"/>
  <c r="AY613" i="1"/>
  <c r="AW613" i="1"/>
  <c r="AU613" i="1"/>
  <c r="AT613" i="1"/>
  <c r="AS613" i="1"/>
  <c r="AP613" i="1"/>
  <c r="AM613" i="1"/>
  <c r="AN613" i="1" s="1"/>
  <c r="AJ613" i="1"/>
  <c r="AL613" i="1" s="1"/>
  <c r="AF613" i="1"/>
  <c r="AD613" i="1"/>
  <c r="AI613" i="1" s="1"/>
  <c r="Y613" i="1"/>
  <c r="X613" i="1"/>
  <c r="W613" i="1"/>
  <c r="V613" i="1"/>
  <c r="AB613" i="1" s="1"/>
  <c r="U613" i="1"/>
  <c r="T613" i="1"/>
  <c r="Z613" i="1" s="1"/>
  <c r="AC613" i="1" s="1"/>
  <c r="F613" i="1"/>
  <c r="BN612" i="1"/>
  <c r="BC612" i="1"/>
  <c r="AY612" i="1"/>
  <c r="AW612" i="1"/>
  <c r="AU612" i="1"/>
  <c r="AT612" i="1"/>
  <c r="AS612" i="1"/>
  <c r="BA612" i="1" s="1"/>
  <c r="AP612" i="1"/>
  <c r="AN612" i="1"/>
  <c r="AM612" i="1"/>
  <c r="AL612" i="1"/>
  <c r="AZ612" i="1" s="1"/>
  <c r="AJ612" i="1"/>
  <c r="AF612" i="1"/>
  <c r="AD612" i="1"/>
  <c r="AI612" i="1" s="1"/>
  <c r="AX612" i="1" s="1"/>
  <c r="Y612" i="1"/>
  <c r="X612" i="1"/>
  <c r="W612" i="1"/>
  <c r="V612" i="1"/>
  <c r="U612" i="1"/>
  <c r="AA612" i="1" s="1"/>
  <c r="T612" i="1"/>
  <c r="F612" i="1"/>
  <c r="BN611" i="1"/>
  <c r="BC611" i="1"/>
  <c r="AY611" i="1"/>
  <c r="AW611" i="1"/>
  <c r="AU611" i="1"/>
  <c r="AT611" i="1"/>
  <c r="AS611" i="1"/>
  <c r="AP611" i="1"/>
  <c r="AM611" i="1"/>
  <c r="AN611" i="1" s="1"/>
  <c r="AJ611" i="1"/>
  <c r="AL611" i="1" s="1"/>
  <c r="AF611" i="1"/>
  <c r="AD611" i="1"/>
  <c r="AI611" i="1" s="1"/>
  <c r="Y611" i="1"/>
  <c r="X611" i="1"/>
  <c r="W611" i="1"/>
  <c r="V611" i="1"/>
  <c r="AB611" i="1" s="1"/>
  <c r="U611" i="1"/>
  <c r="T611" i="1"/>
  <c r="Z611" i="1" s="1"/>
  <c r="AC611" i="1" s="1"/>
  <c r="F611" i="1"/>
  <c r="BN610" i="1"/>
  <c r="BC610" i="1"/>
  <c r="AY610" i="1"/>
  <c r="AW610" i="1"/>
  <c r="AU610" i="1"/>
  <c r="AT610" i="1"/>
  <c r="AS610" i="1"/>
  <c r="BA610" i="1" s="1"/>
  <c r="AP610" i="1"/>
  <c r="AN610" i="1"/>
  <c r="AM610" i="1"/>
  <c r="AL610" i="1"/>
  <c r="AZ610" i="1" s="1"/>
  <c r="AJ610" i="1"/>
  <c r="AF610" i="1"/>
  <c r="AD610" i="1"/>
  <c r="AI610" i="1" s="1"/>
  <c r="AX610" i="1" s="1"/>
  <c r="Y610" i="1"/>
  <c r="X610" i="1"/>
  <c r="W610" i="1"/>
  <c r="V610" i="1"/>
  <c r="U610" i="1"/>
  <c r="AA610" i="1" s="1"/>
  <c r="T610" i="1"/>
  <c r="F610" i="1"/>
  <c r="BN609" i="1"/>
  <c r="BC609" i="1"/>
  <c r="AY609" i="1"/>
  <c r="AW609" i="1"/>
  <c r="AU609" i="1"/>
  <c r="AT609" i="1"/>
  <c r="AS609" i="1"/>
  <c r="AP609" i="1"/>
  <c r="AM609" i="1"/>
  <c r="AN609" i="1" s="1"/>
  <c r="AJ609" i="1"/>
  <c r="AL609" i="1" s="1"/>
  <c r="AF609" i="1"/>
  <c r="AD609" i="1"/>
  <c r="AI609" i="1" s="1"/>
  <c r="Y609" i="1"/>
  <c r="X609" i="1"/>
  <c r="W609" i="1"/>
  <c r="V609" i="1"/>
  <c r="AB609" i="1" s="1"/>
  <c r="U609" i="1"/>
  <c r="T609" i="1"/>
  <c r="Z609" i="1" s="1"/>
  <c r="AC609" i="1" s="1"/>
  <c r="F609" i="1"/>
  <c r="BN608" i="1"/>
  <c r="BC608" i="1"/>
  <c r="AY608" i="1"/>
  <c r="AW608" i="1"/>
  <c r="AU608" i="1"/>
  <c r="AT608" i="1"/>
  <c r="AS608" i="1"/>
  <c r="BA608" i="1" s="1"/>
  <c r="AP608" i="1"/>
  <c r="AN608" i="1"/>
  <c r="AM608" i="1"/>
  <c r="AL608" i="1"/>
  <c r="AZ608" i="1" s="1"/>
  <c r="AJ608" i="1"/>
  <c r="AI608" i="1"/>
  <c r="AX608" i="1" s="1"/>
  <c r="AF608" i="1"/>
  <c r="AD608" i="1"/>
  <c r="Y608" i="1"/>
  <c r="X608" i="1"/>
  <c r="W608" i="1"/>
  <c r="V608" i="1"/>
  <c r="AB608" i="1" s="1"/>
  <c r="U608" i="1"/>
  <c r="AA608" i="1" s="1"/>
  <c r="T608" i="1"/>
  <c r="F608" i="1"/>
  <c r="BN607" i="1"/>
  <c r="BC607" i="1"/>
  <c r="AY607" i="1"/>
  <c r="AW607" i="1"/>
  <c r="AU607" i="1"/>
  <c r="AT607" i="1"/>
  <c r="AS607" i="1"/>
  <c r="AP607" i="1"/>
  <c r="AM607" i="1"/>
  <c r="AJ607" i="1"/>
  <c r="AL607" i="1" s="1"/>
  <c r="AF607" i="1"/>
  <c r="AD607" i="1"/>
  <c r="Y607" i="1"/>
  <c r="X607" i="1"/>
  <c r="W607" i="1"/>
  <c r="V607" i="1"/>
  <c r="U607" i="1"/>
  <c r="T607" i="1"/>
  <c r="F607" i="1"/>
  <c r="BN606" i="1"/>
  <c r="BC606" i="1"/>
  <c r="AY606" i="1"/>
  <c r="AW606" i="1"/>
  <c r="AU606" i="1"/>
  <c r="AT606" i="1"/>
  <c r="AS606" i="1"/>
  <c r="BA606" i="1" s="1"/>
  <c r="AP606" i="1"/>
  <c r="AN606" i="1"/>
  <c r="AM606" i="1"/>
  <c r="AL606" i="1"/>
  <c r="AZ606" i="1" s="1"/>
  <c r="AJ606" i="1"/>
  <c r="AI606" i="1"/>
  <c r="AX606" i="1" s="1"/>
  <c r="AF606" i="1"/>
  <c r="AD606" i="1"/>
  <c r="Y606" i="1"/>
  <c r="X606" i="1"/>
  <c r="W606" i="1"/>
  <c r="V606" i="1"/>
  <c r="AB606" i="1" s="1"/>
  <c r="U606" i="1"/>
  <c r="T606" i="1"/>
  <c r="Z606" i="1" s="1"/>
  <c r="AC606" i="1" s="1"/>
  <c r="F606" i="1"/>
  <c r="BN605" i="1"/>
  <c r="BC605" i="1"/>
  <c r="AY605" i="1"/>
  <c r="AW605" i="1"/>
  <c r="AU605" i="1"/>
  <c r="AT605" i="1"/>
  <c r="AS605" i="1"/>
  <c r="BA605" i="1" s="1"/>
  <c r="BD605" i="1" s="1"/>
  <c r="BE605" i="1" s="1"/>
  <c r="AP605" i="1"/>
  <c r="AM605" i="1"/>
  <c r="AN605" i="1" s="1"/>
  <c r="AJ605" i="1"/>
  <c r="AL605" i="1" s="1"/>
  <c r="AF605" i="1"/>
  <c r="AD605" i="1"/>
  <c r="Y605" i="1"/>
  <c r="X605" i="1"/>
  <c r="W605" i="1"/>
  <c r="V605" i="1"/>
  <c r="U605" i="1"/>
  <c r="AA605" i="1" s="1"/>
  <c r="T605" i="1"/>
  <c r="F605" i="1"/>
  <c r="BN604" i="1"/>
  <c r="BC604" i="1"/>
  <c r="AY604" i="1"/>
  <c r="AW604" i="1"/>
  <c r="AU604" i="1"/>
  <c r="AT604" i="1"/>
  <c r="AS604" i="1"/>
  <c r="AP604" i="1"/>
  <c r="AM604" i="1"/>
  <c r="AN604" i="1" s="1"/>
  <c r="AJ604" i="1"/>
  <c r="AL604" i="1" s="1"/>
  <c r="AF604" i="1"/>
  <c r="AD604" i="1"/>
  <c r="Y604" i="1"/>
  <c r="X604" i="1"/>
  <c r="W604" i="1"/>
  <c r="V604" i="1"/>
  <c r="AB604" i="1" s="1"/>
  <c r="U604" i="1"/>
  <c r="T604" i="1"/>
  <c r="Z604" i="1" s="1"/>
  <c r="AC604" i="1" s="1"/>
  <c r="F604" i="1"/>
  <c r="BN603" i="1"/>
  <c r="BC603" i="1"/>
  <c r="AY603" i="1"/>
  <c r="AW603" i="1"/>
  <c r="AU603" i="1"/>
  <c r="AT603" i="1"/>
  <c r="AS603" i="1"/>
  <c r="BA603" i="1" s="1"/>
  <c r="BD603" i="1" s="1"/>
  <c r="BE603" i="1" s="1"/>
  <c r="BG603" i="1" s="1"/>
  <c r="AP603" i="1"/>
  <c r="AM603" i="1"/>
  <c r="AN603" i="1" s="1"/>
  <c r="AJ603" i="1"/>
  <c r="AL603" i="1" s="1"/>
  <c r="AF603" i="1"/>
  <c r="AD603" i="1"/>
  <c r="Y603" i="1"/>
  <c r="X603" i="1"/>
  <c r="W603" i="1"/>
  <c r="V603" i="1"/>
  <c r="U603" i="1"/>
  <c r="AA603" i="1" s="1"/>
  <c r="T603" i="1"/>
  <c r="F603" i="1"/>
  <c r="BN602" i="1"/>
  <c r="BC602" i="1"/>
  <c r="AY602" i="1"/>
  <c r="AW602" i="1"/>
  <c r="AU602" i="1"/>
  <c r="AT602" i="1"/>
  <c r="AS602" i="1"/>
  <c r="AP602" i="1"/>
  <c r="AM602" i="1"/>
  <c r="AN602" i="1" s="1"/>
  <c r="AJ602" i="1"/>
  <c r="AL602" i="1" s="1"/>
  <c r="AZ602" i="1" s="1"/>
  <c r="AF602" i="1"/>
  <c r="AD602" i="1"/>
  <c r="Y602" i="1"/>
  <c r="X602" i="1"/>
  <c r="W602" i="1"/>
  <c r="V602" i="1"/>
  <c r="U602" i="1"/>
  <c r="AA602" i="1" s="1"/>
  <c r="T602" i="1"/>
  <c r="F602" i="1"/>
  <c r="BN601" i="1"/>
  <c r="BC601" i="1"/>
  <c r="AY601" i="1"/>
  <c r="AW601" i="1"/>
  <c r="AU601" i="1"/>
  <c r="AT601" i="1"/>
  <c r="AS601" i="1"/>
  <c r="AP601" i="1"/>
  <c r="AM601" i="1"/>
  <c r="AN601" i="1" s="1"/>
  <c r="AJ601" i="1"/>
  <c r="AL601" i="1" s="1"/>
  <c r="AF601" i="1"/>
  <c r="AD601" i="1"/>
  <c r="AI601" i="1" s="1"/>
  <c r="Y601" i="1"/>
  <c r="X601" i="1"/>
  <c r="W601" i="1"/>
  <c r="V601" i="1"/>
  <c r="AB601" i="1" s="1"/>
  <c r="U601" i="1"/>
  <c r="T601" i="1"/>
  <c r="Z601" i="1" s="1"/>
  <c r="AC601" i="1" s="1"/>
  <c r="F601" i="1"/>
  <c r="BN600" i="1"/>
  <c r="BC600" i="1"/>
  <c r="AY600" i="1"/>
  <c r="AW600" i="1"/>
  <c r="AU600" i="1"/>
  <c r="AT600" i="1"/>
  <c r="AS600" i="1"/>
  <c r="BA600" i="1" s="1"/>
  <c r="AP600" i="1"/>
  <c r="AN600" i="1"/>
  <c r="AM600" i="1"/>
  <c r="AL600" i="1"/>
  <c r="AZ600" i="1" s="1"/>
  <c r="AJ600" i="1"/>
  <c r="AF600" i="1"/>
  <c r="AD600" i="1"/>
  <c r="AI600" i="1" s="1"/>
  <c r="AX600" i="1" s="1"/>
  <c r="Y600" i="1"/>
  <c r="X600" i="1"/>
  <c r="W600" i="1"/>
  <c r="V600" i="1"/>
  <c r="U600" i="1"/>
  <c r="AA600" i="1" s="1"/>
  <c r="T600" i="1"/>
  <c r="F600" i="1"/>
  <c r="BN599" i="1"/>
  <c r="BC599" i="1"/>
  <c r="AY599" i="1"/>
  <c r="AW599" i="1"/>
  <c r="AU599" i="1"/>
  <c r="AT599" i="1"/>
  <c r="AS599" i="1"/>
  <c r="AP599" i="1"/>
  <c r="AM599" i="1"/>
  <c r="AN599" i="1" s="1"/>
  <c r="AJ599" i="1"/>
  <c r="AL599" i="1" s="1"/>
  <c r="AF599" i="1"/>
  <c r="AD599" i="1"/>
  <c r="Y599" i="1"/>
  <c r="X599" i="1"/>
  <c r="W599" i="1"/>
  <c r="V599" i="1"/>
  <c r="AB599" i="1" s="1"/>
  <c r="U599" i="1"/>
  <c r="T599" i="1"/>
  <c r="Z599" i="1" s="1"/>
  <c r="AC599" i="1" s="1"/>
  <c r="F599" i="1"/>
  <c r="BN598" i="1"/>
  <c r="BC598" i="1"/>
  <c r="AY598" i="1"/>
  <c r="AW598" i="1"/>
  <c r="AU598" i="1"/>
  <c r="AT598" i="1"/>
  <c r="AS598" i="1"/>
  <c r="BA598" i="1" s="1"/>
  <c r="AP598" i="1"/>
  <c r="AN598" i="1"/>
  <c r="AM598" i="1"/>
  <c r="AL598" i="1"/>
  <c r="AZ598" i="1" s="1"/>
  <c r="AJ598" i="1"/>
  <c r="AI598" i="1"/>
  <c r="AX598" i="1" s="1"/>
  <c r="AF598" i="1"/>
  <c r="AD598" i="1"/>
  <c r="Y598" i="1"/>
  <c r="X598" i="1"/>
  <c r="W598" i="1"/>
  <c r="V598" i="1"/>
  <c r="AB598" i="1" s="1"/>
  <c r="U598" i="1"/>
  <c r="T598" i="1"/>
  <c r="Z598" i="1" s="1"/>
  <c r="AC598" i="1" s="1"/>
  <c r="F598" i="1"/>
  <c r="BN597" i="1"/>
  <c r="BC597" i="1"/>
  <c r="AY597" i="1"/>
  <c r="AW597" i="1"/>
  <c r="AU597" i="1"/>
  <c r="AT597" i="1"/>
  <c r="AS597" i="1"/>
  <c r="BA597" i="1" s="1"/>
  <c r="BD597" i="1" s="1"/>
  <c r="BE597" i="1" s="1"/>
  <c r="AP597" i="1"/>
  <c r="AM597" i="1"/>
  <c r="AN597" i="1" s="1"/>
  <c r="AJ597" i="1"/>
  <c r="AL597" i="1" s="1"/>
  <c r="AF597" i="1"/>
  <c r="AD597" i="1"/>
  <c r="AI597" i="1" s="1"/>
  <c r="Y597" i="1"/>
  <c r="X597" i="1"/>
  <c r="W597" i="1"/>
  <c r="V597" i="1"/>
  <c r="U597" i="1"/>
  <c r="AA597" i="1" s="1"/>
  <c r="T597" i="1"/>
  <c r="F597" i="1"/>
  <c r="BN596" i="1"/>
  <c r="BC596" i="1"/>
  <c r="AY596" i="1"/>
  <c r="AW596" i="1"/>
  <c r="AU596" i="1"/>
  <c r="AT596" i="1"/>
  <c r="AS596" i="1"/>
  <c r="AP596" i="1"/>
  <c r="AM596" i="1"/>
  <c r="AN596" i="1" s="1"/>
  <c r="AJ596" i="1"/>
  <c r="AL596" i="1" s="1"/>
  <c r="AZ596" i="1" s="1"/>
  <c r="AF596" i="1"/>
  <c r="AD596" i="1"/>
  <c r="AI596" i="1" s="1"/>
  <c r="AX596" i="1" s="1"/>
  <c r="Y596" i="1"/>
  <c r="X596" i="1"/>
  <c r="W596" i="1"/>
  <c r="V596" i="1"/>
  <c r="AB596" i="1" s="1"/>
  <c r="U596" i="1"/>
  <c r="T596" i="1"/>
  <c r="Z596" i="1" s="1"/>
  <c r="AC596" i="1" s="1"/>
  <c r="F596" i="1"/>
  <c r="BN595" i="1"/>
  <c r="BC595" i="1"/>
  <c r="AY595" i="1"/>
  <c r="AW595" i="1"/>
  <c r="AU595" i="1"/>
  <c r="AT595" i="1"/>
  <c r="AS595" i="1"/>
  <c r="BA595" i="1" s="1"/>
  <c r="BD595" i="1" s="1"/>
  <c r="BE595" i="1" s="1"/>
  <c r="AP595" i="1"/>
  <c r="AM595" i="1"/>
  <c r="AN595" i="1" s="1"/>
  <c r="AJ595" i="1"/>
  <c r="AL595" i="1" s="1"/>
  <c r="AF595" i="1"/>
  <c r="AD595" i="1"/>
  <c r="AI595" i="1" s="1"/>
  <c r="Y595" i="1"/>
  <c r="X595" i="1"/>
  <c r="W595" i="1"/>
  <c r="V595" i="1"/>
  <c r="U595" i="1"/>
  <c r="AA595" i="1" s="1"/>
  <c r="T595" i="1"/>
  <c r="F595" i="1"/>
  <c r="BN594" i="1"/>
  <c r="BC594" i="1"/>
  <c r="AY594" i="1"/>
  <c r="AW594" i="1"/>
  <c r="AU594" i="1"/>
  <c r="AT594" i="1"/>
  <c r="AS594" i="1"/>
  <c r="AP594" i="1"/>
  <c r="AM594" i="1"/>
  <c r="AN594" i="1" s="1"/>
  <c r="AJ594" i="1"/>
  <c r="AL594" i="1" s="1"/>
  <c r="AZ594" i="1" s="1"/>
  <c r="AF594" i="1"/>
  <c r="AD594" i="1"/>
  <c r="AI594" i="1" s="1"/>
  <c r="AX594" i="1" s="1"/>
  <c r="Y594" i="1"/>
  <c r="X594" i="1"/>
  <c r="W594" i="1"/>
  <c r="V594" i="1"/>
  <c r="AB594" i="1" s="1"/>
  <c r="U594" i="1"/>
  <c r="T594" i="1"/>
  <c r="Z594" i="1" s="1"/>
  <c r="AC594" i="1" s="1"/>
  <c r="F594" i="1"/>
  <c r="BN593" i="1"/>
  <c r="BC593" i="1"/>
  <c r="AY593" i="1"/>
  <c r="AW593" i="1"/>
  <c r="AU593" i="1"/>
  <c r="AT593" i="1"/>
  <c r="AS593" i="1"/>
  <c r="BA593" i="1" s="1"/>
  <c r="BD593" i="1" s="1"/>
  <c r="BE593" i="1" s="1"/>
  <c r="AP593" i="1"/>
  <c r="AM593" i="1"/>
  <c r="AN593" i="1" s="1"/>
  <c r="AJ593" i="1"/>
  <c r="AL593" i="1" s="1"/>
  <c r="AF593" i="1"/>
  <c r="AD593" i="1"/>
  <c r="AI593" i="1" s="1"/>
  <c r="Y593" i="1"/>
  <c r="X593" i="1"/>
  <c r="W593" i="1"/>
  <c r="V593" i="1"/>
  <c r="U593" i="1"/>
  <c r="AA593" i="1" s="1"/>
  <c r="T593" i="1"/>
  <c r="F593" i="1"/>
  <c r="BN592" i="1"/>
  <c r="BC592" i="1"/>
  <c r="AY592" i="1"/>
  <c r="AW592" i="1"/>
  <c r="AU592" i="1"/>
  <c r="AT592" i="1"/>
  <c r="AS592" i="1"/>
  <c r="AP592" i="1"/>
  <c r="AM592" i="1"/>
  <c r="AN592" i="1" s="1"/>
  <c r="AJ592" i="1"/>
  <c r="AL592" i="1" s="1"/>
  <c r="AZ592" i="1" s="1"/>
  <c r="AF592" i="1"/>
  <c r="AD592" i="1"/>
  <c r="AI592" i="1" s="1"/>
  <c r="AX592" i="1" s="1"/>
  <c r="Y592" i="1"/>
  <c r="X592" i="1"/>
  <c r="W592" i="1"/>
  <c r="V592" i="1"/>
  <c r="AB592" i="1" s="1"/>
  <c r="U592" i="1"/>
  <c r="T592" i="1"/>
  <c r="Z592" i="1" s="1"/>
  <c r="AC592" i="1" s="1"/>
  <c r="F592" i="1"/>
  <c r="BN591" i="1"/>
  <c r="BC591" i="1"/>
  <c r="AY591" i="1"/>
  <c r="AW591" i="1"/>
  <c r="AU591" i="1"/>
  <c r="AT591" i="1"/>
  <c r="AS591" i="1"/>
  <c r="BA591" i="1" s="1"/>
  <c r="BD591" i="1" s="1"/>
  <c r="BE591" i="1" s="1"/>
  <c r="AP591" i="1"/>
  <c r="AM591" i="1"/>
  <c r="AN591" i="1" s="1"/>
  <c r="AJ591" i="1"/>
  <c r="AL591" i="1" s="1"/>
  <c r="AF591" i="1"/>
  <c r="AD591" i="1"/>
  <c r="AI591" i="1" s="1"/>
  <c r="Y591" i="1"/>
  <c r="X591" i="1"/>
  <c r="W591" i="1"/>
  <c r="V591" i="1"/>
  <c r="U591" i="1"/>
  <c r="AA591" i="1" s="1"/>
  <c r="T591" i="1"/>
  <c r="F591" i="1"/>
  <c r="BN590" i="1"/>
  <c r="BC590" i="1"/>
  <c r="AY590" i="1"/>
  <c r="AW590" i="1"/>
  <c r="AU590" i="1"/>
  <c r="AT590" i="1"/>
  <c r="AS590" i="1"/>
  <c r="AP590" i="1"/>
  <c r="AM590" i="1"/>
  <c r="AJ590" i="1"/>
  <c r="AL590" i="1" s="1"/>
  <c r="AZ590" i="1" s="1"/>
  <c r="AF590" i="1"/>
  <c r="AD590" i="1"/>
  <c r="Y590" i="1"/>
  <c r="X590" i="1"/>
  <c r="W590" i="1"/>
  <c r="V590" i="1"/>
  <c r="U590" i="1"/>
  <c r="AA590" i="1" s="1"/>
  <c r="T590" i="1"/>
  <c r="F590" i="1"/>
  <c r="BN588" i="1"/>
  <c r="BC588" i="1"/>
  <c r="AY588" i="1"/>
  <c r="AW588" i="1"/>
  <c r="AU588" i="1"/>
  <c r="AT588" i="1"/>
  <c r="AS588" i="1"/>
  <c r="AP588" i="1"/>
  <c r="AM588" i="1"/>
  <c r="AJ588" i="1"/>
  <c r="AL588" i="1" s="1"/>
  <c r="AZ588" i="1" s="1"/>
  <c r="AF588" i="1"/>
  <c r="AD588" i="1"/>
  <c r="Y588" i="1"/>
  <c r="X588" i="1"/>
  <c r="W588" i="1"/>
  <c r="V588" i="1"/>
  <c r="U588" i="1"/>
  <c r="AA588" i="1" s="1"/>
  <c r="T588" i="1"/>
  <c r="F588" i="1"/>
  <c r="BN587" i="1"/>
  <c r="BC587" i="1"/>
  <c r="AY587" i="1"/>
  <c r="AW587" i="1"/>
  <c r="AU587" i="1"/>
  <c r="AT587" i="1"/>
  <c r="AS587" i="1"/>
  <c r="AP587" i="1"/>
  <c r="AM587" i="1"/>
  <c r="AN587" i="1" s="1"/>
  <c r="AJ587" i="1"/>
  <c r="AL587" i="1" s="1"/>
  <c r="AF587" i="1"/>
  <c r="AD587" i="1"/>
  <c r="Y587" i="1"/>
  <c r="X587" i="1"/>
  <c r="W587" i="1"/>
  <c r="V587" i="1"/>
  <c r="AB587" i="1" s="1"/>
  <c r="U587" i="1"/>
  <c r="T587" i="1"/>
  <c r="Z587" i="1" s="1"/>
  <c r="AC587" i="1" s="1"/>
  <c r="F587" i="1"/>
  <c r="BN586" i="1"/>
  <c r="BC586" i="1"/>
  <c r="AY586" i="1"/>
  <c r="AW586" i="1"/>
  <c r="AU586" i="1"/>
  <c r="AT586" i="1"/>
  <c r="AS586" i="1"/>
  <c r="BA586" i="1" s="1"/>
  <c r="AP586" i="1"/>
  <c r="AN586" i="1"/>
  <c r="AM586" i="1"/>
  <c r="AL586" i="1"/>
  <c r="AZ586" i="1" s="1"/>
  <c r="AJ586" i="1"/>
  <c r="AF586" i="1"/>
  <c r="AD586" i="1"/>
  <c r="AI586" i="1" s="1"/>
  <c r="AX586" i="1" s="1"/>
  <c r="Y586" i="1"/>
  <c r="X586" i="1"/>
  <c r="W586" i="1"/>
  <c r="V586" i="1"/>
  <c r="U586" i="1"/>
  <c r="T586" i="1"/>
  <c r="F586" i="1"/>
  <c r="BN585" i="1"/>
  <c r="BC585" i="1"/>
  <c r="AY585" i="1"/>
  <c r="AW585" i="1"/>
  <c r="AU585" i="1"/>
  <c r="AT585" i="1"/>
  <c r="AS585" i="1"/>
  <c r="AP585" i="1"/>
  <c r="AM585" i="1"/>
  <c r="AJ585" i="1"/>
  <c r="AL585" i="1" s="1"/>
  <c r="AF585" i="1"/>
  <c r="AD585" i="1"/>
  <c r="Y585" i="1"/>
  <c r="X585" i="1"/>
  <c r="W585" i="1"/>
  <c r="V585" i="1"/>
  <c r="AB585" i="1" s="1"/>
  <c r="U585" i="1"/>
  <c r="T585" i="1"/>
  <c r="F585" i="1"/>
  <c r="BN584" i="1"/>
  <c r="BC584" i="1"/>
  <c r="AY584" i="1"/>
  <c r="AW584" i="1"/>
  <c r="AU584" i="1"/>
  <c r="AT584" i="1"/>
  <c r="AS584" i="1"/>
  <c r="AP584" i="1"/>
  <c r="AN584" i="1"/>
  <c r="AM584" i="1"/>
  <c r="AL584" i="1"/>
  <c r="AZ584" i="1" s="1"/>
  <c r="AJ584" i="1"/>
  <c r="AI584" i="1"/>
  <c r="AX584" i="1" s="1"/>
  <c r="AF584" i="1"/>
  <c r="AD584" i="1"/>
  <c r="Y584" i="1"/>
  <c r="X584" i="1"/>
  <c r="W584" i="1"/>
  <c r="V584" i="1"/>
  <c r="AB584" i="1" s="1"/>
  <c r="U584" i="1"/>
  <c r="T584" i="1"/>
  <c r="Z584" i="1" s="1"/>
  <c r="AC584" i="1" s="1"/>
  <c r="F584" i="1"/>
  <c r="BN583" i="1"/>
  <c r="BC583" i="1"/>
  <c r="AY583" i="1"/>
  <c r="AW583" i="1"/>
  <c r="AU583" i="1"/>
  <c r="AT583" i="1"/>
  <c r="AS583" i="1"/>
  <c r="AP583" i="1"/>
  <c r="AM583" i="1"/>
  <c r="AJ583" i="1"/>
  <c r="AL583" i="1" s="1"/>
  <c r="AF583" i="1"/>
  <c r="AD583" i="1"/>
  <c r="Y583" i="1"/>
  <c r="X583" i="1"/>
  <c r="AA583" i="1" s="1"/>
  <c r="W583" i="1"/>
  <c r="V583" i="1"/>
  <c r="AB583" i="1" s="1"/>
  <c r="U583" i="1"/>
  <c r="T583" i="1"/>
  <c r="Z583" i="1" s="1"/>
  <c r="AC583" i="1" s="1"/>
  <c r="F583" i="1"/>
  <c r="BN582" i="1"/>
  <c r="BC582" i="1"/>
  <c r="AY582" i="1"/>
  <c r="AW582" i="1"/>
  <c r="AU582" i="1"/>
  <c r="AT582" i="1"/>
  <c r="AS582" i="1"/>
  <c r="AP582" i="1"/>
  <c r="AN582" i="1"/>
  <c r="AM582" i="1"/>
  <c r="AL582" i="1"/>
  <c r="AZ582" i="1" s="1"/>
  <c r="AJ582" i="1"/>
  <c r="AI582" i="1"/>
  <c r="AX582" i="1" s="1"/>
  <c r="AF582" i="1"/>
  <c r="AD582" i="1"/>
  <c r="Y582" i="1"/>
  <c r="X582" i="1"/>
  <c r="W582" i="1"/>
  <c r="V582" i="1"/>
  <c r="AB582" i="1" s="1"/>
  <c r="U582" i="1"/>
  <c r="T582" i="1"/>
  <c r="Z582" i="1" s="1"/>
  <c r="AC582" i="1" s="1"/>
  <c r="F582" i="1"/>
  <c r="BN581" i="1"/>
  <c r="BC581" i="1"/>
  <c r="AY581" i="1"/>
  <c r="AW581" i="1"/>
  <c r="AU581" i="1"/>
  <c r="AT581" i="1"/>
  <c r="AS581" i="1"/>
  <c r="BA581" i="1" s="1"/>
  <c r="BD581" i="1" s="1"/>
  <c r="BE581" i="1" s="1"/>
  <c r="AP581" i="1"/>
  <c r="AM581" i="1"/>
  <c r="AN581" i="1" s="1"/>
  <c r="AJ581" i="1"/>
  <c r="AL581" i="1" s="1"/>
  <c r="AF581" i="1"/>
  <c r="AD581" i="1"/>
  <c r="Y581" i="1"/>
  <c r="X581" i="1"/>
  <c r="W581" i="1"/>
  <c r="V581" i="1"/>
  <c r="U581" i="1"/>
  <c r="AA581" i="1" s="1"/>
  <c r="T581" i="1"/>
  <c r="F581" i="1"/>
  <c r="BN580" i="1"/>
  <c r="BC580" i="1"/>
  <c r="AY580" i="1"/>
  <c r="AW580" i="1"/>
  <c r="AU580" i="1"/>
  <c r="AT580" i="1"/>
  <c r="AS580" i="1"/>
  <c r="AP580" i="1"/>
  <c r="AM580" i="1"/>
  <c r="AN580" i="1" s="1"/>
  <c r="AJ580" i="1"/>
  <c r="AL580" i="1" s="1"/>
  <c r="AZ580" i="1" s="1"/>
  <c r="AF580" i="1"/>
  <c r="AD580" i="1"/>
  <c r="Y580" i="1"/>
  <c r="X580" i="1"/>
  <c r="W580" i="1"/>
  <c r="V580" i="1"/>
  <c r="U580" i="1"/>
  <c r="AA580" i="1" s="1"/>
  <c r="T580" i="1"/>
  <c r="F580" i="1"/>
  <c r="BN579" i="1"/>
  <c r="BC579" i="1"/>
  <c r="AY579" i="1"/>
  <c r="AW579" i="1"/>
  <c r="AU579" i="1"/>
  <c r="AT579" i="1"/>
  <c r="AS579" i="1"/>
  <c r="AP579" i="1"/>
  <c r="AM579" i="1"/>
  <c r="AN579" i="1" s="1"/>
  <c r="AJ579" i="1"/>
  <c r="AL579" i="1" s="1"/>
  <c r="AF579" i="1"/>
  <c r="AD579" i="1"/>
  <c r="AI579" i="1" s="1"/>
  <c r="Y579" i="1"/>
  <c r="X579" i="1"/>
  <c r="W579" i="1"/>
  <c r="V579" i="1"/>
  <c r="AB579" i="1" s="1"/>
  <c r="U579" i="1"/>
  <c r="T579" i="1"/>
  <c r="Z579" i="1" s="1"/>
  <c r="AC579" i="1" s="1"/>
  <c r="F579" i="1"/>
  <c r="BN578" i="1"/>
  <c r="BC578" i="1"/>
  <c r="AY578" i="1"/>
  <c r="AW578" i="1"/>
  <c r="AU578" i="1"/>
  <c r="AT578" i="1"/>
  <c r="AS578" i="1"/>
  <c r="BA578" i="1" s="1"/>
  <c r="AP578" i="1"/>
  <c r="AN578" i="1"/>
  <c r="AM578" i="1"/>
  <c r="AL578" i="1"/>
  <c r="AZ578" i="1" s="1"/>
  <c r="AJ578" i="1"/>
  <c r="AF578" i="1"/>
  <c r="AD578" i="1"/>
  <c r="AI578" i="1" s="1"/>
  <c r="AX578" i="1" s="1"/>
  <c r="Y578" i="1"/>
  <c r="X578" i="1"/>
  <c r="W578" i="1"/>
  <c r="V578" i="1"/>
  <c r="U578" i="1"/>
  <c r="AA578" i="1" s="1"/>
  <c r="T578" i="1"/>
  <c r="F578" i="1"/>
  <c r="BN577" i="1"/>
  <c r="BC577" i="1"/>
  <c r="AY577" i="1"/>
  <c r="AW577" i="1"/>
  <c r="AU577" i="1"/>
  <c r="AT577" i="1"/>
  <c r="AS577" i="1"/>
  <c r="AP577" i="1"/>
  <c r="AM577" i="1"/>
  <c r="AN577" i="1" s="1"/>
  <c r="AJ577" i="1"/>
  <c r="AL577" i="1" s="1"/>
  <c r="AF577" i="1"/>
  <c r="AD577" i="1"/>
  <c r="AI577" i="1" s="1"/>
  <c r="Y577" i="1"/>
  <c r="X577" i="1"/>
  <c r="W577" i="1"/>
  <c r="V577" i="1"/>
  <c r="AB577" i="1" s="1"/>
  <c r="U577" i="1"/>
  <c r="T577" i="1"/>
  <c r="Z577" i="1" s="1"/>
  <c r="AC577" i="1" s="1"/>
  <c r="F577" i="1"/>
  <c r="BN576" i="1"/>
  <c r="BC576" i="1"/>
  <c r="AY576" i="1"/>
  <c r="AW576" i="1"/>
  <c r="AU576" i="1"/>
  <c r="AT576" i="1"/>
  <c r="AS576" i="1"/>
  <c r="BA576" i="1" s="1"/>
  <c r="AP576" i="1"/>
  <c r="AN576" i="1"/>
  <c r="AM576" i="1"/>
  <c r="AL576" i="1"/>
  <c r="AZ576" i="1" s="1"/>
  <c r="AJ576" i="1"/>
  <c r="AF576" i="1"/>
  <c r="AD576" i="1"/>
  <c r="AI576" i="1" s="1"/>
  <c r="AX576" i="1" s="1"/>
  <c r="Y576" i="1"/>
  <c r="X576" i="1"/>
  <c r="W576" i="1"/>
  <c r="V576" i="1"/>
  <c r="U576" i="1"/>
  <c r="AA576" i="1" s="1"/>
  <c r="T576" i="1"/>
  <c r="F576" i="1"/>
  <c r="BN575" i="1"/>
  <c r="BC575" i="1"/>
  <c r="AY575" i="1"/>
  <c r="AW575" i="1"/>
  <c r="AU575" i="1"/>
  <c r="AT575" i="1"/>
  <c r="AS575" i="1"/>
  <c r="AP575" i="1"/>
  <c r="AM575" i="1"/>
  <c r="AN575" i="1" s="1"/>
  <c r="AJ575" i="1"/>
  <c r="AL575" i="1" s="1"/>
  <c r="AF575" i="1"/>
  <c r="AD575" i="1"/>
  <c r="AI575" i="1" s="1"/>
  <c r="Y575" i="1"/>
  <c r="X575" i="1"/>
  <c r="W575" i="1"/>
  <c r="V575" i="1"/>
  <c r="AB575" i="1" s="1"/>
  <c r="U575" i="1"/>
  <c r="T575" i="1"/>
  <c r="Z575" i="1" s="1"/>
  <c r="AC575" i="1" s="1"/>
  <c r="F575" i="1"/>
  <c r="BN574" i="1"/>
  <c r="BC574" i="1"/>
  <c r="AY574" i="1"/>
  <c r="AW574" i="1"/>
  <c r="AU574" i="1"/>
  <c r="AT574" i="1"/>
  <c r="AS574" i="1"/>
  <c r="BA574" i="1" s="1"/>
  <c r="AP574" i="1"/>
  <c r="AN574" i="1"/>
  <c r="AM574" i="1"/>
  <c r="AL574" i="1"/>
  <c r="AZ574" i="1" s="1"/>
  <c r="AJ574" i="1"/>
  <c r="AF574" i="1"/>
  <c r="AD574" i="1"/>
  <c r="AI574" i="1" s="1"/>
  <c r="AX574" i="1" s="1"/>
  <c r="Y574" i="1"/>
  <c r="X574" i="1"/>
  <c r="W574" i="1"/>
  <c r="V574" i="1"/>
  <c r="U574" i="1"/>
  <c r="AA574" i="1" s="1"/>
  <c r="T574" i="1"/>
  <c r="F574" i="1"/>
  <c r="BN573" i="1"/>
  <c r="BC573" i="1"/>
  <c r="AY573" i="1"/>
  <c r="AW573" i="1"/>
  <c r="AU573" i="1"/>
  <c r="AT573" i="1"/>
  <c r="AS573" i="1"/>
  <c r="AP573" i="1"/>
  <c r="AM573" i="1"/>
  <c r="AN573" i="1" s="1"/>
  <c r="AJ573" i="1"/>
  <c r="AL573" i="1" s="1"/>
  <c r="AF573" i="1"/>
  <c r="AD573" i="1"/>
  <c r="AI573" i="1" s="1"/>
  <c r="Y573" i="1"/>
  <c r="X573" i="1"/>
  <c r="W573" i="1"/>
  <c r="V573" i="1"/>
  <c r="AB573" i="1" s="1"/>
  <c r="U573" i="1"/>
  <c r="T573" i="1"/>
  <c r="Z573" i="1" s="1"/>
  <c r="AC573" i="1" s="1"/>
  <c r="F573" i="1"/>
  <c r="BN572" i="1"/>
  <c r="BC572" i="1"/>
  <c r="AY572" i="1"/>
  <c r="AW572" i="1"/>
  <c r="AU572" i="1"/>
  <c r="AT572" i="1"/>
  <c r="AS572" i="1"/>
  <c r="BA572" i="1" s="1"/>
  <c r="AP572" i="1"/>
  <c r="AN572" i="1"/>
  <c r="AM572" i="1"/>
  <c r="AL572" i="1"/>
  <c r="AZ572" i="1" s="1"/>
  <c r="AJ572" i="1"/>
  <c r="AF572" i="1"/>
  <c r="AD572" i="1"/>
  <c r="AI572" i="1" s="1"/>
  <c r="AX572" i="1" s="1"/>
  <c r="Y572" i="1"/>
  <c r="X572" i="1"/>
  <c r="W572" i="1"/>
  <c r="V572" i="1"/>
  <c r="U572" i="1"/>
  <c r="AA572" i="1" s="1"/>
  <c r="T572" i="1"/>
  <c r="F572" i="1"/>
  <c r="BN571" i="1"/>
  <c r="BC571" i="1"/>
  <c r="AY571" i="1"/>
  <c r="AW571" i="1"/>
  <c r="AU571" i="1"/>
  <c r="AT571" i="1"/>
  <c r="AS571" i="1"/>
  <c r="AP571" i="1"/>
  <c r="AM571" i="1"/>
  <c r="AN571" i="1" s="1"/>
  <c r="AJ571" i="1"/>
  <c r="AL571" i="1" s="1"/>
  <c r="AF571" i="1"/>
  <c r="AD571" i="1"/>
  <c r="Y571" i="1"/>
  <c r="X571" i="1"/>
  <c r="W571" i="1"/>
  <c r="V571" i="1"/>
  <c r="AB571" i="1" s="1"/>
  <c r="U571" i="1"/>
  <c r="T571" i="1"/>
  <c r="Z571" i="1" s="1"/>
  <c r="AC571" i="1" s="1"/>
  <c r="F571" i="1"/>
  <c r="BN570" i="1"/>
  <c r="BC570" i="1"/>
  <c r="AY570" i="1"/>
  <c r="AW570" i="1"/>
  <c r="AU570" i="1"/>
  <c r="AT570" i="1"/>
  <c r="AS570" i="1"/>
  <c r="BA570" i="1" s="1"/>
  <c r="AP570" i="1"/>
  <c r="AN570" i="1"/>
  <c r="AM570" i="1"/>
  <c r="AL570" i="1"/>
  <c r="AZ570" i="1" s="1"/>
  <c r="AJ570" i="1"/>
  <c r="AF570" i="1"/>
  <c r="AD570" i="1"/>
  <c r="AI570" i="1" s="1"/>
  <c r="AX570" i="1" s="1"/>
  <c r="Y570" i="1"/>
  <c r="X570" i="1"/>
  <c r="W570" i="1"/>
  <c r="V570" i="1"/>
  <c r="U570" i="1"/>
  <c r="AA570" i="1" s="1"/>
  <c r="T570" i="1"/>
  <c r="F570" i="1"/>
  <c r="BN569" i="1"/>
  <c r="BC569" i="1"/>
  <c r="AY569" i="1"/>
  <c r="AW569" i="1"/>
  <c r="AU569" i="1"/>
  <c r="AT569" i="1"/>
  <c r="AS569" i="1"/>
  <c r="AP569" i="1"/>
  <c r="AM569" i="1"/>
  <c r="AN569" i="1" s="1"/>
  <c r="AJ569" i="1"/>
  <c r="AL569" i="1" s="1"/>
  <c r="AF569" i="1"/>
  <c r="AD569" i="1"/>
  <c r="AI569" i="1" s="1"/>
  <c r="Y569" i="1"/>
  <c r="X569" i="1"/>
  <c r="W569" i="1"/>
  <c r="V569" i="1"/>
  <c r="AB569" i="1" s="1"/>
  <c r="U569" i="1"/>
  <c r="T569" i="1"/>
  <c r="Z569" i="1" s="1"/>
  <c r="AC569" i="1" s="1"/>
  <c r="F569" i="1"/>
  <c r="BN568" i="1"/>
  <c r="BC568" i="1"/>
  <c r="AY568" i="1"/>
  <c r="AW568" i="1"/>
  <c r="AU568" i="1"/>
  <c r="AT568" i="1"/>
  <c r="AS568" i="1"/>
  <c r="BA568" i="1" s="1"/>
  <c r="AP568" i="1"/>
  <c r="AN568" i="1"/>
  <c r="AM568" i="1"/>
  <c r="AL568" i="1"/>
  <c r="AZ568" i="1" s="1"/>
  <c r="AJ568" i="1"/>
  <c r="AI568" i="1"/>
  <c r="AX568" i="1" s="1"/>
  <c r="AF568" i="1"/>
  <c r="AD568" i="1"/>
  <c r="Y568" i="1"/>
  <c r="X568" i="1"/>
  <c r="W568" i="1"/>
  <c r="V568" i="1"/>
  <c r="AB568" i="1" s="1"/>
  <c r="U568" i="1"/>
  <c r="T568" i="1"/>
  <c r="Z568" i="1" s="1"/>
  <c r="AC568" i="1" s="1"/>
  <c r="F568" i="1"/>
  <c r="BN567" i="1"/>
  <c r="BC567" i="1"/>
  <c r="AY567" i="1"/>
  <c r="AZ567" i="1" s="1"/>
  <c r="AW567" i="1"/>
  <c r="AU567" i="1"/>
  <c r="AT567" i="1"/>
  <c r="AS567" i="1"/>
  <c r="BA567" i="1" s="1"/>
  <c r="BD567" i="1" s="1"/>
  <c r="BE567" i="1" s="1"/>
  <c r="AP567" i="1"/>
  <c r="AM567" i="1"/>
  <c r="AN567" i="1" s="1"/>
  <c r="AJ567" i="1"/>
  <c r="AL567" i="1" s="1"/>
  <c r="AF567" i="1"/>
  <c r="AD567" i="1"/>
  <c r="AI567" i="1" s="1"/>
  <c r="Y567" i="1"/>
  <c r="X567" i="1"/>
  <c r="W567" i="1"/>
  <c r="V567" i="1"/>
  <c r="U567" i="1"/>
  <c r="AA567" i="1" s="1"/>
  <c r="T567" i="1"/>
  <c r="F567" i="1"/>
  <c r="BN566" i="1"/>
  <c r="BC566" i="1"/>
  <c r="AY566" i="1"/>
  <c r="AW566" i="1"/>
  <c r="AU566" i="1"/>
  <c r="AT566" i="1"/>
  <c r="AS566" i="1"/>
  <c r="AP566" i="1"/>
  <c r="AM566" i="1"/>
  <c r="AN566" i="1" s="1"/>
  <c r="AJ566" i="1"/>
  <c r="AL566" i="1" s="1"/>
  <c r="AZ566" i="1" s="1"/>
  <c r="AF566" i="1"/>
  <c r="AD566" i="1"/>
  <c r="AI566" i="1" s="1"/>
  <c r="AX566" i="1" s="1"/>
  <c r="Y566" i="1"/>
  <c r="X566" i="1"/>
  <c r="W566" i="1"/>
  <c r="V566" i="1"/>
  <c r="AB566" i="1" s="1"/>
  <c r="U566" i="1"/>
  <c r="T566" i="1"/>
  <c r="Z566" i="1" s="1"/>
  <c r="AC566" i="1" s="1"/>
  <c r="F566" i="1"/>
  <c r="BN565" i="1"/>
  <c r="BC565" i="1"/>
  <c r="AY565" i="1"/>
  <c r="AZ565" i="1" s="1"/>
  <c r="AW565" i="1"/>
  <c r="AU565" i="1"/>
  <c r="AT565" i="1"/>
  <c r="AS565" i="1"/>
  <c r="BA565" i="1" s="1"/>
  <c r="BD565" i="1" s="1"/>
  <c r="BE565" i="1" s="1"/>
  <c r="AP565" i="1"/>
  <c r="AM565" i="1"/>
  <c r="AN565" i="1" s="1"/>
  <c r="AJ565" i="1"/>
  <c r="AL565" i="1" s="1"/>
  <c r="AF565" i="1"/>
  <c r="AD565" i="1"/>
  <c r="AI565" i="1" s="1"/>
  <c r="Y565" i="1"/>
  <c r="X565" i="1"/>
  <c r="W565" i="1"/>
  <c r="V565" i="1"/>
  <c r="U565" i="1"/>
  <c r="AA565" i="1" s="1"/>
  <c r="T565" i="1"/>
  <c r="F565" i="1"/>
  <c r="BN564" i="1"/>
  <c r="BC564" i="1"/>
  <c r="AY564" i="1"/>
  <c r="AW564" i="1"/>
  <c r="AU564" i="1"/>
  <c r="AT564" i="1"/>
  <c r="AS564" i="1"/>
  <c r="AP564" i="1"/>
  <c r="AM564" i="1"/>
  <c r="AN564" i="1" s="1"/>
  <c r="AJ564" i="1"/>
  <c r="AL564" i="1" s="1"/>
  <c r="AZ564" i="1" s="1"/>
  <c r="AF564" i="1"/>
  <c r="AD564" i="1"/>
  <c r="AI564" i="1" s="1"/>
  <c r="AX564" i="1" s="1"/>
  <c r="Y564" i="1"/>
  <c r="X564" i="1"/>
  <c r="W564" i="1"/>
  <c r="V564" i="1"/>
  <c r="AB564" i="1" s="1"/>
  <c r="U564" i="1"/>
  <c r="T564" i="1"/>
  <c r="Z564" i="1" s="1"/>
  <c r="AC564" i="1" s="1"/>
  <c r="F564" i="1"/>
  <c r="BN563" i="1"/>
  <c r="BC563" i="1"/>
  <c r="AY563" i="1"/>
  <c r="AZ563" i="1" s="1"/>
  <c r="AW563" i="1"/>
  <c r="AU563" i="1"/>
  <c r="AT563" i="1"/>
  <c r="AS563" i="1"/>
  <c r="BA563" i="1" s="1"/>
  <c r="BD563" i="1" s="1"/>
  <c r="BE563" i="1" s="1"/>
  <c r="AP563" i="1"/>
  <c r="AM563" i="1"/>
  <c r="AN563" i="1" s="1"/>
  <c r="AJ563" i="1"/>
  <c r="AL563" i="1" s="1"/>
  <c r="AF563" i="1"/>
  <c r="AD563" i="1"/>
  <c r="Y563" i="1"/>
  <c r="X563" i="1"/>
  <c r="W563" i="1"/>
  <c r="V563" i="1"/>
  <c r="U563" i="1"/>
  <c r="AA563" i="1" s="1"/>
  <c r="T563" i="1"/>
  <c r="F563" i="1"/>
  <c r="BP562" i="1"/>
  <c r="BN562" i="1"/>
  <c r="BC562" i="1"/>
  <c r="AY562" i="1"/>
  <c r="AZ562" i="1" s="1"/>
  <c r="AW562" i="1"/>
  <c r="AU562" i="1"/>
  <c r="AT562" i="1"/>
  <c r="AS562" i="1"/>
  <c r="BA562" i="1" s="1"/>
  <c r="BD562" i="1" s="1"/>
  <c r="BE562" i="1" s="1"/>
  <c r="AP562" i="1"/>
  <c r="AM562" i="1"/>
  <c r="AN562" i="1" s="1"/>
  <c r="AJ562" i="1"/>
  <c r="AL562" i="1" s="1"/>
  <c r="AF562" i="1"/>
  <c r="AD562" i="1"/>
  <c r="AI562" i="1" s="1"/>
  <c r="Y562" i="1"/>
  <c r="X562" i="1"/>
  <c r="W562" i="1"/>
  <c r="V562" i="1"/>
  <c r="U562" i="1"/>
  <c r="AA562" i="1" s="1"/>
  <c r="T562" i="1"/>
  <c r="F562" i="1"/>
  <c r="BN561" i="1"/>
  <c r="BC561" i="1"/>
  <c r="AY561" i="1"/>
  <c r="AW561" i="1"/>
  <c r="AU561" i="1"/>
  <c r="AT561" i="1"/>
  <c r="AS561" i="1"/>
  <c r="AP561" i="1"/>
  <c r="AM561" i="1"/>
  <c r="AN561" i="1" s="1"/>
  <c r="AJ561" i="1"/>
  <c r="AL561" i="1" s="1"/>
  <c r="AZ561" i="1" s="1"/>
  <c r="AF561" i="1"/>
  <c r="AD561" i="1"/>
  <c r="AI561" i="1" s="1"/>
  <c r="AX561" i="1" s="1"/>
  <c r="Y561" i="1"/>
  <c r="X561" i="1"/>
  <c r="W561" i="1"/>
  <c r="V561" i="1"/>
  <c r="AB561" i="1" s="1"/>
  <c r="U561" i="1"/>
  <c r="T561" i="1"/>
  <c r="Z561" i="1" s="1"/>
  <c r="AC561" i="1" s="1"/>
  <c r="F561" i="1"/>
  <c r="BN560" i="1"/>
  <c r="BC560" i="1"/>
  <c r="AY560" i="1"/>
  <c r="AZ560" i="1" s="1"/>
  <c r="AW560" i="1"/>
  <c r="AU560" i="1"/>
  <c r="AT560" i="1"/>
  <c r="AS560" i="1"/>
  <c r="BA560" i="1" s="1"/>
  <c r="BD560" i="1" s="1"/>
  <c r="BE560" i="1" s="1"/>
  <c r="AP560" i="1"/>
  <c r="AM560" i="1"/>
  <c r="AN560" i="1" s="1"/>
  <c r="AJ560" i="1"/>
  <c r="AL560" i="1" s="1"/>
  <c r="AF560" i="1"/>
  <c r="AD560" i="1"/>
  <c r="Y560" i="1"/>
  <c r="X560" i="1"/>
  <c r="W560" i="1"/>
  <c r="V560" i="1"/>
  <c r="U560" i="1"/>
  <c r="AA560" i="1" s="1"/>
  <c r="T560" i="1"/>
  <c r="F560" i="1"/>
  <c r="BN559" i="1"/>
  <c r="BC559" i="1"/>
  <c r="AY559" i="1"/>
  <c r="AW559" i="1"/>
  <c r="AU559" i="1"/>
  <c r="AT559" i="1"/>
  <c r="AS559" i="1"/>
  <c r="AP559" i="1"/>
  <c r="AM559" i="1"/>
  <c r="AN559" i="1" s="1"/>
  <c r="AJ559" i="1"/>
  <c r="AL559" i="1" s="1"/>
  <c r="AZ559" i="1" s="1"/>
  <c r="AF559" i="1"/>
  <c r="AD559" i="1"/>
  <c r="Y559" i="1"/>
  <c r="X559" i="1"/>
  <c r="W559" i="1"/>
  <c r="V559" i="1"/>
  <c r="U559" i="1"/>
  <c r="AA559" i="1" s="1"/>
  <c r="T559" i="1"/>
  <c r="F559" i="1"/>
  <c r="BN558" i="1"/>
  <c r="BC558" i="1"/>
  <c r="AY558" i="1"/>
  <c r="AW558" i="1"/>
  <c r="AU558" i="1"/>
  <c r="AT558" i="1"/>
  <c r="AS558" i="1"/>
  <c r="AP558" i="1"/>
  <c r="AM558" i="1"/>
  <c r="AN558" i="1" s="1"/>
  <c r="AJ558" i="1"/>
  <c r="AL558" i="1" s="1"/>
  <c r="AF558" i="1"/>
  <c r="AD558" i="1"/>
  <c r="AI558" i="1" s="1"/>
  <c r="Y558" i="1"/>
  <c r="X558" i="1"/>
  <c r="W558" i="1"/>
  <c r="V558" i="1"/>
  <c r="AB558" i="1" s="1"/>
  <c r="U558" i="1"/>
  <c r="T558" i="1"/>
  <c r="Z558" i="1" s="1"/>
  <c r="AC558" i="1" s="1"/>
  <c r="F558" i="1"/>
  <c r="BN557" i="1"/>
  <c r="BC557" i="1"/>
  <c r="AY557" i="1"/>
  <c r="AW557" i="1"/>
  <c r="AU557" i="1"/>
  <c r="AT557" i="1"/>
  <c r="AS557" i="1"/>
  <c r="BA557" i="1" s="1"/>
  <c r="AP557" i="1"/>
  <c r="AN557" i="1"/>
  <c r="AM557" i="1"/>
  <c r="AL557" i="1"/>
  <c r="AZ557" i="1" s="1"/>
  <c r="AJ557" i="1"/>
  <c r="AF557" i="1"/>
  <c r="AD557" i="1"/>
  <c r="AI557" i="1" s="1"/>
  <c r="AX557" i="1" s="1"/>
  <c r="Y557" i="1"/>
  <c r="X557" i="1"/>
  <c r="W557" i="1"/>
  <c r="V557" i="1"/>
  <c r="U557" i="1"/>
  <c r="AA557" i="1" s="1"/>
  <c r="T557" i="1"/>
  <c r="F557" i="1"/>
  <c r="BN556" i="1"/>
  <c r="BC556" i="1"/>
  <c r="AY556" i="1"/>
  <c r="AW556" i="1"/>
  <c r="AU556" i="1"/>
  <c r="AT556" i="1"/>
  <c r="AS556" i="1"/>
  <c r="AP556" i="1"/>
  <c r="AM556" i="1"/>
  <c r="AN556" i="1" s="1"/>
  <c r="AJ556" i="1"/>
  <c r="AL556" i="1" s="1"/>
  <c r="AF556" i="1"/>
  <c r="AD556" i="1"/>
  <c r="Y556" i="1"/>
  <c r="X556" i="1"/>
  <c r="W556" i="1"/>
  <c r="V556" i="1"/>
  <c r="AB556" i="1" s="1"/>
  <c r="U556" i="1"/>
  <c r="T556" i="1"/>
  <c r="Z556" i="1" s="1"/>
  <c r="AC556" i="1" s="1"/>
  <c r="F556" i="1"/>
  <c r="BN555" i="1"/>
  <c r="BC555" i="1"/>
  <c r="AY555" i="1"/>
  <c r="AW555" i="1"/>
  <c r="AU555" i="1"/>
  <c r="AT555" i="1"/>
  <c r="AS555" i="1"/>
  <c r="BA555" i="1" s="1"/>
  <c r="AP555" i="1"/>
  <c r="AN555" i="1"/>
  <c r="AM555" i="1"/>
  <c r="AL555" i="1"/>
  <c r="AZ555" i="1" s="1"/>
  <c r="AJ555" i="1"/>
  <c r="AI555" i="1"/>
  <c r="AX555" i="1" s="1"/>
  <c r="AF555" i="1"/>
  <c r="AD555" i="1"/>
  <c r="Y555" i="1"/>
  <c r="X555" i="1"/>
  <c r="W555" i="1"/>
  <c r="V555" i="1"/>
  <c r="AB555" i="1" s="1"/>
  <c r="U555" i="1"/>
  <c r="T555" i="1"/>
  <c r="Z555" i="1" s="1"/>
  <c r="AC555" i="1" s="1"/>
  <c r="F555" i="1"/>
  <c r="BN554" i="1"/>
  <c r="BC554" i="1"/>
  <c r="AY554" i="1"/>
  <c r="AW554" i="1"/>
  <c r="AU554" i="1"/>
  <c r="AT554" i="1"/>
  <c r="AS554" i="1"/>
  <c r="AP554" i="1"/>
  <c r="AM554" i="1"/>
  <c r="AJ554" i="1"/>
  <c r="AL554" i="1" s="1"/>
  <c r="AF554" i="1"/>
  <c r="AD554" i="1"/>
  <c r="Y554" i="1"/>
  <c r="X554" i="1"/>
  <c r="AA554" i="1" s="1"/>
  <c r="W554" i="1"/>
  <c r="V554" i="1"/>
  <c r="AB554" i="1" s="1"/>
  <c r="U554" i="1"/>
  <c r="T554" i="1"/>
  <c r="Z554" i="1" s="1"/>
  <c r="AC554" i="1" s="1"/>
  <c r="F554" i="1"/>
  <c r="BN553" i="1"/>
  <c r="BC553" i="1"/>
  <c r="AY553" i="1"/>
  <c r="AW553" i="1"/>
  <c r="AU553" i="1"/>
  <c r="AT553" i="1"/>
  <c r="AS553" i="1"/>
  <c r="AP553" i="1"/>
  <c r="AN553" i="1"/>
  <c r="AM553" i="1"/>
  <c r="AL553" i="1"/>
  <c r="AZ553" i="1" s="1"/>
  <c r="AJ553" i="1"/>
  <c r="AI553" i="1"/>
  <c r="AX553" i="1" s="1"/>
  <c r="AF553" i="1"/>
  <c r="AD553" i="1"/>
  <c r="Y553" i="1"/>
  <c r="X553" i="1"/>
  <c r="W553" i="1"/>
  <c r="V553" i="1"/>
  <c r="AB553" i="1" s="1"/>
  <c r="U553" i="1"/>
  <c r="T553" i="1"/>
  <c r="Z553" i="1" s="1"/>
  <c r="AC553" i="1" s="1"/>
  <c r="F553" i="1"/>
  <c r="BN552" i="1"/>
  <c r="BC552" i="1"/>
  <c r="AY552" i="1"/>
  <c r="AW552" i="1"/>
  <c r="AU552" i="1"/>
  <c r="AT552" i="1"/>
  <c r="AS552" i="1"/>
  <c r="AP552" i="1"/>
  <c r="AM552" i="1"/>
  <c r="AJ552" i="1"/>
  <c r="AL552" i="1" s="1"/>
  <c r="AF552" i="1"/>
  <c r="AD552" i="1"/>
  <c r="Y552" i="1"/>
  <c r="X552" i="1"/>
  <c r="AA552" i="1" s="1"/>
  <c r="W552" i="1"/>
  <c r="V552" i="1"/>
  <c r="AB552" i="1" s="1"/>
  <c r="U552" i="1"/>
  <c r="T552" i="1"/>
  <c r="Z552" i="1" s="1"/>
  <c r="AC552" i="1" s="1"/>
  <c r="F552" i="1"/>
  <c r="BN551" i="1"/>
  <c r="BC551" i="1"/>
  <c r="AY551" i="1"/>
  <c r="AW551" i="1"/>
  <c r="AU551" i="1"/>
  <c r="AT551" i="1"/>
  <c r="AS551" i="1"/>
  <c r="AP551" i="1"/>
  <c r="AN551" i="1"/>
  <c r="AM551" i="1"/>
  <c r="AL551" i="1"/>
  <c r="AZ551" i="1" s="1"/>
  <c r="AJ551" i="1"/>
  <c r="AF551" i="1"/>
  <c r="AD551" i="1"/>
  <c r="AI551" i="1" s="1"/>
  <c r="AX551" i="1" s="1"/>
  <c r="Y551" i="1"/>
  <c r="X551" i="1"/>
  <c r="W551" i="1"/>
  <c r="V551" i="1"/>
  <c r="U551" i="1"/>
  <c r="T551" i="1"/>
  <c r="F551" i="1"/>
  <c r="BN550" i="1"/>
  <c r="BC550" i="1"/>
  <c r="AY550" i="1"/>
  <c r="AW550" i="1"/>
  <c r="AU550" i="1"/>
  <c r="AT550" i="1"/>
  <c r="BA550" i="1" s="1"/>
  <c r="BD550" i="1" s="1"/>
  <c r="BE550" i="1" s="1"/>
  <c r="AS550" i="1"/>
  <c r="AP550" i="1"/>
  <c r="AM550" i="1"/>
  <c r="AN550" i="1" s="1"/>
  <c r="AJ550" i="1"/>
  <c r="AL550" i="1" s="1"/>
  <c r="AF550" i="1"/>
  <c r="AD550" i="1"/>
  <c r="AI550" i="1" s="1"/>
  <c r="Y550" i="1"/>
  <c r="X550" i="1"/>
  <c r="W550" i="1"/>
  <c r="V550" i="1"/>
  <c r="AB550" i="1" s="1"/>
  <c r="U550" i="1"/>
  <c r="T550" i="1"/>
  <c r="Z550" i="1" s="1"/>
  <c r="AC550" i="1" s="1"/>
  <c r="F550" i="1"/>
  <c r="BN549" i="1"/>
  <c r="BC549" i="1"/>
  <c r="AY549" i="1"/>
  <c r="AZ549" i="1" s="1"/>
  <c r="AW549" i="1"/>
  <c r="AU549" i="1"/>
  <c r="AT549" i="1"/>
  <c r="AS549" i="1"/>
  <c r="BA549" i="1" s="1"/>
  <c r="BD549" i="1" s="1"/>
  <c r="BE549" i="1" s="1"/>
  <c r="AP549" i="1"/>
  <c r="AM549" i="1"/>
  <c r="AN549" i="1" s="1"/>
  <c r="AJ549" i="1"/>
  <c r="AL549" i="1" s="1"/>
  <c r="AF549" i="1"/>
  <c r="AD549" i="1"/>
  <c r="AI549" i="1" s="1"/>
  <c r="Y549" i="1"/>
  <c r="X549" i="1"/>
  <c r="W549" i="1"/>
  <c r="V549" i="1"/>
  <c r="U549" i="1"/>
  <c r="AA549" i="1" s="1"/>
  <c r="T549" i="1"/>
  <c r="F549" i="1"/>
  <c r="BN548" i="1"/>
  <c r="BC548" i="1"/>
  <c r="AY548" i="1"/>
  <c r="AW548" i="1"/>
  <c r="AU548" i="1"/>
  <c r="AT548" i="1"/>
  <c r="AS548" i="1"/>
  <c r="AP548" i="1"/>
  <c r="AM548" i="1"/>
  <c r="AN548" i="1" s="1"/>
  <c r="AJ548" i="1"/>
  <c r="AL548" i="1" s="1"/>
  <c r="AZ548" i="1" s="1"/>
  <c r="AF548" i="1"/>
  <c r="AD548" i="1"/>
  <c r="Y548" i="1"/>
  <c r="X548" i="1"/>
  <c r="W548" i="1"/>
  <c r="V548" i="1"/>
  <c r="U548" i="1"/>
  <c r="AA548" i="1" s="1"/>
  <c r="T548" i="1"/>
  <c r="F548" i="1"/>
  <c r="BN547" i="1"/>
  <c r="BC547" i="1"/>
  <c r="AY547" i="1"/>
  <c r="AW547" i="1"/>
  <c r="AU547" i="1"/>
  <c r="AT547" i="1"/>
  <c r="AS547" i="1"/>
  <c r="AP547" i="1"/>
  <c r="AM547" i="1"/>
  <c r="AN547" i="1" s="1"/>
  <c r="AJ547" i="1"/>
  <c r="AL547" i="1" s="1"/>
  <c r="AF547" i="1"/>
  <c r="AD547" i="1"/>
  <c r="AI547" i="1" s="1"/>
  <c r="Y547" i="1"/>
  <c r="X547" i="1"/>
  <c r="W547" i="1"/>
  <c r="V547" i="1"/>
  <c r="AB547" i="1" s="1"/>
  <c r="U547" i="1"/>
  <c r="T547" i="1"/>
  <c r="Z547" i="1" s="1"/>
  <c r="AC547" i="1" s="1"/>
  <c r="F547" i="1"/>
  <c r="BN546" i="1"/>
  <c r="BC546" i="1"/>
  <c r="AY546" i="1"/>
  <c r="AW546" i="1"/>
  <c r="AU546" i="1"/>
  <c r="AT546" i="1"/>
  <c r="AS546" i="1"/>
  <c r="BA546" i="1" s="1"/>
  <c r="AP546" i="1"/>
  <c r="AN546" i="1"/>
  <c r="AM546" i="1"/>
  <c r="AL546" i="1"/>
  <c r="AZ546" i="1" s="1"/>
  <c r="AJ546" i="1"/>
  <c r="AF546" i="1"/>
  <c r="AD546" i="1"/>
  <c r="AI546" i="1" s="1"/>
  <c r="AX546" i="1" s="1"/>
  <c r="Y546" i="1"/>
  <c r="X546" i="1"/>
  <c r="W546" i="1"/>
  <c r="V546" i="1"/>
  <c r="U546" i="1"/>
  <c r="AA546" i="1" s="1"/>
  <c r="T546" i="1"/>
  <c r="F546" i="1"/>
  <c r="BN545" i="1"/>
  <c r="BC545" i="1"/>
  <c r="AY545" i="1"/>
  <c r="AW545" i="1"/>
  <c r="AU545" i="1"/>
  <c r="AT545" i="1"/>
  <c r="AS545" i="1"/>
  <c r="AP545" i="1"/>
  <c r="AM545" i="1"/>
  <c r="AN545" i="1" s="1"/>
  <c r="AJ545" i="1"/>
  <c r="AL545" i="1" s="1"/>
  <c r="AF545" i="1"/>
  <c r="AD545" i="1"/>
  <c r="AI545" i="1" s="1"/>
  <c r="Y545" i="1"/>
  <c r="X545" i="1"/>
  <c r="W545" i="1"/>
  <c r="V545" i="1"/>
  <c r="AB545" i="1" s="1"/>
  <c r="U545" i="1"/>
  <c r="T545" i="1"/>
  <c r="Z545" i="1" s="1"/>
  <c r="AC545" i="1" s="1"/>
  <c r="F545" i="1"/>
  <c r="BN544" i="1"/>
  <c r="BC544" i="1"/>
  <c r="AY544" i="1"/>
  <c r="AW544" i="1"/>
  <c r="AU544" i="1"/>
  <c r="AT544" i="1"/>
  <c r="AS544" i="1"/>
  <c r="BA544" i="1" s="1"/>
  <c r="AP544" i="1"/>
  <c r="AN544" i="1"/>
  <c r="AM544" i="1"/>
  <c r="AL544" i="1"/>
  <c r="AZ544" i="1" s="1"/>
  <c r="AJ544" i="1"/>
  <c r="AF544" i="1"/>
  <c r="AD544" i="1"/>
  <c r="AI544" i="1" s="1"/>
  <c r="AX544" i="1" s="1"/>
  <c r="Y544" i="1"/>
  <c r="X544" i="1"/>
  <c r="W544" i="1"/>
  <c r="V544" i="1"/>
  <c r="U544" i="1"/>
  <c r="AA544" i="1" s="1"/>
  <c r="T544" i="1"/>
  <c r="F544" i="1"/>
  <c r="BN543" i="1"/>
  <c r="BC543" i="1"/>
  <c r="AY543" i="1"/>
  <c r="AW543" i="1"/>
  <c r="AU543" i="1"/>
  <c r="AT543" i="1"/>
  <c r="AS543" i="1"/>
  <c r="AP543" i="1"/>
  <c r="AM543" i="1"/>
  <c r="AN543" i="1" s="1"/>
  <c r="AJ543" i="1"/>
  <c r="AL543" i="1" s="1"/>
  <c r="AF543" i="1"/>
  <c r="AD543" i="1"/>
  <c r="Y543" i="1"/>
  <c r="X543" i="1"/>
  <c r="W543" i="1"/>
  <c r="V543" i="1"/>
  <c r="AB543" i="1" s="1"/>
  <c r="U543" i="1"/>
  <c r="T543" i="1"/>
  <c r="Z543" i="1" s="1"/>
  <c r="AC543" i="1" s="1"/>
  <c r="F543" i="1"/>
  <c r="BN542" i="1"/>
  <c r="BC542" i="1"/>
  <c r="AY542" i="1"/>
  <c r="AW542" i="1"/>
  <c r="AU542" i="1"/>
  <c r="AT542" i="1"/>
  <c r="AS542" i="1"/>
  <c r="BA542" i="1" s="1"/>
  <c r="AP542" i="1"/>
  <c r="AN542" i="1"/>
  <c r="AM542" i="1"/>
  <c r="AL542" i="1"/>
  <c r="AZ542" i="1" s="1"/>
  <c r="AJ542" i="1"/>
  <c r="AF542" i="1"/>
  <c r="AD542" i="1"/>
  <c r="AI542" i="1" s="1"/>
  <c r="AX542" i="1" s="1"/>
  <c r="Y542" i="1"/>
  <c r="X542" i="1"/>
  <c r="W542" i="1"/>
  <c r="V542" i="1"/>
  <c r="U542" i="1"/>
  <c r="AA542" i="1" s="1"/>
  <c r="T542" i="1"/>
  <c r="F542" i="1"/>
  <c r="BN541" i="1"/>
  <c r="BC541" i="1"/>
  <c r="AY541" i="1"/>
  <c r="AW541" i="1"/>
  <c r="AU541" i="1"/>
  <c r="AT541" i="1"/>
  <c r="AS541" i="1"/>
  <c r="AP541" i="1"/>
  <c r="AM541" i="1"/>
  <c r="AN541" i="1" s="1"/>
  <c r="AJ541" i="1"/>
  <c r="AL541" i="1" s="1"/>
  <c r="AF541" i="1"/>
  <c r="AD541" i="1"/>
  <c r="AI541" i="1" s="1"/>
  <c r="Y541" i="1"/>
  <c r="X541" i="1"/>
  <c r="W541" i="1"/>
  <c r="V541" i="1"/>
  <c r="AB541" i="1" s="1"/>
  <c r="U541" i="1"/>
  <c r="T541" i="1"/>
  <c r="Z541" i="1" s="1"/>
  <c r="AC541" i="1" s="1"/>
  <c r="F541" i="1"/>
  <c r="BN540" i="1"/>
  <c r="BC540" i="1"/>
  <c r="AY540" i="1"/>
  <c r="AW540" i="1"/>
  <c r="AU540" i="1"/>
  <c r="AT540" i="1"/>
  <c r="AS540" i="1"/>
  <c r="BA540" i="1" s="1"/>
  <c r="AP540" i="1"/>
  <c r="AN540" i="1"/>
  <c r="AM540" i="1"/>
  <c r="AL540" i="1"/>
  <c r="AZ540" i="1" s="1"/>
  <c r="AJ540" i="1"/>
  <c r="AI540" i="1"/>
  <c r="AX540" i="1" s="1"/>
  <c r="AF540" i="1"/>
  <c r="AD540" i="1"/>
  <c r="Y540" i="1"/>
  <c r="X540" i="1"/>
  <c r="W540" i="1"/>
  <c r="V540" i="1"/>
  <c r="AB540" i="1" s="1"/>
  <c r="U540" i="1"/>
  <c r="T540" i="1"/>
  <c r="Z540" i="1" s="1"/>
  <c r="AC540" i="1" s="1"/>
  <c r="F540" i="1"/>
  <c r="BN539" i="1"/>
  <c r="BC539" i="1"/>
  <c r="AY539" i="1"/>
  <c r="AW539" i="1"/>
  <c r="AU539" i="1"/>
  <c r="AT539" i="1"/>
  <c r="AS539" i="1"/>
  <c r="BA539" i="1" s="1"/>
  <c r="BD539" i="1" s="1"/>
  <c r="BE539" i="1" s="1"/>
  <c r="AP539" i="1"/>
  <c r="AM539" i="1"/>
  <c r="AN539" i="1" s="1"/>
  <c r="AJ539" i="1"/>
  <c r="AL539" i="1" s="1"/>
  <c r="AF539" i="1"/>
  <c r="AD539" i="1"/>
  <c r="AI539" i="1" s="1"/>
  <c r="Y539" i="1"/>
  <c r="X539" i="1"/>
  <c r="W539" i="1"/>
  <c r="V539" i="1"/>
  <c r="U539" i="1"/>
  <c r="AA539" i="1" s="1"/>
  <c r="T539" i="1"/>
  <c r="F539" i="1"/>
  <c r="BN538" i="1"/>
  <c r="BC538" i="1"/>
  <c r="AY538" i="1"/>
  <c r="AW538" i="1"/>
  <c r="AU538" i="1"/>
  <c r="AT538" i="1"/>
  <c r="AS538" i="1"/>
  <c r="AP538" i="1"/>
  <c r="AM538" i="1"/>
  <c r="AN538" i="1" s="1"/>
  <c r="AJ538" i="1"/>
  <c r="AL538" i="1" s="1"/>
  <c r="AZ538" i="1" s="1"/>
  <c r="AF538" i="1"/>
  <c r="AD538" i="1"/>
  <c r="AI538" i="1" s="1"/>
  <c r="AX538" i="1" s="1"/>
  <c r="Y538" i="1"/>
  <c r="X538" i="1"/>
  <c r="W538" i="1"/>
  <c r="V538" i="1"/>
  <c r="AB538" i="1" s="1"/>
  <c r="U538" i="1"/>
  <c r="T538" i="1"/>
  <c r="Z538" i="1" s="1"/>
  <c r="AC538" i="1" s="1"/>
  <c r="F538" i="1"/>
  <c r="BN537" i="1"/>
  <c r="BC537" i="1"/>
  <c r="AY537" i="1"/>
  <c r="AZ537" i="1" s="1"/>
  <c r="AW537" i="1"/>
  <c r="AU537" i="1"/>
  <c r="AT537" i="1"/>
  <c r="AS537" i="1"/>
  <c r="BA537" i="1" s="1"/>
  <c r="BD537" i="1" s="1"/>
  <c r="BE537" i="1" s="1"/>
  <c r="AP537" i="1"/>
  <c r="AM537" i="1"/>
  <c r="AN537" i="1" s="1"/>
  <c r="AJ537" i="1"/>
  <c r="AL537" i="1" s="1"/>
  <c r="AF537" i="1"/>
  <c r="AD537" i="1"/>
  <c r="Y537" i="1"/>
  <c r="X537" i="1"/>
  <c r="W537" i="1"/>
  <c r="V537" i="1"/>
  <c r="U537" i="1"/>
  <c r="AA537" i="1" s="1"/>
  <c r="T537" i="1"/>
  <c r="F537" i="1"/>
  <c r="BN536" i="1"/>
  <c r="BC536" i="1"/>
  <c r="AY536" i="1"/>
  <c r="AW536" i="1"/>
  <c r="AU536" i="1"/>
  <c r="AT536" i="1"/>
  <c r="AS536" i="1"/>
  <c r="AP536" i="1"/>
  <c r="AM536" i="1"/>
  <c r="AN536" i="1" s="1"/>
  <c r="AJ536" i="1"/>
  <c r="AL536" i="1" s="1"/>
  <c r="AZ536" i="1" s="1"/>
  <c r="AF536" i="1"/>
  <c r="AD536" i="1"/>
  <c r="AI536" i="1" s="1"/>
  <c r="AX536" i="1" s="1"/>
  <c r="Y536" i="1"/>
  <c r="X536" i="1"/>
  <c r="W536" i="1"/>
  <c r="V536" i="1"/>
  <c r="AB536" i="1" s="1"/>
  <c r="U536" i="1"/>
  <c r="T536" i="1"/>
  <c r="Z536" i="1" s="1"/>
  <c r="AC536" i="1" s="1"/>
  <c r="F536" i="1"/>
  <c r="BN535" i="1"/>
  <c r="BC535" i="1"/>
  <c r="AY535" i="1"/>
  <c r="AZ535" i="1" s="1"/>
  <c r="AW535" i="1"/>
  <c r="AU535" i="1"/>
  <c r="AT535" i="1"/>
  <c r="AS535" i="1"/>
  <c r="BA535" i="1" s="1"/>
  <c r="BD535" i="1" s="1"/>
  <c r="BE535" i="1" s="1"/>
  <c r="AP535" i="1"/>
  <c r="AM535" i="1"/>
  <c r="AN535" i="1" s="1"/>
  <c r="AJ535" i="1"/>
  <c r="AL535" i="1" s="1"/>
  <c r="AF535" i="1"/>
  <c r="AD535" i="1"/>
  <c r="AI535" i="1" s="1"/>
  <c r="Y535" i="1"/>
  <c r="X535" i="1"/>
  <c r="W535" i="1"/>
  <c r="V535" i="1"/>
  <c r="U535" i="1"/>
  <c r="AA535" i="1" s="1"/>
  <c r="T535" i="1"/>
  <c r="F535" i="1"/>
  <c r="BN534" i="1"/>
  <c r="BC534" i="1"/>
  <c r="AY534" i="1"/>
  <c r="AW534" i="1"/>
  <c r="AU534" i="1"/>
  <c r="AT534" i="1"/>
  <c r="AS534" i="1"/>
  <c r="AP534" i="1"/>
  <c r="AM534" i="1"/>
  <c r="AN534" i="1" s="1"/>
  <c r="AJ534" i="1"/>
  <c r="AL534" i="1" s="1"/>
  <c r="AZ534" i="1" s="1"/>
  <c r="AF534" i="1"/>
  <c r="AD534" i="1"/>
  <c r="Y534" i="1"/>
  <c r="X534" i="1"/>
  <c r="W534" i="1"/>
  <c r="V534" i="1"/>
  <c r="U534" i="1"/>
  <c r="AA534" i="1" s="1"/>
  <c r="T534" i="1"/>
  <c r="F534" i="1"/>
  <c r="BN533" i="1"/>
  <c r="BC533" i="1"/>
  <c r="AY533" i="1"/>
  <c r="AW533" i="1"/>
  <c r="AU533" i="1"/>
  <c r="AT533" i="1"/>
  <c r="AS533" i="1"/>
  <c r="AP533" i="1"/>
  <c r="AM533" i="1"/>
  <c r="AN533" i="1" s="1"/>
  <c r="AJ533" i="1"/>
  <c r="AL533" i="1" s="1"/>
  <c r="AF533" i="1"/>
  <c r="AD533" i="1"/>
  <c r="Y533" i="1"/>
  <c r="X533" i="1"/>
  <c r="W533" i="1"/>
  <c r="V533" i="1"/>
  <c r="AB533" i="1" s="1"/>
  <c r="U533" i="1"/>
  <c r="T533" i="1"/>
  <c r="Z533" i="1" s="1"/>
  <c r="AC533" i="1" s="1"/>
  <c r="F533" i="1"/>
  <c r="BN532" i="1"/>
  <c r="BC532" i="1"/>
  <c r="AY532" i="1"/>
  <c r="AW532" i="1"/>
  <c r="AU532" i="1"/>
  <c r="AT532" i="1"/>
  <c r="AS532" i="1"/>
  <c r="BA532" i="1" s="1"/>
  <c r="AP532" i="1"/>
  <c r="AN532" i="1"/>
  <c r="AM532" i="1"/>
  <c r="AL532" i="1"/>
  <c r="AZ532" i="1" s="1"/>
  <c r="AJ532" i="1"/>
  <c r="AF532" i="1"/>
  <c r="AD532" i="1"/>
  <c r="AI532" i="1" s="1"/>
  <c r="AX532" i="1" s="1"/>
  <c r="Y532" i="1"/>
  <c r="X532" i="1"/>
  <c r="W532" i="1"/>
  <c r="V532" i="1"/>
  <c r="U532" i="1"/>
  <c r="AA532" i="1" s="1"/>
  <c r="T532" i="1"/>
  <c r="F532" i="1"/>
  <c r="BN531" i="1"/>
  <c r="BC531" i="1"/>
  <c r="AY531" i="1"/>
  <c r="AW531" i="1"/>
  <c r="AU531" i="1"/>
  <c r="AT531" i="1"/>
  <c r="AS531" i="1"/>
  <c r="AP531" i="1"/>
  <c r="AM531" i="1"/>
  <c r="AN531" i="1" s="1"/>
  <c r="AJ531" i="1"/>
  <c r="AL531" i="1" s="1"/>
  <c r="AF531" i="1"/>
  <c r="AD531" i="1"/>
  <c r="AI531" i="1" s="1"/>
  <c r="Y531" i="1"/>
  <c r="X531" i="1"/>
  <c r="W531" i="1"/>
  <c r="V531" i="1"/>
  <c r="AB531" i="1" s="1"/>
  <c r="U531" i="1"/>
  <c r="T531" i="1"/>
  <c r="Z531" i="1" s="1"/>
  <c r="AC531" i="1" s="1"/>
  <c r="F531" i="1"/>
  <c r="BN530" i="1"/>
  <c r="BC530" i="1"/>
  <c r="AY530" i="1"/>
  <c r="AW530" i="1"/>
  <c r="AU530" i="1"/>
  <c r="AT530" i="1"/>
  <c r="AS530" i="1"/>
  <c r="BA530" i="1" s="1"/>
  <c r="AP530" i="1"/>
  <c r="AN530" i="1"/>
  <c r="AM530" i="1"/>
  <c r="AL530" i="1"/>
  <c r="AZ530" i="1" s="1"/>
  <c r="AJ530" i="1"/>
  <c r="AF530" i="1"/>
  <c r="AD530" i="1"/>
  <c r="AI530" i="1" s="1"/>
  <c r="AX530" i="1" s="1"/>
  <c r="Y530" i="1"/>
  <c r="X530" i="1"/>
  <c r="W530" i="1"/>
  <c r="V530" i="1"/>
  <c r="U530" i="1"/>
  <c r="AA530" i="1" s="1"/>
  <c r="T530" i="1"/>
  <c r="F530" i="1"/>
  <c r="BN529" i="1"/>
  <c r="BC529" i="1"/>
  <c r="AY529" i="1"/>
  <c r="AW529" i="1"/>
  <c r="AU529" i="1"/>
  <c r="AT529" i="1"/>
  <c r="AS529" i="1"/>
  <c r="AP529" i="1"/>
  <c r="AM529" i="1"/>
  <c r="AN529" i="1" s="1"/>
  <c r="AJ529" i="1"/>
  <c r="AL529" i="1" s="1"/>
  <c r="AF529" i="1"/>
  <c r="AD529" i="1"/>
  <c r="Y529" i="1"/>
  <c r="X529" i="1"/>
  <c r="W529" i="1"/>
  <c r="V529" i="1"/>
  <c r="AB529" i="1" s="1"/>
  <c r="U529" i="1"/>
  <c r="T529" i="1"/>
  <c r="Z529" i="1" s="1"/>
  <c r="AC529" i="1" s="1"/>
  <c r="F529" i="1"/>
  <c r="BN528" i="1"/>
  <c r="BC528" i="1"/>
  <c r="AY528" i="1"/>
  <c r="AW528" i="1"/>
  <c r="AU528" i="1"/>
  <c r="AT528" i="1"/>
  <c r="AS528" i="1"/>
  <c r="BA528" i="1" s="1"/>
  <c r="AP528" i="1"/>
  <c r="AN528" i="1"/>
  <c r="AM528" i="1"/>
  <c r="AL528" i="1"/>
  <c r="AZ528" i="1" s="1"/>
  <c r="AJ528" i="1"/>
  <c r="AI528" i="1"/>
  <c r="AX528" i="1" s="1"/>
  <c r="AF528" i="1"/>
  <c r="AD528" i="1"/>
  <c r="Y528" i="1"/>
  <c r="X528" i="1"/>
  <c r="W528" i="1"/>
  <c r="V528" i="1"/>
  <c r="AB528" i="1" s="1"/>
  <c r="U528" i="1"/>
  <c r="T528" i="1"/>
  <c r="Z528" i="1" s="1"/>
  <c r="AC528" i="1" s="1"/>
  <c r="F528" i="1"/>
  <c r="BN527" i="1"/>
  <c r="BC527" i="1"/>
  <c r="AY527" i="1"/>
  <c r="AZ527" i="1" s="1"/>
  <c r="AW527" i="1"/>
  <c r="AU527" i="1"/>
  <c r="AT527" i="1"/>
  <c r="AS527" i="1"/>
  <c r="BA527" i="1" s="1"/>
  <c r="BD527" i="1" s="1"/>
  <c r="BE527" i="1" s="1"/>
  <c r="AP527" i="1"/>
  <c r="AM527" i="1"/>
  <c r="AN527" i="1" s="1"/>
  <c r="AJ527" i="1"/>
  <c r="AL527" i="1" s="1"/>
  <c r="AF527" i="1"/>
  <c r="AD527" i="1"/>
  <c r="Y527" i="1"/>
  <c r="X527" i="1"/>
  <c r="W527" i="1"/>
  <c r="V527" i="1"/>
  <c r="U527" i="1"/>
  <c r="AA527" i="1" s="1"/>
  <c r="T527" i="1"/>
  <c r="F527" i="1"/>
  <c r="BN526" i="1"/>
  <c r="BC526" i="1"/>
  <c r="AY526" i="1"/>
  <c r="AW526" i="1"/>
  <c r="AU526" i="1"/>
  <c r="AT526" i="1"/>
  <c r="AS526" i="1"/>
  <c r="AP526" i="1"/>
  <c r="AM526" i="1"/>
  <c r="AN526" i="1" s="1"/>
  <c r="AJ526" i="1"/>
  <c r="AL526" i="1" s="1"/>
  <c r="AZ526" i="1" s="1"/>
  <c r="AF526" i="1"/>
  <c r="AD526" i="1"/>
  <c r="AI526" i="1" s="1"/>
  <c r="AX526" i="1" s="1"/>
  <c r="Y526" i="1"/>
  <c r="X526" i="1"/>
  <c r="W526" i="1"/>
  <c r="V526" i="1"/>
  <c r="AB526" i="1" s="1"/>
  <c r="U526" i="1"/>
  <c r="T526" i="1"/>
  <c r="Z526" i="1" s="1"/>
  <c r="AC526" i="1" s="1"/>
  <c r="F526" i="1"/>
  <c r="BN525" i="1"/>
  <c r="BC525" i="1"/>
  <c r="AY525" i="1"/>
  <c r="AZ525" i="1" s="1"/>
  <c r="AW525" i="1"/>
  <c r="AU525" i="1"/>
  <c r="AT525" i="1"/>
  <c r="AS525" i="1"/>
  <c r="BA525" i="1" s="1"/>
  <c r="BD525" i="1" s="1"/>
  <c r="BE525" i="1" s="1"/>
  <c r="AP525" i="1"/>
  <c r="AM525" i="1"/>
  <c r="AN525" i="1" s="1"/>
  <c r="AJ525" i="1"/>
  <c r="AL525" i="1" s="1"/>
  <c r="AF525" i="1"/>
  <c r="AD525" i="1"/>
  <c r="AI525" i="1" s="1"/>
  <c r="Y525" i="1"/>
  <c r="X525" i="1"/>
  <c r="W525" i="1"/>
  <c r="V525" i="1"/>
  <c r="U525" i="1"/>
  <c r="AA525" i="1" s="1"/>
  <c r="T525" i="1"/>
  <c r="F525" i="1"/>
  <c r="BN524" i="1"/>
  <c r="BC524" i="1"/>
  <c r="AY524" i="1"/>
  <c r="AW524" i="1"/>
  <c r="AU524" i="1"/>
  <c r="AT524" i="1"/>
  <c r="AS524" i="1"/>
  <c r="AP524" i="1"/>
  <c r="AM524" i="1"/>
  <c r="AJ524" i="1"/>
  <c r="AL524" i="1" s="1"/>
  <c r="AZ524" i="1" s="1"/>
  <c r="AF524" i="1"/>
  <c r="AD524" i="1"/>
  <c r="Y524" i="1"/>
  <c r="X524" i="1"/>
  <c r="W524" i="1"/>
  <c r="V524" i="1"/>
  <c r="U524" i="1"/>
  <c r="AA524" i="1" s="1"/>
  <c r="T524" i="1"/>
  <c r="F524" i="1"/>
  <c r="BN523" i="1"/>
  <c r="BC523" i="1"/>
  <c r="AY523" i="1"/>
  <c r="AW523" i="1"/>
  <c r="AU523" i="1"/>
  <c r="AT523" i="1"/>
  <c r="AS523" i="1"/>
  <c r="AP523" i="1"/>
  <c r="AM523" i="1"/>
  <c r="AN523" i="1" s="1"/>
  <c r="AJ523" i="1"/>
  <c r="AL523" i="1" s="1"/>
  <c r="AF523" i="1"/>
  <c r="AD523" i="1"/>
  <c r="AI523" i="1" s="1"/>
  <c r="Y523" i="1"/>
  <c r="X523" i="1"/>
  <c r="W523" i="1"/>
  <c r="V523" i="1"/>
  <c r="AB523" i="1" s="1"/>
  <c r="U523" i="1"/>
  <c r="T523" i="1"/>
  <c r="Z523" i="1" s="1"/>
  <c r="AC523" i="1" s="1"/>
  <c r="F523" i="1"/>
  <c r="BN522" i="1"/>
  <c r="BC522" i="1"/>
  <c r="AY522" i="1"/>
  <c r="AW522" i="1"/>
  <c r="AU522" i="1"/>
  <c r="AT522" i="1"/>
  <c r="AS522" i="1"/>
  <c r="BA522" i="1" s="1"/>
  <c r="AP522" i="1"/>
  <c r="AN522" i="1"/>
  <c r="AM522" i="1"/>
  <c r="AL522" i="1"/>
  <c r="AZ522" i="1" s="1"/>
  <c r="AJ522" i="1"/>
  <c r="AI522" i="1"/>
  <c r="AX522" i="1" s="1"/>
  <c r="AF522" i="1"/>
  <c r="AD522" i="1"/>
  <c r="Y522" i="1"/>
  <c r="X522" i="1"/>
  <c r="W522" i="1"/>
  <c r="V522" i="1"/>
  <c r="AB522" i="1" s="1"/>
  <c r="U522" i="1"/>
  <c r="T522" i="1"/>
  <c r="Z522" i="1" s="1"/>
  <c r="AC522" i="1" s="1"/>
  <c r="F522" i="1"/>
  <c r="BN521" i="1"/>
  <c r="BC521" i="1"/>
  <c r="AY521" i="1"/>
  <c r="AZ521" i="1" s="1"/>
  <c r="AW521" i="1"/>
  <c r="AU521" i="1"/>
  <c r="AT521" i="1"/>
  <c r="AS521" i="1"/>
  <c r="BA521" i="1" s="1"/>
  <c r="BD521" i="1" s="1"/>
  <c r="BE521" i="1" s="1"/>
  <c r="AP521" i="1"/>
  <c r="AM521" i="1"/>
  <c r="AN521" i="1" s="1"/>
  <c r="AJ521" i="1"/>
  <c r="AL521" i="1" s="1"/>
  <c r="AF521" i="1"/>
  <c r="AD521" i="1"/>
  <c r="Y521" i="1"/>
  <c r="X521" i="1"/>
  <c r="W521" i="1"/>
  <c r="V521" i="1"/>
  <c r="U521" i="1"/>
  <c r="AA521" i="1" s="1"/>
  <c r="T521" i="1"/>
  <c r="F521" i="1"/>
  <c r="BN520" i="1"/>
  <c r="BC520" i="1"/>
  <c r="AY520" i="1"/>
  <c r="AW520" i="1"/>
  <c r="AU520" i="1"/>
  <c r="AT520" i="1"/>
  <c r="AS520" i="1"/>
  <c r="AP520" i="1"/>
  <c r="AM520" i="1"/>
  <c r="AJ520" i="1"/>
  <c r="AL520" i="1" s="1"/>
  <c r="AZ520" i="1" s="1"/>
  <c r="AF520" i="1"/>
  <c r="AD520" i="1"/>
  <c r="Y520" i="1"/>
  <c r="X520" i="1"/>
  <c r="W520" i="1"/>
  <c r="V520" i="1"/>
  <c r="U520" i="1"/>
  <c r="AA520" i="1" s="1"/>
  <c r="T520" i="1"/>
  <c r="F520" i="1"/>
  <c r="BN519" i="1"/>
  <c r="BC519" i="1"/>
  <c r="AY519" i="1"/>
  <c r="AW519" i="1"/>
  <c r="AU519" i="1"/>
  <c r="AT519" i="1"/>
  <c r="AS519" i="1"/>
  <c r="AP519" i="1"/>
  <c r="AM519" i="1"/>
  <c r="AN519" i="1" s="1"/>
  <c r="AJ519" i="1"/>
  <c r="AL519" i="1" s="1"/>
  <c r="AF519" i="1"/>
  <c r="AD519" i="1"/>
  <c r="AI519" i="1" s="1"/>
  <c r="Y519" i="1"/>
  <c r="X519" i="1"/>
  <c r="W519" i="1"/>
  <c r="V519" i="1"/>
  <c r="AB519" i="1" s="1"/>
  <c r="U519" i="1"/>
  <c r="T519" i="1"/>
  <c r="Z519" i="1" s="1"/>
  <c r="AC519" i="1" s="1"/>
  <c r="F519" i="1"/>
  <c r="BN518" i="1"/>
  <c r="BC518" i="1"/>
  <c r="AY518" i="1"/>
  <c r="AW518" i="1"/>
  <c r="AU518" i="1"/>
  <c r="AT518" i="1"/>
  <c r="AS518" i="1"/>
  <c r="BA518" i="1" s="1"/>
  <c r="AP518" i="1"/>
  <c r="AN518" i="1"/>
  <c r="AM518" i="1"/>
  <c r="AL518" i="1"/>
  <c r="AZ518" i="1" s="1"/>
  <c r="AJ518" i="1"/>
  <c r="AF518" i="1"/>
  <c r="AD518" i="1"/>
  <c r="AI518" i="1" s="1"/>
  <c r="AX518" i="1" s="1"/>
  <c r="Y518" i="1"/>
  <c r="X518" i="1"/>
  <c r="W518" i="1"/>
  <c r="V518" i="1"/>
  <c r="U518" i="1"/>
  <c r="AA518" i="1" s="1"/>
  <c r="T518" i="1"/>
  <c r="F518" i="1"/>
  <c r="BN517" i="1"/>
  <c r="BC517" i="1"/>
  <c r="AY517" i="1"/>
  <c r="AW517" i="1"/>
  <c r="AU517" i="1"/>
  <c r="AT517" i="1"/>
  <c r="AS517" i="1"/>
  <c r="AP517" i="1"/>
  <c r="AM517" i="1"/>
  <c r="AN517" i="1" s="1"/>
  <c r="AJ517" i="1"/>
  <c r="AL517" i="1" s="1"/>
  <c r="AF517" i="1"/>
  <c r="AD517" i="1"/>
  <c r="Y517" i="1"/>
  <c r="X517" i="1"/>
  <c r="W517" i="1"/>
  <c r="V517" i="1"/>
  <c r="AB517" i="1" s="1"/>
  <c r="U517" i="1"/>
  <c r="T517" i="1"/>
  <c r="Z517" i="1" s="1"/>
  <c r="AC517" i="1" s="1"/>
  <c r="F517" i="1"/>
  <c r="BN516" i="1"/>
  <c r="BC516" i="1"/>
  <c r="AY516" i="1"/>
  <c r="AW516" i="1"/>
  <c r="AU516" i="1"/>
  <c r="AT516" i="1"/>
  <c r="AS516" i="1"/>
  <c r="BA516" i="1" s="1"/>
  <c r="AP516" i="1"/>
  <c r="AN516" i="1"/>
  <c r="AM516" i="1"/>
  <c r="AL516" i="1"/>
  <c r="AZ516" i="1" s="1"/>
  <c r="AJ516" i="1"/>
  <c r="AF516" i="1"/>
  <c r="AD516" i="1"/>
  <c r="AI516" i="1" s="1"/>
  <c r="AX516" i="1" s="1"/>
  <c r="Y516" i="1"/>
  <c r="X516" i="1"/>
  <c r="W516" i="1"/>
  <c r="V516" i="1"/>
  <c r="U516" i="1"/>
  <c r="AA516" i="1" s="1"/>
  <c r="T516" i="1"/>
  <c r="F516" i="1"/>
  <c r="BN515" i="1"/>
  <c r="BC515" i="1"/>
  <c r="AY515" i="1"/>
  <c r="AW515" i="1"/>
  <c r="AU515" i="1"/>
  <c r="AT515" i="1"/>
  <c r="AS515" i="1"/>
  <c r="AP515" i="1"/>
  <c r="AM515" i="1"/>
  <c r="AN515" i="1" s="1"/>
  <c r="AJ515" i="1"/>
  <c r="AL515" i="1" s="1"/>
  <c r="AF515" i="1"/>
  <c r="AD515" i="1"/>
  <c r="AI515" i="1" s="1"/>
  <c r="Y515" i="1"/>
  <c r="X515" i="1"/>
  <c r="W515" i="1"/>
  <c r="V515" i="1"/>
  <c r="AB515" i="1" s="1"/>
  <c r="U515" i="1"/>
  <c r="T515" i="1"/>
  <c r="Z515" i="1" s="1"/>
  <c r="AC515" i="1" s="1"/>
  <c r="F515" i="1"/>
  <c r="BN514" i="1"/>
  <c r="BC514" i="1"/>
  <c r="AY514" i="1"/>
  <c r="AW514" i="1"/>
  <c r="AU514" i="1"/>
  <c r="AT514" i="1"/>
  <c r="AS514" i="1"/>
  <c r="BA514" i="1" s="1"/>
  <c r="AP514" i="1"/>
  <c r="AN514" i="1"/>
  <c r="AM514" i="1"/>
  <c r="AL514" i="1"/>
  <c r="AZ514" i="1" s="1"/>
  <c r="AJ514" i="1"/>
  <c r="AF514" i="1"/>
  <c r="AD514" i="1"/>
  <c r="AI514" i="1" s="1"/>
  <c r="AX514" i="1" s="1"/>
  <c r="Y514" i="1"/>
  <c r="X514" i="1"/>
  <c r="W514" i="1"/>
  <c r="V514" i="1"/>
  <c r="AB514" i="1" s="1"/>
  <c r="U514" i="1"/>
  <c r="T514" i="1"/>
  <c r="Z514" i="1" s="1"/>
  <c r="AC514" i="1" s="1"/>
  <c r="F514" i="1"/>
  <c r="BN513" i="1"/>
  <c r="BC513" i="1"/>
  <c r="AY513" i="1"/>
  <c r="AZ513" i="1" s="1"/>
  <c r="AW513" i="1"/>
  <c r="AU513" i="1"/>
  <c r="AT513" i="1"/>
  <c r="AS513" i="1"/>
  <c r="BA513" i="1" s="1"/>
  <c r="BD513" i="1" s="1"/>
  <c r="BE513" i="1" s="1"/>
  <c r="AP513" i="1"/>
  <c r="AM513" i="1"/>
  <c r="AJ513" i="1"/>
  <c r="AL513" i="1" s="1"/>
  <c r="AF513" i="1"/>
  <c r="AD513" i="1"/>
  <c r="Y513" i="1"/>
  <c r="X513" i="1"/>
  <c r="W513" i="1"/>
  <c r="V513" i="1"/>
  <c r="U513" i="1"/>
  <c r="AA513" i="1" s="1"/>
  <c r="T513" i="1"/>
  <c r="F513" i="1"/>
  <c r="BN512" i="1"/>
  <c r="BC512" i="1"/>
  <c r="AY512" i="1"/>
  <c r="AW512" i="1"/>
  <c r="AU512" i="1"/>
  <c r="AT512" i="1"/>
  <c r="AS512" i="1"/>
  <c r="AP512" i="1"/>
  <c r="AM512" i="1"/>
  <c r="AN512" i="1" s="1"/>
  <c r="AJ512" i="1"/>
  <c r="AL512" i="1" s="1"/>
  <c r="AZ512" i="1" s="1"/>
  <c r="AF512" i="1"/>
  <c r="AD512" i="1"/>
  <c r="AI512" i="1" s="1"/>
  <c r="AX512" i="1" s="1"/>
  <c r="Y512" i="1"/>
  <c r="X512" i="1"/>
  <c r="W512" i="1"/>
  <c r="V512" i="1"/>
  <c r="AB512" i="1" s="1"/>
  <c r="U512" i="1"/>
  <c r="AA512" i="1" s="1"/>
  <c r="T512" i="1"/>
  <c r="F512" i="1"/>
  <c r="BN511" i="1"/>
  <c r="BC511" i="1"/>
  <c r="AY511" i="1"/>
  <c r="AW511" i="1"/>
  <c r="AU511" i="1"/>
  <c r="AT511" i="1"/>
  <c r="AS511" i="1"/>
  <c r="AP511" i="1"/>
  <c r="AM511" i="1"/>
  <c r="AJ511" i="1"/>
  <c r="AL511" i="1" s="1"/>
  <c r="AF511" i="1"/>
  <c r="AD511" i="1"/>
  <c r="Y511" i="1"/>
  <c r="X511" i="1"/>
  <c r="W511" i="1"/>
  <c r="V511" i="1"/>
  <c r="U511" i="1"/>
  <c r="T511" i="1"/>
  <c r="F511" i="1"/>
  <c r="BN510" i="1"/>
  <c r="BC510" i="1"/>
  <c r="AY510" i="1"/>
  <c r="AW510" i="1"/>
  <c r="AU510" i="1"/>
  <c r="AT510" i="1"/>
  <c r="AS510" i="1"/>
  <c r="BA510" i="1" s="1"/>
  <c r="AP510" i="1"/>
  <c r="AN510" i="1"/>
  <c r="AM510" i="1"/>
  <c r="AL510" i="1"/>
  <c r="AZ510" i="1" s="1"/>
  <c r="AJ510" i="1"/>
  <c r="AI510" i="1"/>
  <c r="AX510" i="1" s="1"/>
  <c r="AF510" i="1"/>
  <c r="AD510" i="1"/>
  <c r="Y510" i="1"/>
  <c r="X510" i="1"/>
  <c r="W510" i="1"/>
  <c r="V510" i="1"/>
  <c r="AB510" i="1" s="1"/>
  <c r="U510" i="1"/>
  <c r="AA510" i="1" s="1"/>
  <c r="T510" i="1"/>
  <c r="F510" i="1"/>
  <c r="BN509" i="1"/>
  <c r="BC509" i="1"/>
  <c r="AY509" i="1"/>
  <c r="AW509" i="1"/>
  <c r="AU509" i="1"/>
  <c r="AT509" i="1"/>
  <c r="AS509" i="1"/>
  <c r="AP509" i="1"/>
  <c r="AM509" i="1"/>
  <c r="AJ509" i="1"/>
  <c r="AL509" i="1" s="1"/>
  <c r="AF509" i="1"/>
  <c r="AD509" i="1"/>
  <c r="Y509" i="1"/>
  <c r="X509" i="1"/>
  <c r="W509" i="1"/>
  <c r="V509" i="1"/>
  <c r="U509" i="1"/>
  <c r="T509" i="1"/>
  <c r="F509" i="1"/>
  <c r="BN508" i="1"/>
  <c r="BC508" i="1"/>
  <c r="AY508" i="1"/>
  <c r="AW508" i="1"/>
  <c r="AU508" i="1"/>
  <c r="AT508" i="1"/>
  <c r="AS508" i="1"/>
  <c r="BA508" i="1" s="1"/>
  <c r="AP508" i="1"/>
  <c r="AM508" i="1"/>
  <c r="AN508" i="1" s="1"/>
  <c r="AJ508" i="1"/>
  <c r="AL508" i="1" s="1"/>
  <c r="AF508" i="1"/>
  <c r="AD508" i="1"/>
  <c r="Y508" i="1"/>
  <c r="X508" i="1"/>
  <c r="W508" i="1"/>
  <c r="V508" i="1"/>
  <c r="U508" i="1"/>
  <c r="AA508" i="1" s="1"/>
  <c r="T508" i="1"/>
  <c r="F508" i="1"/>
  <c r="BN507" i="1"/>
  <c r="BC507" i="1"/>
  <c r="AY507" i="1"/>
  <c r="AW507" i="1"/>
  <c r="AU507" i="1"/>
  <c r="AT507" i="1"/>
  <c r="AS507" i="1"/>
  <c r="AP507" i="1"/>
  <c r="AM507" i="1"/>
  <c r="AN507" i="1" s="1"/>
  <c r="AJ507" i="1"/>
  <c r="AL507" i="1" s="1"/>
  <c r="AZ507" i="1" s="1"/>
  <c r="AF507" i="1"/>
  <c r="AD507" i="1"/>
  <c r="AI507" i="1" s="1"/>
  <c r="AX507" i="1" s="1"/>
  <c r="Y507" i="1"/>
  <c r="X507" i="1"/>
  <c r="W507" i="1"/>
  <c r="V507" i="1"/>
  <c r="AB507" i="1" s="1"/>
  <c r="U507" i="1"/>
  <c r="T507" i="1"/>
  <c r="Z507" i="1" s="1"/>
  <c r="AC507" i="1" s="1"/>
  <c r="F507" i="1"/>
  <c r="BN506" i="1"/>
  <c r="BC506" i="1"/>
  <c r="AY506" i="1"/>
  <c r="AW506" i="1"/>
  <c r="AU506" i="1"/>
  <c r="AT506" i="1"/>
  <c r="AS506" i="1"/>
  <c r="BA506" i="1" s="1"/>
  <c r="BD506" i="1" s="1"/>
  <c r="BE506" i="1" s="1"/>
  <c r="AP506" i="1"/>
  <c r="AM506" i="1"/>
  <c r="AN506" i="1" s="1"/>
  <c r="AJ506" i="1"/>
  <c r="AL506" i="1" s="1"/>
  <c r="AF506" i="1"/>
  <c r="AD506" i="1"/>
  <c r="AI506" i="1" s="1"/>
  <c r="Y506" i="1"/>
  <c r="X506" i="1"/>
  <c r="W506" i="1"/>
  <c r="V506" i="1"/>
  <c r="U506" i="1"/>
  <c r="AA506" i="1" s="1"/>
  <c r="T506" i="1"/>
  <c r="F506" i="1"/>
  <c r="BN505" i="1"/>
  <c r="BC505" i="1"/>
  <c r="AY505" i="1"/>
  <c r="AW505" i="1"/>
  <c r="AU505" i="1"/>
  <c r="AT505" i="1"/>
  <c r="AS505" i="1"/>
  <c r="AP505" i="1"/>
  <c r="AM505" i="1"/>
  <c r="AN505" i="1" s="1"/>
  <c r="AJ505" i="1"/>
  <c r="AL505" i="1" s="1"/>
  <c r="AZ505" i="1" s="1"/>
  <c r="AF505" i="1"/>
  <c r="AD505" i="1"/>
  <c r="Y505" i="1"/>
  <c r="X505" i="1"/>
  <c r="W505" i="1"/>
  <c r="V505" i="1"/>
  <c r="U505" i="1"/>
  <c r="AA505" i="1" s="1"/>
  <c r="T505" i="1"/>
  <c r="F505" i="1"/>
  <c r="BN504" i="1"/>
  <c r="BC504" i="1"/>
  <c r="AY504" i="1"/>
  <c r="AW504" i="1"/>
  <c r="AU504" i="1"/>
  <c r="AT504" i="1"/>
  <c r="AS504" i="1"/>
  <c r="AP504" i="1"/>
  <c r="AM504" i="1"/>
  <c r="AN504" i="1" s="1"/>
  <c r="AJ504" i="1"/>
  <c r="AL504" i="1" s="1"/>
  <c r="AF504" i="1"/>
  <c r="AD504" i="1"/>
  <c r="AI504" i="1" s="1"/>
  <c r="Y504" i="1"/>
  <c r="X504" i="1"/>
  <c r="W504" i="1"/>
  <c r="V504" i="1"/>
  <c r="AB504" i="1" s="1"/>
  <c r="U504" i="1"/>
  <c r="T504" i="1"/>
  <c r="Z504" i="1" s="1"/>
  <c r="AC504" i="1" s="1"/>
  <c r="F504" i="1"/>
  <c r="BN503" i="1"/>
  <c r="BC503" i="1"/>
  <c r="AY503" i="1"/>
  <c r="AW503" i="1"/>
  <c r="AU503" i="1"/>
  <c r="AT503" i="1"/>
  <c r="AS503" i="1"/>
  <c r="BA503" i="1" s="1"/>
  <c r="AP503" i="1"/>
  <c r="AN503" i="1"/>
  <c r="AM503" i="1"/>
  <c r="AL503" i="1"/>
  <c r="AZ503" i="1" s="1"/>
  <c r="AJ503" i="1"/>
  <c r="AF503" i="1"/>
  <c r="AD503" i="1"/>
  <c r="AI503" i="1" s="1"/>
  <c r="AX503" i="1" s="1"/>
  <c r="Y503" i="1"/>
  <c r="X503" i="1"/>
  <c r="W503" i="1"/>
  <c r="V503" i="1"/>
  <c r="U503" i="1"/>
  <c r="AA503" i="1" s="1"/>
  <c r="T503" i="1"/>
  <c r="F503" i="1"/>
  <c r="BN502" i="1"/>
  <c r="BC502" i="1"/>
  <c r="AY502" i="1"/>
  <c r="AW502" i="1"/>
  <c r="AU502" i="1"/>
  <c r="AT502" i="1"/>
  <c r="AS502" i="1"/>
  <c r="AP502" i="1"/>
  <c r="AM502" i="1"/>
  <c r="AN502" i="1" s="1"/>
  <c r="AJ502" i="1"/>
  <c r="AL502" i="1" s="1"/>
  <c r="AF502" i="1"/>
  <c r="AD502" i="1"/>
  <c r="Y502" i="1"/>
  <c r="X502" i="1"/>
  <c r="W502" i="1"/>
  <c r="V502" i="1"/>
  <c r="AB502" i="1" s="1"/>
  <c r="U502" i="1"/>
  <c r="T502" i="1"/>
  <c r="Z502" i="1" s="1"/>
  <c r="AC502" i="1" s="1"/>
  <c r="F502" i="1"/>
  <c r="BN501" i="1"/>
  <c r="BC501" i="1"/>
  <c r="AY501" i="1"/>
  <c r="AW501" i="1"/>
  <c r="AU501" i="1"/>
  <c r="AT501" i="1"/>
  <c r="AS501" i="1"/>
  <c r="BA501" i="1" s="1"/>
  <c r="AP501" i="1"/>
  <c r="AN501" i="1"/>
  <c r="AM501" i="1"/>
  <c r="AL501" i="1"/>
  <c r="AZ501" i="1" s="1"/>
  <c r="AJ501" i="1"/>
  <c r="AI501" i="1"/>
  <c r="AX501" i="1" s="1"/>
  <c r="AF501" i="1"/>
  <c r="AD501" i="1"/>
  <c r="Y501" i="1"/>
  <c r="X501" i="1"/>
  <c r="W501" i="1"/>
  <c r="V501" i="1"/>
  <c r="AB501" i="1" s="1"/>
  <c r="U501" i="1"/>
  <c r="T501" i="1"/>
  <c r="Z501" i="1" s="1"/>
  <c r="AC501" i="1" s="1"/>
  <c r="F501" i="1"/>
  <c r="BN500" i="1"/>
  <c r="BC500" i="1"/>
  <c r="AY500" i="1"/>
  <c r="AZ500" i="1" s="1"/>
  <c r="AW500" i="1"/>
  <c r="AU500" i="1"/>
  <c r="AT500" i="1"/>
  <c r="AS500" i="1"/>
  <c r="BA500" i="1" s="1"/>
  <c r="BD500" i="1" s="1"/>
  <c r="BE500" i="1" s="1"/>
  <c r="AP500" i="1"/>
  <c r="AM500" i="1"/>
  <c r="AN500" i="1" s="1"/>
  <c r="AJ500" i="1"/>
  <c r="AL500" i="1" s="1"/>
  <c r="AF500" i="1"/>
  <c r="AD500" i="1"/>
  <c r="Y500" i="1"/>
  <c r="X500" i="1"/>
  <c r="W500" i="1"/>
  <c r="V500" i="1"/>
  <c r="U500" i="1"/>
  <c r="AA500" i="1" s="1"/>
  <c r="T500" i="1"/>
  <c r="F500" i="1"/>
  <c r="BN499" i="1"/>
  <c r="BC499" i="1"/>
  <c r="AY499" i="1"/>
  <c r="AW499" i="1"/>
  <c r="AU499" i="1"/>
  <c r="AT499" i="1"/>
  <c r="AS499" i="1"/>
  <c r="AP499" i="1"/>
  <c r="AM499" i="1"/>
  <c r="AN499" i="1" s="1"/>
  <c r="AJ499" i="1"/>
  <c r="AL499" i="1" s="1"/>
  <c r="AZ499" i="1" s="1"/>
  <c r="AF499" i="1"/>
  <c r="AD499" i="1"/>
  <c r="Y499" i="1"/>
  <c r="X499" i="1"/>
  <c r="W499" i="1"/>
  <c r="V499" i="1"/>
  <c r="U499" i="1"/>
  <c r="AA499" i="1" s="1"/>
  <c r="T499" i="1"/>
  <c r="F499" i="1"/>
  <c r="BN498" i="1"/>
  <c r="BC498" i="1"/>
  <c r="AY498" i="1"/>
  <c r="AW498" i="1"/>
  <c r="AU498" i="1"/>
  <c r="AT498" i="1"/>
  <c r="AS498" i="1"/>
  <c r="AP498" i="1"/>
  <c r="AM498" i="1"/>
  <c r="AN498" i="1" s="1"/>
  <c r="AJ498" i="1"/>
  <c r="AL498" i="1" s="1"/>
  <c r="AF498" i="1"/>
  <c r="AD498" i="1"/>
  <c r="AI498" i="1" s="1"/>
  <c r="Y498" i="1"/>
  <c r="X498" i="1"/>
  <c r="W498" i="1"/>
  <c r="V498" i="1"/>
  <c r="AB498" i="1" s="1"/>
  <c r="U498" i="1"/>
  <c r="T498" i="1"/>
  <c r="Z498" i="1" s="1"/>
  <c r="AC498" i="1" s="1"/>
  <c r="F498" i="1"/>
  <c r="BN497" i="1"/>
  <c r="BC497" i="1"/>
  <c r="AY497" i="1"/>
  <c r="AW497" i="1"/>
  <c r="AU497" i="1"/>
  <c r="AT497" i="1"/>
  <c r="AS497" i="1"/>
  <c r="BA497" i="1" s="1"/>
  <c r="AP497" i="1"/>
  <c r="AN497" i="1"/>
  <c r="AM497" i="1"/>
  <c r="AL497" i="1"/>
  <c r="AZ497" i="1" s="1"/>
  <c r="AJ497" i="1"/>
  <c r="AF497" i="1"/>
  <c r="AD497" i="1"/>
  <c r="AI497" i="1" s="1"/>
  <c r="AX497" i="1" s="1"/>
  <c r="Y497" i="1"/>
  <c r="X497" i="1"/>
  <c r="W497" i="1"/>
  <c r="V497" i="1"/>
  <c r="U497" i="1"/>
  <c r="AA497" i="1" s="1"/>
  <c r="T497" i="1"/>
  <c r="F497" i="1"/>
  <c r="BN496" i="1"/>
  <c r="BC496" i="1"/>
  <c r="AY496" i="1"/>
  <c r="AW496" i="1"/>
  <c r="AU496" i="1"/>
  <c r="AT496" i="1"/>
  <c r="AS496" i="1"/>
  <c r="AP496" i="1"/>
  <c r="AM496" i="1"/>
  <c r="AN496" i="1" s="1"/>
  <c r="AJ496" i="1"/>
  <c r="AL496" i="1" s="1"/>
  <c r="AF496" i="1"/>
  <c r="AD496" i="1"/>
  <c r="AI496" i="1" s="1"/>
  <c r="Y496" i="1"/>
  <c r="X496" i="1"/>
  <c r="W496" i="1"/>
  <c r="V496" i="1"/>
  <c r="AB496" i="1" s="1"/>
  <c r="U496" i="1"/>
  <c r="T496" i="1"/>
  <c r="Z496" i="1" s="1"/>
  <c r="AC496" i="1" s="1"/>
  <c r="F496" i="1"/>
  <c r="BN495" i="1"/>
  <c r="BC495" i="1"/>
  <c r="AY495" i="1"/>
  <c r="AW495" i="1"/>
  <c r="AU495" i="1"/>
  <c r="AT495" i="1"/>
  <c r="AS495" i="1"/>
  <c r="BA495" i="1" s="1"/>
  <c r="AP495" i="1"/>
  <c r="AN495" i="1"/>
  <c r="AM495" i="1"/>
  <c r="AL495" i="1"/>
  <c r="AZ495" i="1" s="1"/>
  <c r="AJ495" i="1"/>
  <c r="AF495" i="1"/>
  <c r="AD495" i="1"/>
  <c r="AI495" i="1" s="1"/>
  <c r="AX495" i="1" s="1"/>
  <c r="Y495" i="1"/>
  <c r="X495" i="1"/>
  <c r="W495" i="1"/>
  <c r="V495" i="1"/>
  <c r="U495" i="1"/>
  <c r="AA495" i="1" s="1"/>
  <c r="T495" i="1"/>
  <c r="F495" i="1"/>
  <c r="BN494" i="1"/>
  <c r="BC494" i="1"/>
  <c r="AY494" i="1"/>
  <c r="AW494" i="1"/>
  <c r="AU494" i="1"/>
  <c r="AT494" i="1"/>
  <c r="AS494" i="1"/>
  <c r="AP494" i="1"/>
  <c r="AM494" i="1"/>
  <c r="AN494" i="1" s="1"/>
  <c r="AJ494" i="1"/>
  <c r="AL494" i="1" s="1"/>
  <c r="AF494" i="1"/>
  <c r="AD494" i="1"/>
  <c r="AI494" i="1" s="1"/>
  <c r="Y494" i="1"/>
  <c r="X494" i="1"/>
  <c r="W494" i="1"/>
  <c r="V494" i="1"/>
  <c r="AB494" i="1" s="1"/>
  <c r="U494" i="1"/>
  <c r="T494" i="1"/>
  <c r="Z494" i="1" s="1"/>
  <c r="AC494" i="1" s="1"/>
  <c r="F494" i="1"/>
  <c r="BN493" i="1"/>
  <c r="BC493" i="1"/>
  <c r="AY493" i="1"/>
  <c r="AW493" i="1"/>
  <c r="AU493" i="1"/>
  <c r="AT493" i="1"/>
  <c r="AS493" i="1"/>
  <c r="BA493" i="1" s="1"/>
  <c r="AP493" i="1"/>
  <c r="AN493" i="1"/>
  <c r="AM493" i="1"/>
  <c r="AL493" i="1"/>
  <c r="AZ493" i="1" s="1"/>
  <c r="AJ493" i="1"/>
  <c r="AI493" i="1"/>
  <c r="AX493" i="1" s="1"/>
  <c r="AF493" i="1"/>
  <c r="AD493" i="1"/>
  <c r="Y493" i="1"/>
  <c r="X493" i="1"/>
  <c r="W493" i="1"/>
  <c r="V493" i="1"/>
  <c r="AB493" i="1" s="1"/>
  <c r="U493" i="1"/>
  <c r="T493" i="1"/>
  <c r="Z493" i="1" s="1"/>
  <c r="AC493" i="1" s="1"/>
  <c r="F493" i="1"/>
  <c r="BN492" i="1"/>
  <c r="BC492" i="1"/>
  <c r="AY492" i="1"/>
  <c r="AZ492" i="1" s="1"/>
  <c r="AW492" i="1"/>
  <c r="AU492" i="1"/>
  <c r="AT492" i="1"/>
  <c r="AS492" i="1"/>
  <c r="BA492" i="1" s="1"/>
  <c r="BD492" i="1" s="1"/>
  <c r="BE492" i="1" s="1"/>
  <c r="AP492" i="1"/>
  <c r="AM492" i="1"/>
  <c r="AN492" i="1" s="1"/>
  <c r="AJ492" i="1"/>
  <c r="AL492" i="1" s="1"/>
  <c r="AF492" i="1"/>
  <c r="AD492" i="1"/>
  <c r="Y492" i="1"/>
  <c r="X492" i="1"/>
  <c r="W492" i="1"/>
  <c r="V492" i="1"/>
  <c r="U492" i="1"/>
  <c r="AA492" i="1" s="1"/>
  <c r="T492" i="1"/>
  <c r="F492" i="1"/>
  <c r="BN491" i="1"/>
  <c r="BC491" i="1"/>
  <c r="AY491" i="1"/>
  <c r="AW491" i="1"/>
  <c r="AU491" i="1"/>
  <c r="AT491" i="1"/>
  <c r="AS491" i="1"/>
  <c r="AP491" i="1"/>
  <c r="AM491" i="1"/>
  <c r="AN491" i="1" s="1"/>
  <c r="AJ491" i="1"/>
  <c r="AL491" i="1" s="1"/>
  <c r="AZ491" i="1" s="1"/>
  <c r="AF491" i="1"/>
  <c r="AD491" i="1"/>
  <c r="Y491" i="1"/>
  <c r="X491" i="1"/>
  <c r="W491" i="1"/>
  <c r="V491" i="1"/>
  <c r="U491" i="1"/>
  <c r="AA491" i="1" s="1"/>
  <c r="T491" i="1"/>
  <c r="F491" i="1"/>
  <c r="BN490" i="1"/>
  <c r="BC490" i="1"/>
  <c r="AY490" i="1"/>
  <c r="AW490" i="1"/>
  <c r="AU490" i="1"/>
  <c r="AT490" i="1"/>
  <c r="AS490" i="1"/>
  <c r="AP490" i="1"/>
  <c r="AM490" i="1"/>
  <c r="AN490" i="1" s="1"/>
  <c r="AJ490" i="1"/>
  <c r="AL490" i="1" s="1"/>
  <c r="AF490" i="1"/>
  <c r="AD490" i="1"/>
  <c r="Y490" i="1"/>
  <c r="X490" i="1"/>
  <c r="W490" i="1"/>
  <c r="V490" i="1"/>
  <c r="AB490" i="1" s="1"/>
  <c r="U490" i="1"/>
  <c r="T490" i="1"/>
  <c r="Z490" i="1" s="1"/>
  <c r="AC490" i="1" s="1"/>
  <c r="F490" i="1"/>
  <c r="BN489" i="1"/>
  <c r="BC489" i="1"/>
  <c r="AY489" i="1"/>
  <c r="AW489" i="1"/>
  <c r="AU489" i="1"/>
  <c r="AT489" i="1"/>
  <c r="AS489" i="1"/>
  <c r="BA489" i="1" s="1"/>
  <c r="AP489" i="1"/>
  <c r="AN489" i="1"/>
  <c r="AM489" i="1"/>
  <c r="AL489" i="1"/>
  <c r="AZ489" i="1" s="1"/>
  <c r="AJ489" i="1"/>
  <c r="AF489" i="1"/>
  <c r="AD489" i="1"/>
  <c r="AI489" i="1" s="1"/>
  <c r="AX489" i="1" s="1"/>
  <c r="Y489" i="1"/>
  <c r="X489" i="1"/>
  <c r="W489" i="1"/>
  <c r="V489" i="1"/>
  <c r="U489" i="1"/>
  <c r="AA489" i="1" s="1"/>
  <c r="T489" i="1"/>
  <c r="F489" i="1"/>
  <c r="BN488" i="1"/>
  <c r="BC488" i="1"/>
  <c r="AY488" i="1"/>
  <c r="AW488" i="1"/>
  <c r="AU488" i="1"/>
  <c r="AT488" i="1"/>
  <c r="AS488" i="1"/>
  <c r="AP488" i="1"/>
  <c r="AM488" i="1"/>
  <c r="AN488" i="1" s="1"/>
  <c r="AJ488" i="1"/>
  <c r="AL488" i="1" s="1"/>
  <c r="AF488" i="1"/>
  <c r="AD488" i="1"/>
  <c r="AI488" i="1" s="1"/>
  <c r="Y488" i="1"/>
  <c r="X488" i="1"/>
  <c r="W488" i="1"/>
  <c r="V488" i="1"/>
  <c r="AB488" i="1" s="1"/>
  <c r="U488" i="1"/>
  <c r="T488" i="1"/>
  <c r="Z488" i="1" s="1"/>
  <c r="AC488" i="1" s="1"/>
  <c r="F488" i="1"/>
  <c r="BN487" i="1"/>
  <c r="BC487" i="1"/>
  <c r="AY487" i="1"/>
  <c r="AW487" i="1"/>
  <c r="AU487" i="1"/>
  <c r="AT487" i="1"/>
  <c r="AS487" i="1"/>
  <c r="BA487" i="1" s="1"/>
  <c r="AP487" i="1"/>
  <c r="AN487" i="1"/>
  <c r="AM487" i="1"/>
  <c r="AL487" i="1"/>
  <c r="AZ487" i="1" s="1"/>
  <c r="AJ487" i="1"/>
  <c r="AF487" i="1"/>
  <c r="AD487" i="1"/>
  <c r="AI487" i="1" s="1"/>
  <c r="AX487" i="1" s="1"/>
  <c r="Y487" i="1"/>
  <c r="X487" i="1"/>
  <c r="W487" i="1"/>
  <c r="V487" i="1"/>
  <c r="U487" i="1"/>
  <c r="AA487" i="1" s="1"/>
  <c r="T487" i="1"/>
  <c r="F487" i="1"/>
  <c r="BN486" i="1"/>
  <c r="BC486" i="1"/>
  <c r="AY486" i="1"/>
  <c r="AW486" i="1"/>
  <c r="AU486" i="1"/>
  <c r="AT486" i="1"/>
  <c r="AS486" i="1"/>
  <c r="AP486" i="1"/>
  <c r="AM486" i="1"/>
  <c r="AN486" i="1" s="1"/>
  <c r="AJ486" i="1"/>
  <c r="AL486" i="1" s="1"/>
  <c r="AF486" i="1"/>
  <c r="AD486" i="1"/>
  <c r="AI486" i="1" s="1"/>
  <c r="Y486" i="1"/>
  <c r="X486" i="1"/>
  <c r="W486" i="1"/>
  <c r="V486" i="1"/>
  <c r="AB486" i="1" s="1"/>
  <c r="U486" i="1"/>
  <c r="T486" i="1"/>
  <c r="Z486" i="1" s="1"/>
  <c r="AC486" i="1" s="1"/>
  <c r="F486" i="1"/>
  <c r="BN485" i="1"/>
  <c r="BC485" i="1"/>
  <c r="AY485" i="1"/>
  <c r="AW485" i="1"/>
  <c r="AU485" i="1"/>
  <c r="AT485" i="1"/>
  <c r="AS485" i="1"/>
  <c r="BA485" i="1" s="1"/>
  <c r="AP485" i="1"/>
  <c r="AN485" i="1"/>
  <c r="AM485" i="1"/>
  <c r="AL485" i="1"/>
  <c r="AZ485" i="1" s="1"/>
  <c r="AJ485" i="1"/>
  <c r="AI485" i="1"/>
  <c r="AX485" i="1" s="1"/>
  <c r="AF485" i="1"/>
  <c r="AD485" i="1"/>
  <c r="Y485" i="1"/>
  <c r="X485" i="1"/>
  <c r="W485" i="1"/>
  <c r="V485" i="1"/>
  <c r="AB485" i="1" s="1"/>
  <c r="U485" i="1"/>
  <c r="T485" i="1"/>
  <c r="Z485" i="1" s="1"/>
  <c r="AC485" i="1" s="1"/>
  <c r="F485" i="1"/>
  <c r="BN484" i="1"/>
  <c r="BC484" i="1"/>
  <c r="AY484" i="1"/>
  <c r="AZ484" i="1" s="1"/>
  <c r="AW484" i="1"/>
  <c r="AU484" i="1"/>
  <c r="AT484" i="1"/>
  <c r="AS484" i="1"/>
  <c r="BA484" i="1" s="1"/>
  <c r="BD484" i="1" s="1"/>
  <c r="BE484" i="1" s="1"/>
  <c r="AP484" i="1"/>
  <c r="AM484" i="1"/>
  <c r="AN484" i="1" s="1"/>
  <c r="AJ484" i="1"/>
  <c r="AL484" i="1" s="1"/>
  <c r="AF484" i="1"/>
  <c r="AD484" i="1"/>
  <c r="AI484" i="1" s="1"/>
  <c r="Y484" i="1"/>
  <c r="X484" i="1"/>
  <c r="W484" i="1"/>
  <c r="V484" i="1"/>
  <c r="U484" i="1"/>
  <c r="AA484" i="1" s="1"/>
  <c r="T484" i="1"/>
  <c r="F484" i="1"/>
  <c r="BN483" i="1"/>
  <c r="BC483" i="1"/>
  <c r="AY483" i="1"/>
  <c r="AW483" i="1"/>
  <c r="AU483" i="1"/>
  <c r="AT483" i="1"/>
  <c r="AS483" i="1"/>
  <c r="AP483" i="1"/>
  <c r="AM483" i="1"/>
  <c r="AN483" i="1" s="1"/>
  <c r="AJ483" i="1"/>
  <c r="AL483" i="1" s="1"/>
  <c r="AZ483" i="1" s="1"/>
  <c r="AF483" i="1"/>
  <c r="AD483" i="1"/>
  <c r="Y483" i="1"/>
  <c r="X483" i="1"/>
  <c r="W483" i="1"/>
  <c r="V483" i="1"/>
  <c r="U483" i="1"/>
  <c r="AA483" i="1" s="1"/>
  <c r="T483" i="1"/>
  <c r="F483" i="1"/>
  <c r="BN482" i="1"/>
  <c r="BC482" i="1"/>
  <c r="AY482" i="1"/>
  <c r="AW482" i="1"/>
  <c r="AU482" i="1"/>
  <c r="AT482" i="1"/>
  <c r="AS482" i="1"/>
  <c r="AP482" i="1"/>
  <c r="AM482" i="1"/>
  <c r="AN482" i="1" s="1"/>
  <c r="AJ482" i="1"/>
  <c r="AL482" i="1" s="1"/>
  <c r="AF482" i="1"/>
  <c r="AD482" i="1"/>
  <c r="Y482" i="1"/>
  <c r="X482" i="1"/>
  <c r="W482" i="1"/>
  <c r="V482" i="1"/>
  <c r="AB482" i="1" s="1"/>
  <c r="U482" i="1"/>
  <c r="T482" i="1"/>
  <c r="Z482" i="1" s="1"/>
  <c r="AC482" i="1" s="1"/>
  <c r="F482" i="1"/>
  <c r="BN481" i="1"/>
  <c r="BC481" i="1"/>
  <c r="AY481" i="1"/>
  <c r="AW481" i="1"/>
  <c r="AU481" i="1"/>
  <c r="AT481" i="1"/>
  <c r="AS481" i="1"/>
  <c r="BA481" i="1" s="1"/>
  <c r="AP481" i="1"/>
  <c r="AN481" i="1"/>
  <c r="AM481" i="1"/>
  <c r="AL481" i="1"/>
  <c r="AZ481" i="1" s="1"/>
  <c r="AJ481" i="1"/>
  <c r="AF481" i="1"/>
  <c r="AD481" i="1"/>
  <c r="AI481" i="1" s="1"/>
  <c r="AX481" i="1" s="1"/>
  <c r="Y481" i="1"/>
  <c r="X481" i="1"/>
  <c r="W481" i="1"/>
  <c r="V481" i="1"/>
  <c r="U481" i="1"/>
  <c r="AA481" i="1" s="1"/>
  <c r="T481" i="1"/>
  <c r="F481" i="1"/>
  <c r="BN480" i="1"/>
  <c r="BC480" i="1"/>
  <c r="AY480" i="1"/>
  <c r="AW480" i="1"/>
  <c r="AU480" i="1"/>
  <c r="AT480" i="1"/>
  <c r="AS480" i="1"/>
  <c r="AP480" i="1"/>
  <c r="AM480" i="1"/>
  <c r="AN480" i="1" s="1"/>
  <c r="AJ480" i="1"/>
  <c r="AL480" i="1" s="1"/>
  <c r="AF480" i="1"/>
  <c r="AD480" i="1"/>
  <c r="Y480" i="1"/>
  <c r="X480" i="1"/>
  <c r="W480" i="1"/>
  <c r="V480" i="1"/>
  <c r="AB480" i="1" s="1"/>
  <c r="U480" i="1"/>
  <c r="T480" i="1"/>
  <c r="Z480" i="1" s="1"/>
  <c r="AC480" i="1" s="1"/>
  <c r="F480" i="1"/>
  <c r="BN479" i="1"/>
  <c r="BC479" i="1"/>
  <c r="AY479" i="1"/>
  <c r="AW479" i="1"/>
  <c r="AU479" i="1"/>
  <c r="AT479" i="1"/>
  <c r="AS479" i="1"/>
  <c r="BA479" i="1" s="1"/>
  <c r="AP479" i="1"/>
  <c r="AN479" i="1"/>
  <c r="AM479" i="1"/>
  <c r="AL479" i="1"/>
  <c r="AZ479" i="1" s="1"/>
  <c r="AJ479" i="1"/>
  <c r="AF479" i="1"/>
  <c r="AD479" i="1"/>
  <c r="AI479" i="1" s="1"/>
  <c r="AX479" i="1" s="1"/>
  <c r="Y479" i="1"/>
  <c r="X479" i="1"/>
  <c r="W479" i="1"/>
  <c r="V479" i="1"/>
  <c r="U479" i="1"/>
  <c r="AA479" i="1" s="1"/>
  <c r="T479" i="1"/>
  <c r="F479" i="1"/>
  <c r="BN478" i="1"/>
  <c r="BC478" i="1"/>
  <c r="AY478" i="1"/>
  <c r="AW478" i="1"/>
  <c r="AU478" i="1"/>
  <c r="AT478" i="1"/>
  <c r="AS478" i="1"/>
  <c r="AP478" i="1"/>
  <c r="AM478" i="1"/>
  <c r="AN478" i="1" s="1"/>
  <c r="AJ478" i="1"/>
  <c r="AL478" i="1" s="1"/>
  <c r="AF478" i="1"/>
  <c r="AD478" i="1"/>
  <c r="AI478" i="1" s="1"/>
  <c r="Y478" i="1"/>
  <c r="X478" i="1"/>
  <c r="W478" i="1"/>
  <c r="V478" i="1"/>
  <c r="AB478" i="1" s="1"/>
  <c r="U478" i="1"/>
  <c r="T478" i="1"/>
  <c r="Z478" i="1" s="1"/>
  <c r="AC478" i="1" s="1"/>
  <c r="F478" i="1"/>
  <c r="BN477" i="1"/>
  <c r="BC477" i="1"/>
  <c r="AY477" i="1"/>
  <c r="AW477" i="1"/>
  <c r="AU477" i="1"/>
  <c r="AT477" i="1"/>
  <c r="AS477" i="1"/>
  <c r="BA477" i="1" s="1"/>
  <c r="AP477" i="1"/>
  <c r="AN477" i="1"/>
  <c r="AM477" i="1"/>
  <c r="AL477" i="1"/>
  <c r="AZ477" i="1" s="1"/>
  <c r="AJ477" i="1"/>
  <c r="AF477" i="1"/>
  <c r="AD477" i="1"/>
  <c r="AI477" i="1" s="1"/>
  <c r="AX477" i="1" s="1"/>
  <c r="Y477" i="1"/>
  <c r="X477" i="1"/>
  <c r="W477" i="1"/>
  <c r="V477" i="1"/>
  <c r="U477" i="1"/>
  <c r="AA477" i="1" s="1"/>
  <c r="T477" i="1"/>
  <c r="F477" i="1"/>
  <c r="BN476" i="1"/>
  <c r="BC476" i="1"/>
  <c r="AY476" i="1"/>
  <c r="AW476" i="1"/>
  <c r="AU476" i="1"/>
  <c r="AT476" i="1"/>
  <c r="AS476" i="1"/>
  <c r="AP476" i="1"/>
  <c r="AM476" i="1"/>
  <c r="AN476" i="1" s="1"/>
  <c r="AJ476" i="1"/>
  <c r="AL476" i="1" s="1"/>
  <c r="AF476" i="1"/>
  <c r="AD476" i="1"/>
  <c r="AI476" i="1" s="1"/>
  <c r="Y476" i="1"/>
  <c r="X476" i="1"/>
  <c r="W476" i="1"/>
  <c r="V476" i="1"/>
  <c r="AB476" i="1" s="1"/>
  <c r="U476" i="1"/>
  <c r="T476" i="1"/>
  <c r="Z476" i="1" s="1"/>
  <c r="AC476" i="1" s="1"/>
  <c r="F476" i="1"/>
  <c r="BN475" i="1"/>
  <c r="BC475" i="1"/>
  <c r="AY475" i="1"/>
  <c r="AW475" i="1"/>
  <c r="AU475" i="1"/>
  <c r="AT475" i="1"/>
  <c r="AS475" i="1"/>
  <c r="BA475" i="1" s="1"/>
  <c r="AP475" i="1"/>
  <c r="AN475" i="1"/>
  <c r="AM475" i="1"/>
  <c r="AL475" i="1"/>
  <c r="AZ475" i="1" s="1"/>
  <c r="AJ475" i="1"/>
  <c r="AF475" i="1"/>
  <c r="AD475" i="1"/>
  <c r="AI475" i="1" s="1"/>
  <c r="AX475" i="1" s="1"/>
  <c r="Y475" i="1"/>
  <c r="X475" i="1"/>
  <c r="W475" i="1"/>
  <c r="V475" i="1"/>
  <c r="U475" i="1"/>
  <c r="AA475" i="1" s="1"/>
  <c r="T475" i="1"/>
  <c r="F475" i="1"/>
  <c r="BP474" i="1"/>
  <c r="BN474" i="1"/>
  <c r="BC474" i="1"/>
  <c r="AY474" i="1"/>
  <c r="AW474" i="1"/>
  <c r="AU474" i="1"/>
  <c r="AT474" i="1"/>
  <c r="AS474" i="1"/>
  <c r="BA474" i="1" s="1"/>
  <c r="AP474" i="1"/>
  <c r="AN474" i="1"/>
  <c r="AM474" i="1"/>
  <c r="AL474" i="1"/>
  <c r="AZ474" i="1" s="1"/>
  <c r="AJ474" i="1"/>
  <c r="AF474" i="1"/>
  <c r="AD474" i="1"/>
  <c r="AI474" i="1" s="1"/>
  <c r="AX474" i="1" s="1"/>
  <c r="Y474" i="1"/>
  <c r="X474" i="1"/>
  <c r="W474" i="1"/>
  <c r="V474" i="1"/>
  <c r="U474" i="1"/>
  <c r="AA474" i="1" s="1"/>
  <c r="T474" i="1"/>
  <c r="F474" i="1"/>
  <c r="BN473" i="1"/>
  <c r="BC473" i="1"/>
  <c r="AY473" i="1"/>
  <c r="AW473" i="1"/>
  <c r="AU473" i="1"/>
  <c r="AT473" i="1"/>
  <c r="AS473" i="1"/>
  <c r="AP473" i="1"/>
  <c r="AM473" i="1"/>
  <c r="AN473" i="1" s="1"/>
  <c r="AJ473" i="1"/>
  <c r="AL473" i="1" s="1"/>
  <c r="AF473" i="1"/>
  <c r="AD473" i="1"/>
  <c r="AI473" i="1" s="1"/>
  <c r="Y473" i="1"/>
  <c r="X473" i="1"/>
  <c r="W473" i="1"/>
  <c r="V473" i="1"/>
  <c r="AB473" i="1" s="1"/>
  <c r="U473" i="1"/>
  <c r="T473" i="1"/>
  <c r="Z473" i="1" s="1"/>
  <c r="AC473" i="1" s="1"/>
  <c r="F473" i="1"/>
  <c r="BN472" i="1"/>
  <c r="BC472" i="1"/>
  <c r="AY472" i="1"/>
  <c r="AW472" i="1"/>
  <c r="AU472" i="1"/>
  <c r="AT472" i="1"/>
  <c r="AS472" i="1"/>
  <c r="BA472" i="1" s="1"/>
  <c r="AP472" i="1"/>
  <c r="AN472" i="1"/>
  <c r="AM472" i="1"/>
  <c r="AL472" i="1"/>
  <c r="AZ472" i="1" s="1"/>
  <c r="AJ472" i="1"/>
  <c r="AI472" i="1"/>
  <c r="AX472" i="1" s="1"/>
  <c r="AF472" i="1"/>
  <c r="AD472" i="1"/>
  <c r="Y472" i="1"/>
  <c r="X472" i="1"/>
  <c r="W472" i="1"/>
  <c r="V472" i="1"/>
  <c r="AB472" i="1" s="1"/>
  <c r="U472" i="1"/>
  <c r="T472" i="1"/>
  <c r="Z472" i="1" s="1"/>
  <c r="AC472" i="1" s="1"/>
  <c r="F472" i="1"/>
  <c r="BN471" i="1"/>
  <c r="BC471" i="1"/>
  <c r="AY471" i="1"/>
  <c r="AZ471" i="1" s="1"/>
  <c r="AW471" i="1"/>
  <c r="AU471" i="1"/>
  <c r="AT471" i="1"/>
  <c r="AS471" i="1"/>
  <c r="BA471" i="1" s="1"/>
  <c r="BD471" i="1" s="1"/>
  <c r="BE471" i="1" s="1"/>
  <c r="AP471" i="1"/>
  <c r="AM471" i="1"/>
  <c r="AN471" i="1" s="1"/>
  <c r="AJ471" i="1"/>
  <c r="AL471" i="1" s="1"/>
  <c r="AF471" i="1"/>
  <c r="AD471" i="1"/>
  <c r="Y471" i="1"/>
  <c r="X471" i="1"/>
  <c r="W471" i="1"/>
  <c r="V471" i="1"/>
  <c r="U471" i="1"/>
  <c r="AA471" i="1" s="1"/>
  <c r="T471" i="1"/>
  <c r="F471" i="1"/>
  <c r="BN470" i="1"/>
  <c r="BC470" i="1"/>
  <c r="AY470" i="1"/>
  <c r="AW470" i="1"/>
  <c r="AU470" i="1"/>
  <c r="AT470" i="1"/>
  <c r="AS470" i="1"/>
  <c r="AP470" i="1"/>
  <c r="AM470" i="1"/>
  <c r="AN470" i="1" s="1"/>
  <c r="AJ470" i="1"/>
  <c r="AL470" i="1" s="1"/>
  <c r="AZ470" i="1" s="1"/>
  <c r="AF470" i="1"/>
  <c r="AD470" i="1"/>
  <c r="Y470" i="1"/>
  <c r="X470" i="1"/>
  <c r="W470" i="1"/>
  <c r="V470" i="1"/>
  <c r="U470" i="1"/>
  <c r="AA470" i="1" s="1"/>
  <c r="T470" i="1"/>
  <c r="F470" i="1"/>
  <c r="BN469" i="1"/>
  <c r="BC469" i="1"/>
  <c r="AY469" i="1"/>
  <c r="AW469" i="1"/>
  <c r="AU469" i="1"/>
  <c r="AT469" i="1"/>
  <c r="AS469" i="1"/>
  <c r="AP469" i="1"/>
  <c r="AM469" i="1"/>
  <c r="AN469" i="1" s="1"/>
  <c r="AJ469" i="1"/>
  <c r="AL469" i="1" s="1"/>
  <c r="AF469" i="1"/>
  <c r="AD469" i="1"/>
  <c r="AI469" i="1" s="1"/>
  <c r="Y469" i="1"/>
  <c r="X469" i="1"/>
  <c r="W469" i="1"/>
  <c r="V469" i="1"/>
  <c r="AB469" i="1" s="1"/>
  <c r="U469" i="1"/>
  <c r="T469" i="1"/>
  <c r="Z469" i="1" s="1"/>
  <c r="AC469" i="1" s="1"/>
  <c r="F469" i="1"/>
  <c r="BN468" i="1"/>
  <c r="BC468" i="1"/>
  <c r="AY468" i="1"/>
  <c r="AW468" i="1"/>
  <c r="AU468" i="1"/>
  <c r="AT468" i="1"/>
  <c r="AS468" i="1"/>
  <c r="BA468" i="1" s="1"/>
  <c r="AP468" i="1"/>
  <c r="AN468" i="1"/>
  <c r="AM468" i="1"/>
  <c r="AL468" i="1"/>
  <c r="AZ468" i="1" s="1"/>
  <c r="AJ468" i="1"/>
  <c r="AF468" i="1"/>
  <c r="AD468" i="1"/>
  <c r="AI468" i="1" s="1"/>
  <c r="AX468" i="1" s="1"/>
  <c r="Y468" i="1"/>
  <c r="X468" i="1"/>
  <c r="W468" i="1"/>
  <c r="V468" i="1"/>
  <c r="U468" i="1"/>
  <c r="AA468" i="1" s="1"/>
  <c r="T468" i="1"/>
  <c r="F468" i="1"/>
  <c r="BN467" i="1"/>
  <c r="BC467" i="1"/>
  <c r="AY467" i="1"/>
  <c r="AW467" i="1"/>
  <c r="AU467" i="1"/>
  <c r="AT467" i="1"/>
  <c r="AS467" i="1"/>
  <c r="AP467" i="1"/>
  <c r="AM467" i="1"/>
  <c r="AN467" i="1" s="1"/>
  <c r="AJ467" i="1"/>
  <c r="AL467" i="1" s="1"/>
  <c r="AF467" i="1"/>
  <c r="AD467" i="1"/>
  <c r="AI467" i="1" s="1"/>
  <c r="Y467" i="1"/>
  <c r="X467" i="1"/>
  <c r="W467" i="1"/>
  <c r="V467" i="1"/>
  <c r="AB467" i="1" s="1"/>
  <c r="U467" i="1"/>
  <c r="T467" i="1"/>
  <c r="Z467" i="1" s="1"/>
  <c r="AC467" i="1" s="1"/>
  <c r="F467" i="1"/>
  <c r="BN466" i="1"/>
  <c r="BC466" i="1"/>
  <c r="AY466" i="1"/>
  <c r="AW466" i="1"/>
  <c r="AU466" i="1"/>
  <c r="AT466" i="1"/>
  <c r="AS466" i="1"/>
  <c r="BA466" i="1" s="1"/>
  <c r="AP466" i="1"/>
  <c r="AN466" i="1"/>
  <c r="AM466" i="1"/>
  <c r="AL466" i="1"/>
  <c r="AZ466" i="1" s="1"/>
  <c r="AJ466" i="1"/>
  <c r="AF466" i="1"/>
  <c r="AD466" i="1"/>
  <c r="AI466" i="1" s="1"/>
  <c r="AX466" i="1" s="1"/>
  <c r="Y466" i="1"/>
  <c r="X466" i="1"/>
  <c r="W466" i="1"/>
  <c r="V466" i="1"/>
  <c r="U466" i="1"/>
  <c r="AA466" i="1" s="1"/>
  <c r="T466" i="1"/>
  <c r="F466" i="1"/>
  <c r="BN465" i="1"/>
  <c r="BC465" i="1"/>
  <c r="AY465" i="1"/>
  <c r="AW465" i="1"/>
  <c r="AU465" i="1"/>
  <c r="AT465" i="1"/>
  <c r="AS465" i="1"/>
  <c r="AP465" i="1"/>
  <c r="AM465" i="1"/>
  <c r="AN465" i="1" s="1"/>
  <c r="AJ465" i="1"/>
  <c r="AL465" i="1" s="1"/>
  <c r="AZ465" i="1" s="1"/>
  <c r="AF465" i="1"/>
  <c r="AD465" i="1"/>
  <c r="Y465" i="1"/>
  <c r="X465" i="1"/>
  <c r="W465" i="1"/>
  <c r="V465" i="1"/>
  <c r="U465" i="1"/>
  <c r="AA465" i="1" s="1"/>
  <c r="T465" i="1"/>
  <c r="F465" i="1"/>
  <c r="BN464" i="1"/>
  <c r="BC464" i="1"/>
  <c r="AY464" i="1"/>
  <c r="AW464" i="1"/>
  <c r="AU464" i="1"/>
  <c r="AT464" i="1"/>
  <c r="AS464" i="1"/>
  <c r="AP464" i="1"/>
  <c r="AM464" i="1"/>
  <c r="AN464" i="1" s="1"/>
  <c r="AJ464" i="1"/>
  <c r="AL464" i="1" s="1"/>
  <c r="AZ464" i="1" s="1"/>
  <c r="AF464" i="1"/>
  <c r="AD464" i="1"/>
  <c r="AI464" i="1" s="1"/>
  <c r="AX464" i="1" s="1"/>
  <c r="Y464" i="1"/>
  <c r="X464" i="1"/>
  <c r="W464" i="1"/>
  <c r="V464" i="1"/>
  <c r="AB464" i="1" s="1"/>
  <c r="U464" i="1"/>
  <c r="T464" i="1"/>
  <c r="Z464" i="1" s="1"/>
  <c r="AC464" i="1" s="1"/>
  <c r="F464" i="1"/>
  <c r="BN463" i="1"/>
  <c r="BC463" i="1"/>
  <c r="AY463" i="1"/>
  <c r="AW463" i="1"/>
  <c r="AU463" i="1"/>
  <c r="AT463" i="1"/>
  <c r="AS463" i="1"/>
  <c r="BA463" i="1" s="1"/>
  <c r="AP463" i="1"/>
  <c r="AN463" i="1"/>
  <c r="AM463" i="1"/>
  <c r="AL463" i="1"/>
  <c r="AZ463" i="1" s="1"/>
  <c r="AJ463" i="1"/>
  <c r="AI463" i="1"/>
  <c r="AX463" i="1" s="1"/>
  <c r="AF463" i="1"/>
  <c r="AD463" i="1"/>
  <c r="Y463" i="1"/>
  <c r="X463" i="1"/>
  <c r="W463" i="1"/>
  <c r="V463" i="1"/>
  <c r="AB463" i="1" s="1"/>
  <c r="U463" i="1"/>
  <c r="T463" i="1"/>
  <c r="Z463" i="1" s="1"/>
  <c r="AC463" i="1" s="1"/>
  <c r="F463" i="1"/>
  <c r="BN462" i="1"/>
  <c r="BC462" i="1"/>
  <c r="AY462" i="1"/>
  <c r="AW462" i="1"/>
  <c r="AU462" i="1"/>
  <c r="AT462" i="1"/>
  <c r="AS462" i="1"/>
  <c r="BA462" i="1" s="1"/>
  <c r="AP462" i="1"/>
  <c r="AN462" i="1"/>
  <c r="AM462" i="1"/>
  <c r="AL462" i="1"/>
  <c r="AZ462" i="1" s="1"/>
  <c r="AJ462" i="1"/>
  <c r="AF462" i="1"/>
  <c r="AD462" i="1"/>
  <c r="AI462" i="1" s="1"/>
  <c r="AX462" i="1" s="1"/>
  <c r="Y462" i="1"/>
  <c r="X462" i="1"/>
  <c r="W462" i="1"/>
  <c r="V462" i="1"/>
  <c r="U462" i="1"/>
  <c r="AA462" i="1" s="1"/>
  <c r="T462" i="1"/>
  <c r="F462" i="1"/>
  <c r="BN461" i="1"/>
  <c r="BC461" i="1"/>
  <c r="AY461" i="1"/>
  <c r="AW461" i="1"/>
  <c r="AU461" i="1"/>
  <c r="AT461" i="1"/>
  <c r="AS461" i="1"/>
  <c r="AP461" i="1"/>
  <c r="AM461" i="1"/>
  <c r="AN461" i="1" s="1"/>
  <c r="AJ461" i="1"/>
  <c r="AL461" i="1" s="1"/>
  <c r="AZ461" i="1" s="1"/>
  <c r="AF461" i="1"/>
  <c r="AD461" i="1"/>
  <c r="AI461" i="1" s="1"/>
  <c r="AX461" i="1" s="1"/>
  <c r="Y461" i="1"/>
  <c r="X461" i="1"/>
  <c r="W461" i="1"/>
  <c r="V461" i="1"/>
  <c r="AB461" i="1" s="1"/>
  <c r="U461" i="1"/>
  <c r="T461" i="1"/>
  <c r="Z461" i="1" s="1"/>
  <c r="AC461" i="1" s="1"/>
  <c r="F461" i="1"/>
  <c r="BN460" i="1"/>
  <c r="BC460" i="1"/>
  <c r="AY460" i="1"/>
  <c r="AW460" i="1"/>
  <c r="AU460" i="1"/>
  <c r="AT460" i="1"/>
  <c r="AS460" i="1"/>
  <c r="BA460" i="1" s="1"/>
  <c r="AP460" i="1"/>
  <c r="AN460" i="1"/>
  <c r="AM460" i="1"/>
  <c r="AL460" i="1"/>
  <c r="AZ460" i="1" s="1"/>
  <c r="AJ460" i="1"/>
  <c r="AF460" i="1"/>
  <c r="AD460" i="1"/>
  <c r="AI460" i="1" s="1"/>
  <c r="AX460" i="1" s="1"/>
  <c r="Y460" i="1"/>
  <c r="X460" i="1"/>
  <c r="W460" i="1"/>
  <c r="V460" i="1"/>
  <c r="U460" i="1"/>
  <c r="AA460" i="1" s="1"/>
  <c r="T460" i="1"/>
  <c r="F460" i="1"/>
  <c r="BN459" i="1"/>
  <c r="BC459" i="1"/>
  <c r="AY459" i="1"/>
  <c r="AW459" i="1"/>
  <c r="AU459" i="1"/>
  <c r="AT459" i="1"/>
  <c r="AS459" i="1"/>
  <c r="AP459" i="1"/>
  <c r="AM459" i="1"/>
  <c r="AN459" i="1" s="1"/>
  <c r="AJ459" i="1"/>
  <c r="AL459" i="1" s="1"/>
  <c r="AZ459" i="1" s="1"/>
  <c r="AF459" i="1"/>
  <c r="AD459" i="1"/>
  <c r="AI459" i="1" s="1"/>
  <c r="AX459" i="1" s="1"/>
  <c r="Y459" i="1"/>
  <c r="X459" i="1"/>
  <c r="W459" i="1"/>
  <c r="V459" i="1"/>
  <c r="AB459" i="1" s="1"/>
  <c r="U459" i="1"/>
  <c r="T459" i="1"/>
  <c r="Z459" i="1" s="1"/>
  <c r="AC459" i="1" s="1"/>
  <c r="F459" i="1"/>
  <c r="BN458" i="1"/>
  <c r="BC458" i="1"/>
  <c r="AY458" i="1"/>
  <c r="AW458" i="1"/>
  <c r="AU458" i="1"/>
  <c r="AT458" i="1"/>
  <c r="AS458" i="1"/>
  <c r="BA458" i="1" s="1"/>
  <c r="AP458" i="1"/>
  <c r="AN458" i="1"/>
  <c r="AM458" i="1"/>
  <c r="AL458" i="1"/>
  <c r="AZ458" i="1" s="1"/>
  <c r="AJ458" i="1"/>
  <c r="AF458" i="1"/>
  <c r="AD458" i="1"/>
  <c r="AI458" i="1" s="1"/>
  <c r="AX458" i="1" s="1"/>
  <c r="Y458" i="1"/>
  <c r="X458" i="1"/>
  <c r="W458" i="1"/>
  <c r="V458" i="1"/>
  <c r="AB458" i="1" s="1"/>
  <c r="U458" i="1"/>
  <c r="T458" i="1"/>
  <c r="Z458" i="1" s="1"/>
  <c r="AC458" i="1" s="1"/>
  <c r="F458" i="1"/>
  <c r="F457" i="1"/>
  <c r="BN456" i="1"/>
  <c r="BC456" i="1"/>
  <c r="AY456" i="1"/>
  <c r="AW456" i="1"/>
  <c r="AU456" i="1"/>
  <c r="AT456" i="1"/>
  <c r="AS456" i="1"/>
  <c r="AP456" i="1"/>
  <c r="AM456" i="1"/>
  <c r="AN456" i="1" s="1"/>
  <c r="AJ456" i="1"/>
  <c r="AL456" i="1" s="1"/>
  <c r="AZ456" i="1" s="1"/>
  <c r="AF456" i="1"/>
  <c r="AD456" i="1"/>
  <c r="AI456" i="1" s="1"/>
  <c r="AX456" i="1" s="1"/>
  <c r="Y456" i="1"/>
  <c r="X456" i="1"/>
  <c r="W456" i="1"/>
  <c r="V456" i="1"/>
  <c r="AB456" i="1" s="1"/>
  <c r="U456" i="1"/>
  <c r="T456" i="1"/>
  <c r="Z456" i="1" s="1"/>
  <c r="AC456" i="1" s="1"/>
  <c r="F456" i="1"/>
  <c r="BN455" i="1"/>
  <c r="BC455" i="1"/>
  <c r="AY455" i="1"/>
  <c r="AW455" i="1"/>
  <c r="AU455" i="1"/>
  <c r="AT455" i="1"/>
  <c r="AS455" i="1"/>
  <c r="BA455" i="1" s="1"/>
  <c r="AP455" i="1"/>
  <c r="AN455" i="1"/>
  <c r="AM455" i="1"/>
  <c r="AL455" i="1"/>
  <c r="AZ455" i="1" s="1"/>
  <c r="AJ455" i="1"/>
  <c r="AF455" i="1"/>
  <c r="AD455" i="1"/>
  <c r="AI455" i="1" s="1"/>
  <c r="AX455" i="1" s="1"/>
  <c r="Y455" i="1"/>
  <c r="X455" i="1"/>
  <c r="W455" i="1"/>
  <c r="V455" i="1"/>
  <c r="AB455" i="1" s="1"/>
  <c r="U455" i="1"/>
  <c r="T455" i="1"/>
  <c r="Z455" i="1" s="1"/>
  <c r="AC455" i="1" s="1"/>
  <c r="F455" i="1"/>
  <c r="BN454" i="1"/>
  <c r="BC454" i="1"/>
  <c r="AY454" i="1"/>
  <c r="AZ454" i="1" s="1"/>
  <c r="AW454" i="1"/>
  <c r="AU454" i="1"/>
  <c r="AT454" i="1"/>
  <c r="AS454" i="1"/>
  <c r="BA454" i="1" s="1"/>
  <c r="BD454" i="1" s="1"/>
  <c r="BE454" i="1" s="1"/>
  <c r="AP454" i="1"/>
  <c r="AM454" i="1"/>
  <c r="AN454" i="1" s="1"/>
  <c r="AJ454" i="1"/>
  <c r="AL454" i="1" s="1"/>
  <c r="AF454" i="1"/>
  <c r="AD454" i="1"/>
  <c r="AI454" i="1" s="1"/>
  <c r="Y454" i="1"/>
  <c r="X454" i="1"/>
  <c r="W454" i="1"/>
  <c r="V454" i="1"/>
  <c r="U454" i="1"/>
  <c r="AA454" i="1" s="1"/>
  <c r="T454" i="1"/>
  <c r="F454" i="1"/>
  <c r="BN453" i="1"/>
  <c r="BC453" i="1"/>
  <c r="AY453" i="1"/>
  <c r="AW453" i="1"/>
  <c r="AU453" i="1"/>
  <c r="AT453" i="1"/>
  <c r="AS453" i="1"/>
  <c r="AP453" i="1"/>
  <c r="AM453" i="1"/>
  <c r="AN453" i="1" s="1"/>
  <c r="AJ453" i="1"/>
  <c r="AL453" i="1" s="1"/>
  <c r="AZ453" i="1" s="1"/>
  <c r="AF453" i="1"/>
  <c r="AD453" i="1"/>
  <c r="Y453" i="1"/>
  <c r="X453" i="1"/>
  <c r="W453" i="1"/>
  <c r="V453" i="1"/>
  <c r="AB453" i="1" s="1"/>
  <c r="U453" i="1"/>
  <c r="T453" i="1"/>
  <c r="Z453" i="1" s="1"/>
  <c r="AC453" i="1" s="1"/>
  <c r="F453" i="1"/>
  <c r="BN452" i="1"/>
  <c r="BC452" i="1"/>
  <c r="AY452" i="1"/>
  <c r="AZ452" i="1" s="1"/>
  <c r="AW452" i="1"/>
  <c r="AU452" i="1"/>
  <c r="AT452" i="1"/>
  <c r="AS452" i="1"/>
  <c r="BA452" i="1" s="1"/>
  <c r="BD452" i="1" s="1"/>
  <c r="BE452" i="1" s="1"/>
  <c r="AP452" i="1"/>
  <c r="AM452" i="1"/>
  <c r="AJ452" i="1"/>
  <c r="AL452" i="1" s="1"/>
  <c r="AF452" i="1"/>
  <c r="AD452" i="1"/>
  <c r="Y452" i="1"/>
  <c r="X452" i="1"/>
  <c r="W452" i="1"/>
  <c r="V452" i="1"/>
  <c r="U452" i="1"/>
  <c r="AA452" i="1" s="1"/>
  <c r="T452" i="1"/>
  <c r="F452" i="1"/>
  <c r="BN451" i="1"/>
  <c r="BC451" i="1"/>
  <c r="AY451" i="1"/>
  <c r="AW451" i="1"/>
  <c r="AU451" i="1"/>
  <c r="AT451" i="1"/>
  <c r="AS451" i="1"/>
  <c r="AP451" i="1"/>
  <c r="AM451" i="1"/>
  <c r="AN451" i="1" s="1"/>
  <c r="AJ451" i="1"/>
  <c r="AL451" i="1" s="1"/>
  <c r="AZ451" i="1" s="1"/>
  <c r="AF451" i="1"/>
  <c r="AD451" i="1"/>
  <c r="Y451" i="1"/>
  <c r="X451" i="1"/>
  <c r="W451" i="1"/>
  <c r="V451" i="1"/>
  <c r="AB451" i="1" s="1"/>
  <c r="U451" i="1"/>
  <c r="T451" i="1"/>
  <c r="Z451" i="1" s="1"/>
  <c r="AC451" i="1" s="1"/>
  <c r="F451" i="1"/>
  <c r="BN450" i="1"/>
  <c r="BC450" i="1"/>
  <c r="AY450" i="1"/>
  <c r="AZ450" i="1" s="1"/>
  <c r="AW450" i="1"/>
  <c r="AU450" i="1"/>
  <c r="AT450" i="1"/>
  <c r="AS450" i="1"/>
  <c r="BA450" i="1" s="1"/>
  <c r="BD450" i="1" s="1"/>
  <c r="BE450" i="1" s="1"/>
  <c r="AP450" i="1"/>
  <c r="AM450" i="1"/>
  <c r="AJ450" i="1"/>
  <c r="AL450" i="1" s="1"/>
  <c r="AF450" i="1"/>
  <c r="AD450" i="1"/>
  <c r="Y450" i="1"/>
  <c r="X450" i="1"/>
  <c r="W450" i="1"/>
  <c r="V450" i="1"/>
  <c r="U450" i="1"/>
  <c r="AA450" i="1" s="1"/>
  <c r="T450" i="1"/>
  <c r="F450" i="1"/>
  <c r="BN449" i="1"/>
  <c r="BC449" i="1"/>
  <c r="AY449" i="1"/>
  <c r="AW449" i="1"/>
  <c r="AU449" i="1"/>
  <c r="AT449" i="1"/>
  <c r="AS449" i="1"/>
  <c r="AP449" i="1"/>
  <c r="AM449" i="1"/>
  <c r="AJ449" i="1"/>
  <c r="AL449" i="1" s="1"/>
  <c r="AZ449" i="1" s="1"/>
  <c r="AF449" i="1"/>
  <c r="AD449" i="1"/>
  <c r="Y449" i="1"/>
  <c r="X449" i="1"/>
  <c r="W449" i="1"/>
  <c r="V449" i="1"/>
  <c r="AB449" i="1" s="1"/>
  <c r="U449" i="1"/>
  <c r="T449" i="1"/>
  <c r="Z449" i="1" s="1"/>
  <c r="AC449" i="1" s="1"/>
  <c r="F449" i="1"/>
  <c r="BN448" i="1"/>
  <c r="BC448" i="1"/>
  <c r="AY448" i="1"/>
  <c r="AZ448" i="1" s="1"/>
  <c r="AW448" i="1"/>
  <c r="AU448" i="1"/>
  <c r="AT448" i="1"/>
  <c r="AS448" i="1"/>
  <c r="BA448" i="1" s="1"/>
  <c r="BD448" i="1" s="1"/>
  <c r="BE448" i="1" s="1"/>
  <c r="AP448" i="1"/>
  <c r="AM448" i="1"/>
  <c r="AN448" i="1" s="1"/>
  <c r="AJ448" i="1"/>
  <c r="AL448" i="1" s="1"/>
  <c r="AF448" i="1"/>
  <c r="AD448" i="1"/>
  <c r="AI448" i="1" s="1"/>
  <c r="Y448" i="1"/>
  <c r="X448" i="1"/>
  <c r="W448" i="1"/>
  <c r="V448" i="1"/>
  <c r="U448" i="1"/>
  <c r="AA448" i="1" s="1"/>
  <c r="T448" i="1"/>
  <c r="F448" i="1"/>
  <c r="BC447" i="1"/>
  <c r="AY447" i="1"/>
  <c r="AW447" i="1"/>
  <c r="AU447" i="1"/>
  <c r="AT447" i="1"/>
  <c r="AS447" i="1"/>
  <c r="AP447" i="1"/>
  <c r="AM447" i="1"/>
  <c r="AN447" i="1" s="1"/>
  <c r="AJ447" i="1"/>
  <c r="AL447" i="1" s="1"/>
  <c r="AF447" i="1"/>
  <c r="AD447" i="1"/>
  <c r="AI447" i="1" s="1"/>
  <c r="Y447" i="1"/>
  <c r="X447" i="1"/>
  <c r="W447" i="1"/>
  <c r="F447" i="1"/>
  <c r="BN446" i="1"/>
  <c r="BC446" i="1"/>
  <c r="AY446" i="1"/>
  <c r="AW446" i="1"/>
  <c r="AU446" i="1"/>
  <c r="AT446" i="1"/>
  <c r="AS446" i="1"/>
  <c r="AP446" i="1"/>
  <c r="AN446" i="1"/>
  <c r="AM446" i="1"/>
  <c r="AL446" i="1"/>
  <c r="AZ446" i="1" s="1"/>
  <c r="AJ446" i="1"/>
  <c r="AF446" i="1"/>
  <c r="AD446" i="1"/>
  <c r="AI446" i="1" s="1"/>
  <c r="AX446" i="1" s="1"/>
  <c r="Y446" i="1"/>
  <c r="X446" i="1"/>
  <c r="W446" i="1"/>
  <c r="V446" i="1"/>
  <c r="U446" i="1"/>
  <c r="T446" i="1"/>
  <c r="F446" i="1"/>
  <c r="BN445" i="1"/>
  <c r="BC445" i="1"/>
  <c r="AY445" i="1"/>
  <c r="AW445" i="1"/>
  <c r="AU445" i="1"/>
  <c r="AT445" i="1"/>
  <c r="AS445" i="1"/>
  <c r="AP445" i="1"/>
  <c r="AM445" i="1"/>
  <c r="AN445" i="1" s="1"/>
  <c r="AJ445" i="1"/>
  <c r="AL445" i="1" s="1"/>
  <c r="AF445" i="1"/>
  <c r="AD445" i="1"/>
  <c r="AI445" i="1" s="1"/>
  <c r="Y445" i="1"/>
  <c r="X445" i="1"/>
  <c r="W445" i="1"/>
  <c r="V445" i="1"/>
  <c r="U445" i="1"/>
  <c r="AA445" i="1" s="1"/>
  <c r="T445" i="1"/>
  <c r="F445" i="1"/>
  <c r="BN444" i="1"/>
  <c r="BC444" i="1"/>
  <c r="AY444" i="1"/>
  <c r="AW444" i="1"/>
  <c r="AU444" i="1"/>
  <c r="AT444" i="1"/>
  <c r="AS444" i="1"/>
  <c r="AP444" i="1"/>
  <c r="AM444" i="1"/>
  <c r="AN444" i="1" s="1"/>
  <c r="AJ444" i="1"/>
  <c r="AL444" i="1" s="1"/>
  <c r="AZ444" i="1" s="1"/>
  <c r="AF444" i="1"/>
  <c r="AD444" i="1"/>
  <c r="AI444" i="1" s="1"/>
  <c r="AX444" i="1" s="1"/>
  <c r="Y444" i="1"/>
  <c r="X444" i="1"/>
  <c r="W444" i="1"/>
  <c r="V444" i="1"/>
  <c r="AB444" i="1" s="1"/>
  <c r="U444" i="1"/>
  <c r="T444" i="1"/>
  <c r="Z444" i="1" s="1"/>
  <c r="AC444" i="1" s="1"/>
  <c r="F444" i="1"/>
  <c r="BN443" i="1"/>
  <c r="BC443" i="1"/>
  <c r="AY443" i="1"/>
  <c r="AW443" i="1"/>
  <c r="AU443" i="1"/>
  <c r="AT443" i="1"/>
  <c r="AS443" i="1"/>
  <c r="AP443" i="1"/>
  <c r="AM443" i="1"/>
  <c r="AN443" i="1" s="1"/>
  <c r="AJ443" i="1"/>
  <c r="AL443" i="1" s="1"/>
  <c r="AF443" i="1"/>
  <c r="AD443" i="1"/>
  <c r="AI443" i="1" s="1"/>
  <c r="Y443" i="1"/>
  <c r="X443" i="1"/>
  <c r="AA443" i="1" s="1"/>
  <c r="W443" i="1"/>
  <c r="V443" i="1"/>
  <c r="AB443" i="1" s="1"/>
  <c r="U443" i="1"/>
  <c r="T443" i="1"/>
  <c r="Z443" i="1" s="1"/>
  <c r="AC443" i="1" s="1"/>
  <c r="F443" i="1"/>
  <c r="BN442" i="1"/>
  <c r="BC442" i="1"/>
  <c r="AY442" i="1"/>
  <c r="AW442" i="1"/>
  <c r="AU442" i="1"/>
  <c r="AT442" i="1"/>
  <c r="AS442" i="1"/>
  <c r="AP442" i="1"/>
  <c r="AN442" i="1"/>
  <c r="AM442" i="1"/>
  <c r="AL442" i="1"/>
  <c r="AZ442" i="1" s="1"/>
  <c r="AJ442" i="1"/>
  <c r="AF442" i="1"/>
  <c r="AD442" i="1"/>
  <c r="AI442" i="1" s="1"/>
  <c r="AX442" i="1" s="1"/>
  <c r="Y442" i="1"/>
  <c r="X442" i="1"/>
  <c r="W442" i="1"/>
  <c r="V442" i="1"/>
  <c r="U442" i="1"/>
  <c r="T442" i="1"/>
  <c r="F442" i="1"/>
  <c r="BN441" i="1"/>
  <c r="BC441" i="1"/>
  <c r="AY441" i="1"/>
  <c r="AW441" i="1"/>
  <c r="AU441" i="1"/>
  <c r="AT441" i="1"/>
  <c r="AS441" i="1"/>
  <c r="AP441" i="1"/>
  <c r="AM441" i="1"/>
  <c r="AN441" i="1" s="1"/>
  <c r="AL441" i="1"/>
  <c r="AJ441" i="1"/>
  <c r="AF441" i="1"/>
  <c r="AD441" i="1"/>
  <c r="AI441" i="1" s="1"/>
  <c r="Y441" i="1"/>
  <c r="X441" i="1"/>
  <c r="W441" i="1"/>
  <c r="V441" i="1"/>
  <c r="U441" i="1"/>
  <c r="AA441" i="1" s="1"/>
  <c r="T441" i="1"/>
  <c r="F441" i="1"/>
  <c r="BN440" i="1"/>
  <c r="BC440" i="1"/>
  <c r="AY440" i="1"/>
  <c r="AW440" i="1"/>
  <c r="AU440" i="1"/>
  <c r="AT440" i="1"/>
  <c r="AS440" i="1"/>
  <c r="AP440" i="1"/>
  <c r="AM440" i="1"/>
  <c r="AN440" i="1" s="1"/>
  <c r="AJ440" i="1"/>
  <c r="AL440" i="1" s="1"/>
  <c r="AF440" i="1"/>
  <c r="AD440" i="1"/>
  <c r="AI440" i="1" s="1"/>
  <c r="Y440" i="1"/>
  <c r="X440" i="1"/>
  <c r="W440" i="1"/>
  <c r="V440" i="1"/>
  <c r="AB440" i="1" s="1"/>
  <c r="U440" i="1"/>
  <c r="T440" i="1"/>
  <c r="Z440" i="1" s="1"/>
  <c r="AC440" i="1" s="1"/>
  <c r="F440" i="1"/>
  <c r="BN439" i="1"/>
  <c r="BC439" i="1"/>
  <c r="AY439" i="1"/>
  <c r="AW439" i="1"/>
  <c r="AU439" i="1"/>
  <c r="AT439" i="1"/>
  <c r="AS439" i="1"/>
  <c r="BA439" i="1" s="1"/>
  <c r="AP439" i="1"/>
  <c r="AN439" i="1"/>
  <c r="AM439" i="1"/>
  <c r="AL439" i="1"/>
  <c r="AZ439" i="1" s="1"/>
  <c r="AJ439" i="1"/>
  <c r="AF439" i="1"/>
  <c r="AD439" i="1"/>
  <c r="AI439" i="1" s="1"/>
  <c r="AX439" i="1" s="1"/>
  <c r="Y439" i="1"/>
  <c r="X439" i="1"/>
  <c r="W439" i="1"/>
  <c r="V439" i="1"/>
  <c r="U439" i="1"/>
  <c r="AA439" i="1" s="1"/>
  <c r="T439" i="1"/>
  <c r="F439" i="1"/>
  <c r="BN438" i="1"/>
  <c r="BC438" i="1"/>
  <c r="AY438" i="1"/>
  <c r="AW438" i="1"/>
  <c r="AU438" i="1"/>
  <c r="AT438" i="1"/>
  <c r="AS438" i="1"/>
  <c r="AP438" i="1"/>
  <c r="AM438" i="1"/>
  <c r="AN438" i="1" s="1"/>
  <c r="AJ438" i="1"/>
  <c r="AL438" i="1" s="1"/>
  <c r="AF438" i="1"/>
  <c r="AD438" i="1"/>
  <c r="AI438" i="1" s="1"/>
  <c r="Y438" i="1"/>
  <c r="X438" i="1"/>
  <c r="W438" i="1"/>
  <c r="V438" i="1"/>
  <c r="AB438" i="1" s="1"/>
  <c r="U438" i="1"/>
  <c r="T438" i="1"/>
  <c r="Z438" i="1" s="1"/>
  <c r="AC438" i="1" s="1"/>
  <c r="F438" i="1"/>
  <c r="BN437" i="1"/>
  <c r="BC437" i="1"/>
  <c r="AY437" i="1"/>
  <c r="AW437" i="1"/>
  <c r="AU437" i="1"/>
  <c r="AT437" i="1"/>
  <c r="AS437" i="1"/>
  <c r="BA437" i="1" s="1"/>
  <c r="AP437" i="1"/>
  <c r="AN437" i="1"/>
  <c r="AM437" i="1"/>
  <c r="AL437" i="1"/>
  <c r="AZ437" i="1" s="1"/>
  <c r="AJ437" i="1"/>
  <c r="AF437" i="1"/>
  <c r="AD437" i="1"/>
  <c r="AI437" i="1" s="1"/>
  <c r="AX437" i="1" s="1"/>
  <c r="Y437" i="1"/>
  <c r="X437" i="1"/>
  <c r="W437" i="1"/>
  <c r="V437" i="1"/>
  <c r="U437" i="1"/>
  <c r="AA437" i="1" s="1"/>
  <c r="T437" i="1"/>
  <c r="F437" i="1"/>
  <c r="BN436" i="1"/>
  <c r="BC436" i="1"/>
  <c r="AY436" i="1"/>
  <c r="AW436" i="1"/>
  <c r="AU436" i="1"/>
  <c r="AT436" i="1"/>
  <c r="AS436" i="1"/>
  <c r="AP436" i="1"/>
  <c r="AM436" i="1"/>
  <c r="AN436" i="1" s="1"/>
  <c r="AJ436" i="1"/>
  <c r="AL436" i="1" s="1"/>
  <c r="AF436" i="1"/>
  <c r="AD436" i="1"/>
  <c r="AI436" i="1" s="1"/>
  <c r="Y436" i="1"/>
  <c r="X436" i="1"/>
  <c r="W436" i="1"/>
  <c r="V436" i="1"/>
  <c r="AB436" i="1" s="1"/>
  <c r="U436" i="1"/>
  <c r="T436" i="1"/>
  <c r="Z436" i="1" s="1"/>
  <c r="AC436" i="1" s="1"/>
  <c r="F436" i="1"/>
  <c r="BN435" i="1"/>
  <c r="BC435" i="1"/>
  <c r="AY435" i="1"/>
  <c r="AW435" i="1"/>
  <c r="AU435" i="1"/>
  <c r="AT435" i="1"/>
  <c r="AS435" i="1"/>
  <c r="BA435" i="1" s="1"/>
  <c r="AP435" i="1"/>
  <c r="AN435" i="1"/>
  <c r="AM435" i="1"/>
  <c r="AL435" i="1"/>
  <c r="AZ435" i="1" s="1"/>
  <c r="AJ435" i="1"/>
  <c r="AF435" i="1"/>
  <c r="AD435" i="1"/>
  <c r="AI435" i="1" s="1"/>
  <c r="AX435" i="1" s="1"/>
  <c r="Y435" i="1"/>
  <c r="X435" i="1"/>
  <c r="W435" i="1"/>
  <c r="V435" i="1"/>
  <c r="U435" i="1"/>
  <c r="AA435" i="1" s="1"/>
  <c r="T435" i="1"/>
  <c r="F435" i="1"/>
  <c r="BN434" i="1"/>
  <c r="BC434" i="1"/>
  <c r="AY434" i="1"/>
  <c r="AW434" i="1"/>
  <c r="AU434" i="1"/>
  <c r="AT434" i="1"/>
  <c r="AS434" i="1"/>
  <c r="AP434" i="1"/>
  <c r="AM434" i="1"/>
  <c r="AN434" i="1" s="1"/>
  <c r="AJ434" i="1"/>
  <c r="AL434" i="1" s="1"/>
  <c r="AF434" i="1"/>
  <c r="AD434" i="1"/>
  <c r="Y434" i="1"/>
  <c r="X434" i="1"/>
  <c r="W434" i="1"/>
  <c r="V434" i="1"/>
  <c r="AB434" i="1" s="1"/>
  <c r="U434" i="1"/>
  <c r="T434" i="1"/>
  <c r="Z434" i="1" s="1"/>
  <c r="AC434" i="1" s="1"/>
  <c r="F434" i="1"/>
  <c r="BN433" i="1"/>
  <c r="BC433" i="1"/>
  <c r="AY433" i="1"/>
  <c r="AW433" i="1"/>
  <c r="AU433" i="1"/>
  <c r="AT433" i="1"/>
  <c r="AS433" i="1"/>
  <c r="BA433" i="1" s="1"/>
  <c r="AP433" i="1"/>
  <c r="AN433" i="1"/>
  <c r="AM433" i="1"/>
  <c r="AL433" i="1"/>
  <c r="AZ433" i="1" s="1"/>
  <c r="AJ433" i="1"/>
  <c r="AI433" i="1"/>
  <c r="AX433" i="1" s="1"/>
  <c r="AF433" i="1"/>
  <c r="AD433" i="1"/>
  <c r="Y433" i="1"/>
  <c r="X433" i="1"/>
  <c r="W433" i="1"/>
  <c r="V433" i="1"/>
  <c r="AB433" i="1" s="1"/>
  <c r="U433" i="1"/>
  <c r="T433" i="1"/>
  <c r="Z433" i="1" s="1"/>
  <c r="AC433" i="1" s="1"/>
  <c r="F433" i="1"/>
  <c r="BN432" i="1"/>
  <c r="BC432" i="1"/>
  <c r="AY432" i="1"/>
  <c r="AZ432" i="1" s="1"/>
  <c r="AW432" i="1"/>
  <c r="AU432" i="1"/>
  <c r="AT432" i="1"/>
  <c r="AS432" i="1"/>
  <c r="BA432" i="1" s="1"/>
  <c r="BD432" i="1" s="1"/>
  <c r="BE432" i="1" s="1"/>
  <c r="AP432" i="1"/>
  <c r="AM432" i="1"/>
  <c r="AN432" i="1" s="1"/>
  <c r="AJ432" i="1"/>
  <c r="AL432" i="1" s="1"/>
  <c r="AF432" i="1"/>
  <c r="AD432" i="1"/>
  <c r="Y432" i="1"/>
  <c r="X432" i="1"/>
  <c r="W432" i="1"/>
  <c r="V432" i="1"/>
  <c r="U432" i="1"/>
  <c r="AA432" i="1" s="1"/>
  <c r="T432" i="1"/>
  <c r="F432" i="1"/>
  <c r="BN431" i="1"/>
  <c r="BC431" i="1"/>
  <c r="AY431" i="1"/>
  <c r="AW431" i="1"/>
  <c r="AU431" i="1"/>
  <c r="AT431" i="1"/>
  <c r="AS431" i="1"/>
  <c r="AP431" i="1"/>
  <c r="AM431" i="1"/>
  <c r="AN431" i="1" s="1"/>
  <c r="AJ431" i="1"/>
  <c r="AL431" i="1" s="1"/>
  <c r="AZ431" i="1" s="1"/>
  <c r="AF431" i="1"/>
  <c r="AD431" i="1"/>
  <c r="Y431" i="1"/>
  <c r="X431" i="1"/>
  <c r="W431" i="1"/>
  <c r="V431" i="1"/>
  <c r="U431" i="1"/>
  <c r="AA431" i="1" s="1"/>
  <c r="T431" i="1"/>
  <c r="F431" i="1"/>
  <c r="BN430" i="1"/>
  <c r="BC430" i="1"/>
  <c r="AY430" i="1"/>
  <c r="AW430" i="1"/>
  <c r="AU430" i="1"/>
  <c r="AT430" i="1"/>
  <c r="AS430" i="1"/>
  <c r="AP430" i="1"/>
  <c r="AM430" i="1"/>
  <c r="AN430" i="1" s="1"/>
  <c r="AJ430" i="1"/>
  <c r="AL430" i="1" s="1"/>
  <c r="AF430" i="1"/>
  <c r="AD430" i="1"/>
  <c r="Y430" i="1"/>
  <c r="X430" i="1"/>
  <c r="W430" i="1"/>
  <c r="V430" i="1"/>
  <c r="AB430" i="1" s="1"/>
  <c r="U430" i="1"/>
  <c r="T430" i="1"/>
  <c r="Z430" i="1" s="1"/>
  <c r="AC430" i="1" s="1"/>
  <c r="F430" i="1"/>
  <c r="BN429" i="1"/>
  <c r="BC429" i="1"/>
  <c r="AY429" i="1"/>
  <c r="AW429" i="1"/>
  <c r="AU429" i="1"/>
  <c r="AT429" i="1"/>
  <c r="AS429" i="1"/>
  <c r="BA429" i="1" s="1"/>
  <c r="AP429" i="1"/>
  <c r="AN429" i="1"/>
  <c r="AM429" i="1"/>
  <c r="AL429" i="1"/>
  <c r="AZ429" i="1" s="1"/>
  <c r="AJ429" i="1"/>
  <c r="AF429" i="1"/>
  <c r="AD429" i="1"/>
  <c r="AI429" i="1" s="1"/>
  <c r="AX429" i="1" s="1"/>
  <c r="Y429" i="1"/>
  <c r="X429" i="1"/>
  <c r="W429" i="1"/>
  <c r="V429" i="1"/>
  <c r="U429" i="1"/>
  <c r="AA429" i="1" s="1"/>
  <c r="T429" i="1"/>
  <c r="F429" i="1"/>
  <c r="BC428" i="1"/>
  <c r="AY428" i="1"/>
  <c r="AW428" i="1"/>
  <c r="AU428" i="1"/>
  <c r="AT428" i="1"/>
  <c r="AS428" i="1"/>
  <c r="BA428" i="1" s="1"/>
  <c r="AP428" i="1"/>
  <c r="AN428" i="1"/>
  <c r="AM428" i="1"/>
  <c r="AL428" i="1"/>
  <c r="AZ428" i="1" s="1"/>
  <c r="AJ428" i="1"/>
  <c r="AF428" i="1"/>
  <c r="AD428" i="1"/>
  <c r="AI428" i="1" s="1"/>
  <c r="AX428" i="1" s="1"/>
  <c r="Y428" i="1"/>
  <c r="X428" i="1"/>
  <c r="W428" i="1"/>
  <c r="F428" i="1"/>
  <c r="BN427" i="1"/>
  <c r="BC427" i="1"/>
  <c r="AY427" i="1"/>
  <c r="AZ427" i="1" s="1"/>
  <c r="AW427" i="1"/>
  <c r="AU427" i="1"/>
  <c r="AT427" i="1"/>
  <c r="AS427" i="1"/>
  <c r="BA427" i="1" s="1"/>
  <c r="BD427" i="1" s="1"/>
  <c r="BE427" i="1" s="1"/>
  <c r="AP427" i="1"/>
  <c r="AM427" i="1"/>
  <c r="AN427" i="1" s="1"/>
  <c r="AJ427" i="1"/>
  <c r="AL427" i="1" s="1"/>
  <c r="AF427" i="1"/>
  <c r="AD427" i="1"/>
  <c r="AI427" i="1" s="1"/>
  <c r="Y427" i="1"/>
  <c r="X427" i="1"/>
  <c r="W427" i="1"/>
  <c r="V427" i="1"/>
  <c r="U427" i="1"/>
  <c r="AA427" i="1" s="1"/>
  <c r="T427" i="1"/>
  <c r="F427" i="1"/>
  <c r="BN426" i="1"/>
  <c r="BC426" i="1"/>
  <c r="AY426" i="1"/>
  <c r="AW426" i="1"/>
  <c r="AU426" i="1"/>
  <c r="AT426" i="1"/>
  <c r="AS426" i="1"/>
  <c r="AP426" i="1"/>
  <c r="AM426" i="1"/>
  <c r="AN426" i="1" s="1"/>
  <c r="AJ426" i="1"/>
  <c r="AL426" i="1" s="1"/>
  <c r="AZ426" i="1" s="1"/>
  <c r="AF426" i="1"/>
  <c r="AD426" i="1"/>
  <c r="Y426" i="1"/>
  <c r="X426" i="1"/>
  <c r="W426" i="1"/>
  <c r="V426" i="1"/>
  <c r="U426" i="1"/>
  <c r="AA426" i="1" s="1"/>
  <c r="T426" i="1"/>
  <c r="F426" i="1"/>
  <c r="BN425" i="1"/>
  <c r="BC425" i="1"/>
  <c r="AY425" i="1"/>
  <c r="AW425" i="1"/>
  <c r="AU425" i="1"/>
  <c r="AT425" i="1"/>
  <c r="AS425" i="1"/>
  <c r="AP425" i="1"/>
  <c r="AM425" i="1"/>
  <c r="AN425" i="1" s="1"/>
  <c r="AJ425" i="1"/>
  <c r="AL425" i="1" s="1"/>
  <c r="AF425" i="1"/>
  <c r="AD425" i="1"/>
  <c r="AI425" i="1" s="1"/>
  <c r="Y425" i="1"/>
  <c r="X425" i="1"/>
  <c r="W425" i="1"/>
  <c r="V425" i="1"/>
  <c r="AB425" i="1" s="1"/>
  <c r="U425" i="1"/>
  <c r="T425" i="1"/>
  <c r="Z425" i="1" s="1"/>
  <c r="AC425" i="1" s="1"/>
  <c r="F425" i="1"/>
  <c r="BN424" i="1"/>
  <c r="BC424" i="1"/>
  <c r="AY424" i="1"/>
  <c r="AW424" i="1"/>
  <c r="AU424" i="1"/>
  <c r="AT424" i="1"/>
  <c r="AS424" i="1"/>
  <c r="BA424" i="1" s="1"/>
  <c r="AP424" i="1"/>
  <c r="AN424" i="1"/>
  <c r="AM424" i="1"/>
  <c r="AL424" i="1"/>
  <c r="AZ424" i="1" s="1"/>
  <c r="AJ424" i="1"/>
  <c r="AF424" i="1"/>
  <c r="AD424" i="1"/>
  <c r="AI424" i="1" s="1"/>
  <c r="AX424" i="1" s="1"/>
  <c r="Y424" i="1"/>
  <c r="X424" i="1"/>
  <c r="W424" i="1"/>
  <c r="V424" i="1"/>
  <c r="U424" i="1"/>
  <c r="AA424" i="1" s="1"/>
  <c r="T424" i="1"/>
  <c r="F424" i="1"/>
  <c r="BN423" i="1"/>
  <c r="BC423" i="1"/>
  <c r="AY423" i="1"/>
  <c r="AW423" i="1"/>
  <c r="AU423" i="1"/>
  <c r="AT423" i="1"/>
  <c r="AS423" i="1"/>
  <c r="AP423" i="1"/>
  <c r="AM423" i="1"/>
  <c r="AN423" i="1" s="1"/>
  <c r="AJ423" i="1"/>
  <c r="AL423" i="1" s="1"/>
  <c r="AF423" i="1"/>
  <c r="AD423" i="1"/>
  <c r="Y423" i="1"/>
  <c r="X423" i="1"/>
  <c r="W423" i="1"/>
  <c r="V423" i="1"/>
  <c r="AB423" i="1" s="1"/>
  <c r="U423" i="1"/>
  <c r="T423" i="1"/>
  <c r="Z423" i="1" s="1"/>
  <c r="AC423" i="1" s="1"/>
  <c r="F423" i="1"/>
  <c r="BN422" i="1"/>
  <c r="BC422" i="1"/>
  <c r="AY422" i="1"/>
  <c r="AW422" i="1"/>
  <c r="AU422" i="1"/>
  <c r="AT422" i="1"/>
  <c r="AS422" i="1"/>
  <c r="BA422" i="1" s="1"/>
  <c r="AP422" i="1"/>
  <c r="AN422" i="1"/>
  <c r="AM422" i="1"/>
  <c r="AL422" i="1"/>
  <c r="AZ422" i="1" s="1"/>
  <c r="AJ422" i="1"/>
  <c r="AI422" i="1"/>
  <c r="AX422" i="1" s="1"/>
  <c r="AF422" i="1"/>
  <c r="AD422" i="1"/>
  <c r="Y422" i="1"/>
  <c r="X422" i="1"/>
  <c r="W422" i="1"/>
  <c r="V422" i="1"/>
  <c r="AB422" i="1" s="1"/>
  <c r="U422" i="1"/>
  <c r="T422" i="1"/>
  <c r="Z422" i="1" s="1"/>
  <c r="AC422" i="1" s="1"/>
  <c r="F422" i="1"/>
  <c r="BN421" i="1"/>
  <c r="BC421" i="1"/>
  <c r="AY421" i="1"/>
  <c r="AZ421" i="1" s="1"/>
  <c r="AW421" i="1"/>
  <c r="AU421" i="1"/>
  <c r="AT421" i="1"/>
  <c r="AS421" i="1"/>
  <c r="BA421" i="1" s="1"/>
  <c r="BD421" i="1" s="1"/>
  <c r="BE421" i="1" s="1"/>
  <c r="AP421" i="1"/>
  <c r="AM421" i="1"/>
  <c r="AN421" i="1" s="1"/>
  <c r="AJ421" i="1"/>
  <c r="AL421" i="1" s="1"/>
  <c r="AF421" i="1"/>
  <c r="AD421" i="1"/>
  <c r="AI421" i="1" s="1"/>
  <c r="Y421" i="1"/>
  <c r="X421" i="1"/>
  <c r="W421" i="1"/>
  <c r="V421" i="1"/>
  <c r="U421" i="1"/>
  <c r="AA421" i="1" s="1"/>
  <c r="T421" i="1"/>
  <c r="F421" i="1"/>
  <c r="BN420" i="1"/>
  <c r="BC420" i="1"/>
  <c r="AY420" i="1"/>
  <c r="AW420" i="1"/>
  <c r="AU420" i="1"/>
  <c r="AT420" i="1"/>
  <c r="AS420" i="1"/>
  <c r="AP420" i="1"/>
  <c r="AM420" i="1"/>
  <c r="AN420" i="1" s="1"/>
  <c r="AJ420" i="1"/>
  <c r="AL420" i="1" s="1"/>
  <c r="AZ420" i="1" s="1"/>
  <c r="AF420" i="1"/>
  <c r="AD420" i="1"/>
  <c r="Y420" i="1"/>
  <c r="X420" i="1"/>
  <c r="W420" i="1"/>
  <c r="V420" i="1"/>
  <c r="U420" i="1"/>
  <c r="AA420" i="1" s="1"/>
  <c r="T420" i="1"/>
  <c r="F420" i="1"/>
  <c r="BN419" i="1"/>
  <c r="BC419" i="1"/>
  <c r="AY419" i="1"/>
  <c r="AW419" i="1"/>
  <c r="AU419" i="1"/>
  <c r="AT419" i="1"/>
  <c r="AS419" i="1"/>
  <c r="AP419" i="1"/>
  <c r="AM419" i="1"/>
  <c r="AN419" i="1" s="1"/>
  <c r="AJ419" i="1"/>
  <c r="AL419" i="1" s="1"/>
  <c r="AF419" i="1"/>
  <c r="AD419" i="1"/>
  <c r="AI419" i="1" s="1"/>
  <c r="Y419" i="1"/>
  <c r="X419" i="1"/>
  <c r="W419" i="1"/>
  <c r="V419" i="1"/>
  <c r="AB419" i="1" s="1"/>
  <c r="U419" i="1"/>
  <c r="T419" i="1"/>
  <c r="Z419" i="1" s="1"/>
  <c r="AC419" i="1" s="1"/>
  <c r="F419" i="1"/>
  <c r="BN418" i="1"/>
  <c r="BC418" i="1"/>
  <c r="AY418" i="1"/>
  <c r="AW418" i="1"/>
  <c r="AU418" i="1"/>
  <c r="AT418" i="1"/>
  <c r="AS418" i="1"/>
  <c r="BA418" i="1" s="1"/>
  <c r="AP418" i="1"/>
  <c r="AN418" i="1"/>
  <c r="AM418" i="1"/>
  <c r="AL418" i="1"/>
  <c r="AZ418" i="1" s="1"/>
  <c r="AJ418" i="1"/>
  <c r="AF418" i="1"/>
  <c r="AD418" i="1"/>
  <c r="AI418" i="1" s="1"/>
  <c r="AX418" i="1" s="1"/>
  <c r="Y418" i="1"/>
  <c r="X418" i="1"/>
  <c r="W418" i="1"/>
  <c r="V418" i="1"/>
  <c r="U418" i="1"/>
  <c r="AA418" i="1" s="1"/>
  <c r="T418" i="1"/>
  <c r="F418" i="1"/>
  <c r="BN417" i="1"/>
  <c r="BC417" i="1"/>
  <c r="AY417" i="1"/>
  <c r="AW417" i="1"/>
  <c r="AU417" i="1"/>
  <c r="AT417" i="1"/>
  <c r="AS417" i="1"/>
  <c r="AP417" i="1"/>
  <c r="AM417" i="1"/>
  <c r="AN417" i="1" s="1"/>
  <c r="AJ417" i="1"/>
  <c r="AL417" i="1" s="1"/>
  <c r="AF417" i="1"/>
  <c r="AD417" i="1"/>
  <c r="AI417" i="1" s="1"/>
  <c r="Y417" i="1"/>
  <c r="X417" i="1"/>
  <c r="W417" i="1"/>
  <c r="V417" i="1"/>
  <c r="AB417" i="1" s="1"/>
  <c r="U417" i="1"/>
  <c r="T417" i="1"/>
  <c r="Z417" i="1" s="1"/>
  <c r="AC417" i="1" s="1"/>
  <c r="F417" i="1"/>
  <c r="BN416" i="1"/>
  <c r="BC416" i="1"/>
  <c r="AY416" i="1"/>
  <c r="AW416" i="1"/>
  <c r="AU416" i="1"/>
  <c r="AT416" i="1"/>
  <c r="AS416" i="1"/>
  <c r="BA416" i="1" s="1"/>
  <c r="AP416" i="1"/>
  <c r="AN416" i="1"/>
  <c r="AM416" i="1"/>
  <c r="AL416" i="1"/>
  <c r="AZ416" i="1" s="1"/>
  <c r="AJ416" i="1"/>
  <c r="AI416" i="1"/>
  <c r="AX416" i="1" s="1"/>
  <c r="AF416" i="1"/>
  <c r="AD416" i="1"/>
  <c r="Y416" i="1"/>
  <c r="X416" i="1"/>
  <c r="W416" i="1"/>
  <c r="V416" i="1"/>
  <c r="AB416" i="1" s="1"/>
  <c r="U416" i="1"/>
  <c r="T416" i="1"/>
  <c r="Z416" i="1" s="1"/>
  <c r="AC416" i="1" s="1"/>
  <c r="F416" i="1"/>
  <c r="BN415" i="1"/>
  <c r="BC415" i="1"/>
  <c r="AY415" i="1"/>
  <c r="AZ415" i="1" s="1"/>
  <c r="AW415" i="1"/>
  <c r="AU415" i="1"/>
  <c r="AT415" i="1"/>
  <c r="AS415" i="1"/>
  <c r="BA415" i="1" s="1"/>
  <c r="BD415" i="1" s="1"/>
  <c r="BE415" i="1" s="1"/>
  <c r="AP415" i="1"/>
  <c r="AM415" i="1"/>
  <c r="AN415" i="1" s="1"/>
  <c r="AJ415" i="1"/>
  <c r="AL415" i="1" s="1"/>
  <c r="AF415" i="1"/>
  <c r="AD415" i="1"/>
  <c r="Y415" i="1"/>
  <c r="X415" i="1"/>
  <c r="W415" i="1"/>
  <c r="V415" i="1"/>
  <c r="U415" i="1"/>
  <c r="AA415" i="1" s="1"/>
  <c r="T415" i="1"/>
  <c r="F415" i="1"/>
  <c r="BN414" i="1"/>
  <c r="BC414" i="1"/>
  <c r="AY414" i="1"/>
  <c r="AW414" i="1"/>
  <c r="AU414" i="1"/>
  <c r="AT414" i="1"/>
  <c r="AS414" i="1"/>
  <c r="AP414" i="1"/>
  <c r="AM414" i="1"/>
  <c r="AN414" i="1" s="1"/>
  <c r="AJ414" i="1"/>
  <c r="AL414" i="1" s="1"/>
  <c r="AZ414" i="1" s="1"/>
  <c r="AF414" i="1"/>
  <c r="AD414" i="1"/>
  <c r="AI414" i="1" s="1"/>
  <c r="AX414" i="1" s="1"/>
  <c r="Y414" i="1"/>
  <c r="X414" i="1"/>
  <c r="W414" i="1"/>
  <c r="V414" i="1"/>
  <c r="AB414" i="1" s="1"/>
  <c r="U414" i="1"/>
  <c r="T414" i="1"/>
  <c r="Z414" i="1" s="1"/>
  <c r="AC414" i="1" s="1"/>
  <c r="F414" i="1"/>
  <c r="BN413" i="1"/>
  <c r="BC413" i="1"/>
  <c r="AY413" i="1"/>
  <c r="AZ413" i="1" s="1"/>
  <c r="AW413" i="1"/>
  <c r="AU413" i="1"/>
  <c r="AT413" i="1"/>
  <c r="AS413" i="1"/>
  <c r="BA413" i="1" s="1"/>
  <c r="BD413" i="1" s="1"/>
  <c r="BE413" i="1" s="1"/>
  <c r="AP413" i="1"/>
  <c r="AM413" i="1"/>
  <c r="AN413" i="1" s="1"/>
  <c r="AJ413" i="1"/>
  <c r="AL413" i="1" s="1"/>
  <c r="AF413" i="1"/>
  <c r="AD413" i="1"/>
  <c r="Y413" i="1"/>
  <c r="X413" i="1"/>
  <c r="W413" i="1"/>
  <c r="V413" i="1"/>
  <c r="U413" i="1"/>
  <c r="AA413" i="1" s="1"/>
  <c r="T413" i="1"/>
  <c r="F413" i="1"/>
  <c r="BN412" i="1"/>
  <c r="BC412" i="1"/>
  <c r="AY412" i="1"/>
  <c r="AW412" i="1"/>
  <c r="AU412" i="1"/>
  <c r="AT412" i="1"/>
  <c r="AS412" i="1"/>
  <c r="AP412" i="1"/>
  <c r="AM412" i="1"/>
  <c r="AN412" i="1" s="1"/>
  <c r="AJ412" i="1"/>
  <c r="AL412" i="1" s="1"/>
  <c r="AZ412" i="1" s="1"/>
  <c r="AF412" i="1"/>
  <c r="AD412" i="1"/>
  <c r="Y412" i="1"/>
  <c r="X412" i="1"/>
  <c r="W412" i="1"/>
  <c r="V412" i="1"/>
  <c r="U412" i="1"/>
  <c r="AA412" i="1" s="1"/>
  <c r="T412" i="1"/>
  <c r="F412" i="1"/>
  <c r="BN411" i="1"/>
  <c r="BC411" i="1"/>
  <c r="AY411" i="1"/>
  <c r="AW411" i="1"/>
  <c r="AU411" i="1"/>
  <c r="AT411" i="1"/>
  <c r="AS411" i="1"/>
  <c r="AP411" i="1"/>
  <c r="AM411" i="1"/>
  <c r="AN411" i="1" s="1"/>
  <c r="AJ411" i="1"/>
  <c r="AL411" i="1" s="1"/>
  <c r="AF411" i="1"/>
  <c r="AD411" i="1"/>
  <c r="Y411" i="1"/>
  <c r="X411" i="1"/>
  <c r="W411" i="1"/>
  <c r="V411" i="1"/>
  <c r="AB411" i="1" s="1"/>
  <c r="U411" i="1"/>
  <c r="T411" i="1"/>
  <c r="Z411" i="1" s="1"/>
  <c r="AC411" i="1" s="1"/>
  <c r="F411" i="1"/>
  <c r="BN410" i="1"/>
  <c r="BC410" i="1"/>
  <c r="AY410" i="1"/>
  <c r="AW410" i="1"/>
  <c r="AU410" i="1"/>
  <c r="AT410" i="1"/>
  <c r="AS410" i="1"/>
  <c r="BA410" i="1" s="1"/>
  <c r="AP410" i="1"/>
  <c r="AN410" i="1"/>
  <c r="AM410" i="1"/>
  <c r="AL410" i="1"/>
  <c r="AZ410" i="1" s="1"/>
  <c r="AJ410" i="1"/>
  <c r="AF410" i="1"/>
  <c r="AD410" i="1"/>
  <c r="AI410" i="1" s="1"/>
  <c r="AX410" i="1" s="1"/>
  <c r="Y410" i="1"/>
  <c r="X410" i="1"/>
  <c r="W410" i="1"/>
  <c r="V410" i="1"/>
  <c r="U410" i="1"/>
  <c r="AA410" i="1" s="1"/>
  <c r="T410" i="1"/>
  <c r="F410" i="1"/>
  <c r="BN409" i="1"/>
  <c r="BC409" i="1"/>
  <c r="AY409" i="1"/>
  <c r="AW409" i="1"/>
  <c r="AU409" i="1"/>
  <c r="AT409" i="1"/>
  <c r="AS409" i="1"/>
  <c r="AP409" i="1"/>
  <c r="AM409" i="1"/>
  <c r="AN409" i="1" s="1"/>
  <c r="AJ409" i="1"/>
  <c r="AL409" i="1" s="1"/>
  <c r="AF409" i="1"/>
  <c r="AD409" i="1"/>
  <c r="AI409" i="1" s="1"/>
  <c r="Y409" i="1"/>
  <c r="X409" i="1"/>
  <c r="W409" i="1"/>
  <c r="V409" i="1"/>
  <c r="AB409" i="1" s="1"/>
  <c r="U409" i="1"/>
  <c r="T409" i="1"/>
  <c r="Z409" i="1" s="1"/>
  <c r="AC409" i="1" s="1"/>
  <c r="F409" i="1"/>
  <c r="BN407" i="1"/>
  <c r="BC407" i="1"/>
  <c r="AY407" i="1"/>
  <c r="AZ407" i="1" s="1"/>
  <c r="AW407" i="1"/>
  <c r="AU407" i="1"/>
  <c r="AT407" i="1"/>
  <c r="AS407" i="1"/>
  <c r="BA407" i="1" s="1"/>
  <c r="BD407" i="1" s="1"/>
  <c r="BE407" i="1" s="1"/>
  <c r="BG407" i="1" s="1"/>
  <c r="AP407" i="1"/>
  <c r="AM407" i="1"/>
  <c r="AN407" i="1" s="1"/>
  <c r="AJ407" i="1"/>
  <c r="AL407" i="1" s="1"/>
  <c r="AF407" i="1"/>
  <c r="AD407" i="1"/>
  <c r="AI407" i="1" s="1"/>
  <c r="Y407" i="1"/>
  <c r="X407" i="1"/>
  <c r="W407" i="1"/>
  <c r="V407" i="1"/>
  <c r="U407" i="1"/>
  <c r="AA407" i="1" s="1"/>
  <c r="T407" i="1"/>
  <c r="F407" i="1"/>
  <c r="BN406" i="1"/>
  <c r="BC406" i="1"/>
  <c r="AY406" i="1"/>
  <c r="AW406" i="1"/>
  <c r="AU406" i="1"/>
  <c r="AT406" i="1"/>
  <c r="AS406" i="1"/>
  <c r="AP406" i="1"/>
  <c r="AM406" i="1"/>
  <c r="AN406" i="1" s="1"/>
  <c r="AJ406" i="1"/>
  <c r="AL406" i="1" s="1"/>
  <c r="AF406" i="1"/>
  <c r="AD406" i="1"/>
  <c r="Y406" i="1"/>
  <c r="X406" i="1"/>
  <c r="W406" i="1"/>
  <c r="V406" i="1"/>
  <c r="AB406" i="1" s="1"/>
  <c r="U406" i="1"/>
  <c r="T406" i="1"/>
  <c r="Z406" i="1" s="1"/>
  <c r="AC406" i="1" s="1"/>
  <c r="F406" i="1"/>
  <c r="BN405" i="1"/>
  <c r="BC405" i="1"/>
  <c r="AY405" i="1"/>
  <c r="AZ405" i="1" s="1"/>
  <c r="AW405" i="1"/>
  <c r="AU405" i="1"/>
  <c r="AT405" i="1"/>
  <c r="AS405" i="1"/>
  <c r="BA405" i="1" s="1"/>
  <c r="BD405" i="1" s="1"/>
  <c r="BE405" i="1" s="1"/>
  <c r="BG405" i="1" s="1"/>
  <c r="AP405" i="1"/>
  <c r="AM405" i="1"/>
  <c r="AN405" i="1" s="1"/>
  <c r="AJ405" i="1"/>
  <c r="AL405" i="1" s="1"/>
  <c r="AF405" i="1"/>
  <c r="AD405" i="1"/>
  <c r="Y405" i="1"/>
  <c r="X405" i="1"/>
  <c r="W405" i="1"/>
  <c r="V405" i="1"/>
  <c r="U405" i="1"/>
  <c r="AA405" i="1" s="1"/>
  <c r="T405" i="1"/>
  <c r="F405" i="1"/>
  <c r="BN404" i="1"/>
  <c r="BC404" i="1"/>
  <c r="AY404" i="1"/>
  <c r="AW404" i="1"/>
  <c r="AU404" i="1"/>
  <c r="AT404" i="1"/>
  <c r="AS404" i="1"/>
  <c r="AP404" i="1"/>
  <c r="AM404" i="1"/>
  <c r="AN404" i="1" s="1"/>
  <c r="AJ404" i="1"/>
  <c r="AL404" i="1" s="1"/>
  <c r="AF404" i="1"/>
  <c r="AD404" i="1"/>
  <c r="AI404" i="1" s="1"/>
  <c r="Y404" i="1"/>
  <c r="X404" i="1"/>
  <c r="W404" i="1"/>
  <c r="V404" i="1"/>
  <c r="AB404" i="1" s="1"/>
  <c r="U404" i="1"/>
  <c r="T404" i="1"/>
  <c r="Z404" i="1" s="1"/>
  <c r="AC404" i="1" s="1"/>
  <c r="F404" i="1"/>
  <c r="BN403" i="1"/>
  <c r="BC403" i="1"/>
  <c r="AY403" i="1"/>
  <c r="AZ403" i="1" s="1"/>
  <c r="AW403" i="1"/>
  <c r="AU403" i="1"/>
  <c r="AT403" i="1"/>
  <c r="AS403" i="1"/>
  <c r="BA403" i="1" s="1"/>
  <c r="BD403" i="1" s="1"/>
  <c r="BE403" i="1" s="1"/>
  <c r="BG403" i="1" s="1"/>
  <c r="AP403" i="1"/>
  <c r="AM403" i="1"/>
  <c r="AN403" i="1" s="1"/>
  <c r="AJ403" i="1"/>
  <c r="AL403" i="1" s="1"/>
  <c r="AF403" i="1"/>
  <c r="AD403" i="1"/>
  <c r="Y403" i="1"/>
  <c r="X403" i="1"/>
  <c r="W403" i="1"/>
  <c r="V403" i="1"/>
  <c r="U403" i="1"/>
  <c r="AA403" i="1" s="1"/>
  <c r="T403" i="1"/>
  <c r="F403" i="1"/>
  <c r="BN402" i="1"/>
  <c r="BC402" i="1"/>
  <c r="AY402" i="1"/>
  <c r="AW402" i="1"/>
  <c r="AU402" i="1"/>
  <c r="AT402" i="1"/>
  <c r="AS402" i="1"/>
  <c r="AP402" i="1"/>
  <c r="AM402" i="1"/>
  <c r="AN402" i="1" s="1"/>
  <c r="AJ402" i="1"/>
  <c r="AL402" i="1" s="1"/>
  <c r="AF402" i="1"/>
  <c r="AD402" i="1"/>
  <c r="Y402" i="1"/>
  <c r="X402" i="1"/>
  <c r="W402" i="1"/>
  <c r="V402" i="1"/>
  <c r="AB402" i="1" s="1"/>
  <c r="U402" i="1"/>
  <c r="T402" i="1"/>
  <c r="Z402" i="1" s="1"/>
  <c r="AC402" i="1" s="1"/>
  <c r="F402" i="1"/>
  <c r="BN401" i="1"/>
  <c r="BC401" i="1"/>
  <c r="AY401" i="1"/>
  <c r="AZ401" i="1" s="1"/>
  <c r="AW401" i="1"/>
  <c r="AU401" i="1"/>
  <c r="AT401" i="1"/>
  <c r="AS401" i="1"/>
  <c r="BA401" i="1" s="1"/>
  <c r="BD401" i="1" s="1"/>
  <c r="BE401" i="1" s="1"/>
  <c r="BG401" i="1" s="1"/>
  <c r="AP401" i="1"/>
  <c r="AM401" i="1"/>
  <c r="AN401" i="1" s="1"/>
  <c r="AJ401" i="1"/>
  <c r="AL401" i="1" s="1"/>
  <c r="AF401" i="1"/>
  <c r="AD401" i="1"/>
  <c r="AI401" i="1" s="1"/>
  <c r="Y401" i="1"/>
  <c r="X401" i="1"/>
  <c r="W401" i="1"/>
  <c r="V401" i="1"/>
  <c r="U401" i="1"/>
  <c r="AA401" i="1" s="1"/>
  <c r="T401" i="1"/>
  <c r="F401" i="1"/>
  <c r="BN400" i="1"/>
  <c r="BC400" i="1"/>
  <c r="AY400" i="1"/>
  <c r="AW400" i="1"/>
  <c r="AU400" i="1"/>
  <c r="AT400" i="1"/>
  <c r="AS400" i="1"/>
  <c r="AP400" i="1"/>
  <c r="AM400" i="1"/>
  <c r="AN400" i="1" s="1"/>
  <c r="AJ400" i="1"/>
  <c r="AL400" i="1" s="1"/>
  <c r="AF400" i="1"/>
  <c r="AD400" i="1"/>
  <c r="AI400" i="1" s="1"/>
  <c r="Y400" i="1"/>
  <c r="X400" i="1"/>
  <c r="W400" i="1"/>
  <c r="V400" i="1"/>
  <c r="AB400" i="1" s="1"/>
  <c r="U400" i="1"/>
  <c r="T400" i="1"/>
  <c r="Z400" i="1" s="1"/>
  <c r="AC400" i="1" s="1"/>
  <c r="F400" i="1"/>
  <c r="BN399" i="1"/>
  <c r="BC399" i="1"/>
  <c r="AY399" i="1"/>
  <c r="AW399" i="1"/>
  <c r="AU399" i="1"/>
  <c r="AT399" i="1"/>
  <c r="AS399" i="1"/>
  <c r="BA399" i="1" s="1"/>
  <c r="AP399" i="1"/>
  <c r="AN399" i="1"/>
  <c r="AM399" i="1"/>
  <c r="AL399" i="1"/>
  <c r="AZ399" i="1" s="1"/>
  <c r="AJ399" i="1"/>
  <c r="AF399" i="1"/>
  <c r="AD399" i="1"/>
  <c r="AI399" i="1" s="1"/>
  <c r="AX399" i="1" s="1"/>
  <c r="Y399" i="1"/>
  <c r="X399" i="1"/>
  <c r="W399" i="1"/>
  <c r="V399" i="1"/>
  <c r="U399" i="1"/>
  <c r="AA399" i="1" s="1"/>
  <c r="T399" i="1"/>
  <c r="F399" i="1"/>
  <c r="BN398" i="1"/>
  <c r="BC398" i="1"/>
  <c r="AY398" i="1"/>
  <c r="AW398" i="1"/>
  <c r="AU398" i="1"/>
  <c r="AT398" i="1"/>
  <c r="AS398" i="1"/>
  <c r="AP398" i="1"/>
  <c r="AM398" i="1"/>
  <c r="AN398" i="1" s="1"/>
  <c r="AJ398" i="1"/>
  <c r="AL398" i="1" s="1"/>
  <c r="AF398" i="1"/>
  <c r="AD398" i="1"/>
  <c r="Y398" i="1"/>
  <c r="X398" i="1"/>
  <c r="W398" i="1"/>
  <c r="V398" i="1"/>
  <c r="AB398" i="1" s="1"/>
  <c r="U398" i="1"/>
  <c r="T398" i="1"/>
  <c r="Z398" i="1" s="1"/>
  <c r="AC398" i="1" s="1"/>
  <c r="F398" i="1"/>
  <c r="BN397" i="1"/>
  <c r="BC397" i="1"/>
  <c r="AY397" i="1"/>
  <c r="AW397" i="1"/>
  <c r="AU397" i="1"/>
  <c r="AT397" i="1"/>
  <c r="AS397" i="1"/>
  <c r="BA397" i="1" s="1"/>
  <c r="AP397" i="1"/>
  <c r="AN397" i="1"/>
  <c r="AM397" i="1"/>
  <c r="AL397" i="1"/>
  <c r="AZ397" i="1" s="1"/>
  <c r="AJ397" i="1"/>
  <c r="AI397" i="1"/>
  <c r="AX397" i="1" s="1"/>
  <c r="AF397" i="1"/>
  <c r="AD397" i="1"/>
  <c r="Y397" i="1"/>
  <c r="X397" i="1"/>
  <c r="W397" i="1"/>
  <c r="V397" i="1"/>
  <c r="AB397" i="1" s="1"/>
  <c r="U397" i="1"/>
  <c r="T397" i="1"/>
  <c r="Z397" i="1" s="1"/>
  <c r="AC397" i="1" s="1"/>
  <c r="F397" i="1"/>
  <c r="BN396" i="1"/>
  <c r="BC396" i="1"/>
  <c r="AY396" i="1"/>
  <c r="AZ396" i="1" s="1"/>
  <c r="AW396" i="1"/>
  <c r="AU396" i="1"/>
  <c r="AT396" i="1"/>
  <c r="AS396" i="1"/>
  <c r="BA396" i="1" s="1"/>
  <c r="BD396" i="1" s="1"/>
  <c r="BE396" i="1" s="1"/>
  <c r="AP396" i="1"/>
  <c r="AM396" i="1"/>
  <c r="AN396" i="1" s="1"/>
  <c r="AJ396" i="1"/>
  <c r="AL396" i="1" s="1"/>
  <c r="AF396" i="1"/>
  <c r="AD396" i="1"/>
  <c r="AI396" i="1" s="1"/>
  <c r="Y396" i="1"/>
  <c r="X396" i="1"/>
  <c r="W396" i="1"/>
  <c r="V396" i="1"/>
  <c r="U396" i="1"/>
  <c r="AA396" i="1" s="1"/>
  <c r="T396" i="1"/>
  <c r="F396" i="1"/>
  <c r="BN395" i="1"/>
  <c r="BC395" i="1"/>
  <c r="AY395" i="1"/>
  <c r="AW395" i="1"/>
  <c r="AU395" i="1"/>
  <c r="AT395" i="1"/>
  <c r="AS395" i="1"/>
  <c r="AP395" i="1"/>
  <c r="AM395" i="1"/>
  <c r="AN395" i="1" s="1"/>
  <c r="AJ395" i="1"/>
  <c r="AL395" i="1" s="1"/>
  <c r="AZ395" i="1" s="1"/>
  <c r="AF395" i="1"/>
  <c r="AD395" i="1"/>
  <c r="Y395" i="1"/>
  <c r="X395" i="1"/>
  <c r="W395" i="1"/>
  <c r="V395" i="1"/>
  <c r="U395" i="1"/>
  <c r="AA395" i="1" s="1"/>
  <c r="T395" i="1"/>
  <c r="F395" i="1"/>
  <c r="BN394" i="1"/>
  <c r="BC394" i="1"/>
  <c r="AY394" i="1"/>
  <c r="AW394" i="1"/>
  <c r="AU394" i="1"/>
  <c r="AT394" i="1"/>
  <c r="AS394" i="1"/>
  <c r="AP394" i="1"/>
  <c r="AM394" i="1"/>
  <c r="AN394" i="1" s="1"/>
  <c r="AJ394" i="1"/>
  <c r="AL394" i="1" s="1"/>
  <c r="AF394" i="1"/>
  <c r="AD394" i="1"/>
  <c r="Y394" i="1"/>
  <c r="X394" i="1"/>
  <c r="W394" i="1"/>
  <c r="V394" i="1"/>
  <c r="AB394" i="1" s="1"/>
  <c r="U394" i="1"/>
  <c r="T394" i="1"/>
  <c r="Z394" i="1" s="1"/>
  <c r="AC394" i="1" s="1"/>
  <c r="F394" i="1"/>
  <c r="BN393" i="1"/>
  <c r="BC393" i="1"/>
  <c r="AY393" i="1"/>
  <c r="AW393" i="1"/>
  <c r="AU393" i="1"/>
  <c r="AT393" i="1"/>
  <c r="AS393" i="1"/>
  <c r="BA393" i="1" s="1"/>
  <c r="AP393" i="1"/>
  <c r="AN393" i="1"/>
  <c r="AM393" i="1"/>
  <c r="AL393" i="1"/>
  <c r="AZ393" i="1" s="1"/>
  <c r="AJ393" i="1"/>
  <c r="AF393" i="1"/>
  <c r="AD393" i="1"/>
  <c r="AI393" i="1" s="1"/>
  <c r="AX393" i="1" s="1"/>
  <c r="Y393" i="1"/>
  <c r="X393" i="1"/>
  <c r="W393" i="1"/>
  <c r="V393" i="1"/>
  <c r="U393" i="1"/>
  <c r="AA393" i="1" s="1"/>
  <c r="T393" i="1"/>
  <c r="F393" i="1"/>
  <c r="BN392" i="1"/>
  <c r="BC392" i="1"/>
  <c r="AY392" i="1"/>
  <c r="AW392" i="1"/>
  <c r="AU392" i="1"/>
  <c r="AT392" i="1"/>
  <c r="AS392" i="1"/>
  <c r="AP392" i="1"/>
  <c r="AM392" i="1"/>
  <c r="AN392" i="1" s="1"/>
  <c r="AJ392" i="1"/>
  <c r="AL392" i="1" s="1"/>
  <c r="AF392" i="1"/>
  <c r="AD392" i="1"/>
  <c r="AI392" i="1" s="1"/>
  <c r="Y392" i="1"/>
  <c r="X392" i="1"/>
  <c r="W392" i="1"/>
  <c r="V392" i="1"/>
  <c r="AB392" i="1" s="1"/>
  <c r="U392" i="1"/>
  <c r="T392" i="1"/>
  <c r="Z392" i="1" s="1"/>
  <c r="AC392" i="1" s="1"/>
  <c r="F392" i="1"/>
  <c r="BN391" i="1"/>
  <c r="BC391" i="1"/>
  <c r="AY391" i="1"/>
  <c r="AW391" i="1"/>
  <c r="AU391" i="1"/>
  <c r="AT391" i="1"/>
  <c r="AS391" i="1"/>
  <c r="BA391" i="1" s="1"/>
  <c r="AP391" i="1"/>
  <c r="AN391" i="1"/>
  <c r="AM391" i="1"/>
  <c r="AL391" i="1"/>
  <c r="AZ391" i="1" s="1"/>
  <c r="AJ391" i="1"/>
  <c r="AI391" i="1"/>
  <c r="AX391" i="1" s="1"/>
  <c r="AF391" i="1"/>
  <c r="AD391" i="1"/>
  <c r="Y391" i="1"/>
  <c r="X391" i="1"/>
  <c r="W391" i="1"/>
  <c r="V391" i="1"/>
  <c r="AB391" i="1" s="1"/>
  <c r="U391" i="1"/>
  <c r="T391" i="1"/>
  <c r="Z391" i="1" s="1"/>
  <c r="AC391" i="1" s="1"/>
  <c r="F391" i="1"/>
  <c r="BN389" i="1"/>
  <c r="BC389" i="1"/>
  <c r="AY389" i="1"/>
  <c r="AW389" i="1"/>
  <c r="AU389" i="1"/>
  <c r="AT389" i="1"/>
  <c r="AS389" i="1"/>
  <c r="BA389" i="1" s="1"/>
  <c r="AP389" i="1"/>
  <c r="AN389" i="1"/>
  <c r="AM389" i="1"/>
  <c r="AL389" i="1"/>
  <c r="AZ389" i="1" s="1"/>
  <c r="AJ389" i="1"/>
  <c r="AF389" i="1"/>
  <c r="AD389" i="1"/>
  <c r="AI389" i="1" s="1"/>
  <c r="AX389" i="1" s="1"/>
  <c r="Y389" i="1"/>
  <c r="X389" i="1"/>
  <c r="W389" i="1"/>
  <c r="V389" i="1"/>
  <c r="U389" i="1"/>
  <c r="AA389" i="1" s="1"/>
  <c r="T389" i="1"/>
  <c r="F389" i="1"/>
  <c r="BN388" i="1"/>
  <c r="BC388" i="1"/>
  <c r="AY388" i="1"/>
  <c r="AW388" i="1"/>
  <c r="AU388" i="1"/>
  <c r="AT388" i="1"/>
  <c r="AS388" i="1"/>
  <c r="AP388" i="1"/>
  <c r="AM388" i="1"/>
  <c r="AN388" i="1" s="1"/>
  <c r="AJ388" i="1"/>
  <c r="AL388" i="1" s="1"/>
  <c r="AZ388" i="1" s="1"/>
  <c r="AF388" i="1"/>
  <c r="AD388" i="1"/>
  <c r="Y388" i="1"/>
  <c r="X388" i="1"/>
  <c r="W388" i="1"/>
  <c r="V388" i="1"/>
  <c r="U388" i="1"/>
  <c r="AA388" i="1" s="1"/>
  <c r="T388" i="1"/>
  <c r="F388" i="1"/>
  <c r="BN387" i="1"/>
  <c r="BC387" i="1"/>
  <c r="AY387" i="1"/>
  <c r="AW387" i="1"/>
  <c r="AU387" i="1"/>
  <c r="AT387" i="1"/>
  <c r="AS387" i="1"/>
  <c r="AP387" i="1"/>
  <c r="AM387" i="1"/>
  <c r="AN387" i="1" s="1"/>
  <c r="AJ387" i="1"/>
  <c r="AL387" i="1" s="1"/>
  <c r="AZ387" i="1" s="1"/>
  <c r="AF387" i="1"/>
  <c r="AD387" i="1"/>
  <c r="AI387" i="1" s="1"/>
  <c r="AX387" i="1" s="1"/>
  <c r="Y387" i="1"/>
  <c r="X387" i="1"/>
  <c r="W387" i="1"/>
  <c r="V387" i="1"/>
  <c r="AB387" i="1" s="1"/>
  <c r="U387" i="1"/>
  <c r="T387" i="1"/>
  <c r="Z387" i="1" s="1"/>
  <c r="AC387" i="1" s="1"/>
  <c r="F387" i="1"/>
  <c r="BN386" i="1"/>
  <c r="BC386" i="1"/>
  <c r="AY386" i="1"/>
  <c r="AW386" i="1"/>
  <c r="AU386" i="1"/>
  <c r="AT386" i="1"/>
  <c r="AS386" i="1"/>
  <c r="BA386" i="1" s="1"/>
  <c r="AP386" i="1"/>
  <c r="AN386" i="1"/>
  <c r="AM386" i="1"/>
  <c r="AL386" i="1"/>
  <c r="AZ386" i="1" s="1"/>
  <c r="AJ386" i="1"/>
  <c r="AI386" i="1"/>
  <c r="AX386" i="1" s="1"/>
  <c r="AF386" i="1"/>
  <c r="AD386" i="1"/>
  <c r="Y386" i="1"/>
  <c r="X386" i="1"/>
  <c r="W386" i="1"/>
  <c r="V386" i="1"/>
  <c r="AB386" i="1" s="1"/>
  <c r="U386" i="1"/>
  <c r="T386" i="1"/>
  <c r="Z386" i="1" s="1"/>
  <c r="AC386" i="1" s="1"/>
  <c r="F386" i="1"/>
  <c r="BN385" i="1"/>
  <c r="BC385" i="1"/>
  <c r="AY385" i="1"/>
  <c r="AW385" i="1"/>
  <c r="AU385" i="1"/>
  <c r="AT385" i="1"/>
  <c r="AS385" i="1"/>
  <c r="BA385" i="1" s="1"/>
  <c r="AP385" i="1"/>
  <c r="AN385" i="1"/>
  <c r="AM385" i="1"/>
  <c r="AL385" i="1"/>
  <c r="AZ385" i="1" s="1"/>
  <c r="AJ385" i="1"/>
  <c r="AI385" i="1"/>
  <c r="AX385" i="1" s="1"/>
  <c r="AF385" i="1"/>
  <c r="AD385" i="1"/>
  <c r="Y385" i="1"/>
  <c r="X385" i="1"/>
  <c r="W385" i="1"/>
  <c r="V385" i="1"/>
  <c r="AB385" i="1" s="1"/>
  <c r="U385" i="1"/>
  <c r="T385" i="1"/>
  <c r="Z385" i="1" s="1"/>
  <c r="AC385" i="1" s="1"/>
  <c r="F385" i="1"/>
  <c r="BN384" i="1"/>
  <c r="BC384" i="1"/>
  <c r="AY384" i="1"/>
  <c r="AW384" i="1"/>
  <c r="AU384" i="1"/>
  <c r="AT384" i="1"/>
  <c r="AS384" i="1"/>
  <c r="BA384" i="1" s="1"/>
  <c r="AP384" i="1"/>
  <c r="AN384" i="1"/>
  <c r="AM384" i="1"/>
  <c r="AL384" i="1"/>
  <c r="AZ384" i="1" s="1"/>
  <c r="AJ384" i="1"/>
  <c r="AF384" i="1"/>
  <c r="AD384" i="1"/>
  <c r="AI384" i="1" s="1"/>
  <c r="AX384" i="1" s="1"/>
  <c r="Y384" i="1"/>
  <c r="X384" i="1"/>
  <c r="W384" i="1"/>
  <c r="V384" i="1"/>
  <c r="U384" i="1"/>
  <c r="AA384" i="1" s="1"/>
  <c r="T384" i="1"/>
  <c r="F384" i="1"/>
  <c r="BN383" i="1"/>
  <c r="BC383" i="1"/>
  <c r="AY383" i="1"/>
  <c r="AW383" i="1"/>
  <c r="AU383" i="1"/>
  <c r="AT383" i="1"/>
  <c r="AS383" i="1"/>
  <c r="AP383" i="1"/>
  <c r="AM383" i="1"/>
  <c r="AN383" i="1" s="1"/>
  <c r="AJ383" i="1"/>
  <c r="AL383" i="1" s="1"/>
  <c r="AZ383" i="1" s="1"/>
  <c r="AF383" i="1"/>
  <c r="AD383" i="1"/>
  <c r="AI383" i="1" s="1"/>
  <c r="AX383" i="1" s="1"/>
  <c r="Y383" i="1"/>
  <c r="X383" i="1"/>
  <c r="W383" i="1"/>
  <c r="V383" i="1"/>
  <c r="AB383" i="1" s="1"/>
  <c r="U383" i="1"/>
  <c r="T383" i="1"/>
  <c r="Z383" i="1" s="1"/>
  <c r="AC383" i="1" s="1"/>
  <c r="F383" i="1"/>
  <c r="BN382" i="1"/>
  <c r="BC382" i="1"/>
  <c r="AY382" i="1"/>
  <c r="AW382" i="1"/>
  <c r="AU382" i="1"/>
  <c r="AT382" i="1"/>
  <c r="AS382" i="1"/>
  <c r="BA382" i="1" s="1"/>
  <c r="BD382" i="1" s="1"/>
  <c r="BE382" i="1" s="1"/>
  <c r="AP382" i="1"/>
  <c r="AM382" i="1"/>
  <c r="AN382" i="1" s="1"/>
  <c r="AJ382" i="1"/>
  <c r="AL382" i="1" s="1"/>
  <c r="AF382" i="1"/>
  <c r="AD382" i="1"/>
  <c r="AI382" i="1" s="1"/>
  <c r="Y382" i="1"/>
  <c r="X382" i="1"/>
  <c r="W382" i="1"/>
  <c r="V382" i="1"/>
  <c r="U382" i="1"/>
  <c r="AA382" i="1" s="1"/>
  <c r="T382" i="1"/>
  <c r="F382" i="1"/>
  <c r="BN381" i="1"/>
  <c r="BC381" i="1"/>
  <c r="AY381" i="1"/>
  <c r="AW381" i="1"/>
  <c r="AU381" i="1"/>
  <c r="AT381" i="1"/>
  <c r="AS381" i="1"/>
  <c r="AP381" i="1"/>
  <c r="AM381" i="1"/>
  <c r="AN381" i="1" s="1"/>
  <c r="AJ381" i="1"/>
  <c r="AL381" i="1" s="1"/>
  <c r="AF381" i="1"/>
  <c r="AD381" i="1"/>
  <c r="Y381" i="1"/>
  <c r="X381" i="1"/>
  <c r="W381" i="1"/>
  <c r="V381" i="1"/>
  <c r="AB381" i="1" s="1"/>
  <c r="U381" i="1"/>
  <c r="T381" i="1"/>
  <c r="Z381" i="1" s="1"/>
  <c r="AC381" i="1" s="1"/>
  <c r="F381" i="1"/>
  <c r="BN380" i="1"/>
  <c r="BC380" i="1"/>
  <c r="AY380" i="1"/>
  <c r="AW380" i="1"/>
  <c r="AU380" i="1"/>
  <c r="AT380" i="1"/>
  <c r="AS380" i="1"/>
  <c r="BA380" i="1" s="1"/>
  <c r="AP380" i="1"/>
  <c r="AN380" i="1"/>
  <c r="AM380" i="1"/>
  <c r="AL380" i="1"/>
  <c r="AZ380" i="1" s="1"/>
  <c r="AJ380" i="1"/>
  <c r="AI380" i="1"/>
  <c r="AX380" i="1" s="1"/>
  <c r="AF380" i="1"/>
  <c r="AD380" i="1"/>
  <c r="Y380" i="1"/>
  <c r="X380" i="1"/>
  <c r="W380" i="1"/>
  <c r="V380" i="1"/>
  <c r="AB380" i="1" s="1"/>
  <c r="U380" i="1"/>
  <c r="T380" i="1"/>
  <c r="Z380" i="1" s="1"/>
  <c r="AC380" i="1" s="1"/>
  <c r="F380" i="1"/>
  <c r="BN379" i="1"/>
  <c r="BC379" i="1"/>
  <c r="AY379" i="1"/>
  <c r="AW379" i="1"/>
  <c r="AU379" i="1"/>
  <c r="AT379" i="1"/>
  <c r="AS379" i="1"/>
  <c r="BA379" i="1" s="1"/>
  <c r="BD379" i="1" s="1"/>
  <c r="BE379" i="1" s="1"/>
  <c r="AP379" i="1"/>
  <c r="AM379" i="1"/>
  <c r="AN379" i="1" s="1"/>
  <c r="AJ379" i="1"/>
  <c r="AL379" i="1" s="1"/>
  <c r="AF379" i="1"/>
  <c r="AD379" i="1"/>
  <c r="Y379" i="1"/>
  <c r="X379" i="1"/>
  <c r="W379" i="1"/>
  <c r="V379" i="1"/>
  <c r="U379" i="1"/>
  <c r="AA379" i="1" s="1"/>
  <c r="T379" i="1"/>
  <c r="F379" i="1"/>
  <c r="BN378" i="1"/>
  <c r="BC378" i="1"/>
  <c r="AY378" i="1"/>
  <c r="AW378" i="1"/>
  <c r="AU378" i="1"/>
  <c r="AT378" i="1"/>
  <c r="AS378" i="1"/>
  <c r="AP378" i="1"/>
  <c r="AM378" i="1"/>
  <c r="AN378" i="1" s="1"/>
  <c r="AJ378" i="1"/>
  <c r="AL378" i="1" s="1"/>
  <c r="AZ378" i="1" s="1"/>
  <c r="AF378" i="1"/>
  <c r="AD378" i="1"/>
  <c r="AI378" i="1" s="1"/>
  <c r="AX378" i="1" s="1"/>
  <c r="Y378" i="1"/>
  <c r="X378" i="1"/>
  <c r="W378" i="1"/>
  <c r="V378" i="1"/>
  <c r="AB378" i="1" s="1"/>
  <c r="U378" i="1"/>
  <c r="T378" i="1"/>
  <c r="Z378" i="1" s="1"/>
  <c r="AC378" i="1" s="1"/>
  <c r="F378" i="1"/>
  <c r="BN377" i="1"/>
  <c r="BC377" i="1"/>
  <c r="AY377" i="1"/>
  <c r="AW377" i="1"/>
  <c r="AU377" i="1"/>
  <c r="AT377" i="1"/>
  <c r="AS377" i="1"/>
  <c r="BA377" i="1" s="1"/>
  <c r="BD377" i="1" s="1"/>
  <c r="BE377" i="1" s="1"/>
  <c r="AP377" i="1"/>
  <c r="AM377" i="1"/>
  <c r="AN377" i="1" s="1"/>
  <c r="AJ377" i="1"/>
  <c r="AL377" i="1" s="1"/>
  <c r="AF377" i="1"/>
  <c r="AD377" i="1"/>
  <c r="Y377" i="1"/>
  <c r="X377" i="1"/>
  <c r="W377" i="1"/>
  <c r="V377" i="1"/>
  <c r="U377" i="1"/>
  <c r="AA377" i="1" s="1"/>
  <c r="T377" i="1"/>
  <c r="F377" i="1"/>
  <c r="BN376" i="1"/>
  <c r="BC376" i="1"/>
  <c r="AY376" i="1"/>
  <c r="AW376" i="1"/>
  <c r="AU376" i="1"/>
  <c r="AT376" i="1"/>
  <c r="AS376" i="1"/>
  <c r="AP376" i="1"/>
  <c r="AM376" i="1"/>
  <c r="AN376" i="1" s="1"/>
  <c r="AJ376" i="1"/>
  <c r="AL376" i="1" s="1"/>
  <c r="AZ376" i="1" s="1"/>
  <c r="AF376" i="1"/>
  <c r="AD376" i="1"/>
  <c r="Y376" i="1"/>
  <c r="X376" i="1"/>
  <c r="W376" i="1"/>
  <c r="V376" i="1"/>
  <c r="U376" i="1"/>
  <c r="AA376" i="1" s="1"/>
  <c r="T376" i="1"/>
  <c r="F376" i="1"/>
  <c r="BN375" i="1"/>
  <c r="BC375" i="1"/>
  <c r="AY375" i="1"/>
  <c r="AW375" i="1"/>
  <c r="AU375" i="1"/>
  <c r="AT375" i="1"/>
  <c r="AS375" i="1"/>
  <c r="AP375" i="1"/>
  <c r="AM375" i="1"/>
  <c r="AN375" i="1" s="1"/>
  <c r="AJ375" i="1"/>
  <c r="AL375" i="1" s="1"/>
  <c r="AF375" i="1"/>
  <c r="AD375" i="1"/>
  <c r="AI375" i="1" s="1"/>
  <c r="Y375" i="1"/>
  <c r="X375" i="1"/>
  <c r="W375" i="1"/>
  <c r="V375" i="1"/>
  <c r="AB375" i="1" s="1"/>
  <c r="U375" i="1"/>
  <c r="T375" i="1"/>
  <c r="Z375" i="1" s="1"/>
  <c r="AC375" i="1" s="1"/>
  <c r="F375" i="1"/>
  <c r="BN374" i="1"/>
  <c r="BC374" i="1"/>
  <c r="AY374" i="1"/>
  <c r="AW374" i="1"/>
  <c r="AU374" i="1"/>
  <c r="AT374" i="1"/>
  <c r="AS374" i="1"/>
  <c r="BA374" i="1" s="1"/>
  <c r="AP374" i="1"/>
  <c r="AN374" i="1"/>
  <c r="AM374" i="1"/>
  <c r="AL374" i="1"/>
  <c r="AZ374" i="1" s="1"/>
  <c r="AJ374" i="1"/>
  <c r="AF374" i="1"/>
  <c r="AD374" i="1"/>
  <c r="AI374" i="1" s="1"/>
  <c r="AX374" i="1" s="1"/>
  <c r="Y374" i="1"/>
  <c r="X374" i="1"/>
  <c r="W374" i="1"/>
  <c r="V374" i="1"/>
  <c r="U374" i="1"/>
  <c r="AA374" i="1" s="1"/>
  <c r="T374" i="1"/>
  <c r="F374" i="1"/>
  <c r="BN373" i="1"/>
  <c r="BC373" i="1"/>
  <c r="AY373" i="1"/>
  <c r="AW373" i="1"/>
  <c r="AU373" i="1"/>
  <c r="AT373" i="1"/>
  <c r="AS373" i="1"/>
  <c r="AP373" i="1"/>
  <c r="AM373" i="1"/>
  <c r="AN373" i="1" s="1"/>
  <c r="AJ373" i="1"/>
  <c r="AL373" i="1" s="1"/>
  <c r="AF373" i="1"/>
  <c r="AD373" i="1"/>
  <c r="Y373" i="1"/>
  <c r="X373" i="1"/>
  <c r="W373" i="1"/>
  <c r="V373" i="1"/>
  <c r="AB373" i="1" s="1"/>
  <c r="U373" i="1"/>
  <c r="T373" i="1"/>
  <c r="Z373" i="1" s="1"/>
  <c r="AC373" i="1" s="1"/>
  <c r="F373" i="1"/>
  <c r="BN371" i="1"/>
  <c r="BC371" i="1"/>
  <c r="AY371" i="1"/>
  <c r="AW371" i="1"/>
  <c r="AU371" i="1"/>
  <c r="AT371" i="1"/>
  <c r="AS371" i="1"/>
  <c r="BA371" i="1" s="1"/>
  <c r="AP371" i="1"/>
  <c r="AN371" i="1"/>
  <c r="AM371" i="1"/>
  <c r="AL371" i="1"/>
  <c r="AZ371" i="1" s="1"/>
  <c r="AJ371" i="1"/>
  <c r="AF371" i="1"/>
  <c r="AD371" i="1"/>
  <c r="AI371" i="1" s="1"/>
  <c r="AX371" i="1" s="1"/>
  <c r="Y371" i="1"/>
  <c r="X371" i="1"/>
  <c r="W371" i="1"/>
  <c r="V371" i="1"/>
  <c r="U371" i="1"/>
  <c r="AA371" i="1" s="1"/>
  <c r="T371" i="1"/>
  <c r="F371" i="1"/>
  <c r="BN370" i="1"/>
  <c r="BC370" i="1"/>
  <c r="AY370" i="1"/>
  <c r="AW370" i="1"/>
  <c r="AU370" i="1"/>
  <c r="AT370" i="1"/>
  <c r="AS370" i="1"/>
  <c r="AP370" i="1"/>
  <c r="AM370" i="1"/>
  <c r="AN370" i="1" s="1"/>
  <c r="AJ370" i="1"/>
  <c r="AL370" i="1" s="1"/>
  <c r="AF370" i="1"/>
  <c r="AD370" i="1"/>
  <c r="Y370" i="1"/>
  <c r="X370" i="1"/>
  <c r="W370" i="1"/>
  <c r="V370" i="1"/>
  <c r="AB370" i="1" s="1"/>
  <c r="U370" i="1"/>
  <c r="T370" i="1"/>
  <c r="Z370" i="1" s="1"/>
  <c r="AC370" i="1" s="1"/>
  <c r="F370" i="1"/>
  <c r="BN369" i="1"/>
  <c r="BC369" i="1"/>
  <c r="AY369" i="1"/>
  <c r="AW369" i="1"/>
  <c r="AU369" i="1"/>
  <c r="AT369" i="1"/>
  <c r="AS369" i="1"/>
  <c r="BA369" i="1" s="1"/>
  <c r="AP369" i="1"/>
  <c r="AN369" i="1"/>
  <c r="AM369" i="1"/>
  <c r="AL369" i="1"/>
  <c r="AZ369" i="1" s="1"/>
  <c r="AJ369" i="1"/>
  <c r="AF369" i="1"/>
  <c r="AD369" i="1"/>
  <c r="AI369" i="1" s="1"/>
  <c r="AX369" i="1" s="1"/>
  <c r="Y369" i="1"/>
  <c r="X369" i="1"/>
  <c r="W369" i="1"/>
  <c r="V369" i="1"/>
  <c r="U369" i="1"/>
  <c r="AA369" i="1" s="1"/>
  <c r="T369" i="1"/>
  <c r="F369" i="1"/>
  <c r="BN368" i="1"/>
  <c r="BC368" i="1"/>
  <c r="AY368" i="1"/>
  <c r="AW368" i="1"/>
  <c r="AU368" i="1"/>
  <c r="AT368" i="1"/>
  <c r="AS368" i="1"/>
  <c r="AP368" i="1"/>
  <c r="AM368" i="1"/>
  <c r="AN368" i="1" s="1"/>
  <c r="AJ368" i="1"/>
  <c r="AL368" i="1" s="1"/>
  <c r="AF368" i="1"/>
  <c r="AD368" i="1"/>
  <c r="Y368" i="1"/>
  <c r="X368" i="1"/>
  <c r="W368" i="1"/>
  <c r="V368" i="1"/>
  <c r="AB368" i="1" s="1"/>
  <c r="U368" i="1"/>
  <c r="T368" i="1"/>
  <c r="Z368" i="1" s="1"/>
  <c r="AC368" i="1" s="1"/>
  <c r="F368" i="1"/>
  <c r="BN367" i="1"/>
  <c r="BC367" i="1"/>
  <c r="AY367" i="1"/>
  <c r="AW367" i="1"/>
  <c r="AU367" i="1"/>
  <c r="AT367" i="1"/>
  <c r="AS367" i="1"/>
  <c r="BA367" i="1" s="1"/>
  <c r="AP367" i="1"/>
  <c r="AN367" i="1"/>
  <c r="AM367" i="1"/>
  <c r="AL367" i="1"/>
  <c r="AZ367" i="1" s="1"/>
  <c r="AJ367" i="1"/>
  <c r="AF367" i="1"/>
  <c r="AD367" i="1"/>
  <c r="AI367" i="1" s="1"/>
  <c r="AX367" i="1" s="1"/>
  <c r="Y367" i="1"/>
  <c r="X367" i="1"/>
  <c r="W367" i="1"/>
  <c r="V367" i="1"/>
  <c r="U367" i="1"/>
  <c r="AA367" i="1" s="1"/>
  <c r="T367" i="1"/>
  <c r="F367" i="1"/>
  <c r="BN366" i="1"/>
  <c r="BC366" i="1"/>
  <c r="AY366" i="1"/>
  <c r="AW366" i="1"/>
  <c r="AU366" i="1"/>
  <c r="AT366" i="1"/>
  <c r="AS366" i="1"/>
  <c r="AP366" i="1"/>
  <c r="AM366" i="1"/>
  <c r="AN366" i="1" s="1"/>
  <c r="AJ366" i="1"/>
  <c r="AL366" i="1" s="1"/>
  <c r="AF366" i="1"/>
  <c r="AD366" i="1"/>
  <c r="Y366" i="1"/>
  <c r="X366" i="1"/>
  <c r="W366" i="1"/>
  <c r="V366" i="1"/>
  <c r="U366" i="1"/>
  <c r="T366" i="1"/>
  <c r="F366" i="1"/>
  <c r="BN365" i="1"/>
  <c r="BC365" i="1"/>
  <c r="AY365" i="1"/>
  <c r="AW365" i="1"/>
  <c r="AU365" i="1"/>
  <c r="AT365" i="1"/>
  <c r="AS365" i="1"/>
  <c r="BA365" i="1" s="1"/>
  <c r="AP365" i="1"/>
  <c r="AN365" i="1"/>
  <c r="AM365" i="1"/>
  <c r="AL365" i="1"/>
  <c r="AZ365" i="1" s="1"/>
  <c r="AJ365" i="1"/>
  <c r="AI365" i="1"/>
  <c r="AX365" i="1" s="1"/>
  <c r="AF365" i="1"/>
  <c r="AD365" i="1"/>
  <c r="Y365" i="1"/>
  <c r="X365" i="1"/>
  <c r="W365" i="1"/>
  <c r="V365" i="1"/>
  <c r="AB365" i="1" s="1"/>
  <c r="U365" i="1"/>
  <c r="AA365" i="1" s="1"/>
  <c r="T365" i="1"/>
  <c r="F365" i="1"/>
  <c r="BN364" i="1"/>
  <c r="BC364" i="1"/>
  <c r="AY364" i="1"/>
  <c r="AW364" i="1"/>
  <c r="AU364" i="1"/>
  <c r="AT364" i="1"/>
  <c r="AS364" i="1"/>
  <c r="AP364" i="1"/>
  <c r="AM364" i="1"/>
  <c r="AN364" i="1" s="1"/>
  <c r="AJ364" i="1"/>
  <c r="AL364" i="1" s="1"/>
  <c r="AF364" i="1"/>
  <c r="AD364" i="1"/>
  <c r="AI364" i="1" s="1"/>
  <c r="Y364" i="1"/>
  <c r="X364" i="1"/>
  <c r="W364" i="1"/>
  <c r="V364" i="1"/>
  <c r="U364" i="1"/>
  <c r="T364" i="1"/>
  <c r="F364" i="1"/>
  <c r="BC363" i="1"/>
  <c r="AY363" i="1"/>
  <c r="AW363" i="1"/>
  <c r="AU363" i="1"/>
  <c r="AT363" i="1"/>
  <c r="AS363" i="1"/>
  <c r="AP363" i="1"/>
  <c r="AM363" i="1"/>
  <c r="AN363" i="1" s="1"/>
  <c r="AJ363" i="1"/>
  <c r="AL363" i="1" s="1"/>
  <c r="AF363" i="1"/>
  <c r="AD363" i="1"/>
  <c r="AI363" i="1" s="1"/>
  <c r="Y363" i="1"/>
  <c r="X363" i="1"/>
  <c r="W363" i="1"/>
  <c r="V363" i="1"/>
  <c r="U363" i="1"/>
  <c r="AA363" i="1" s="1"/>
  <c r="T363" i="1"/>
  <c r="BN362" i="1"/>
  <c r="BC362" i="1"/>
  <c r="AY362" i="1"/>
  <c r="AZ362" i="1" s="1"/>
  <c r="AW362" i="1"/>
  <c r="AU362" i="1"/>
  <c r="AT362" i="1"/>
  <c r="AS362" i="1"/>
  <c r="AP362" i="1"/>
  <c r="AM362" i="1"/>
  <c r="AN362" i="1" s="1"/>
  <c r="AJ362" i="1"/>
  <c r="AL362" i="1" s="1"/>
  <c r="AF362" i="1"/>
  <c r="AD362" i="1"/>
  <c r="AI362" i="1" s="1"/>
  <c r="Y362" i="1"/>
  <c r="X362" i="1"/>
  <c r="W362" i="1"/>
  <c r="V362" i="1"/>
  <c r="U362" i="1"/>
  <c r="AA362" i="1" s="1"/>
  <c r="T362" i="1"/>
  <c r="F362" i="1"/>
  <c r="BN361" i="1"/>
  <c r="BC361" i="1"/>
  <c r="AY361" i="1"/>
  <c r="AW361" i="1"/>
  <c r="AU361" i="1"/>
  <c r="AT361" i="1"/>
  <c r="AS361" i="1"/>
  <c r="AP361" i="1"/>
  <c r="AM361" i="1"/>
  <c r="AN361" i="1" s="1"/>
  <c r="AJ361" i="1"/>
  <c r="AL361" i="1" s="1"/>
  <c r="AZ361" i="1" s="1"/>
  <c r="AF361" i="1"/>
  <c r="AD361" i="1"/>
  <c r="AI361" i="1" s="1"/>
  <c r="AX361" i="1" s="1"/>
  <c r="Y361" i="1"/>
  <c r="X361" i="1"/>
  <c r="W361" i="1"/>
  <c r="V361" i="1"/>
  <c r="AB361" i="1" s="1"/>
  <c r="U361" i="1"/>
  <c r="AA361" i="1" s="1"/>
  <c r="T361" i="1"/>
  <c r="F361" i="1"/>
  <c r="BN360" i="1"/>
  <c r="BC360" i="1"/>
  <c r="AY360" i="1"/>
  <c r="AW360" i="1"/>
  <c r="AU360" i="1"/>
  <c r="AT360" i="1"/>
  <c r="AS360" i="1"/>
  <c r="AP360" i="1"/>
  <c r="AM360" i="1"/>
  <c r="AN360" i="1" s="1"/>
  <c r="AJ360" i="1"/>
  <c r="AL360" i="1" s="1"/>
  <c r="AF360" i="1"/>
  <c r="AD360" i="1"/>
  <c r="AI360" i="1" s="1"/>
  <c r="Y360" i="1"/>
  <c r="X360" i="1"/>
  <c r="W360" i="1"/>
  <c r="V360" i="1"/>
  <c r="U360" i="1"/>
  <c r="T360" i="1"/>
  <c r="F360" i="1"/>
  <c r="BN359" i="1"/>
  <c r="BC359" i="1"/>
  <c r="AY359" i="1"/>
  <c r="AW359" i="1"/>
  <c r="AU359" i="1"/>
  <c r="AT359" i="1"/>
  <c r="AS359" i="1"/>
  <c r="BA359" i="1" s="1"/>
  <c r="AP359" i="1"/>
  <c r="AN359" i="1"/>
  <c r="AM359" i="1"/>
  <c r="AL359" i="1"/>
  <c r="AZ359" i="1" s="1"/>
  <c r="AJ359" i="1"/>
  <c r="AF359" i="1"/>
  <c r="AD359" i="1"/>
  <c r="AI359" i="1" s="1"/>
  <c r="AX359" i="1" s="1"/>
  <c r="Y359" i="1"/>
  <c r="X359" i="1"/>
  <c r="W359" i="1"/>
  <c r="V359" i="1"/>
  <c r="AB359" i="1" s="1"/>
  <c r="U359" i="1"/>
  <c r="T359" i="1"/>
  <c r="Z359" i="1" s="1"/>
  <c r="F359" i="1"/>
  <c r="BN358" i="1"/>
  <c r="BC358" i="1"/>
  <c r="AY358" i="1"/>
  <c r="AZ358" i="1" s="1"/>
  <c r="AW358" i="1"/>
  <c r="AU358" i="1"/>
  <c r="AT358" i="1"/>
  <c r="AS358" i="1"/>
  <c r="AP358" i="1"/>
  <c r="AM358" i="1"/>
  <c r="AJ358" i="1"/>
  <c r="AL358" i="1" s="1"/>
  <c r="AF358" i="1"/>
  <c r="AD358" i="1"/>
  <c r="Y358" i="1"/>
  <c r="X358" i="1"/>
  <c r="W358" i="1"/>
  <c r="V358" i="1"/>
  <c r="U358" i="1"/>
  <c r="AA358" i="1" s="1"/>
  <c r="T358" i="1"/>
  <c r="F358" i="1"/>
  <c r="BN357" i="1"/>
  <c r="BC357" i="1"/>
  <c r="AY357" i="1"/>
  <c r="AW357" i="1"/>
  <c r="AU357" i="1"/>
  <c r="AT357" i="1"/>
  <c r="AS357" i="1"/>
  <c r="AP357" i="1"/>
  <c r="AM357" i="1"/>
  <c r="AN357" i="1" s="1"/>
  <c r="AJ357" i="1"/>
  <c r="AL357" i="1" s="1"/>
  <c r="AZ357" i="1" s="1"/>
  <c r="AF357" i="1"/>
  <c r="AD357" i="1"/>
  <c r="AI357" i="1" s="1"/>
  <c r="AX357" i="1" s="1"/>
  <c r="Y357" i="1"/>
  <c r="X357" i="1"/>
  <c r="W357" i="1"/>
  <c r="V357" i="1"/>
  <c r="AB357" i="1" s="1"/>
  <c r="U357" i="1"/>
  <c r="AA357" i="1" s="1"/>
  <c r="T357" i="1"/>
  <c r="F357" i="1"/>
  <c r="BN356" i="1"/>
  <c r="BC356" i="1"/>
  <c r="AY356" i="1"/>
  <c r="AW356" i="1"/>
  <c r="AU356" i="1"/>
  <c r="AT356" i="1"/>
  <c r="AS356" i="1"/>
  <c r="AP356" i="1"/>
  <c r="AM356" i="1"/>
  <c r="AJ356" i="1"/>
  <c r="AL356" i="1" s="1"/>
  <c r="AF356" i="1"/>
  <c r="AD356" i="1"/>
  <c r="Y356" i="1"/>
  <c r="X356" i="1"/>
  <c r="W356" i="1"/>
  <c r="V356" i="1"/>
  <c r="U356" i="1"/>
  <c r="T356" i="1"/>
  <c r="F356" i="1"/>
  <c r="BN355" i="1"/>
  <c r="BC355" i="1"/>
  <c r="AY355" i="1"/>
  <c r="AW355" i="1"/>
  <c r="AU355" i="1"/>
  <c r="AT355" i="1"/>
  <c r="AS355" i="1"/>
  <c r="BA355" i="1" s="1"/>
  <c r="AP355" i="1"/>
  <c r="AN355" i="1"/>
  <c r="AM355" i="1"/>
  <c r="AL355" i="1"/>
  <c r="AZ355" i="1" s="1"/>
  <c r="AJ355" i="1"/>
  <c r="AF355" i="1"/>
  <c r="AD355" i="1"/>
  <c r="AI355" i="1" s="1"/>
  <c r="AX355" i="1" s="1"/>
  <c r="Y355" i="1"/>
  <c r="X355" i="1"/>
  <c r="W355" i="1"/>
  <c r="V355" i="1"/>
  <c r="AB355" i="1" s="1"/>
  <c r="U355" i="1"/>
  <c r="T355" i="1"/>
  <c r="Z355" i="1" s="1"/>
  <c r="AC355" i="1" s="1"/>
  <c r="F355" i="1"/>
  <c r="BN354" i="1"/>
  <c r="BC354" i="1"/>
  <c r="AY354" i="1"/>
  <c r="AW354" i="1"/>
  <c r="AU354" i="1"/>
  <c r="AT354" i="1"/>
  <c r="AS354" i="1"/>
  <c r="BA354" i="1" s="1"/>
  <c r="AP354" i="1"/>
  <c r="AN354" i="1"/>
  <c r="AM354" i="1"/>
  <c r="AL354" i="1"/>
  <c r="AZ354" i="1" s="1"/>
  <c r="AJ354" i="1"/>
  <c r="AF354" i="1"/>
  <c r="AD354" i="1"/>
  <c r="AI354" i="1" s="1"/>
  <c r="AX354" i="1" s="1"/>
  <c r="Y354" i="1"/>
  <c r="X354" i="1"/>
  <c r="W354" i="1"/>
  <c r="V354" i="1"/>
  <c r="U354" i="1"/>
  <c r="AA354" i="1" s="1"/>
  <c r="T354" i="1"/>
  <c r="F354" i="1"/>
  <c r="BN353" i="1"/>
  <c r="BC353" i="1"/>
  <c r="AY353" i="1"/>
  <c r="AW353" i="1"/>
  <c r="AU353" i="1"/>
  <c r="AT353" i="1"/>
  <c r="AS353" i="1"/>
  <c r="AP353" i="1"/>
  <c r="AM353" i="1"/>
  <c r="AN353" i="1" s="1"/>
  <c r="AJ353" i="1"/>
  <c r="AL353" i="1" s="1"/>
  <c r="AF353" i="1"/>
  <c r="AD353" i="1"/>
  <c r="AI353" i="1" s="1"/>
  <c r="Y353" i="1"/>
  <c r="X353" i="1"/>
  <c r="W353" i="1"/>
  <c r="V353" i="1"/>
  <c r="AB353" i="1" s="1"/>
  <c r="U353" i="1"/>
  <c r="T353" i="1"/>
  <c r="Z353" i="1" s="1"/>
  <c r="AC353" i="1" s="1"/>
  <c r="F353" i="1"/>
  <c r="BN352" i="1"/>
  <c r="BC352" i="1"/>
  <c r="AY352" i="1"/>
  <c r="AW352" i="1"/>
  <c r="AU352" i="1"/>
  <c r="AT352" i="1"/>
  <c r="AS352" i="1"/>
  <c r="BA352" i="1" s="1"/>
  <c r="AP352" i="1"/>
  <c r="AN352" i="1"/>
  <c r="AM352" i="1"/>
  <c r="AL352" i="1"/>
  <c r="AZ352" i="1" s="1"/>
  <c r="AJ352" i="1"/>
  <c r="AI352" i="1"/>
  <c r="AX352" i="1" s="1"/>
  <c r="AF352" i="1"/>
  <c r="AD352" i="1"/>
  <c r="Y352" i="1"/>
  <c r="X352" i="1"/>
  <c r="W352" i="1"/>
  <c r="V352" i="1"/>
  <c r="AB352" i="1" s="1"/>
  <c r="U352" i="1"/>
  <c r="T352" i="1"/>
  <c r="Z352" i="1" s="1"/>
  <c r="AC352" i="1" s="1"/>
  <c r="F352" i="1"/>
  <c r="BN351" i="1"/>
  <c r="BC351" i="1"/>
  <c r="AY351" i="1"/>
  <c r="AZ351" i="1" s="1"/>
  <c r="AW351" i="1"/>
  <c r="AU351" i="1"/>
  <c r="AT351" i="1"/>
  <c r="AS351" i="1"/>
  <c r="AP351" i="1"/>
  <c r="AM351" i="1"/>
  <c r="AN351" i="1" s="1"/>
  <c r="AJ351" i="1"/>
  <c r="AL351" i="1" s="1"/>
  <c r="AF351" i="1"/>
  <c r="AD351" i="1"/>
  <c r="Y351" i="1"/>
  <c r="X351" i="1"/>
  <c r="W351" i="1"/>
  <c r="V351" i="1"/>
  <c r="U351" i="1"/>
  <c r="AA351" i="1" s="1"/>
  <c r="T351" i="1"/>
  <c r="F351" i="1"/>
  <c r="BN350" i="1"/>
  <c r="BC350" i="1"/>
  <c r="AY350" i="1"/>
  <c r="AW350" i="1"/>
  <c r="AU350" i="1"/>
  <c r="AT350" i="1"/>
  <c r="AS350" i="1"/>
  <c r="AP350" i="1"/>
  <c r="AM350" i="1"/>
  <c r="AN350" i="1" s="1"/>
  <c r="AJ350" i="1"/>
  <c r="AL350" i="1" s="1"/>
  <c r="AZ350" i="1" s="1"/>
  <c r="AF350" i="1"/>
  <c r="AD350" i="1"/>
  <c r="Y350" i="1"/>
  <c r="X350" i="1"/>
  <c r="W350" i="1"/>
  <c r="V350" i="1"/>
  <c r="U350" i="1"/>
  <c r="AA350" i="1" s="1"/>
  <c r="T350" i="1"/>
  <c r="F350" i="1"/>
  <c r="BN349" i="1"/>
  <c r="BC349" i="1"/>
  <c r="AY349" i="1"/>
  <c r="AW349" i="1"/>
  <c r="AU349" i="1"/>
  <c r="AT349" i="1"/>
  <c r="AS349" i="1"/>
  <c r="AP349" i="1"/>
  <c r="AM349" i="1"/>
  <c r="AN349" i="1" s="1"/>
  <c r="AJ349" i="1"/>
  <c r="AL349" i="1" s="1"/>
  <c r="AF349" i="1"/>
  <c r="AD349" i="1"/>
  <c r="Y349" i="1"/>
  <c r="X349" i="1"/>
  <c r="W349" i="1"/>
  <c r="V349" i="1"/>
  <c r="AB349" i="1" s="1"/>
  <c r="U349" i="1"/>
  <c r="T349" i="1"/>
  <c r="Z349" i="1" s="1"/>
  <c r="AC349" i="1" s="1"/>
  <c r="F349" i="1"/>
  <c r="BN348" i="1"/>
  <c r="BC348" i="1"/>
  <c r="AY348" i="1"/>
  <c r="AW348" i="1"/>
  <c r="AU348" i="1"/>
  <c r="AT348" i="1"/>
  <c r="AS348" i="1"/>
  <c r="BA348" i="1" s="1"/>
  <c r="AP348" i="1"/>
  <c r="AN348" i="1"/>
  <c r="AM348" i="1"/>
  <c r="AL348" i="1"/>
  <c r="AZ348" i="1" s="1"/>
  <c r="AJ348" i="1"/>
  <c r="AI348" i="1"/>
  <c r="AX348" i="1" s="1"/>
  <c r="AF348" i="1"/>
  <c r="AD348" i="1"/>
  <c r="Y348" i="1"/>
  <c r="X348" i="1"/>
  <c r="W348" i="1"/>
  <c r="V348" i="1"/>
  <c r="AB348" i="1" s="1"/>
  <c r="U348" i="1"/>
  <c r="T348" i="1"/>
  <c r="Z348" i="1" s="1"/>
  <c r="AC348" i="1" s="1"/>
  <c r="F348" i="1"/>
  <c r="BN347" i="1"/>
  <c r="BC347" i="1"/>
  <c r="AY347" i="1"/>
  <c r="AZ347" i="1" s="1"/>
  <c r="AW347" i="1"/>
  <c r="AU347" i="1"/>
  <c r="AT347" i="1"/>
  <c r="AS347" i="1"/>
  <c r="AP347" i="1"/>
  <c r="AM347" i="1"/>
  <c r="AN347" i="1" s="1"/>
  <c r="AJ347" i="1"/>
  <c r="AL347" i="1" s="1"/>
  <c r="AF347" i="1"/>
  <c r="AD347" i="1"/>
  <c r="Y347" i="1"/>
  <c r="X347" i="1"/>
  <c r="W347" i="1"/>
  <c r="V347" i="1"/>
  <c r="U347" i="1"/>
  <c r="AA347" i="1" s="1"/>
  <c r="T347" i="1"/>
  <c r="F347" i="1"/>
  <c r="BN346" i="1"/>
  <c r="BC346" i="1"/>
  <c r="AY346" i="1"/>
  <c r="AW346" i="1"/>
  <c r="AU346" i="1"/>
  <c r="AT346" i="1"/>
  <c r="AS346" i="1"/>
  <c r="AP346" i="1"/>
  <c r="AM346" i="1"/>
  <c r="AN346" i="1" s="1"/>
  <c r="AJ346" i="1"/>
  <c r="AL346" i="1" s="1"/>
  <c r="AZ346" i="1" s="1"/>
  <c r="AF346" i="1"/>
  <c r="AD346" i="1"/>
  <c r="AI346" i="1" s="1"/>
  <c r="AX346" i="1" s="1"/>
  <c r="Y346" i="1"/>
  <c r="X346" i="1"/>
  <c r="W346" i="1"/>
  <c r="V346" i="1"/>
  <c r="AB346" i="1" s="1"/>
  <c r="U346" i="1"/>
  <c r="T346" i="1"/>
  <c r="Z346" i="1" s="1"/>
  <c r="AC346" i="1" s="1"/>
  <c r="F346" i="1"/>
  <c r="BN345" i="1"/>
  <c r="BC345" i="1"/>
  <c r="AY345" i="1"/>
  <c r="AZ345" i="1" s="1"/>
  <c r="AW345" i="1"/>
  <c r="AU345" i="1"/>
  <c r="AT345" i="1"/>
  <c r="AS345" i="1"/>
  <c r="AP345" i="1"/>
  <c r="AM345" i="1"/>
  <c r="AN345" i="1" s="1"/>
  <c r="AJ345" i="1"/>
  <c r="AL345" i="1" s="1"/>
  <c r="AF345" i="1"/>
  <c r="AD345" i="1"/>
  <c r="AI345" i="1" s="1"/>
  <c r="Y345" i="1"/>
  <c r="X345" i="1"/>
  <c r="W345" i="1"/>
  <c r="V345" i="1"/>
  <c r="U345" i="1"/>
  <c r="AA345" i="1" s="1"/>
  <c r="T345" i="1"/>
  <c r="F345" i="1"/>
  <c r="BN344" i="1"/>
  <c r="BC344" i="1"/>
  <c r="AY344" i="1"/>
  <c r="AW344" i="1"/>
  <c r="AU344" i="1"/>
  <c r="AT344" i="1"/>
  <c r="AS344" i="1"/>
  <c r="AP344" i="1"/>
  <c r="AM344" i="1"/>
  <c r="AN344" i="1" s="1"/>
  <c r="AJ344" i="1"/>
  <c r="AL344" i="1" s="1"/>
  <c r="AZ344" i="1" s="1"/>
  <c r="AF344" i="1"/>
  <c r="AD344" i="1"/>
  <c r="Y344" i="1"/>
  <c r="X344" i="1"/>
  <c r="W344" i="1"/>
  <c r="V344" i="1"/>
  <c r="U344" i="1"/>
  <c r="AA344" i="1" s="1"/>
  <c r="T344" i="1"/>
  <c r="F344" i="1"/>
  <c r="BN343" i="1"/>
  <c r="BC343" i="1"/>
  <c r="AY343" i="1"/>
  <c r="AW343" i="1"/>
  <c r="AU343" i="1"/>
  <c r="AT343" i="1"/>
  <c r="AS343" i="1"/>
  <c r="AP343" i="1"/>
  <c r="AM343" i="1"/>
  <c r="AN343" i="1" s="1"/>
  <c r="AJ343" i="1"/>
  <c r="AL343" i="1" s="1"/>
  <c r="AF343" i="1"/>
  <c r="AD343" i="1"/>
  <c r="AI343" i="1" s="1"/>
  <c r="Y343" i="1"/>
  <c r="X343" i="1"/>
  <c r="W343" i="1"/>
  <c r="V343" i="1"/>
  <c r="AB343" i="1" s="1"/>
  <c r="U343" i="1"/>
  <c r="T343" i="1"/>
  <c r="Z343" i="1" s="1"/>
  <c r="AC343" i="1" s="1"/>
  <c r="F343" i="1"/>
  <c r="BN342" i="1"/>
  <c r="BC342" i="1"/>
  <c r="AY342" i="1"/>
  <c r="AW342" i="1"/>
  <c r="AU342" i="1"/>
  <c r="AT342" i="1"/>
  <c r="AS342" i="1"/>
  <c r="BA342" i="1" s="1"/>
  <c r="AP342" i="1"/>
  <c r="AN342" i="1"/>
  <c r="AM342" i="1"/>
  <c r="AL342" i="1"/>
  <c r="AZ342" i="1" s="1"/>
  <c r="AJ342" i="1"/>
  <c r="AF342" i="1"/>
  <c r="AD342" i="1"/>
  <c r="AI342" i="1" s="1"/>
  <c r="AX342" i="1" s="1"/>
  <c r="Y342" i="1"/>
  <c r="X342" i="1"/>
  <c r="W342" i="1"/>
  <c r="V342" i="1"/>
  <c r="U342" i="1"/>
  <c r="AA342" i="1" s="1"/>
  <c r="T342" i="1"/>
  <c r="F342" i="1"/>
  <c r="BN341" i="1"/>
  <c r="BC341" i="1"/>
  <c r="AY341" i="1"/>
  <c r="AW341" i="1"/>
  <c r="AU341" i="1"/>
  <c r="AT341" i="1"/>
  <c r="AS341" i="1"/>
  <c r="AP341" i="1"/>
  <c r="AM341" i="1"/>
  <c r="AN341" i="1" s="1"/>
  <c r="AJ341" i="1"/>
  <c r="AL341" i="1" s="1"/>
  <c r="AF341" i="1"/>
  <c r="AD341" i="1"/>
  <c r="AI341" i="1" s="1"/>
  <c r="Y341" i="1"/>
  <c r="X341" i="1"/>
  <c r="W341" i="1"/>
  <c r="V341" i="1"/>
  <c r="AB341" i="1" s="1"/>
  <c r="U341" i="1"/>
  <c r="T341" i="1"/>
  <c r="Z341" i="1" s="1"/>
  <c r="AC341" i="1" s="1"/>
  <c r="F341" i="1"/>
  <c r="BN340" i="1"/>
  <c r="BC340" i="1"/>
  <c r="AY340" i="1"/>
  <c r="AW340" i="1"/>
  <c r="AU340" i="1"/>
  <c r="AT340" i="1"/>
  <c r="AS340" i="1"/>
  <c r="BA340" i="1" s="1"/>
  <c r="AP340" i="1"/>
  <c r="AN340" i="1"/>
  <c r="AM340" i="1"/>
  <c r="AL340" i="1"/>
  <c r="AZ340" i="1" s="1"/>
  <c r="AJ340" i="1"/>
  <c r="AI340" i="1"/>
  <c r="AX340" i="1" s="1"/>
  <c r="AF340" i="1"/>
  <c r="AD340" i="1"/>
  <c r="Y340" i="1"/>
  <c r="X340" i="1"/>
  <c r="W340" i="1"/>
  <c r="V340" i="1"/>
  <c r="AB340" i="1" s="1"/>
  <c r="U340" i="1"/>
  <c r="T340" i="1"/>
  <c r="Z340" i="1" s="1"/>
  <c r="AC340" i="1" s="1"/>
  <c r="F340" i="1"/>
  <c r="BN339" i="1"/>
  <c r="BC339" i="1"/>
  <c r="AY339" i="1"/>
  <c r="AZ339" i="1" s="1"/>
  <c r="AW339" i="1"/>
  <c r="AU339" i="1"/>
  <c r="AT339" i="1"/>
  <c r="AS339" i="1"/>
  <c r="AP339" i="1"/>
  <c r="AM339" i="1"/>
  <c r="AN339" i="1" s="1"/>
  <c r="AJ339" i="1"/>
  <c r="AL339" i="1" s="1"/>
  <c r="AF339" i="1"/>
  <c r="AD339" i="1"/>
  <c r="AI339" i="1" s="1"/>
  <c r="Y339" i="1"/>
  <c r="X339" i="1"/>
  <c r="W339" i="1"/>
  <c r="V339" i="1"/>
  <c r="U339" i="1"/>
  <c r="AA339" i="1" s="1"/>
  <c r="T339" i="1"/>
  <c r="F339" i="1"/>
  <c r="BN338" i="1"/>
  <c r="BC338" i="1"/>
  <c r="AY338" i="1"/>
  <c r="AW338" i="1"/>
  <c r="AU338" i="1"/>
  <c r="AT338" i="1"/>
  <c r="AS338" i="1"/>
  <c r="AP338" i="1"/>
  <c r="AM338" i="1"/>
  <c r="AN338" i="1" s="1"/>
  <c r="AJ338" i="1"/>
  <c r="AL338" i="1" s="1"/>
  <c r="AZ338" i="1" s="1"/>
  <c r="AF338" i="1"/>
  <c r="AD338" i="1"/>
  <c r="AI338" i="1" s="1"/>
  <c r="AX338" i="1" s="1"/>
  <c r="Y338" i="1"/>
  <c r="X338" i="1"/>
  <c r="W338" i="1"/>
  <c r="V338" i="1"/>
  <c r="AB338" i="1" s="1"/>
  <c r="U338" i="1"/>
  <c r="T338" i="1"/>
  <c r="Z338" i="1" s="1"/>
  <c r="AC338" i="1" s="1"/>
  <c r="F338" i="1"/>
  <c r="BN337" i="1"/>
  <c r="BC337" i="1"/>
  <c r="AY337" i="1"/>
  <c r="AZ337" i="1" s="1"/>
  <c r="AW337" i="1"/>
  <c r="AU337" i="1"/>
  <c r="AT337" i="1"/>
  <c r="AS337" i="1"/>
  <c r="AP337" i="1"/>
  <c r="AM337" i="1"/>
  <c r="AN337" i="1" s="1"/>
  <c r="AJ337" i="1"/>
  <c r="AL337" i="1" s="1"/>
  <c r="AF337" i="1"/>
  <c r="AD337" i="1"/>
  <c r="Y337" i="1"/>
  <c r="X337" i="1"/>
  <c r="W337" i="1"/>
  <c r="V337" i="1"/>
  <c r="U337" i="1"/>
  <c r="AA337" i="1" s="1"/>
  <c r="T337" i="1"/>
  <c r="F337" i="1"/>
  <c r="BN336" i="1"/>
  <c r="BC336" i="1"/>
  <c r="AY336" i="1"/>
  <c r="AW336" i="1"/>
  <c r="AU336" i="1"/>
  <c r="AT336" i="1"/>
  <c r="AS336" i="1"/>
  <c r="AP336" i="1"/>
  <c r="AM336" i="1"/>
  <c r="AN336" i="1" s="1"/>
  <c r="AJ336" i="1"/>
  <c r="AL336" i="1" s="1"/>
  <c r="AZ336" i="1" s="1"/>
  <c r="AF336" i="1"/>
  <c r="AD336" i="1"/>
  <c r="AI336" i="1" s="1"/>
  <c r="AX336" i="1" s="1"/>
  <c r="Y336" i="1"/>
  <c r="X336" i="1"/>
  <c r="W336" i="1"/>
  <c r="V336" i="1"/>
  <c r="AB336" i="1" s="1"/>
  <c r="U336" i="1"/>
  <c r="T336" i="1"/>
  <c r="Z336" i="1" s="1"/>
  <c r="AC336" i="1" s="1"/>
  <c r="F336" i="1"/>
  <c r="BN335" i="1"/>
  <c r="BC335" i="1"/>
  <c r="AY335" i="1"/>
  <c r="AZ335" i="1" s="1"/>
  <c r="AW335" i="1"/>
  <c r="AU335" i="1"/>
  <c r="AT335" i="1"/>
  <c r="AS335" i="1"/>
  <c r="AP335" i="1"/>
  <c r="AM335" i="1"/>
  <c r="AN335" i="1" s="1"/>
  <c r="AJ335" i="1"/>
  <c r="AL335" i="1" s="1"/>
  <c r="AF335" i="1"/>
  <c r="AD335" i="1"/>
  <c r="AI335" i="1" s="1"/>
  <c r="Y335" i="1"/>
  <c r="X335" i="1"/>
  <c r="W335" i="1"/>
  <c r="V335" i="1"/>
  <c r="U335" i="1"/>
  <c r="AA335" i="1" s="1"/>
  <c r="T335" i="1"/>
  <c r="F335" i="1"/>
  <c r="BN334" i="1"/>
  <c r="BC334" i="1"/>
  <c r="AY334" i="1"/>
  <c r="AW334" i="1"/>
  <c r="AU334" i="1"/>
  <c r="AT334" i="1"/>
  <c r="AS334" i="1"/>
  <c r="AP334" i="1"/>
  <c r="AM334" i="1"/>
  <c r="AN334" i="1" s="1"/>
  <c r="AJ334" i="1"/>
  <c r="AL334" i="1" s="1"/>
  <c r="AZ334" i="1" s="1"/>
  <c r="AF334" i="1"/>
  <c r="AD334" i="1"/>
  <c r="Y334" i="1"/>
  <c r="X334" i="1"/>
  <c r="W334" i="1"/>
  <c r="V334" i="1"/>
  <c r="U334" i="1"/>
  <c r="AA334" i="1" s="1"/>
  <c r="T334" i="1"/>
  <c r="F334" i="1"/>
  <c r="BN333" i="1"/>
  <c r="BC333" i="1"/>
  <c r="AY333" i="1"/>
  <c r="AW333" i="1"/>
  <c r="AU333" i="1"/>
  <c r="AT333" i="1"/>
  <c r="AS333" i="1"/>
  <c r="AP333" i="1"/>
  <c r="AM333" i="1"/>
  <c r="AN333" i="1" s="1"/>
  <c r="AJ333" i="1"/>
  <c r="AL333" i="1" s="1"/>
  <c r="AF333" i="1"/>
  <c r="AD333" i="1"/>
  <c r="Y333" i="1"/>
  <c r="X333" i="1"/>
  <c r="W333" i="1"/>
  <c r="V333" i="1"/>
  <c r="AB333" i="1" s="1"/>
  <c r="U333" i="1"/>
  <c r="T333" i="1"/>
  <c r="Z333" i="1" s="1"/>
  <c r="AC333" i="1" s="1"/>
  <c r="F333" i="1"/>
  <c r="BN332" i="1"/>
  <c r="BC332" i="1"/>
  <c r="AY332" i="1"/>
  <c r="AW332" i="1"/>
  <c r="AU332" i="1"/>
  <c r="AT332" i="1"/>
  <c r="AS332" i="1"/>
  <c r="BA332" i="1" s="1"/>
  <c r="AP332" i="1"/>
  <c r="AN332" i="1"/>
  <c r="AM332" i="1"/>
  <c r="AL332" i="1"/>
  <c r="AZ332" i="1" s="1"/>
  <c r="AJ332" i="1"/>
  <c r="AI332" i="1"/>
  <c r="AX332" i="1" s="1"/>
  <c r="AF332" i="1"/>
  <c r="AD332" i="1"/>
  <c r="Y332" i="1"/>
  <c r="X332" i="1"/>
  <c r="W332" i="1"/>
  <c r="V332" i="1"/>
  <c r="AB332" i="1" s="1"/>
  <c r="U332" i="1"/>
  <c r="T332" i="1"/>
  <c r="Z332" i="1" s="1"/>
  <c r="AC332" i="1" s="1"/>
  <c r="F332" i="1"/>
  <c r="BN331" i="1"/>
  <c r="BC331" i="1"/>
  <c r="AY331" i="1"/>
  <c r="AZ331" i="1" s="1"/>
  <c r="AW331" i="1"/>
  <c r="AU331" i="1"/>
  <c r="AT331" i="1"/>
  <c r="AS331" i="1"/>
  <c r="AP331" i="1"/>
  <c r="AM331" i="1"/>
  <c r="AN331" i="1" s="1"/>
  <c r="AJ331" i="1"/>
  <c r="AL331" i="1" s="1"/>
  <c r="AF331" i="1"/>
  <c r="AD331" i="1"/>
  <c r="Y331" i="1"/>
  <c r="X331" i="1"/>
  <c r="W331" i="1"/>
  <c r="V331" i="1"/>
  <c r="U331" i="1"/>
  <c r="AA331" i="1" s="1"/>
  <c r="T331" i="1"/>
  <c r="F331" i="1"/>
  <c r="BN330" i="1"/>
  <c r="BC330" i="1"/>
  <c r="AY330" i="1"/>
  <c r="AW330" i="1"/>
  <c r="AU330" i="1"/>
  <c r="AT330" i="1"/>
  <c r="AS330" i="1"/>
  <c r="AP330" i="1"/>
  <c r="AM330" i="1"/>
  <c r="AN330" i="1" s="1"/>
  <c r="AJ330" i="1"/>
  <c r="AL330" i="1" s="1"/>
  <c r="AZ330" i="1" s="1"/>
  <c r="AF330" i="1"/>
  <c r="AD330" i="1"/>
  <c r="Y330" i="1"/>
  <c r="X330" i="1"/>
  <c r="W330" i="1"/>
  <c r="V330" i="1"/>
  <c r="U330" i="1"/>
  <c r="AA330" i="1" s="1"/>
  <c r="T330" i="1"/>
  <c r="F330" i="1"/>
  <c r="BN329" i="1"/>
  <c r="BC329" i="1"/>
  <c r="AY329" i="1"/>
  <c r="AW329" i="1"/>
  <c r="AU329" i="1"/>
  <c r="AT329" i="1"/>
  <c r="AS329" i="1"/>
  <c r="AP329" i="1"/>
  <c r="AM329" i="1"/>
  <c r="AN329" i="1" s="1"/>
  <c r="AJ329" i="1"/>
  <c r="AL329" i="1" s="1"/>
  <c r="AF329" i="1"/>
  <c r="AD329" i="1"/>
  <c r="Y329" i="1"/>
  <c r="X329" i="1"/>
  <c r="W329" i="1"/>
  <c r="V329" i="1"/>
  <c r="AB329" i="1" s="1"/>
  <c r="U329" i="1"/>
  <c r="T329" i="1"/>
  <c r="Z329" i="1" s="1"/>
  <c r="AC329" i="1" s="1"/>
  <c r="F329" i="1"/>
  <c r="BN328" i="1"/>
  <c r="BC328" i="1"/>
  <c r="AY328" i="1"/>
  <c r="AW328" i="1"/>
  <c r="AU328" i="1"/>
  <c r="AT328" i="1"/>
  <c r="AS328" i="1"/>
  <c r="BA328" i="1" s="1"/>
  <c r="AP328" i="1"/>
  <c r="AN328" i="1"/>
  <c r="AM328" i="1"/>
  <c r="AL328" i="1"/>
  <c r="AZ328" i="1" s="1"/>
  <c r="AJ328" i="1"/>
  <c r="AI328" i="1"/>
  <c r="AX328" i="1" s="1"/>
  <c r="AF328" i="1"/>
  <c r="AD328" i="1"/>
  <c r="Y328" i="1"/>
  <c r="X328" i="1"/>
  <c r="W328" i="1"/>
  <c r="V328" i="1"/>
  <c r="AB328" i="1" s="1"/>
  <c r="U328" i="1"/>
  <c r="T328" i="1"/>
  <c r="Z328" i="1" s="1"/>
  <c r="AC328" i="1" s="1"/>
  <c r="F328" i="1"/>
  <c r="BN327" i="1"/>
  <c r="BC327" i="1"/>
  <c r="AY327" i="1"/>
  <c r="AZ327" i="1" s="1"/>
  <c r="AW327" i="1"/>
  <c r="AU327" i="1"/>
  <c r="AT327" i="1"/>
  <c r="AS327" i="1"/>
  <c r="AP327" i="1"/>
  <c r="AM327" i="1"/>
  <c r="AN327" i="1" s="1"/>
  <c r="AJ327" i="1"/>
  <c r="AL327" i="1" s="1"/>
  <c r="AF327" i="1"/>
  <c r="AD327" i="1"/>
  <c r="AI327" i="1" s="1"/>
  <c r="Y327" i="1"/>
  <c r="X327" i="1"/>
  <c r="W327" i="1"/>
  <c r="V327" i="1"/>
  <c r="U327" i="1"/>
  <c r="AA327" i="1" s="1"/>
  <c r="T327" i="1"/>
  <c r="F327" i="1"/>
  <c r="BN326" i="1"/>
  <c r="BC326" i="1"/>
  <c r="AY326" i="1"/>
  <c r="AW326" i="1"/>
  <c r="AU326" i="1"/>
  <c r="AT326" i="1"/>
  <c r="AS326" i="1"/>
  <c r="AP326" i="1"/>
  <c r="AM326" i="1"/>
  <c r="AN326" i="1" s="1"/>
  <c r="AJ326" i="1"/>
  <c r="AL326" i="1" s="1"/>
  <c r="AZ326" i="1" s="1"/>
  <c r="AF326" i="1"/>
  <c r="AD326" i="1"/>
  <c r="AI326" i="1" s="1"/>
  <c r="AX326" i="1" s="1"/>
  <c r="Y326" i="1"/>
  <c r="X326" i="1"/>
  <c r="W326" i="1"/>
  <c r="V326" i="1"/>
  <c r="AB326" i="1" s="1"/>
  <c r="U326" i="1"/>
  <c r="T326" i="1"/>
  <c r="Z326" i="1" s="1"/>
  <c r="AC326" i="1" s="1"/>
  <c r="F326" i="1"/>
  <c r="BN325" i="1"/>
  <c r="BC325" i="1"/>
  <c r="AY325" i="1"/>
  <c r="AZ325" i="1" s="1"/>
  <c r="AW325" i="1"/>
  <c r="AU325" i="1"/>
  <c r="AT325" i="1"/>
  <c r="AS325" i="1"/>
  <c r="AP325" i="1"/>
  <c r="AM325" i="1"/>
  <c r="AN325" i="1" s="1"/>
  <c r="AJ325" i="1"/>
  <c r="AL325" i="1" s="1"/>
  <c r="AF325" i="1"/>
  <c r="AD325" i="1"/>
  <c r="Y325" i="1"/>
  <c r="X325" i="1"/>
  <c r="W325" i="1"/>
  <c r="V325" i="1"/>
  <c r="U325" i="1"/>
  <c r="AA325" i="1" s="1"/>
  <c r="T325" i="1"/>
  <c r="F325" i="1"/>
  <c r="BN324" i="1"/>
  <c r="BC324" i="1"/>
  <c r="AY324" i="1"/>
  <c r="AW324" i="1"/>
  <c r="AU324" i="1"/>
  <c r="AT324" i="1"/>
  <c r="AS324" i="1"/>
  <c r="AP324" i="1"/>
  <c r="AM324" i="1"/>
  <c r="AN324" i="1" s="1"/>
  <c r="AJ324" i="1"/>
  <c r="AL324" i="1" s="1"/>
  <c r="AZ324" i="1" s="1"/>
  <c r="AF324" i="1"/>
  <c r="AD324" i="1"/>
  <c r="AI324" i="1" s="1"/>
  <c r="AX324" i="1" s="1"/>
  <c r="Y324" i="1"/>
  <c r="X324" i="1"/>
  <c r="W324" i="1"/>
  <c r="V324" i="1"/>
  <c r="AB324" i="1" s="1"/>
  <c r="U324" i="1"/>
  <c r="T324" i="1"/>
  <c r="Z324" i="1" s="1"/>
  <c r="AC324" i="1" s="1"/>
  <c r="F324" i="1"/>
  <c r="BN323" i="1"/>
  <c r="BC323" i="1"/>
  <c r="AY323" i="1"/>
  <c r="AZ323" i="1" s="1"/>
  <c r="AW323" i="1"/>
  <c r="AU323" i="1"/>
  <c r="AT323" i="1"/>
  <c r="AS323" i="1"/>
  <c r="AP323" i="1"/>
  <c r="AM323" i="1"/>
  <c r="AN323" i="1" s="1"/>
  <c r="AJ323" i="1"/>
  <c r="AL323" i="1" s="1"/>
  <c r="AF323" i="1"/>
  <c r="AD323" i="1"/>
  <c r="AI323" i="1" s="1"/>
  <c r="Y323" i="1"/>
  <c r="X323" i="1"/>
  <c r="W323" i="1"/>
  <c r="V323" i="1"/>
  <c r="U323" i="1"/>
  <c r="AA323" i="1" s="1"/>
  <c r="T323" i="1"/>
  <c r="F323" i="1"/>
  <c r="BN322" i="1"/>
  <c r="BC322" i="1"/>
  <c r="AY322" i="1"/>
  <c r="AW322" i="1"/>
  <c r="AU322" i="1"/>
  <c r="AT322" i="1"/>
  <c r="AS322" i="1"/>
  <c r="AP322" i="1"/>
  <c r="AM322" i="1"/>
  <c r="AJ322" i="1"/>
  <c r="AL322" i="1" s="1"/>
  <c r="AZ322" i="1" s="1"/>
  <c r="AF322" i="1"/>
  <c r="AD322" i="1"/>
  <c r="Y322" i="1"/>
  <c r="X322" i="1"/>
  <c r="W322" i="1"/>
  <c r="V322" i="1"/>
  <c r="U322" i="1"/>
  <c r="AA322" i="1" s="1"/>
  <c r="T322" i="1"/>
  <c r="F322" i="1"/>
  <c r="BN321" i="1"/>
  <c r="BC321" i="1"/>
  <c r="AY321" i="1"/>
  <c r="AW321" i="1"/>
  <c r="AU321" i="1"/>
  <c r="AT321" i="1"/>
  <c r="AS321" i="1"/>
  <c r="AP321" i="1"/>
  <c r="AM321" i="1"/>
  <c r="AN321" i="1" s="1"/>
  <c r="AJ321" i="1"/>
  <c r="AL321" i="1" s="1"/>
  <c r="AF321" i="1"/>
  <c r="AD321" i="1"/>
  <c r="AI321" i="1" s="1"/>
  <c r="Y321" i="1"/>
  <c r="X321" i="1"/>
  <c r="W321" i="1"/>
  <c r="V321" i="1"/>
  <c r="AB321" i="1" s="1"/>
  <c r="U321" i="1"/>
  <c r="T321" i="1"/>
  <c r="Z321" i="1" s="1"/>
  <c r="AC321" i="1" s="1"/>
  <c r="F321" i="1"/>
  <c r="BN320" i="1"/>
  <c r="BC320" i="1"/>
  <c r="AY320" i="1"/>
  <c r="AW320" i="1"/>
  <c r="AU320" i="1"/>
  <c r="AT320" i="1"/>
  <c r="AS320" i="1"/>
  <c r="BA320" i="1" s="1"/>
  <c r="AP320" i="1"/>
  <c r="AN320" i="1"/>
  <c r="AM320" i="1"/>
  <c r="AL320" i="1"/>
  <c r="AZ320" i="1" s="1"/>
  <c r="AJ320" i="1"/>
  <c r="AF320" i="1"/>
  <c r="AD320" i="1"/>
  <c r="AI320" i="1" s="1"/>
  <c r="AX320" i="1" s="1"/>
  <c r="Y320" i="1"/>
  <c r="X320" i="1"/>
  <c r="W320" i="1"/>
  <c r="V320" i="1"/>
  <c r="U320" i="1"/>
  <c r="AA320" i="1" s="1"/>
  <c r="T320" i="1"/>
  <c r="F320" i="1"/>
  <c r="BN319" i="1"/>
  <c r="BC319" i="1"/>
  <c r="AY319" i="1"/>
  <c r="AW319" i="1"/>
  <c r="AU319" i="1"/>
  <c r="AT319" i="1"/>
  <c r="AS319" i="1"/>
  <c r="AP319" i="1"/>
  <c r="AM319" i="1"/>
  <c r="AN319" i="1" s="1"/>
  <c r="AJ319" i="1"/>
  <c r="AL319" i="1" s="1"/>
  <c r="AF319" i="1"/>
  <c r="AD319" i="1"/>
  <c r="Y319" i="1"/>
  <c r="X319" i="1"/>
  <c r="W319" i="1"/>
  <c r="V319" i="1"/>
  <c r="AB319" i="1" s="1"/>
  <c r="U319" i="1"/>
  <c r="T319" i="1"/>
  <c r="Z319" i="1" s="1"/>
  <c r="AC319" i="1" s="1"/>
  <c r="F319" i="1"/>
  <c r="BN318" i="1"/>
  <c r="BC318" i="1"/>
  <c r="AY318" i="1"/>
  <c r="AW318" i="1"/>
  <c r="AU318" i="1"/>
  <c r="AT318" i="1"/>
  <c r="AS318" i="1"/>
  <c r="BA318" i="1" s="1"/>
  <c r="AP318" i="1"/>
  <c r="AN318" i="1"/>
  <c r="AM318" i="1"/>
  <c r="AL318" i="1"/>
  <c r="AZ318" i="1" s="1"/>
  <c r="AJ318" i="1"/>
  <c r="AF318" i="1"/>
  <c r="AD318" i="1"/>
  <c r="AI318" i="1" s="1"/>
  <c r="AX318" i="1" s="1"/>
  <c r="Y318" i="1"/>
  <c r="X318" i="1"/>
  <c r="W318" i="1"/>
  <c r="V318" i="1"/>
  <c r="U318" i="1"/>
  <c r="AA318" i="1" s="1"/>
  <c r="T318" i="1"/>
  <c r="F318" i="1"/>
  <c r="BN317" i="1"/>
  <c r="BC317" i="1"/>
  <c r="AY317" i="1"/>
  <c r="AW317" i="1"/>
  <c r="AU317" i="1"/>
  <c r="AT317" i="1"/>
  <c r="AS317" i="1"/>
  <c r="AP317" i="1"/>
  <c r="AM317" i="1"/>
  <c r="AN317" i="1" s="1"/>
  <c r="AJ317" i="1"/>
  <c r="AL317" i="1" s="1"/>
  <c r="AF317" i="1"/>
  <c r="AD317" i="1"/>
  <c r="AI317" i="1" s="1"/>
  <c r="Y317" i="1"/>
  <c r="X317" i="1"/>
  <c r="W317" i="1"/>
  <c r="V317" i="1"/>
  <c r="AB317" i="1" s="1"/>
  <c r="U317" i="1"/>
  <c r="T317" i="1"/>
  <c r="Z317" i="1" s="1"/>
  <c r="AC317" i="1" s="1"/>
  <c r="F317" i="1"/>
  <c r="BN316" i="1"/>
  <c r="BC316" i="1"/>
  <c r="AY316" i="1"/>
  <c r="AW316" i="1"/>
  <c r="AU316" i="1"/>
  <c r="AT316" i="1"/>
  <c r="AS316" i="1"/>
  <c r="BA316" i="1" s="1"/>
  <c r="AP316" i="1"/>
  <c r="AN316" i="1"/>
  <c r="AM316" i="1"/>
  <c r="AL316" i="1"/>
  <c r="AZ316" i="1" s="1"/>
  <c r="AJ316" i="1"/>
  <c r="AF316" i="1"/>
  <c r="AD316" i="1"/>
  <c r="AI316" i="1" s="1"/>
  <c r="AX316" i="1" s="1"/>
  <c r="Y316" i="1"/>
  <c r="X316" i="1"/>
  <c r="W316" i="1"/>
  <c r="V316" i="1"/>
  <c r="U316" i="1"/>
  <c r="AA316" i="1" s="1"/>
  <c r="T316" i="1"/>
  <c r="F316" i="1"/>
  <c r="BN315" i="1"/>
  <c r="BC315" i="1"/>
  <c r="AY315" i="1"/>
  <c r="AW315" i="1"/>
  <c r="AU315" i="1"/>
  <c r="AT315" i="1"/>
  <c r="AS315" i="1"/>
  <c r="AP315" i="1"/>
  <c r="AM315" i="1"/>
  <c r="AN315" i="1" s="1"/>
  <c r="AJ315" i="1"/>
  <c r="AL315" i="1" s="1"/>
  <c r="AF315" i="1"/>
  <c r="AD315" i="1"/>
  <c r="Y315" i="1"/>
  <c r="X315" i="1"/>
  <c r="W315" i="1"/>
  <c r="V315" i="1"/>
  <c r="AB315" i="1" s="1"/>
  <c r="U315" i="1"/>
  <c r="T315" i="1"/>
  <c r="Z315" i="1" s="1"/>
  <c r="AC315" i="1" s="1"/>
  <c r="F315" i="1"/>
  <c r="BN314" i="1"/>
  <c r="BC314" i="1"/>
  <c r="AY314" i="1"/>
  <c r="AW314" i="1"/>
  <c r="AU314" i="1"/>
  <c r="AT314" i="1"/>
  <c r="AS314" i="1"/>
  <c r="BA314" i="1" s="1"/>
  <c r="AP314" i="1"/>
  <c r="AN314" i="1"/>
  <c r="AM314" i="1"/>
  <c r="AL314" i="1"/>
  <c r="AZ314" i="1" s="1"/>
  <c r="AJ314" i="1"/>
  <c r="AI314" i="1"/>
  <c r="AX314" i="1" s="1"/>
  <c r="AF314" i="1"/>
  <c r="AD314" i="1"/>
  <c r="Y314" i="1"/>
  <c r="X314" i="1"/>
  <c r="W314" i="1"/>
  <c r="V314" i="1"/>
  <c r="AB314" i="1" s="1"/>
  <c r="U314" i="1"/>
  <c r="T314" i="1"/>
  <c r="Z314" i="1" s="1"/>
  <c r="AC314" i="1" s="1"/>
  <c r="F314" i="1"/>
  <c r="BN313" i="1"/>
  <c r="BC313" i="1"/>
  <c r="AY313" i="1"/>
  <c r="AZ313" i="1" s="1"/>
  <c r="AW313" i="1"/>
  <c r="AU313" i="1"/>
  <c r="AT313" i="1"/>
  <c r="AS313" i="1"/>
  <c r="AP313" i="1"/>
  <c r="AM313" i="1"/>
  <c r="AN313" i="1" s="1"/>
  <c r="AJ313" i="1"/>
  <c r="AL313" i="1" s="1"/>
  <c r="AF313" i="1"/>
  <c r="AD313" i="1"/>
  <c r="AI313" i="1" s="1"/>
  <c r="Y313" i="1"/>
  <c r="X313" i="1"/>
  <c r="W313" i="1"/>
  <c r="V313" i="1"/>
  <c r="U313" i="1"/>
  <c r="AA313" i="1" s="1"/>
  <c r="T313" i="1"/>
  <c r="F313" i="1"/>
  <c r="BN312" i="1"/>
  <c r="BC312" i="1"/>
  <c r="AY312" i="1"/>
  <c r="AW312" i="1"/>
  <c r="AU312" i="1"/>
  <c r="AT312" i="1"/>
  <c r="AS312" i="1"/>
  <c r="AP312" i="1"/>
  <c r="AM312" i="1"/>
  <c r="AJ312" i="1"/>
  <c r="AL312" i="1" s="1"/>
  <c r="AZ312" i="1" s="1"/>
  <c r="AF312" i="1"/>
  <c r="AD312" i="1"/>
  <c r="Y312" i="1"/>
  <c r="X312" i="1"/>
  <c r="W312" i="1"/>
  <c r="V312" i="1"/>
  <c r="U312" i="1"/>
  <c r="AA312" i="1" s="1"/>
  <c r="T312" i="1"/>
  <c r="F312" i="1"/>
  <c r="BN311" i="1"/>
  <c r="BC311" i="1"/>
  <c r="AY311" i="1"/>
  <c r="AW311" i="1"/>
  <c r="AU311" i="1"/>
  <c r="AT311" i="1"/>
  <c r="AS311" i="1"/>
  <c r="AP311" i="1"/>
  <c r="AM311" i="1"/>
  <c r="AN311" i="1" s="1"/>
  <c r="AJ311" i="1"/>
  <c r="AL311" i="1" s="1"/>
  <c r="AF311" i="1"/>
  <c r="AD311" i="1"/>
  <c r="Y311" i="1"/>
  <c r="X311" i="1"/>
  <c r="W311" i="1"/>
  <c r="V311" i="1"/>
  <c r="AB311" i="1" s="1"/>
  <c r="U311" i="1"/>
  <c r="T311" i="1"/>
  <c r="Z311" i="1" s="1"/>
  <c r="AC311" i="1" s="1"/>
  <c r="F311" i="1"/>
  <c r="BN310" i="1"/>
  <c r="BC310" i="1"/>
  <c r="AY310" i="1"/>
  <c r="AW310" i="1"/>
  <c r="AU310" i="1"/>
  <c r="AT310" i="1"/>
  <c r="AS310" i="1"/>
  <c r="BA310" i="1" s="1"/>
  <c r="AP310" i="1"/>
  <c r="AN310" i="1"/>
  <c r="AM310" i="1"/>
  <c r="AL310" i="1"/>
  <c r="AZ310" i="1" s="1"/>
  <c r="AJ310" i="1"/>
  <c r="AF310" i="1"/>
  <c r="AD310" i="1"/>
  <c r="AI310" i="1" s="1"/>
  <c r="AX310" i="1" s="1"/>
  <c r="Y310" i="1"/>
  <c r="X310" i="1"/>
  <c r="W310" i="1"/>
  <c r="V310" i="1"/>
  <c r="U310" i="1"/>
  <c r="AA310" i="1" s="1"/>
  <c r="T310" i="1"/>
  <c r="F310" i="1"/>
  <c r="BN309" i="1"/>
  <c r="BC309" i="1"/>
  <c r="AY309" i="1"/>
  <c r="AW309" i="1"/>
  <c r="AU309" i="1"/>
  <c r="AT309" i="1"/>
  <c r="AS309" i="1"/>
  <c r="AP309" i="1"/>
  <c r="AM309" i="1"/>
  <c r="AN309" i="1" s="1"/>
  <c r="AJ309" i="1"/>
  <c r="AL309" i="1" s="1"/>
  <c r="AF309" i="1"/>
  <c r="AD309" i="1"/>
  <c r="AI309" i="1" s="1"/>
  <c r="Y309" i="1"/>
  <c r="X309" i="1"/>
  <c r="W309" i="1"/>
  <c r="V309" i="1"/>
  <c r="AB309" i="1" s="1"/>
  <c r="U309" i="1"/>
  <c r="T309" i="1"/>
  <c r="Z309" i="1" s="1"/>
  <c r="AC309" i="1" s="1"/>
  <c r="F309" i="1"/>
  <c r="BN308" i="1"/>
  <c r="BC308" i="1"/>
  <c r="AY308" i="1"/>
  <c r="AW308" i="1"/>
  <c r="AU308" i="1"/>
  <c r="AT308" i="1"/>
  <c r="AS308" i="1"/>
  <c r="BA308" i="1" s="1"/>
  <c r="AP308" i="1"/>
  <c r="AN308" i="1"/>
  <c r="AM308" i="1"/>
  <c r="AL308" i="1"/>
  <c r="AZ308" i="1" s="1"/>
  <c r="AJ308" i="1"/>
  <c r="AI308" i="1"/>
  <c r="AX308" i="1" s="1"/>
  <c r="AF308" i="1"/>
  <c r="AD308" i="1"/>
  <c r="Y308" i="1"/>
  <c r="X308" i="1"/>
  <c r="W308" i="1"/>
  <c r="V308" i="1"/>
  <c r="AB308" i="1" s="1"/>
  <c r="U308" i="1"/>
  <c r="T308" i="1"/>
  <c r="Z308" i="1" s="1"/>
  <c r="AC308" i="1" s="1"/>
  <c r="F308" i="1"/>
  <c r="BN307" i="1"/>
  <c r="BC307" i="1"/>
  <c r="AY307" i="1"/>
  <c r="AZ307" i="1" s="1"/>
  <c r="AW307" i="1"/>
  <c r="AU307" i="1"/>
  <c r="AT307" i="1"/>
  <c r="AS307" i="1"/>
  <c r="AP307" i="1"/>
  <c r="AM307" i="1"/>
  <c r="AN307" i="1" s="1"/>
  <c r="AJ307" i="1"/>
  <c r="AL307" i="1" s="1"/>
  <c r="AF307" i="1"/>
  <c r="AD307" i="1"/>
  <c r="Y307" i="1"/>
  <c r="X307" i="1"/>
  <c r="W307" i="1"/>
  <c r="V307" i="1"/>
  <c r="U307" i="1"/>
  <c r="AA307" i="1" s="1"/>
  <c r="T307" i="1"/>
  <c r="F307" i="1"/>
  <c r="BN306" i="1"/>
  <c r="BC306" i="1"/>
  <c r="AY306" i="1"/>
  <c r="AW306" i="1"/>
  <c r="AU306" i="1"/>
  <c r="AT306" i="1"/>
  <c r="AS306" i="1"/>
  <c r="AP306" i="1"/>
  <c r="AM306" i="1"/>
  <c r="AN306" i="1" s="1"/>
  <c r="AJ306" i="1"/>
  <c r="AL306" i="1" s="1"/>
  <c r="AZ306" i="1" s="1"/>
  <c r="AF306" i="1"/>
  <c r="AD306" i="1"/>
  <c r="AI306" i="1" s="1"/>
  <c r="AX306" i="1" s="1"/>
  <c r="Y306" i="1"/>
  <c r="X306" i="1"/>
  <c r="W306" i="1"/>
  <c r="V306" i="1"/>
  <c r="AB306" i="1" s="1"/>
  <c r="U306" i="1"/>
  <c r="T306" i="1"/>
  <c r="Z306" i="1" s="1"/>
  <c r="AC306" i="1" s="1"/>
  <c r="F306" i="1"/>
  <c r="BN305" i="1"/>
  <c r="BC305" i="1"/>
  <c r="AY305" i="1"/>
  <c r="AZ305" i="1" s="1"/>
  <c r="AW305" i="1"/>
  <c r="AU305" i="1"/>
  <c r="AT305" i="1"/>
  <c r="AS305" i="1"/>
  <c r="AP305" i="1"/>
  <c r="AM305" i="1"/>
  <c r="AN305" i="1" s="1"/>
  <c r="AJ305" i="1"/>
  <c r="AL305" i="1" s="1"/>
  <c r="AF305" i="1"/>
  <c r="AD305" i="1"/>
  <c r="AI305" i="1" s="1"/>
  <c r="Y305" i="1"/>
  <c r="X305" i="1"/>
  <c r="W305" i="1"/>
  <c r="V305" i="1"/>
  <c r="U305" i="1"/>
  <c r="AA305" i="1" s="1"/>
  <c r="T305" i="1"/>
  <c r="F305" i="1"/>
  <c r="BN304" i="1"/>
  <c r="BC304" i="1"/>
  <c r="AY304" i="1"/>
  <c r="AW304" i="1"/>
  <c r="AU304" i="1"/>
  <c r="AT304" i="1"/>
  <c r="AS304" i="1"/>
  <c r="AP304" i="1"/>
  <c r="AM304" i="1"/>
  <c r="AJ304" i="1"/>
  <c r="AL304" i="1" s="1"/>
  <c r="AZ304" i="1" s="1"/>
  <c r="AF304" i="1"/>
  <c r="AD304" i="1"/>
  <c r="Y304" i="1"/>
  <c r="X304" i="1"/>
  <c r="W304" i="1"/>
  <c r="V304" i="1"/>
  <c r="U304" i="1"/>
  <c r="AA304" i="1" s="1"/>
  <c r="T304" i="1"/>
  <c r="F304" i="1"/>
  <c r="BN303" i="1"/>
  <c r="BC303" i="1"/>
  <c r="AY303" i="1"/>
  <c r="AW303" i="1"/>
  <c r="AU303" i="1"/>
  <c r="AT303" i="1"/>
  <c r="AS303" i="1"/>
  <c r="AP303" i="1"/>
  <c r="AM303" i="1"/>
  <c r="AN303" i="1" s="1"/>
  <c r="AJ303" i="1"/>
  <c r="AL303" i="1" s="1"/>
  <c r="AF303" i="1"/>
  <c r="AD303" i="1"/>
  <c r="Y303" i="1"/>
  <c r="X303" i="1"/>
  <c r="W303" i="1"/>
  <c r="V303" i="1"/>
  <c r="U303" i="1"/>
  <c r="AA303" i="1" s="1"/>
  <c r="T303" i="1"/>
  <c r="F303" i="1"/>
  <c r="BN302" i="1"/>
  <c r="BC302" i="1"/>
  <c r="AY302" i="1"/>
  <c r="AW302" i="1"/>
  <c r="AU302" i="1"/>
  <c r="AT302" i="1"/>
  <c r="AS302" i="1"/>
  <c r="AP302" i="1"/>
  <c r="AM302" i="1"/>
  <c r="AN302" i="1" s="1"/>
  <c r="AJ302" i="1"/>
  <c r="AL302" i="1" s="1"/>
  <c r="AZ302" i="1" s="1"/>
  <c r="AF302" i="1"/>
  <c r="AD302" i="1"/>
  <c r="Y302" i="1"/>
  <c r="X302" i="1"/>
  <c r="W302" i="1"/>
  <c r="V302" i="1"/>
  <c r="U302" i="1"/>
  <c r="AA302" i="1" s="1"/>
  <c r="T302" i="1"/>
  <c r="F302" i="1"/>
  <c r="BN301" i="1"/>
  <c r="BC301" i="1"/>
  <c r="AY301" i="1"/>
  <c r="AW301" i="1"/>
  <c r="AU301" i="1"/>
  <c r="AT301" i="1"/>
  <c r="AS301" i="1"/>
  <c r="AP301" i="1"/>
  <c r="AM301" i="1"/>
  <c r="AN301" i="1" s="1"/>
  <c r="AJ301" i="1"/>
  <c r="AL301" i="1" s="1"/>
  <c r="AF301" i="1"/>
  <c r="AD301" i="1"/>
  <c r="AI301" i="1" s="1"/>
  <c r="Y301" i="1"/>
  <c r="X301" i="1"/>
  <c r="W301" i="1"/>
  <c r="V301" i="1"/>
  <c r="AB301" i="1" s="1"/>
  <c r="U301" i="1"/>
  <c r="T301" i="1"/>
  <c r="Z301" i="1" s="1"/>
  <c r="AC301" i="1" s="1"/>
  <c r="F301" i="1"/>
  <c r="BN300" i="1"/>
  <c r="BC300" i="1"/>
  <c r="AY300" i="1"/>
  <c r="AW300" i="1"/>
  <c r="AU300" i="1"/>
  <c r="AT300" i="1"/>
  <c r="AS300" i="1"/>
  <c r="BA300" i="1" s="1"/>
  <c r="AP300" i="1"/>
  <c r="AN300" i="1"/>
  <c r="AM300" i="1"/>
  <c r="AL300" i="1"/>
  <c r="AZ300" i="1" s="1"/>
  <c r="AJ300" i="1"/>
  <c r="AF300" i="1"/>
  <c r="AD300" i="1"/>
  <c r="AI300" i="1" s="1"/>
  <c r="AX300" i="1" s="1"/>
  <c r="Y300" i="1"/>
  <c r="X300" i="1"/>
  <c r="W300" i="1"/>
  <c r="V300" i="1"/>
  <c r="U300" i="1"/>
  <c r="AA300" i="1" s="1"/>
  <c r="T300" i="1"/>
  <c r="F300" i="1"/>
  <c r="BN299" i="1"/>
  <c r="BC299" i="1"/>
  <c r="AY299" i="1"/>
  <c r="AW299" i="1"/>
  <c r="AU299" i="1"/>
  <c r="AT299" i="1"/>
  <c r="AS299" i="1"/>
  <c r="AP299" i="1"/>
  <c r="AM299" i="1"/>
  <c r="AN299" i="1" s="1"/>
  <c r="AJ299" i="1"/>
  <c r="AL299" i="1" s="1"/>
  <c r="AF299" i="1"/>
  <c r="AD299" i="1"/>
  <c r="Y299" i="1"/>
  <c r="X299" i="1"/>
  <c r="W299" i="1"/>
  <c r="V299" i="1"/>
  <c r="AB299" i="1" s="1"/>
  <c r="U299" i="1"/>
  <c r="T299" i="1"/>
  <c r="Z299" i="1" s="1"/>
  <c r="AC299" i="1" s="1"/>
  <c r="F299" i="1"/>
  <c r="BN298" i="1"/>
  <c r="BC298" i="1"/>
  <c r="AY298" i="1"/>
  <c r="AW298" i="1"/>
  <c r="AU298" i="1"/>
  <c r="AT298" i="1"/>
  <c r="AS298" i="1"/>
  <c r="BA298" i="1" s="1"/>
  <c r="AP298" i="1"/>
  <c r="AN298" i="1"/>
  <c r="AM298" i="1"/>
  <c r="AL298" i="1"/>
  <c r="AZ298" i="1" s="1"/>
  <c r="AJ298" i="1"/>
  <c r="AF298" i="1"/>
  <c r="AD298" i="1"/>
  <c r="AI298" i="1" s="1"/>
  <c r="AX298" i="1" s="1"/>
  <c r="Y298" i="1"/>
  <c r="X298" i="1"/>
  <c r="W298" i="1"/>
  <c r="V298" i="1"/>
  <c r="U298" i="1"/>
  <c r="AA298" i="1" s="1"/>
  <c r="T298" i="1"/>
  <c r="F298" i="1"/>
  <c r="BN297" i="1"/>
  <c r="BC297" i="1"/>
  <c r="AY297" i="1"/>
  <c r="AW297" i="1"/>
  <c r="AU297" i="1"/>
  <c r="AT297" i="1"/>
  <c r="AS297" i="1"/>
  <c r="AP297" i="1"/>
  <c r="AM297" i="1"/>
  <c r="AN297" i="1" s="1"/>
  <c r="AJ297" i="1"/>
  <c r="AL297" i="1" s="1"/>
  <c r="AF297" i="1"/>
  <c r="AD297" i="1"/>
  <c r="Y297" i="1"/>
  <c r="X297" i="1"/>
  <c r="W297" i="1"/>
  <c r="V297" i="1"/>
  <c r="AB297" i="1" s="1"/>
  <c r="U297" i="1"/>
  <c r="T297" i="1"/>
  <c r="Z297" i="1" s="1"/>
  <c r="AC297" i="1" s="1"/>
  <c r="F297" i="1"/>
  <c r="BN296" i="1"/>
  <c r="BC296" i="1"/>
  <c r="AY296" i="1"/>
  <c r="AW296" i="1"/>
  <c r="AU296" i="1"/>
  <c r="AT296" i="1"/>
  <c r="AS296" i="1"/>
  <c r="BA296" i="1" s="1"/>
  <c r="AP296" i="1"/>
  <c r="AN296" i="1"/>
  <c r="AM296" i="1"/>
  <c r="AL296" i="1"/>
  <c r="AZ296" i="1" s="1"/>
  <c r="AJ296" i="1"/>
  <c r="AI296" i="1"/>
  <c r="AX296" i="1" s="1"/>
  <c r="AF296" i="1"/>
  <c r="AD296" i="1"/>
  <c r="Y296" i="1"/>
  <c r="X296" i="1"/>
  <c r="W296" i="1"/>
  <c r="V296" i="1"/>
  <c r="AB296" i="1" s="1"/>
  <c r="U296" i="1"/>
  <c r="T296" i="1"/>
  <c r="Z296" i="1" s="1"/>
  <c r="AC296" i="1" s="1"/>
  <c r="F296" i="1"/>
  <c r="BN295" i="1"/>
  <c r="BC295" i="1"/>
  <c r="AY295" i="1"/>
  <c r="AW295" i="1"/>
  <c r="AU295" i="1"/>
  <c r="AT295" i="1"/>
  <c r="AS295" i="1"/>
  <c r="AP295" i="1"/>
  <c r="AM295" i="1"/>
  <c r="AN295" i="1" s="1"/>
  <c r="AJ295" i="1"/>
  <c r="AL295" i="1" s="1"/>
  <c r="AF295" i="1"/>
  <c r="AD295" i="1"/>
  <c r="AI295" i="1" s="1"/>
  <c r="Y295" i="1"/>
  <c r="X295" i="1"/>
  <c r="W295" i="1"/>
  <c r="V295" i="1"/>
  <c r="U295" i="1"/>
  <c r="AA295" i="1" s="1"/>
  <c r="T295" i="1"/>
  <c r="F295" i="1"/>
  <c r="BN294" i="1"/>
  <c r="BC294" i="1"/>
  <c r="AY294" i="1"/>
  <c r="AW294" i="1"/>
  <c r="AU294" i="1"/>
  <c r="AT294" i="1"/>
  <c r="AS294" i="1"/>
  <c r="AP294" i="1"/>
  <c r="AM294" i="1"/>
  <c r="AN294" i="1" s="1"/>
  <c r="AJ294" i="1"/>
  <c r="AL294" i="1" s="1"/>
  <c r="AZ294" i="1" s="1"/>
  <c r="AF294" i="1"/>
  <c r="AD294" i="1"/>
  <c r="AI294" i="1" s="1"/>
  <c r="AX294" i="1" s="1"/>
  <c r="Y294" i="1"/>
  <c r="X294" i="1"/>
  <c r="W294" i="1"/>
  <c r="V294" i="1"/>
  <c r="AB294" i="1" s="1"/>
  <c r="U294" i="1"/>
  <c r="T294" i="1"/>
  <c r="Z294" i="1" s="1"/>
  <c r="AC294" i="1" s="1"/>
  <c r="F294" i="1"/>
  <c r="BN293" i="1"/>
  <c r="BC293" i="1"/>
  <c r="AY293" i="1"/>
  <c r="AW293" i="1"/>
  <c r="AU293" i="1"/>
  <c r="AT293" i="1"/>
  <c r="AS293" i="1"/>
  <c r="AP293" i="1"/>
  <c r="AM293" i="1"/>
  <c r="AN293" i="1" s="1"/>
  <c r="AJ293" i="1"/>
  <c r="AL293" i="1" s="1"/>
  <c r="AF293" i="1"/>
  <c r="AD293" i="1"/>
  <c r="AI293" i="1" s="1"/>
  <c r="Y293" i="1"/>
  <c r="X293" i="1"/>
  <c r="W293" i="1"/>
  <c r="V293" i="1"/>
  <c r="U293" i="1"/>
  <c r="AA293" i="1" s="1"/>
  <c r="T293" i="1"/>
  <c r="F293" i="1"/>
  <c r="BN292" i="1"/>
  <c r="BC292" i="1"/>
  <c r="AY292" i="1"/>
  <c r="AW292" i="1"/>
  <c r="AU292" i="1"/>
  <c r="AT292" i="1"/>
  <c r="AS292" i="1"/>
  <c r="AP292" i="1"/>
  <c r="AM292" i="1"/>
  <c r="AN292" i="1" s="1"/>
  <c r="AJ292" i="1"/>
  <c r="AL292" i="1" s="1"/>
  <c r="AZ292" i="1" s="1"/>
  <c r="AF292" i="1"/>
  <c r="AD292" i="1"/>
  <c r="AI292" i="1" s="1"/>
  <c r="AX292" i="1" s="1"/>
  <c r="Y292" i="1"/>
  <c r="X292" i="1"/>
  <c r="W292" i="1"/>
  <c r="V292" i="1"/>
  <c r="AB292" i="1" s="1"/>
  <c r="U292" i="1"/>
  <c r="T292" i="1"/>
  <c r="Z292" i="1" s="1"/>
  <c r="AC292" i="1" s="1"/>
  <c r="F292" i="1"/>
  <c r="BN291" i="1"/>
  <c r="BC291" i="1"/>
  <c r="AY291" i="1"/>
  <c r="AW291" i="1"/>
  <c r="AU291" i="1"/>
  <c r="AT291" i="1"/>
  <c r="AS291" i="1"/>
  <c r="AP291" i="1"/>
  <c r="AM291" i="1"/>
  <c r="AN291" i="1" s="1"/>
  <c r="AJ291" i="1"/>
  <c r="AL291" i="1" s="1"/>
  <c r="AF291" i="1"/>
  <c r="AD291" i="1"/>
  <c r="Y291" i="1"/>
  <c r="X291" i="1"/>
  <c r="W291" i="1"/>
  <c r="V291" i="1"/>
  <c r="U291" i="1"/>
  <c r="AA291" i="1" s="1"/>
  <c r="T291" i="1"/>
  <c r="F291" i="1"/>
  <c r="BN290" i="1"/>
  <c r="BC290" i="1"/>
  <c r="AY290" i="1"/>
  <c r="AW290" i="1"/>
  <c r="AU290" i="1"/>
  <c r="AT290" i="1"/>
  <c r="AS290" i="1"/>
  <c r="AP290" i="1"/>
  <c r="AM290" i="1"/>
  <c r="AN290" i="1" s="1"/>
  <c r="AJ290" i="1"/>
  <c r="AL290" i="1" s="1"/>
  <c r="AZ290" i="1" s="1"/>
  <c r="AF290" i="1"/>
  <c r="AD290" i="1"/>
  <c r="Y290" i="1"/>
  <c r="X290" i="1"/>
  <c r="W290" i="1"/>
  <c r="V290" i="1"/>
  <c r="U290" i="1"/>
  <c r="AA290" i="1" s="1"/>
  <c r="T290" i="1"/>
  <c r="F290" i="1"/>
  <c r="BN289" i="1"/>
  <c r="BC289" i="1"/>
  <c r="AY289" i="1"/>
  <c r="AW289" i="1"/>
  <c r="AU289" i="1"/>
  <c r="AT289" i="1"/>
  <c r="AS289" i="1"/>
  <c r="AP289" i="1"/>
  <c r="AM289" i="1"/>
  <c r="AN289" i="1" s="1"/>
  <c r="AJ289" i="1"/>
  <c r="AL289" i="1" s="1"/>
  <c r="AF289" i="1"/>
  <c r="AD289" i="1"/>
  <c r="AI289" i="1" s="1"/>
  <c r="Y289" i="1"/>
  <c r="X289" i="1"/>
  <c r="W289" i="1"/>
  <c r="V289" i="1"/>
  <c r="AB289" i="1" s="1"/>
  <c r="U289" i="1"/>
  <c r="T289" i="1"/>
  <c r="Z289" i="1" s="1"/>
  <c r="AC289" i="1" s="1"/>
  <c r="F289" i="1"/>
  <c r="BN288" i="1"/>
  <c r="BC288" i="1"/>
  <c r="AY288" i="1"/>
  <c r="AW288" i="1"/>
  <c r="AU288" i="1"/>
  <c r="AT288" i="1"/>
  <c r="AS288" i="1"/>
  <c r="BA288" i="1" s="1"/>
  <c r="AP288" i="1"/>
  <c r="AN288" i="1"/>
  <c r="AM288" i="1"/>
  <c r="AL288" i="1"/>
  <c r="AZ288" i="1" s="1"/>
  <c r="AJ288" i="1"/>
  <c r="AI288" i="1"/>
  <c r="AX288" i="1" s="1"/>
  <c r="AF288" i="1"/>
  <c r="AD288" i="1"/>
  <c r="Y288" i="1"/>
  <c r="X288" i="1"/>
  <c r="W288" i="1"/>
  <c r="V288" i="1"/>
  <c r="AB288" i="1" s="1"/>
  <c r="U288" i="1"/>
  <c r="T288" i="1"/>
  <c r="Z288" i="1" s="1"/>
  <c r="AC288" i="1" s="1"/>
  <c r="F288" i="1"/>
  <c r="BN287" i="1"/>
  <c r="BC287" i="1"/>
  <c r="AY287" i="1"/>
  <c r="AW287" i="1"/>
  <c r="AU287" i="1"/>
  <c r="AT287" i="1"/>
  <c r="AS287" i="1"/>
  <c r="AP287" i="1"/>
  <c r="AM287" i="1"/>
  <c r="AN287" i="1" s="1"/>
  <c r="AJ287" i="1"/>
  <c r="AL287" i="1" s="1"/>
  <c r="AF287" i="1"/>
  <c r="AD287" i="1"/>
  <c r="AI287" i="1" s="1"/>
  <c r="Y287" i="1"/>
  <c r="X287" i="1"/>
  <c r="W287" i="1"/>
  <c r="V287" i="1"/>
  <c r="U287" i="1"/>
  <c r="AA287" i="1" s="1"/>
  <c r="T287" i="1"/>
  <c r="F287" i="1"/>
  <c r="BN286" i="1"/>
  <c r="BC286" i="1"/>
  <c r="AY286" i="1"/>
  <c r="AW286" i="1"/>
  <c r="AU286" i="1"/>
  <c r="AT286" i="1"/>
  <c r="AS286" i="1"/>
  <c r="AP286" i="1"/>
  <c r="AM286" i="1"/>
  <c r="AN286" i="1" s="1"/>
  <c r="AJ286" i="1"/>
  <c r="AL286" i="1" s="1"/>
  <c r="AZ286" i="1" s="1"/>
  <c r="AF286" i="1"/>
  <c r="AD286" i="1"/>
  <c r="Y286" i="1"/>
  <c r="X286" i="1"/>
  <c r="W286" i="1"/>
  <c r="V286" i="1"/>
  <c r="U286" i="1"/>
  <c r="AA286" i="1" s="1"/>
  <c r="T286" i="1"/>
  <c r="F286" i="1"/>
  <c r="BN285" i="1"/>
  <c r="BC285" i="1"/>
  <c r="AY285" i="1"/>
  <c r="AW285" i="1"/>
  <c r="AU285" i="1"/>
  <c r="AT285" i="1"/>
  <c r="AS285" i="1"/>
  <c r="AP285" i="1"/>
  <c r="AM285" i="1"/>
  <c r="AN285" i="1" s="1"/>
  <c r="AJ285" i="1"/>
  <c r="AL285" i="1" s="1"/>
  <c r="AF285" i="1"/>
  <c r="AD285" i="1"/>
  <c r="AI285" i="1" s="1"/>
  <c r="Y285" i="1"/>
  <c r="X285" i="1"/>
  <c r="W285" i="1"/>
  <c r="V285" i="1"/>
  <c r="AB285" i="1" s="1"/>
  <c r="U285" i="1"/>
  <c r="T285" i="1"/>
  <c r="Z285" i="1" s="1"/>
  <c r="AC285" i="1" s="1"/>
  <c r="F285" i="1"/>
  <c r="BN284" i="1"/>
  <c r="BC284" i="1"/>
  <c r="AY284" i="1"/>
  <c r="AW284" i="1"/>
  <c r="AU284" i="1"/>
  <c r="AT284" i="1"/>
  <c r="AS284" i="1"/>
  <c r="BA284" i="1" s="1"/>
  <c r="AP284" i="1"/>
  <c r="AN284" i="1"/>
  <c r="AM284" i="1"/>
  <c r="AL284" i="1"/>
  <c r="AZ284" i="1" s="1"/>
  <c r="AJ284" i="1"/>
  <c r="AI284" i="1"/>
  <c r="AX284" i="1" s="1"/>
  <c r="AF284" i="1"/>
  <c r="AD284" i="1"/>
  <c r="Y284" i="1"/>
  <c r="X284" i="1"/>
  <c r="W284" i="1"/>
  <c r="V284" i="1"/>
  <c r="AB284" i="1" s="1"/>
  <c r="U284" i="1"/>
  <c r="T284" i="1"/>
  <c r="Z284" i="1" s="1"/>
  <c r="AC284" i="1" s="1"/>
  <c r="F284" i="1"/>
  <c r="BN283" i="1"/>
  <c r="BC283" i="1"/>
  <c r="AY283" i="1"/>
  <c r="AW283" i="1"/>
  <c r="AU283" i="1"/>
  <c r="AT283" i="1"/>
  <c r="AS283" i="1"/>
  <c r="AP283" i="1"/>
  <c r="AM283" i="1"/>
  <c r="AN283" i="1" s="1"/>
  <c r="AJ283" i="1"/>
  <c r="AL283" i="1" s="1"/>
  <c r="AF283" i="1"/>
  <c r="AD283" i="1"/>
  <c r="Y283" i="1"/>
  <c r="X283" i="1"/>
  <c r="W283" i="1"/>
  <c r="V283" i="1"/>
  <c r="U283" i="1"/>
  <c r="AA283" i="1" s="1"/>
  <c r="T283" i="1"/>
  <c r="F283" i="1"/>
  <c r="BN282" i="1"/>
  <c r="BC282" i="1"/>
  <c r="AY282" i="1"/>
  <c r="AW282" i="1"/>
  <c r="AU282" i="1"/>
  <c r="AT282" i="1"/>
  <c r="AS282" i="1"/>
  <c r="AP282" i="1"/>
  <c r="AM282" i="1"/>
  <c r="AN282" i="1" s="1"/>
  <c r="AJ282" i="1"/>
  <c r="AL282" i="1" s="1"/>
  <c r="AZ282" i="1" s="1"/>
  <c r="AF282" i="1"/>
  <c r="AD282" i="1"/>
  <c r="Y282" i="1"/>
  <c r="X282" i="1"/>
  <c r="W282" i="1"/>
  <c r="V282" i="1"/>
  <c r="U282" i="1"/>
  <c r="AA282" i="1" s="1"/>
  <c r="T282" i="1"/>
  <c r="F282" i="1"/>
  <c r="BN281" i="1"/>
  <c r="BC281" i="1"/>
  <c r="AY281" i="1"/>
  <c r="AW281" i="1"/>
  <c r="AU281" i="1"/>
  <c r="AT281" i="1"/>
  <c r="AS281" i="1"/>
  <c r="AP281" i="1"/>
  <c r="AM281" i="1"/>
  <c r="AN281" i="1" s="1"/>
  <c r="AJ281" i="1"/>
  <c r="AL281" i="1" s="1"/>
  <c r="AF281" i="1"/>
  <c r="AD281" i="1"/>
  <c r="AI281" i="1" s="1"/>
  <c r="Y281" i="1"/>
  <c r="X281" i="1"/>
  <c r="W281" i="1"/>
  <c r="V281" i="1"/>
  <c r="AB281" i="1" s="1"/>
  <c r="U281" i="1"/>
  <c r="T281" i="1"/>
  <c r="Z281" i="1" s="1"/>
  <c r="AC281" i="1" s="1"/>
  <c r="F281" i="1"/>
  <c r="BN280" i="1"/>
  <c r="BC280" i="1"/>
  <c r="AY280" i="1"/>
  <c r="AW280" i="1"/>
  <c r="AU280" i="1"/>
  <c r="AT280" i="1"/>
  <c r="AS280" i="1"/>
  <c r="BA280" i="1" s="1"/>
  <c r="AP280" i="1"/>
  <c r="AN280" i="1"/>
  <c r="AM280" i="1"/>
  <c r="AL280" i="1"/>
  <c r="AZ280" i="1" s="1"/>
  <c r="AJ280" i="1"/>
  <c r="AF280" i="1"/>
  <c r="AD280" i="1"/>
  <c r="AI280" i="1" s="1"/>
  <c r="AX280" i="1" s="1"/>
  <c r="Y280" i="1"/>
  <c r="X280" i="1"/>
  <c r="W280" i="1"/>
  <c r="V280" i="1"/>
  <c r="U280" i="1"/>
  <c r="AA280" i="1" s="1"/>
  <c r="T280" i="1"/>
  <c r="F280" i="1"/>
  <c r="BN279" i="1"/>
  <c r="BC279" i="1"/>
  <c r="AY279" i="1"/>
  <c r="AW279" i="1"/>
  <c r="AU279" i="1"/>
  <c r="AT279" i="1"/>
  <c r="AS279" i="1"/>
  <c r="AP279" i="1"/>
  <c r="AM279" i="1"/>
  <c r="AN279" i="1" s="1"/>
  <c r="AJ279" i="1"/>
  <c r="AL279" i="1" s="1"/>
  <c r="AF279" i="1"/>
  <c r="AD279" i="1"/>
  <c r="AI279" i="1" s="1"/>
  <c r="Y279" i="1"/>
  <c r="X279" i="1"/>
  <c r="W279" i="1"/>
  <c r="V279" i="1"/>
  <c r="AB279" i="1" s="1"/>
  <c r="U279" i="1"/>
  <c r="T279" i="1"/>
  <c r="Z279" i="1" s="1"/>
  <c r="AC279" i="1" s="1"/>
  <c r="F279" i="1"/>
  <c r="BN278" i="1"/>
  <c r="BC278" i="1"/>
  <c r="AY278" i="1"/>
  <c r="AW278" i="1"/>
  <c r="AU278" i="1"/>
  <c r="AT278" i="1"/>
  <c r="AS278" i="1"/>
  <c r="BA278" i="1" s="1"/>
  <c r="AP278" i="1"/>
  <c r="AN278" i="1"/>
  <c r="AM278" i="1"/>
  <c r="AL278" i="1"/>
  <c r="AZ278" i="1" s="1"/>
  <c r="AJ278" i="1"/>
  <c r="AI278" i="1"/>
  <c r="AX278" i="1" s="1"/>
  <c r="AF278" i="1"/>
  <c r="AD278" i="1"/>
  <c r="Y278" i="1"/>
  <c r="X278" i="1"/>
  <c r="W278" i="1"/>
  <c r="V278" i="1"/>
  <c r="AB278" i="1" s="1"/>
  <c r="U278" i="1"/>
  <c r="T278" i="1"/>
  <c r="Z278" i="1" s="1"/>
  <c r="AC278" i="1" s="1"/>
  <c r="F278" i="1"/>
  <c r="BN277" i="1"/>
  <c r="BC277" i="1"/>
  <c r="AY277" i="1"/>
  <c r="AW277" i="1"/>
  <c r="AU277" i="1"/>
  <c r="AT277" i="1"/>
  <c r="AS277" i="1"/>
  <c r="AP277" i="1"/>
  <c r="AM277" i="1"/>
  <c r="AN277" i="1" s="1"/>
  <c r="AJ277" i="1"/>
  <c r="AL277" i="1" s="1"/>
  <c r="AF277" i="1"/>
  <c r="AD277" i="1"/>
  <c r="Y277" i="1"/>
  <c r="X277" i="1"/>
  <c r="W277" i="1"/>
  <c r="V277" i="1"/>
  <c r="U277" i="1"/>
  <c r="AA277" i="1" s="1"/>
  <c r="T277" i="1"/>
  <c r="F277" i="1"/>
  <c r="BN276" i="1"/>
  <c r="BC276" i="1"/>
  <c r="AY276" i="1"/>
  <c r="AW276" i="1"/>
  <c r="AU276" i="1"/>
  <c r="AT276" i="1"/>
  <c r="AS276" i="1"/>
  <c r="AP276" i="1"/>
  <c r="AM276" i="1"/>
  <c r="AN276" i="1" s="1"/>
  <c r="AJ276" i="1"/>
  <c r="AL276" i="1" s="1"/>
  <c r="AZ276" i="1" s="1"/>
  <c r="AF276" i="1"/>
  <c r="AD276" i="1"/>
  <c r="Y276" i="1"/>
  <c r="X276" i="1"/>
  <c r="W276" i="1"/>
  <c r="V276" i="1"/>
  <c r="U276" i="1"/>
  <c r="AA276" i="1" s="1"/>
  <c r="T276" i="1"/>
  <c r="F276" i="1"/>
  <c r="BN275" i="1"/>
  <c r="BC275" i="1"/>
  <c r="AY275" i="1"/>
  <c r="AW275" i="1"/>
  <c r="AU275" i="1"/>
  <c r="AT275" i="1"/>
  <c r="AS275" i="1"/>
  <c r="AP275" i="1"/>
  <c r="AM275" i="1"/>
  <c r="AN275" i="1" s="1"/>
  <c r="AJ275" i="1"/>
  <c r="AL275" i="1" s="1"/>
  <c r="AF275" i="1"/>
  <c r="AD275" i="1"/>
  <c r="Y275" i="1"/>
  <c r="X275" i="1"/>
  <c r="W275" i="1"/>
  <c r="V275" i="1"/>
  <c r="AB275" i="1" s="1"/>
  <c r="U275" i="1"/>
  <c r="T275" i="1"/>
  <c r="Z275" i="1" s="1"/>
  <c r="AC275" i="1" s="1"/>
  <c r="F275" i="1"/>
  <c r="BN274" i="1"/>
  <c r="BC274" i="1"/>
  <c r="AY274" i="1"/>
  <c r="AW274" i="1"/>
  <c r="AU274" i="1"/>
  <c r="AT274" i="1"/>
  <c r="AS274" i="1"/>
  <c r="BA274" i="1" s="1"/>
  <c r="AP274" i="1"/>
  <c r="AN274" i="1"/>
  <c r="AM274" i="1"/>
  <c r="AL274" i="1"/>
  <c r="AZ274" i="1" s="1"/>
  <c r="AJ274" i="1"/>
  <c r="AF274" i="1"/>
  <c r="AD274" i="1"/>
  <c r="AI274" i="1" s="1"/>
  <c r="AX274" i="1" s="1"/>
  <c r="Y274" i="1"/>
  <c r="X274" i="1"/>
  <c r="W274" i="1"/>
  <c r="V274" i="1"/>
  <c r="U274" i="1"/>
  <c r="AA274" i="1" s="1"/>
  <c r="T274" i="1"/>
  <c r="F274" i="1"/>
  <c r="BN273" i="1"/>
  <c r="BC273" i="1"/>
  <c r="AY273" i="1"/>
  <c r="AW273" i="1"/>
  <c r="AU273" i="1"/>
  <c r="AT273" i="1"/>
  <c r="AS273" i="1"/>
  <c r="AP273" i="1"/>
  <c r="AM273" i="1"/>
  <c r="AN273" i="1" s="1"/>
  <c r="AJ273" i="1"/>
  <c r="AL273" i="1" s="1"/>
  <c r="AF273" i="1"/>
  <c r="AD273" i="1"/>
  <c r="AI273" i="1" s="1"/>
  <c r="Y273" i="1"/>
  <c r="X273" i="1"/>
  <c r="W273" i="1"/>
  <c r="V273" i="1"/>
  <c r="AB273" i="1" s="1"/>
  <c r="U273" i="1"/>
  <c r="T273" i="1"/>
  <c r="Z273" i="1" s="1"/>
  <c r="AC273" i="1" s="1"/>
  <c r="F273" i="1"/>
  <c r="BN272" i="1"/>
  <c r="BC272" i="1"/>
  <c r="AY272" i="1"/>
  <c r="AW272" i="1"/>
  <c r="AU272" i="1"/>
  <c r="AT272" i="1"/>
  <c r="AS272" i="1"/>
  <c r="BA272" i="1" s="1"/>
  <c r="AP272" i="1"/>
  <c r="AN272" i="1"/>
  <c r="AM272" i="1"/>
  <c r="AL272" i="1"/>
  <c r="AZ272" i="1" s="1"/>
  <c r="AJ272" i="1"/>
  <c r="AI272" i="1"/>
  <c r="AX272" i="1" s="1"/>
  <c r="AF272" i="1"/>
  <c r="AD272" i="1"/>
  <c r="Y272" i="1"/>
  <c r="X272" i="1"/>
  <c r="W272" i="1"/>
  <c r="V272" i="1"/>
  <c r="AB272" i="1" s="1"/>
  <c r="U272" i="1"/>
  <c r="T272" i="1"/>
  <c r="Z272" i="1" s="1"/>
  <c r="AC272" i="1" s="1"/>
  <c r="F272" i="1"/>
  <c r="BN271" i="1"/>
  <c r="BC271" i="1"/>
  <c r="AY271" i="1"/>
  <c r="AW271" i="1"/>
  <c r="AU271" i="1"/>
  <c r="AT271" i="1"/>
  <c r="AS271" i="1"/>
  <c r="AP271" i="1"/>
  <c r="AM271" i="1"/>
  <c r="AN271" i="1" s="1"/>
  <c r="AJ271" i="1"/>
  <c r="AL271" i="1" s="1"/>
  <c r="AF271" i="1"/>
  <c r="AD271" i="1"/>
  <c r="AI271" i="1" s="1"/>
  <c r="Y271" i="1"/>
  <c r="X271" i="1"/>
  <c r="W271" i="1"/>
  <c r="V271" i="1"/>
  <c r="U271" i="1"/>
  <c r="AA271" i="1" s="1"/>
  <c r="T271" i="1"/>
  <c r="F271" i="1"/>
  <c r="BN270" i="1"/>
  <c r="BC270" i="1"/>
  <c r="AY270" i="1"/>
  <c r="AW270" i="1"/>
  <c r="AU270" i="1"/>
  <c r="AT270" i="1"/>
  <c r="AS270" i="1"/>
  <c r="AP270" i="1"/>
  <c r="AM270" i="1"/>
  <c r="AN270" i="1" s="1"/>
  <c r="AJ270" i="1"/>
  <c r="AL270" i="1" s="1"/>
  <c r="AZ270" i="1" s="1"/>
  <c r="AF270" i="1"/>
  <c r="AD270" i="1"/>
  <c r="Y270" i="1"/>
  <c r="X270" i="1"/>
  <c r="W270" i="1"/>
  <c r="V270" i="1"/>
  <c r="U270" i="1"/>
  <c r="AA270" i="1" s="1"/>
  <c r="T270" i="1"/>
  <c r="F270" i="1"/>
  <c r="BN269" i="1"/>
  <c r="BC269" i="1"/>
  <c r="AY269" i="1"/>
  <c r="AW269" i="1"/>
  <c r="AU269" i="1"/>
  <c r="AT269" i="1"/>
  <c r="AS269" i="1"/>
  <c r="AP269" i="1"/>
  <c r="AM269" i="1"/>
  <c r="AN269" i="1" s="1"/>
  <c r="AJ269" i="1"/>
  <c r="AL269" i="1" s="1"/>
  <c r="AF269" i="1"/>
  <c r="AD269" i="1"/>
  <c r="Y269" i="1"/>
  <c r="X269" i="1"/>
  <c r="W269" i="1"/>
  <c r="V269" i="1"/>
  <c r="AB269" i="1" s="1"/>
  <c r="U269" i="1"/>
  <c r="T269" i="1"/>
  <c r="Z269" i="1" s="1"/>
  <c r="AC269" i="1" s="1"/>
  <c r="F269" i="1"/>
  <c r="BN268" i="1"/>
  <c r="BC268" i="1"/>
  <c r="AY268" i="1"/>
  <c r="AW268" i="1"/>
  <c r="AU268" i="1"/>
  <c r="AT268" i="1"/>
  <c r="AS268" i="1"/>
  <c r="BA268" i="1" s="1"/>
  <c r="AP268" i="1"/>
  <c r="AN268" i="1"/>
  <c r="AM268" i="1"/>
  <c r="AL268" i="1"/>
  <c r="AZ268" i="1" s="1"/>
  <c r="AJ268" i="1"/>
  <c r="AF268" i="1"/>
  <c r="AD268" i="1"/>
  <c r="AI268" i="1" s="1"/>
  <c r="AX268" i="1" s="1"/>
  <c r="Y268" i="1"/>
  <c r="X268" i="1"/>
  <c r="W268" i="1"/>
  <c r="V268" i="1"/>
  <c r="U268" i="1"/>
  <c r="AA268" i="1" s="1"/>
  <c r="T268" i="1"/>
  <c r="F268" i="1"/>
  <c r="BN267" i="1"/>
  <c r="BC267" i="1"/>
  <c r="AY267" i="1"/>
  <c r="AW267" i="1"/>
  <c r="AU267" i="1"/>
  <c r="AT267" i="1"/>
  <c r="AS267" i="1"/>
  <c r="AP267" i="1"/>
  <c r="AM267" i="1"/>
  <c r="AN267" i="1" s="1"/>
  <c r="AJ267" i="1"/>
  <c r="AL267" i="1" s="1"/>
  <c r="AF267" i="1"/>
  <c r="AD267" i="1"/>
  <c r="AI267" i="1" s="1"/>
  <c r="Y267" i="1"/>
  <c r="X267" i="1"/>
  <c r="W267" i="1"/>
  <c r="V267" i="1"/>
  <c r="AB267" i="1" s="1"/>
  <c r="U267" i="1"/>
  <c r="T267" i="1"/>
  <c r="Z267" i="1" s="1"/>
  <c r="AC267" i="1" s="1"/>
  <c r="F267" i="1"/>
  <c r="BN266" i="1"/>
  <c r="BC266" i="1"/>
  <c r="AY266" i="1"/>
  <c r="AW266" i="1"/>
  <c r="AU266" i="1"/>
  <c r="AT266" i="1"/>
  <c r="AS266" i="1"/>
  <c r="BA266" i="1" s="1"/>
  <c r="AP266" i="1"/>
  <c r="AN266" i="1"/>
  <c r="AM266" i="1"/>
  <c r="AL266" i="1"/>
  <c r="AZ266" i="1" s="1"/>
  <c r="AJ266" i="1"/>
  <c r="AI266" i="1"/>
  <c r="AX266" i="1" s="1"/>
  <c r="AF266" i="1"/>
  <c r="AD266" i="1"/>
  <c r="Y266" i="1"/>
  <c r="X266" i="1"/>
  <c r="W266" i="1"/>
  <c r="V266" i="1"/>
  <c r="AB266" i="1" s="1"/>
  <c r="U266" i="1"/>
  <c r="T266" i="1"/>
  <c r="Z266" i="1" s="1"/>
  <c r="AC266" i="1" s="1"/>
  <c r="F266" i="1"/>
  <c r="BN265" i="1"/>
  <c r="BC265" i="1"/>
  <c r="AY265" i="1"/>
  <c r="AW265" i="1"/>
  <c r="AU265" i="1"/>
  <c r="AT265" i="1"/>
  <c r="AS265" i="1"/>
  <c r="AP265" i="1"/>
  <c r="AM265" i="1"/>
  <c r="AN265" i="1" s="1"/>
  <c r="AJ265" i="1"/>
  <c r="AL265" i="1" s="1"/>
  <c r="AF265" i="1"/>
  <c r="AD265" i="1"/>
  <c r="Y265" i="1"/>
  <c r="X265" i="1"/>
  <c r="W265" i="1"/>
  <c r="V265" i="1"/>
  <c r="U265" i="1"/>
  <c r="AA265" i="1" s="1"/>
  <c r="T265" i="1"/>
  <c r="F265" i="1"/>
  <c r="BN264" i="1"/>
  <c r="BC264" i="1"/>
  <c r="AY264" i="1"/>
  <c r="AW264" i="1"/>
  <c r="AU264" i="1"/>
  <c r="AT264" i="1"/>
  <c r="AS264" i="1"/>
  <c r="AP264" i="1"/>
  <c r="AM264" i="1"/>
  <c r="AN264" i="1" s="1"/>
  <c r="AJ264" i="1"/>
  <c r="AL264" i="1" s="1"/>
  <c r="AZ264" i="1" s="1"/>
  <c r="AF264" i="1"/>
  <c r="AD264" i="1"/>
  <c r="AI264" i="1" s="1"/>
  <c r="AX264" i="1" s="1"/>
  <c r="Y264" i="1"/>
  <c r="X264" i="1"/>
  <c r="W264" i="1"/>
  <c r="V264" i="1"/>
  <c r="AB264" i="1" s="1"/>
  <c r="U264" i="1"/>
  <c r="T264" i="1"/>
  <c r="Z264" i="1" s="1"/>
  <c r="AC264" i="1" s="1"/>
  <c r="F264" i="1"/>
  <c r="BN263" i="1"/>
  <c r="BC263" i="1"/>
  <c r="AY263" i="1"/>
  <c r="AW263" i="1"/>
  <c r="AU263" i="1"/>
  <c r="AT263" i="1"/>
  <c r="AS263" i="1"/>
  <c r="AP263" i="1"/>
  <c r="AM263" i="1"/>
  <c r="AN263" i="1" s="1"/>
  <c r="AJ263" i="1"/>
  <c r="AL263" i="1" s="1"/>
  <c r="AF263" i="1"/>
  <c r="AD263" i="1"/>
  <c r="AI263" i="1" s="1"/>
  <c r="Y263" i="1"/>
  <c r="X263" i="1"/>
  <c r="W263" i="1"/>
  <c r="V263" i="1"/>
  <c r="U263" i="1"/>
  <c r="AA263" i="1" s="1"/>
  <c r="T263" i="1"/>
  <c r="F263" i="1"/>
  <c r="BN262" i="1"/>
  <c r="BC262" i="1"/>
  <c r="AY262" i="1"/>
  <c r="AW262" i="1"/>
  <c r="AU262" i="1"/>
  <c r="AT262" i="1"/>
  <c r="AS262" i="1"/>
  <c r="AP262" i="1"/>
  <c r="AM262" i="1"/>
  <c r="AN262" i="1" s="1"/>
  <c r="AJ262" i="1"/>
  <c r="AL262" i="1" s="1"/>
  <c r="AZ262" i="1" s="1"/>
  <c r="AF262" i="1"/>
  <c r="AD262" i="1"/>
  <c r="AI262" i="1" s="1"/>
  <c r="AX262" i="1" s="1"/>
  <c r="Y262" i="1"/>
  <c r="X262" i="1"/>
  <c r="W262" i="1"/>
  <c r="V262" i="1"/>
  <c r="AB262" i="1" s="1"/>
  <c r="U262" i="1"/>
  <c r="T262" i="1"/>
  <c r="Z262" i="1" s="1"/>
  <c r="AC262" i="1" s="1"/>
  <c r="F262" i="1"/>
  <c r="BN261" i="1"/>
  <c r="BC261" i="1"/>
  <c r="AY261" i="1"/>
  <c r="AW261" i="1"/>
  <c r="AU261" i="1"/>
  <c r="AT261" i="1"/>
  <c r="AS261" i="1"/>
  <c r="AP261" i="1"/>
  <c r="AM261" i="1"/>
  <c r="AN261" i="1" s="1"/>
  <c r="AJ261" i="1"/>
  <c r="AL261" i="1" s="1"/>
  <c r="AF261" i="1"/>
  <c r="AD261" i="1"/>
  <c r="Y261" i="1"/>
  <c r="X261" i="1"/>
  <c r="W261" i="1"/>
  <c r="V261" i="1"/>
  <c r="U261" i="1"/>
  <c r="AA261" i="1" s="1"/>
  <c r="T261" i="1"/>
  <c r="F261" i="1"/>
  <c r="BN260" i="1"/>
  <c r="BC260" i="1"/>
  <c r="AY260" i="1"/>
  <c r="AW260" i="1"/>
  <c r="AU260" i="1"/>
  <c r="AT260" i="1"/>
  <c r="AS260" i="1"/>
  <c r="AP260" i="1"/>
  <c r="AM260" i="1"/>
  <c r="AN260" i="1" s="1"/>
  <c r="AJ260" i="1"/>
  <c r="AL260" i="1" s="1"/>
  <c r="AZ260" i="1" s="1"/>
  <c r="AF260" i="1"/>
  <c r="AD260" i="1"/>
  <c r="AI260" i="1" s="1"/>
  <c r="AX260" i="1" s="1"/>
  <c r="Y260" i="1"/>
  <c r="X260" i="1"/>
  <c r="W260" i="1"/>
  <c r="V260" i="1"/>
  <c r="AB260" i="1" s="1"/>
  <c r="U260" i="1"/>
  <c r="T260" i="1"/>
  <c r="Z260" i="1" s="1"/>
  <c r="AC260" i="1" s="1"/>
  <c r="F260" i="1"/>
  <c r="BN259" i="1"/>
  <c r="BC259" i="1"/>
  <c r="AY259" i="1"/>
  <c r="AW259" i="1"/>
  <c r="AU259" i="1"/>
  <c r="AT259" i="1"/>
  <c r="AS259" i="1"/>
  <c r="AP259" i="1"/>
  <c r="AM259" i="1"/>
  <c r="AN259" i="1" s="1"/>
  <c r="AJ259" i="1"/>
  <c r="AL259" i="1" s="1"/>
  <c r="AF259" i="1"/>
  <c r="AD259" i="1"/>
  <c r="Y259" i="1"/>
  <c r="X259" i="1"/>
  <c r="W259" i="1"/>
  <c r="V259" i="1"/>
  <c r="U259" i="1"/>
  <c r="AA259" i="1" s="1"/>
  <c r="T259" i="1"/>
  <c r="F259" i="1"/>
  <c r="BN258" i="1"/>
  <c r="BC258" i="1"/>
  <c r="AY258" i="1"/>
  <c r="AW258" i="1"/>
  <c r="AU258" i="1"/>
  <c r="AT258" i="1"/>
  <c r="AS258" i="1"/>
  <c r="AP258" i="1"/>
  <c r="AM258" i="1"/>
  <c r="AN258" i="1" s="1"/>
  <c r="AJ258" i="1"/>
  <c r="AL258" i="1" s="1"/>
  <c r="AZ258" i="1" s="1"/>
  <c r="AF258" i="1"/>
  <c r="AD258" i="1"/>
  <c r="AI258" i="1" s="1"/>
  <c r="AX258" i="1" s="1"/>
  <c r="Y258" i="1"/>
  <c r="X258" i="1"/>
  <c r="W258" i="1"/>
  <c r="V258" i="1"/>
  <c r="AB258" i="1" s="1"/>
  <c r="U258" i="1"/>
  <c r="T258" i="1"/>
  <c r="Z258" i="1" s="1"/>
  <c r="AC258" i="1" s="1"/>
  <c r="F258" i="1"/>
  <c r="BN257" i="1"/>
  <c r="BC257" i="1"/>
  <c r="AY257" i="1"/>
  <c r="AW257" i="1"/>
  <c r="AU257" i="1"/>
  <c r="AT257" i="1"/>
  <c r="AS257" i="1"/>
  <c r="AP257" i="1"/>
  <c r="AM257" i="1"/>
  <c r="AN257" i="1" s="1"/>
  <c r="AJ257" i="1"/>
  <c r="AL257" i="1" s="1"/>
  <c r="AF257" i="1"/>
  <c r="AD257" i="1"/>
  <c r="Y257" i="1"/>
  <c r="X257" i="1"/>
  <c r="W257" i="1"/>
  <c r="V257" i="1"/>
  <c r="U257" i="1"/>
  <c r="AA257" i="1" s="1"/>
  <c r="T257" i="1"/>
  <c r="F257" i="1"/>
  <c r="BN256" i="1"/>
  <c r="BC256" i="1"/>
  <c r="AY256" i="1"/>
  <c r="AW256" i="1"/>
  <c r="AU256" i="1"/>
  <c r="AT256" i="1"/>
  <c r="AS256" i="1"/>
  <c r="AP256" i="1"/>
  <c r="AM256" i="1"/>
  <c r="AN256" i="1" s="1"/>
  <c r="AJ256" i="1"/>
  <c r="AL256" i="1" s="1"/>
  <c r="AZ256" i="1" s="1"/>
  <c r="AF256" i="1"/>
  <c r="AD256" i="1"/>
  <c r="Y256" i="1"/>
  <c r="X256" i="1"/>
  <c r="W256" i="1"/>
  <c r="V256" i="1"/>
  <c r="U256" i="1"/>
  <c r="AA256" i="1" s="1"/>
  <c r="T256" i="1"/>
  <c r="F256" i="1"/>
  <c r="BN255" i="1"/>
  <c r="BC255" i="1"/>
  <c r="AY255" i="1"/>
  <c r="AW255" i="1"/>
  <c r="AU255" i="1"/>
  <c r="AT255" i="1"/>
  <c r="AS255" i="1"/>
  <c r="AP255" i="1"/>
  <c r="AM255" i="1"/>
  <c r="AN255" i="1" s="1"/>
  <c r="AJ255" i="1"/>
  <c r="AL255" i="1" s="1"/>
  <c r="AF255" i="1"/>
  <c r="AD255" i="1"/>
  <c r="Y255" i="1"/>
  <c r="X255" i="1"/>
  <c r="W255" i="1"/>
  <c r="V255" i="1"/>
  <c r="AB255" i="1" s="1"/>
  <c r="U255" i="1"/>
  <c r="T255" i="1"/>
  <c r="Z255" i="1" s="1"/>
  <c r="AC255" i="1" s="1"/>
  <c r="F255" i="1"/>
  <c r="BN254" i="1"/>
  <c r="BC254" i="1"/>
  <c r="AY254" i="1"/>
  <c r="AW254" i="1"/>
  <c r="AU254" i="1"/>
  <c r="AT254" i="1"/>
  <c r="AS254" i="1"/>
  <c r="BA254" i="1" s="1"/>
  <c r="AP254" i="1"/>
  <c r="AN254" i="1"/>
  <c r="AM254" i="1"/>
  <c r="AL254" i="1"/>
  <c r="AZ254" i="1" s="1"/>
  <c r="AJ254" i="1"/>
  <c r="AI254" i="1"/>
  <c r="AX254" i="1" s="1"/>
  <c r="AF254" i="1"/>
  <c r="AD254" i="1"/>
  <c r="Y254" i="1"/>
  <c r="X254" i="1"/>
  <c r="W254" i="1"/>
  <c r="V254" i="1"/>
  <c r="AB254" i="1" s="1"/>
  <c r="U254" i="1"/>
  <c r="T254" i="1"/>
  <c r="Z254" i="1" s="1"/>
  <c r="AC254" i="1" s="1"/>
  <c r="F254" i="1"/>
  <c r="BN253" i="1"/>
  <c r="BC253" i="1"/>
  <c r="AY253" i="1"/>
  <c r="AW253" i="1"/>
  <c r="AU253" i="1"/>
  <c r="AT253" i="1"/>
  <c r="AS253" i="1"/>
  <c r="AP253" i="1"/>
  <c r="AM253" i="1"/>
  <c r="AN253" i="1" s="1"/>
  <c r="AJ253" i="1"/>
  <c r="AL253" i="1" s="1"/>
  <c r="AF253" i="1"/>
  <c r="AD253" i="1"/>
  <c r="Y253" i="1"/>
  <c r="X253" i="1"/>
  <c r="W253" i="1"/>
  <c r="V253" i="1"/>
  <c r="U253" i="1"/>
  <c r="AA253" i="1" s="1"/>
  <c r="T253" i="1"/>
  <c r="F253" i="1"/>
  <c r="BN252" i="1"/>
  <c r="BC252" i="1"/>
  <c r="AY252" i="1"/>
  <c r="AW252" i="1"/>
  <c r="AU252" i="1"/>
  <c r="AT252" i="1"/>
  <c r="AS252" i="1"/>
  <c r="AP252" i="1"/>
  <c r="AM252" i="1"/>
  <c r="AN252" i="1" s="1"/>
  <c r="AJ252" i="1"/>
  <c r="AL252" i="1" s="1"/>
  <c r="AZ252" i="1" s="1"/>
  <c r="AF252" i="1"/>
  <c r="AD252" i="1"/>
  <c r="AI252" i="1" s="1"/>
  <c r="AX252" i="1" s="1"/>
  <c r="Y252" i="1"/>
  <c r="X252" i="1"/>
  <c r="W252" i="1"/>
  <c r="V252" i="1"/>
  <c r="AB252" i="1" s="1"/>
  <c r="U252" i="1"/>
  <c r="T252" i="1"/>
  <c r="Z252" i="1" s="1"/>
  <c r="AC252" i="1" s="1"/>
  <c r="F252" i="1"/>
  <c r="BN251" i="1"/>
  <c r="BC251" i="1"/>
  <c r="AY251" i="1"/>
  <c r="AW251" i="1"/>
  <c r="AU251" i="1"/>
  <c r="AT251" i="1"/>
  <c r="AS251" i="1"/>
  <c r="AP251" i="1"/>
  <c r="AM251" i="1"/>
  <c r="AN251" i="1" s="1"/>
  <c r="AJ251" i="1"/>
  <c r="AL251" i="1" s="1"/>
  <c r="AF251" i="1"/>
  <c r="AD251" i="1"/>
  <c r="AI251" i="1" s="1"/>
  <c r="Y251" i="1"/>
  <c r="X251" i="1"/>
  <c r="W251" i="1"/>
  <c r="V251" i="1"/>
  <c r="U251" i="1"/>
  <c r="AA251" i="1" s="1"/>
  <c r="T251" i="1"/>
  <c r="F251" i="1"/>
  <c r="BN250" i="1"/>
  <c r="BC250" i="1"/>
  <c r="AY250" i="1"/>
  <c r="AW250" i="1"/>
  <c r="AU250" i="1"/>
  <c r="AT250" i="1"/>
  <c r="AS250" i="1"/>
  <c r="AP250" i="1"/>
  <c r="AM250" i="1"/>
  <c r="AN250" i="1" s="1"/>
  <c r="AJ250" i="1"/>
  <c r="AL250" i="1" s="1"/>
  <c r="AZ250" i="1" s="1"/>
  <c r="AF250" i="1"/>
  <c r="AD250" i="1"/>
  <c r="AI250" i="1" s="1"/>
  <c r="AX250" i="1" s="1"/>
  <c r="Y250" i="1"/>
  <c r="X250" i="1"/>
  <c r="W250" i="1"/>
  <c r="V250" i="1"/>
  <c r="AB250" i="1" s="1"/>
  <c r="U250" i="1"/>
  <c r="T250" i="1"/>
  <c r="Z250" i="1" s="1"/>
  <c r="AC250" i="1" s="1"/>
  <c r="F250" i="1"/>
  <c r="BN249" i="1"/>
  <c r="BC249" i="1"/>
  <c r="AY249" i="1"/>
  <c r="AZ249" i="1" s="1"/>
  <c r="AW249" i="1"/>
  <c r="AU249" i="1"/>
  <c r="AT249" i="1"/>
  <c r="AS249" i="1"/>
  <c r="AP249" i="1"/>
  <c r="AM249" i="1"/>
  <c r="AN249" i="1" s="1"/>
  <c r="AJ249" i="1"/>
  <c r="AL249" i="1" s="1"/>
  <c r="AF249" i="1"/>
  <c r="AD249" i="1"/>
  <c r="AI249" i="1" s="1"/>
  <c r="Y249" i="1"/>
  <c r="X249" i="1"/>
  <c r="W249" i="1"/>
  <c r="V249" i="1"/>
  <c r="U249" i="1"/>
  <c r="AA249" i="1" s="1"/>
  <c r="T249" i="1"/>
  <c r="F249" i="1"/>
  <c r="BN248" i="1"/>
  <c r="BC248" i="1"/>
  <c r="AY248" i="1"/>
  <c r="AW248" i="1"/>
  <c r="AU248" i="1"/>
  <c r="AT248" i="1"/>
  <c r="AS248" i="1"/>
  <c r="AP248" i="1"/>
  <c r="AM248" i="1"/>
  <c r="AN248" i="1" s="1"/>
  <c r="AJ248" i="1"/>
  <c r="AL248" i="1" s="1"/>
  <c r="AZ248" i="1" s="1"/>
  <c r="AF248" i="1"/>
  <c r="AD248" i="1"/>
  <c r="Y248" i="1"/>
  <c r="X248" i="1"/>
  <c r="W248" i="1"/>
  <c r="V248" i="1"/>
  <c r="U248" i="1"/>
  <c r="AA248" i="1" s="1"/>
  <c r="T248" i="1"/>
  <c r="F248" i="1"/>
  <c r="BN247" i="1"/>
  <c r="BC247" i="1"/>
  <c r="AY247" i="1"/>
  <c r="AW247" i="1"/>
  <c r="AU247" i="1"/>
  <c r="AT247" i="1"/>
  <c r="AS247" i="1"/>
  <c r="AP247" i="1"/>
  <c r="AM247" i="1"/>
  <c r="AN247" i="1" s="1"/>
  <c r="AJ247" i="1"/>
  <c r="AL247" i="1" s="1"/>
  <c r="AF247" i="1"/>
  <c r="AD247" i="1"/>
  <c r="AI247" i="1" s="1"/>
  <c r="Y247" i="1"/>
  <c r="X247" i="1"/>
  <c r="W247" i="1"/>
  <c r="V247" i="1"/>
  <c r="AB247" i="1" s="1"/>
  <c r="U247" i="1"/>
  <c r="T247" i="1"/>
  <c r="Z247" i="1" s="1"/>
  <c r="AC247" i="1" s="1"/>
  <c r="F247" i="1"/>
  <c r="BN246" i="1"/>
  <c r="BC246" i="1"/>
  <c r="AY246" i="1"/>
  <c r="AW246" i="1"/>
  <c r="AU246" i="1"/>
  <c r="AT246" i="1"/>
  <c r="AS246" i="1"/>
  <c r="BA246" i="1" s="1"/>
  <c r="AP246" i="1"/>
  <c r="AN246" i="1"/>
  <c r="AM246" i="1"/>
  <c r="AL246" i="1"/>
  <c r="AZ246" i="1" s="1"/>
  <c r="AJ246" i="1"/>
  <c r="AI246" i="1"/>
  <c r="AX246" i="1" s="1"/>
  <c r="AF246" i="1"/>
  <c r="AD246" i="1"/>
  <c r="Y246" i="1"/>
  <c r="X246" i="1"/>
  <c r="W246" i="1"/>
  <c r="V246" i="1"/>
  <c r="AB246" i="1" s="1"/>
  <c r="U246" i="1"/>
  <c r="T246" i="1"/>
  <c r="Z246" i="1" s="1"/>
  <c r="AC246" i="1" s="1"/>
  <c r="F246" i="1"/>
  <c r="BN245" i="1"/>
  <c r="BC245" i="1"/>
  <c r="AY245" i="1"/>
  <c r="AZ245" i="1" s="1"/>
  <c r="AW245" i="1"/>
  <c r="AU245" i="1"/>
  <c r="AT245" i="1"/>
  <c r="AS245" i="1"/>
  <c r="AP245" i="1"/>
  <c r="AM245" i="1"/>
  <c r="AN245" i="1" s="1"/>
  <c r="AJ245" i="1"/>
  <c r="AL245" i="1" s="1"/>
  <c r="AF245" i="1"/>
  <c r="AD245" i="1"/>
  <c r="Y245" i="1"/>
  <c r="X245" i="1"/>
  <c r="W245" i="1"/>
  <c r="V245" i="1"/>
  <c r="U245" i="1"/>
  <c r="AA245" i="1" s="1"/>
  <c r="T245" i="1"/>
  <c r="F245" i="1"/>
  <c r="BN244" i="1"/>
  <c r="BC244" i="1"/>
  <c r="AY244" i="1"/>
  <c r="AW244" i="1"/>
  <c r="AU244" i="1"/>
  <c r="AT244" i="1"/>
  <c r="AS244" i="1"/>
  <c r="AP244" i="1"/>
  <c r="AM244" i="1"/>
  <c r="AN244" i="1" s="1"/>
  <c r="AJ244" i="1"/>
  <c r="AL244" i="1" s="1"/>
  <c r="AZ244" i="1" s="1"/>
  <c r="AF244" i="1"/>
  <c r="AD244" i="1"/>
  <c r="Y244" i="1"/>
  <c r="X244" i="1"/>
  <c r="W244" i="1"/>
  <c r="V244" i="1"/>
  <c r="U244" i="1"/>
  <c r="AA244" i="1" s="1"/>
  <c r="T244" i="1"/>
  <c r="F244" i="1"/>
  <c r="BN243" i="1"/>
  <c r="BC243" i="1"/>
  <c r="AY243" i="1"/>
  <c r="AW243" i="1"/>
  <c r="AU243" i="1"/>
  <c r="AT243" i="1"/>
  <c r="AS243" i="1"/>
  <c r="AP243" i="1"/>
  <c r="AM243" i="1"/>
  <c r="AN243" i="1" s="1"/>
  <c r="AJ243" i="1"/>
  <c r="AL243" i="1" s="1"/>
  <c r="AF243" i="1"/>
  <c r="AD243" i="1"/>
  <c r="Y243" i="1"/>
  <c r="X243" i="1"/>
  <c r="W243" i="1"/>
  <c r="V243" i="1"/>
  <c r="AB243" i="1" s="1"/>
  <c r="U243" i="1"/>
  <c r="T243" i="1"/>
  <c r="Z243" i="1" s="1"/>
  <c r="AC243" i="1" s="1"/>
  <c r="F243" i="1"/>
  <c r="BN242" i="1"/>
  <c r="BC242" i="1"/>
  <c r="AY242" i="1"/>
  <c r="AW242" i="1"/>
  <c r="AU242" i="1"/>
  <c r="AT242" i="1"/>
  <c r="AS242" i="1"/>
  <c r="BA242" i="1" s="1"/>
  <c r="AP242" i="1"/>
  <c r="AN242" i="1"/>
  <c r="AM242" i="1"/>
  <c r="AL242" i="1"/>
  <c r="AZ242" i="1" s="1"/>
  <c r="AJ242" i="1"/>
  <c r="AF242" i="1"/>
  <c r="AD242" i="1"/>
  <c r="AI242" i="1" s="1"/>
  <c r="AX242" i="1" s="1"/>
  <c r="Y242" i="1"/>
  <c r="X242" i="1"/>
  <c r="W242" i="1"/>
  <c r="V242" i="1"/>
  <c r="U242" i="1"/>
  <c r="AA242" i="1" s="1"/>
  <c r="T242" i="1"/>
  <c r="F242" i="1"/>
  <c r="BN241" i="1"/>
  <c r="BC241" i="1"/>
  <c r="AY241" i="1"/>
  <c r="AW241" i="1"/>
  <c r="AU241" i="1"/>
  <c r="AT241" i="1"/>
  <c r="AS241" i="1"/>
  <c r="AP241" i="1"/>
  <c r="AM241" i="1"/>
  <c r="AN241" i="1" s="1"/>
  <c r="AJ241" i="1"/>
  <c r="AL241" i="1" s="1"/>
  <c r="AF241" i="1"/>
  <c r="AD241" i="1"/>
  <c r="AI241" i="1" s="1"/>
  <c r="Y241" i="1"/>
  <c r="X241" i="1"/>
  <c r="W241" i="1"/>
  <c r="V241" i="1"/>
  <c r="AB241" i="1" s="1"/>
  <c r="U241" i="1"/>
  <c r="T241" i="1"/>
  <c r="Z241" i="1" s="1"/>
  <c r="AC241" i="1" s="1"/>
  <c r="F241" i="1"/>
  <c r="BN240" i="1"/>
  <c r="BC240" i="1"/>
  <c r="AY240" i="1"/>
  <c r="AW240" i="1"/>
  <c r="AU240" i="1"/>
  <c r="AT240" i="1"/>
  <c r="AS240" i="1"/>
  <c r="BA240" i="1" s="1"/>
  <c r="AP240" i="1"/>
  <c r="AN240" i="1"/>
  <c r="AM240" i="1"/>
  <c r="AL240" i="1"/>
  <c r="AZ240" i="1" s="1"/>
  <c r="AJ240" i="1"/>
  <c r="AF240" i="1"/>
  <c r="AD240" i="1"/>
  <c r="AI240" i="1" s="1"/>
  <c r="AX240" i="1" s="1"/>
  <c r="Y240" i="1"/>
  <c r="X240" i="1"/>
  <c r="W240" i="1"/>
  <c r="V240" i="1"/>
  <c r="U240" i="1"/>
  <c r="AA240" i="1" s="1"/>
  <c r="T240" i="1"/>
  <c r="F240" i="1"/>
  <c r="BN239" i="1"/>
  <c r="BC239" i="1"/>
  <c r="AY239" i="1"/>
  <c r="AW239" i="1"/>
  <c r="AU239" i="1"/>
  <c r="AT239" i="1"/>
  <c r="AS239" i="1"/>
  <c r="AP239" i="1"/>
  <c r="AM239" i="1"/>
  <c r="AN239" i="1" s="1"/>
  <c r="AJ239" i="1"/>
  <c r="AL239" i="1" s="1"/>
  <c r="AF239" i="1"/>
  <c r="AD239" i="1"/>
  <c r="AI239" i="1" s="1"/>
  <c r="Y239" i="1"/>
  <c r="X239" i="1"/>
  <c r="W239" i="1"/>
  <c r="V239" i="1"/>
  <c r="AB239" i="1" s="1"/>
  <c r="U239" i="1"/>
  <c r="T239" i="1"/>
  <c r="Z239" i="1" s="1"/>
  <c r="AC239" i="1" s="1"/>
  <c r="F239" i="1"/>
  <c r="BN238" i="1"/>
  <c r="BC238" i="1"/>
  <c r="AY238" i="1"/>
  <c r="AW238" i="1"/>
  <c r="AU238" i="1"/>
  <c r="AT238" i="1"/>
  <c r="AS238" i="1"/>
  <c r="BA238" i="1" s="1"/>
  <c r="AP238" i="1"/>
  <c r="AN238" i="1"/>
  <c r="AM238" i="1"/>
  <c r="AL238" i="1"/>
  <c r="AZ238" i="1" s="1"/>
  <c r="AJ238" i="1"/>
  <c r="AF238" i="1"/>
  <c r="AD238" i="1"/>
  <c r="AI238" i="1" s="1"/>
  <c r="AX238" i="1" s="1"/>
  <c r="Y238" i="1"/>
  <c r="X238" i="1"/>
  <c r="W238" i="1"/>
  <c r="V238" i="1"/>
  <c r="U238" i="1"/>
  <c r="AA238" i="1" s="1"/>
  <c r="T238" i="1"/>
  <c r="F238" i="1"/>
  <c r="BN237" i="1"/>
  <c r="BC237" i="1"/>
  <c r="AY237" i="1"/>
  <c r="AW237" i="1"/>
  <c r="AU237" i="1"/>
  <c r="AT237" i="1"/>
  <c r="AS237" i="1"/>
  <c r="AP237" i="1"/>
  <c r="AM237" i="1"/>
  <c r="AN237" i="1" s="1"/>
  <c r="AJ237" i="1"/>
  <c r="AL237" i="1" s="1"/>
  <c r="AF237" i="1"/>
  <c r="AD237" i="1"/>
  <c r="Y237" i="1"/>
  <c r="X237" i="1"/>
  <c r="W237" i="1"/>
  <c r="V237" i="1"/>
  <c r="AB237" i="1" s="1"/>
  <c r="U237" i="1"/>
  <c r="T237" i="1"/>
  <c r="Z237" i="1" s="1"/>
  <c r="AC237" i="1" s="1"/>
  <c r="F237" i="1"/>
  <c r="BN236" i="1"/>
  <c r="BC236" i="1"/>
  <c r="AY236" i="1"/>
  <c r="AW236" i="1"/>
  <c r="AU236" i="1"/>
  <c r="AT236" i="1"/>
  <c r="AS236" i="1"/>
  <c r="BA236" i="1" s="1"/>
  <c r="AP236" i="1"/>
  <c r="AN236" i="1"/>
  <c r="AM236" i="1"/>
  <c r="AL236" i="1"/>
  <c r="AZ236" i="1" s="1"/>
  <c r="AJ236" i="1"/>
  <c r="AF236" i="1"/>
  <c r="AD236" i="1"/>
  <c r="AI236" i="1" s="1"/>
  <c r="AX236" i="1" s="1"/>
  <c r="Y236" i="1"/>
  <c r="X236" i="1"/>
  <c r="W236" i="1"/>
  <c r="V236" i="1"/>
  <c r="U236" i="1"/>
  <c r="AA236" i="1" s="1"/>
  <c r="T236" i="1"/>
  <c r="F236" i="1"/>
  <c r="BN235" i="1"/>
  <c r="BC235" i="1"/>
  <c r="AY235" i="1"/>
  <c r="AW235" i="1"/>
  <c r="AU235" i="1"/>
  <c r="AT235" i="1"/>
  <c r="AS235" i="1"/>
  <c r="AP235" i="1"/>
  <c r="AM235" i="1"/>
  <c r="AN235" i="1" s="1"/>
  <c r="AJ235" i="1"/>
  <c r="AL235" i="1" s="1"/>
  <c r="AF235" i="1"/>
  <c r="AD235" i="1"/>
  <c r="Y235" i="1"/>
  <c r="X235" i="1"/>
  <c r="W235" i="1"/>
  <c r="V235" i="1"/>
  <c r="AB235" i="1" s="1"/>
  <c r="U235" i="1"/>
  <c r="T235" i="1"/>
  <c r="Z235" i="1" s="1"/>
  <c r="AC235" i="1" s="1"/>
  <c r="F235" i="1"/>
  <c r="BN234" i="1"/>
  <c r="BC234" i="1"/>
  <c r="AY234" i="1"/>
  <c r="AW234" i="1"/>
  <c r="AU234" i="1"/>
  <c r="AT234" i="1"/>
  <c r="AS234" i="1"/>
  <c r="BA234" i="1" s="1"/>
  <c r="AP234" i="1"/>
  <c r="AN234" i="1"/>
  <c r="AM234" i="1"/>
  <c r="AL234" i="1"/>
  <c r="AZ234" i="1" s="1"/>
  <c r="AJ234" i="1"/>
  <c r="AI234" i="1"/>
  <c r="AX234" i="1" s="1"/>
  <c r="AF234" i="1"/>
  <c r="AD234" i="1"/>
  <c r="Y234" i="1"/>
  <c r="X234" i="1"/>
  <c r="W234" i="1"/>
  <c r="V234" i="1"/>
  <c r="AB234" i="1" s="1"/>
  <c r="U234" i="1"/>
  <c r="T234" i="1"/>
  <c r="Z234" i="1" s="1"/>
  <c r="AC234" i="1" s="1"/>
  <c r="F234" i="1"/>
  <c r="BN233" i="1"/>
  <c r="BC233" i="1"/>
  <c r="AY233" i="1"/>
  <c r="AZ233" i="1" s="1"/>
  <c r="AW233" i="1"/>
  <c r="AU233" i="1"/>
  <c r="AT233" i="1"/>
  <c r="AS233" i="1"/>
  <c r="AP233" i="1"/>
  <c r="AM233" i="1"/>
  <c r="AN233" i="1" s="1"/>
  <c r="AJ233" i="1"/>
  <c r="AL233" i="1" s="1"/>
  <c r="AF233" i="1"/>
  <c r="AD233" i="1"/>
  <c r="Y233" i="1"/>
  <c r="X233" i="1"/>
  <c r="W233" i="1"/>
  <c r="V233" i="1"/>
  <c r="U233" i="1"/>
  <c r="AA233" i="1" s="1"/>
  <c r="T233" i="1"/>
  <c r="F233" i="1"/>
  <c r="BN232" i="1"/>
  <c r="BC232" i="1"/>
  <c r="AY232" i="1"/>
  <c r="AW232" i="1"/>
  <c r="AU232" i="1"/>
  <c r="AT232" i="1"/>
  <c r="AS232" i="1"/>
  <c r="AP232" i="1"/>
  <c r="AP220" i="1" s="1"/>
  <c r="AM232" i="1"/>
  <c r="AN232" i="1" s="1"/>
  <c r="AJ232" i="1"/>
  <c r="AL232" i="1" s="1"/>
  <c r="AZ232" i="1" s="1"/>
  <c r="AF232" i="1"/>
  <c r="AD232" i="1"/>
  <c r="AI232" i="1" s="1"/>
  <c r="AX232" i="1" s="1"/>
  <c r="Y232" i="1"/>
  <c r="X232" i="1"/>
  <c r="W232" i="1"/>
  <c r="V232" i="1"/>
  <c r="AB232" i="1" s="1"/>
  <c r="U232" i="1"/>
  <c r="AA232" i="1" s="1"/>
  <c r="T232" i="1"/>
  <c r="F232" i="1"/>
  <c r="BN231" i="1"/>
  <c r="BC231" i="1"/>
  <c r="AY231" i="1"/>
  <c r="AW231" i="1"/>
  <c r="AU231" i="1"/>
  <c r="AT231" i="1"/>
  <c r="AS231" i="1"/>
  <c r="AP231" i="1"/>
  <c r="AM231" i="1"/>
  <c r="AJ231" i="1"/>
  <c r="AL231" i="1" s="1"/>
  <c r="AF231" i="1"/>
  <c r="AD231" i="1"/>
  <c r="Y231" i="1"/>
  <c r="X231" i="1"/>
  <c r="W231" i="1"/>
  <c r="V231" i="1"/>
  <c r="U231" i="1"/>
  <c r="T231" i="1"/>
  <c r="F231" i="1"/>
  <c r="BN230" i="1"/>
  <c r="BC230" i="1"/>
  <c r="AY230" i="1"/>
  <c r="AW230" i="1"/>
  <c r="AU230" i="1"/>
  <c r="AT230" i="1"/>
  <c r="AS230" i="1"/>
  <c r="BA230" i="1" s="1"/>
  <c r="AP230" i="1"/>
  <c r="AN230" i="1"/>
  <c r="AM230" i="1"/>
  <c r="AL230" i="1"/>
  <c r="AZ230" i="1" s="1"/>
  <c r="AJ230" i="1"/>
  <c r="AF230" i="1"/>
  <c r="AD230" i="1"/>
  <c r="AI230" i="1" s="1"/>
  <c r="AX230" i="1" s="1"/>
  <c r="Y230" i="1"/>
  <c r="X230" i="1"/>
  <c r="W230" i="1"/>
  <c r="V230" i="1"/>
  <c r="AB230" i="1" s="1"/>
  <c r="U230" i="1"/>
  <c r="T230" i="1"/>
  <c r="Z230" i="1" s="1"/>
  <c r="AC230" i="1" s="1"/>
  <c r="F230" i="1"/>
  <c r="BN229" i="1"/>
  <c r="BC229" i="1"/>
  <c r="AY229" i="1"/>
  <c r="AZ229" i="1" s="1"/>
  <c r="AW229" i="1"/>
  <c r="AU229" i="1"/>
  <c r="AT229" i="1"/>
  <c r="AS229" i="1"/>
  <c r="AP229" i="1"/>
  <c r="AM229" i="1"/>
  <c r="AN229" i="1" s="1"/>
  <c r="AJ229" i="1"/>
  <c r="AL229" i="1" s="1"/>
  <c r="AF229" i="1"/>
  <c r="AD229" i="1"/>
  <c r="AI229" i="1" s="1"/>
  <c r="Y229" i="1"/>
  <c r="X229" i="1"/>
  <c r="W229" i="1"/>
  <c r="V229" i="1"/>
  <c r="U229" i="1"/>
  <c r="AA229" i="1" s="1"/>
  <c r="T229" i="1"/>
  <c r="F229" i="1"/>
  <c r="BN228" i="1"/>
  <c r="BC228" i="1"/>
  <c r="AY228" i="1"/>
  <c r="AW228" i="1"/>
  <c r="AU228" i="1"/>
  <c r="AT228" i="1"/>
  <c r="AS228" i="1"/>
  <c r="AP228" i="1"/>
  <c r="AP216" i="1" s="1"/>
  <c r="AM228" i="1"/>
  <c r="AN228" i="1" s="1"/>
  <c r="AJ228" i="1"/>
  <c r="AL228" i="1" s="1"/>
  <c r="AZ228" i="1" s="1"/>
  <c r="AF228" i="1"/>
  <c r="AD228" i="1"/>
  <c r="Y228" i="1"/>
  <c r="X228" i="1"/>
  <c r="W228" i="1"/>
  <c r="V228" i="1"/>
  <c r="AB228" i="1" s="1"/>
  <c r="U228" i="1"/>
  <c r="T228" i="1"/>
  <c r="Z228" i="1" s="1"/>
  <c r="AC228" i="1" s="1"/>
  <c r="F228" i="1"/>
  <c r="BN227" i="1"/>
  <c r="BC227" i="1"/>
  <c r="AY227" i="1"/>
  <c r="AZ227" i="1" s="1"/>
  <c r="AW227" i="1"/>
  <c r="AU227" i="1"/>
  <c r="AT227" i="1"/>
  <c r="AS227" i="1"/>
  <c r="AP227" i="1"/>
  <c r="AM227" i="1"/>
  <c r="AJ227" i="1"/>
  <c r="AL227" i="1" s="1"/>
  <c r="AF227" i="1"/>
  <c r="AD227" i="1"/>
  <c r="Y227" i="1"/>
  <c r="X227" i="1"/>
  <c r="W227" i="1"/>
  <c r="V227" i="1"/>
  <c r="U227" i="1"/>
  <c r="AA227" i="1" s="1"/>
  <c r="T227" i="1"/>
  <c r="F227" i="1"/>
  <c r="BN226" i="1"/>
  <c r="BC226" i="1"/>
  <c r="AY226" i="1"/>
  <c r="AW226" i="1"/>
  <c r="AU226" i="1"/>
  <c r="AT226" i="1"/>
  <c r="AS226" i="1"/>
  <c r="AP226" i="1"/>
  <c r="AM226" i="1"/>
  <c r="AN226" i="1" s="1"/>
  <c r="AJ226" i="1"/>
  <c r="AL226" i="1" s="1"/>
  <c r="AZ226" i="1" s="1"/>
  <c r="AF226" i="1"/>
  <c r="AD226" i="1"/>
  <c r="Y226" i="1"/>
  <c r="X226" i="1"/>
  <c r="W226" i="1"/>
  <c r="V226" i="1"/>
  <c r="AB226" i="1" s="1"/>
  <c r="U226" i="1"/>
  <c r="T226" i="1"/>
  <c r="Z226" i="1" s="1"/>
  <c r="AC226" i="1" s="1"/>
  <c r="F226" i="1"/>
  <c r="BN225" i="1"/>
  <c r="BC225" i="1"/>
  <c r="AY225" i="1"/>
  <c r="AZ225" i="1" s="1"/>
  <c r="AW225" i="1"/>
  <c r="AU225" i="1"/>
  <c r="AT225" i="1"/>
  <c r="AS225" i="1"/>
  <c r="AP225" i="1"/>
  <c r="AM225" i="1"/>
  <c r="AJ225" i="1"/>
  <c r="AL225" i="1" s="1"/>
  <c r="AF225" i="1"/>
  <c r="AD225" i="1"/>
  <c r="Y225" i="1"/>
  <c r="X225" i="1"/>
  <c r="W225" i="1"/>
  <c r="V225" i="1"/>
  <c r="U225" i="1"/>
  <c r="AA225" i="1" s="1"/>
  <c r="T225" i="1"/>
  <c r="F225" i="1"/>
  <c r="BN224" i="1"/>
  <c r="BC224" i="1"/>
  <c r="AY224" i="1"/>
  <c r="AW224" i="1"/>
  <c r="AU224" i="1"/>
  <c r="AT224" i="1"/>
  <c r="AS224" i="1"/>
  <c r="AP224" i="1"/>
  <c r="AP213" i="1" s="1"/>
  <c r="AM224" i="1"/>
  <c r="AN224" i="1" s="1"/>
  <c r="AJ224" i="1"/>
  <c r="AL224" i="1" s="1"/>
  <c r="AZ224" i="1" s="1"/>
  <c r="AF224" i="1"/>
  <c r="AD224" i="1"/>
  <c r="AI224" i="1" s="1"/>
  <c r="AX224" i="1" s="1"/>
  <c r="Y224" i="1"/>
  <c r="X224" i="1"/>
  <c r="W224" i="1"/>
  <c r="V224" i="1"/>
  <c r="AB224" i="1" s="1"/>
  <c r="U224" i="1"/>
  <c r="AA224" i="1" s="1"/>
  <c r="T224" i="1"/>
  <c r="F224" i="1"/>
  <c r="BN223" i="1"/>
  <c r="BC223" i="1"/>
  <c r="AY223" i="1"/>
  <c r="AW223" i="1"/>
  <c r="AU223" i="1"/>
  <c r="AT223" i="1"/>
  <c r="AS223" i="1"/>
  <c r="AP223" i="1"/>
  <c r="AM223" i="1"/>
  <c r="AJ223" i="1"/>
  <c r="AL223" i="1" s="1"/>
  <c r="AF223" i="1"/>
  <c r="AD223" i="1"/>
  <c r="Y223" i="1"/>
  <c r="X223" i="1"/>
  <c r="W223" i="1"/>
  <c r="V223" i="1"/>
  <c r="U223" i="1"/>
  <c r="T223" i="1"/>
  <c r="F223" i="1"/>
  <c r="BN222" i="1"/>
  <c r="BC222" i="1"/>
  <c r="AY222" i="1"/>
  <c r="AW222" i="1"/>
  <c r="AU222" i="1"/>
  <c r="AT222" i="1"/>
  <c r="AS222" i="1"/>
  <c r="BA222" i="1" s="1"/>
  <c r="AP222" i="1"/>
  <c r="AN222" i="1"/>
  <c r="AM222" i="1"/>
  <c r="AL222" i="1"/>
  <c r="AZ222" i="1" s="1"/>
  <c r="AJ222" i="1"/>
  <c r="AF222" i="1"/>
  <c r="AD222" i="1"/>
  <c r="AI222" i="1" s="1"/>
  <c r="AX222" i="1" s="1"/>
  <c r="Y222" i="1"/>
  <c r="X222" i="1"/>
  <c r="W222" i="1"/>
  <c r="V222" i="1"/>
  <c r="U222" i="1"/>
  <c r="AA222" i="1" s="1"/>
  <c r="T222" i="1"/>
  <c r="F222" i="1"/>
  <c r="BN221" i="1"/>
  <c r="BC221" i="1"/>
  <c r="AY221" i="1"/>
  <c r="AW221" i="1"/>
  <c r="AU221" i="1"/>
  <c r="AT221" i="1"/>
  <c r="AS221" i="1"/>
  <c r="AP221" i="1"/>
  <c r="AM221" i="1"/>
  <c r="AN221" i="1" s="1"/>
  <c r="AJ221" i="1"/>
  <c r="AL221" i="1" s="1"/>
  <c r="AF221" i="1"/>
  <c r="AD221" i="1"/>
  <c r="AI221" i="1" s="1"/>
  <c r="Y221" i="1"/>
  <c r="X221" i="1"/>
  <c r="W221" i="1"/>
  <c r="V221" i="1"/>
  <c r="AB221" i="1" s="1"/>
  <c r="U221" i="1"/>
  <c r="T221" i="1"/>
  <c r="Z221" i="1" s="1"/>
  <c r="AC221" i="1" s="1"/>
  <c r="F221" i="1"/>
  <c r="BN220" i="1"/>
  <c r="BC220" i="1"/>
  <c r="AY220" i="1"/>
  <c r="AW220" i="1"/>
  <c r="AU220" i="1"/>
  <c r="AT220" i="1"/>
  <c r="AS220" i="1"/>
  <c r="BA220" i="1" s="1"/>
  <c r="AN220" i="1"/>
  <c r="AM220" i="1"/>
  <c r="AL220" i="1"/>
  <c r="AZ220" i="1" s="1"/>
  <c r="AJ220" i="1"/>
  <c r="AI220" i="1"/>
  <c r="AX220" i="1" s="1"/>
  <c r="AF220" i="1"/>
  <c r="AD220" i="1"/>
  <c r="Y220" i="1"/>
  <c r="X220" i="1"/>
  <c r="W220" i="1"/>
  <c r="V220" i="1"/>
  <c r="AB220" i="1" s="1"/>
  <c r="U220" i="1"/>
  <c r="T220" i="1"/>
  <c r="Z220" i="1" s="1"/>
  <c r="AC220" i="1" s="1"/>
  <c r="F220" i="1"/>
  <c r="BN219" i="1"/>
  <c r="BC219" i="1"/>
  <c r="AY219" i="1"/>
  <c r="AZ219" i="1" s="1"/>
  <c r="AW219" i="1"/>
  <c r="AU219" i="1"/>
  <c r="AT219" i="1"/>
  <c r="AS219" i="1"/>
  <c r="AP219" i="1"/>
  <c r="AM219" i="1"/>
  <c r="AN219" i="1" s="1"/>
  <c r="AJ219" i="1"/>
  <c r="AL219" i="1" s="1"/>
  <c r="AF219" i="1"/>
  <c r="AD219" i="1"/>
  <c r="AI219" i="1" s="1"/>
  <c r="Y219" i="1"/>
  <c r="X219" i="1"/>
  <c r="W219" i="1"/>
  <c r="V219" i="1"/>
  <c r="U219" i="1"/>
  <c r="AA219" i="1" s="1"/>
  <c r="T219" i="1"/>
  <c r="F219" i="1"/>
  <c r="BN218" i="1"/>
  <c r="BC218" i="1"/>
  <c r="AY218" i="1"/>
  <c r="AW218" i="1"/>
  <c r="AU218" i="1"/>
  <c r="AT218" i="1"/>
  <c r="AS218" i="1"/>
  <c r="AP218" i="1"/>
  <c r="AM218" i="1"/>
  <c r="AN218" i="1" s="1"/>
  <c r="AJ218" i="1"/>
  <c r="AL218" i="1" s="1"/>
  <c r="AZ218" i="1" s="1"/>
  <c r="AF218" i="1"/>
  <c r="AD218" i="1"/>
  <c r="Y218" i="1"/>
  <c r="X218" i="1"/>
  <c r="W218" i="1"/>
  <c r="V218" i="1"/>
  <c r="U218" i="1"/>
  <c r="AA218" i="1" s="1"/>
  <c r="T218" i="1"/>
  <c r="F218" i="1"/>
  <c r="BN217" i="1"/>
  <c r="BC217" i="1"/>
  <c r="AY217" i="1"/>
  <c r="AW217" i="1"/>
  <c r="AU217" i="1"/>
  <c r="AT217" i="1"/>
  <c r="AS217" i="1"/>
  <c r="AP217" i="1"/>
  <c r="AM217" i="1"/>
  <c r="AN217" i="1" s="1"/>
  <c r="AJ217" i="1"/>
  <c r="AL217" i="1" s="1"/>
  <c r="AF217" i="1"/>
  <c r="AD217" i="1"/>
  <c r="Y217" i="1"/>
  <c r="X217" i="1"/>
  <c r="W217" i="1"/>
  <c r="V217" i="1"/>
  <c r="AB217" i="1" s="1"/>
  <c r="U217" i="1"/>
  <c r="T217" i="1"/>
  <c r="Z217" i="1" s="1"/>
  <c r="AC217" i="1" s="1"/>
  <c r="F217" i="1"/>
  <c r="BN216" i="1"/>
  <c r="BC216" i="1"/>
  <c r="AY216" i="1"/>
  <c r="AW216" i="1"/>
  <c r="AU216" i="1"/>
  <c r="AT216" i="1"/>
  <c r="AS216" i="1"/>
  <c r="BA216" i="1" s="1"/>
  <c r="AN216" i="1"/>
  <c r="AM216" i="1"/>
  <c r="AL216" i="1"/>
  <c r="AZ216" i="1" s="1"/>
  <c r="AJ216" i="1"/>
  <c r="AI216" i="1"/>
  <c r="AX216" i="1" s="1"/>
  <c r="AF216" i="1"/>
  <c r="AD216" i="1"/>
  <c r="Y216" i="1"/>
  <c r="X216" i="1"/>
  <c r="W216" i="1"/>
  <c r="V216" i="1"/>
  <c r="AB216" i="1" s="1"/>
  <c r="U216" i="1"/>
  <c r="T216" i="1"/>
  <c r="Z216" i="1" s="1"/>
  <c r="AC216" i="1" s="1"/>
  <c r="F216" i="1"/>
  <c r="BN215" i="1"/>
  <c r="BC215" i="1"/>
  <c r="AY215" i="1"/>
  <c r="AZ215" i="1" s="1"/>
  <c r="AW215" i="1"/>
  <c r="AU215" i="1"/>
  <c r="AT215" i="1"/>
  <c r="AS215" i="1"/>
  <c r="AP215" i="1"/>
  <c r="AM215" i="1"/>
  <c r="AN215" i="1" s="1"/>
  <c r="AJ215" i="1"/>
  <c r="AL215" i="1" s="1"/>
  <c r="AF215" i="1"/>
  <c r="AD215" i="1"/>
  <c r="AI215" i="1" s="1"/>
  <c r="Y215" i="1"/>
  <c r="X215" i="1"/>
  <c r="W215" i="1"/>
  <c r="V215" i="1"/>
  <c r="U215" i="1"/>
  <c r="AA215" i="1" s="1"/>
  <c r="T215" i="1"/>
  <c r="F215" i="1"/>
  <c r="BN214" i="1"/>
  <c r="BC214" i="1"/>
  <c r="AY214" i="1"/>
  <c r="AW214" i="1"/>
  <c r="AU214" i="1"/>
  <c r="AT214" i="1"/>
  <c r="AS214" i="1"/>
  <c r="AP214" i="1"/>
  <c r="AM214" i="1"/>
  <c r="AN214" i="1" s="1"/>
  <c r="AJ214" i="1"/>
  <c r="AL214" i="1" s="1"/>
  <c r="AZ214" i="1" s="1"/>
  <c r="AF214" i="1"/>
  <c r="AD214" i="1"/>
  <c r="Y214" i="1"/>
  <c r="X214" i="1"/>
  <c r="W214" i="1"/>
  <c r="V214" i="1"/>
  <c r="U214" i="1"/>
  <c r="AA214" i="1" s="1"/>
  <c r="T214" i="1"/>
  <c r="F214" i="1"/>
  <c r="BN213" i="1"/>
  <c r="BC213" i="1"/>
  <c r="AY213" i="1"/>
  <c r="AW213" i="1"/>
  <c r="AX213" i="1" s="1"/>
  <c r="AU213" i="1"/>
  <c r="AT213" i="1"/>
  <c r="AS213" i="1"/>
  <c r="AM213" i="1"/>
  <c r="AN213" i="1" s="1"/>
  <c r="AJ213" i="1"/>
  <c r="AL213" i="1" s="1"/>
  <c r="AF213" i="1"/>
  <c r="AD213" i="1"/>
  <c r="AI213" i="1" s="1"/>
  <c r="Y213" i="1"/>
  <c r="X213" i="1"/>
  <c r="W213" i="1"/>
  <c r="V213" i="1"/>
  <c r="U213" i="1"/>
  <c r="AA213" i="1" s="1"/>
  <c r="T213" i="1"/>
  <c r="F213" i="1"/>
  <c r="BN212" i="1"/>
  <c r="BC212" i="1"/>
  <c r="AY212" i="1"/>
  <c r="AW212" i="1"/>
  <c r="AU212" i="1"/>
  <c r="AT212" i="1"/>
  <c r="AS212" i="1"/>
  <c r="AP212" i="1"/>
  <c r="AM212" i="1"/>
  <c r="AN212" i="1" s="1"/>
  <c r="AJ212" i="1"/>
  <c r="AL212" i="1" s="1"/>
  <c r="AZ212" i="1" s="1"/>
  <c r="AF212" i="1"/>
  <c r="AD212" i="1"/>
  <c r="AI212" i="1" s="1"/>
  <c r="AX212" i="1" s="1"/>
  <c r="Y212" i="1"/>
  <c r="X212" i="1"/>
  <c r="W212" i="1"/>
  <c r="V212" i="1"/>
  <c r="AB212" i="1" s="1"/>
  <c r="U212" i="1"/>
  <c r="T212" i="1"/>
  <c r="Z212" i="1" s="1"/>
  <c r="AC212" i="1" s="1"/>
  <c r="F212" i="1"/>
  <c r="BN211" i="1"/>
  <c r="BC211" i="1"/>
  <c r="AY211" i="1"/>
  <c r="AZ211" i="1" s="1"/>
  <c r="AW211" i="1"/>
  <c r="AU211" i="1"/>
  <c r="AT211" i="1"/>
  <c r="AS211" i="1"/>
  <c r="AP211" i="1"/>
  <c r="AM211" i="1"/>
  <c r="AN211" i="1" s="1"/>
  <c r="AJ211" i="1"/>
  <c r="AL211" i="1" s="1"/>
  <c r="AF211" i="1"/>
  <c r="AD211" i="1"/>
  <c r="AI211" i="1" s="1"/>
  <c r="Y211" i="1"/>
  <c r="X211" i="1"/>
  <c r="W211" i="1"/>
  <c r="V211" i="1"/>
  <c r="U211" i="1"/>
  <c r="AA211" i="1" s="1"/>
  <c r="T211" i="1"/>
  <c r="F211" i="1"/>
  <c r="BN210" i="1"/>
  <c r="BC210" i="1"/>
  <c r="AY210" i="1"/>
  <c r="AW210" i="1"/>
  <c r="AU210" i="1"/>
  <c r="AT210" i="1"/>
  <c r="AS210" i="1"/>
  <c r="AP210" i="1"/>
  <c r="AM210" i="1"/>
  <c r="AN210" i="1" s="1"/>
  <c r="AJ210" i="1"/>
  <c r="AL210" i="1" s="1"/>
  <c r="AZ210" i="1" s="1"/>
  <c r="AF210" i="1"/>
  <c r="AD210" i="1"/>
  <c r="Y210" i="1"/>
  <c r="X210" i="1"/>
  <c r="W210" i="1"/>
  <c r="V210" i="1"/>
  <c r="U210" i="1"/>
  <c r="AA210" i="1" s="1"/>
  <c r="T210" i="1"/>
  <c r="F210" i="1"/>
  <c r="BN209" i="1"/>
  <c r="BC209" i="1"/>
  <c r="AY209" i="1"/>
  <c r="AW209" i="1"/>
  <c r="AU209" i="1"/>
  <c r="AT209" i="1"/>
  <c r="AS209" i="1"/>
  <c r="AP209" i="1"/>
  <c r="AM209" i="1"/>
  <c r="AN209" i="1" s="1"/>
  <c r="AJ209" i="1"/>
  <c r="AL209" i="1" s="1"/>
  <c r="AF209" i="1"/>
  <c r="AD209" i="1"/>
  <c r="AI209" i="1" s="1"/>
  <c r="Y209" i="1"/>
  <c r="X209" i="1"/>
  <c r="W209" i="1"/>
  <c r="V209" i="1"/>
  <c r="AB209" i="1" s="1"/>
  <c r="U209" i="1"/>
  <c r="T209" i="1"/>
  <c r="Z209" i="1" s="1"/>
  <c r="AC209" i="1" s="1"/>
  <c r="F209" i="1"/>
  <c r="BN208" i="1"/>
  <c r="BC208" i="1"/>
  <c r="AY208" i="1"/>
  <c r="AW208" i="1"/>
  <c r="AU208" i="1"/>
  <c r="AT208" i="1"/>
  <c r="AS208" i="1"/>
  <c r="BA208" i="1" s="1"/>
  <c r="AP208" i="1"/>
  <c r="AN208" i="1"/>
  <c r="AM208" i="1"/>
  <c r="AL208" i="1"/>
  <c r="AZ208" i="1" s="1"/>
  <c r="AJ208" i="1"/>
  <c r="AI208" i="1"/>
  <c r="AX208" i="1" s="1"/>
  <c r="AF208" i="1"/>
  <c r="AD208" i="1"/>
  <c r="Y208" i="1"/>
  <c r="X208" i="1"/>
  <c r="W208" i="1"/>
  <c r="V208" i="1"/>
  <c r="AB208" i="1" s="1"/>
  <c r="U208" i="1"/>
  <c r="T208" i="1"/>
  <c r="Z208" i="1" s="1"/>
  <c r="AC208" i="1" s="1"/>
  <c r="F208" i="1"/>
  <c r="BN207" i="1"/>
  <c r="BC207" i="1"/>
  <c r="AY207" i="1"/>
  <c r="AW207" i="1"/>
  <c r="AU207" i="1"/>
  <c r="AT207" i="1"/>
  <c r="AS207" i="1"/>
  <c r="AP207" i="1"/>
  <c r="AM207" i="1"/>
  <c r="AN207" i="1" s="1"/>
  <c r="AJ207" i="1"/>
  <c r="AL207" i="1" s="1"/>
  <c r="AF207" i="1"/>
  <c r="AD207" i="1"/>
  <c r="Y207" i="1"/>
  <c r="X207" i="1"/>
  <c r="W207" i="1"/>
  <c r="V207" i="1"/>
  <c r="U207" i="1"/>
  <c r="AA207" i="1" s="1"/>
  <c r="T207" i="1"/>
  <c r="F207" i="1"/>
  <c r="BN206" i="1"/>
  <c r="BC206" i="1"/>
  <c r="AY206" i="1"/>
  <c r="AW206" i="1"/>
  <c r="AU206" i="1"/>
  <c r="AT206" i="1"/>
  <c r="AS206" i="1"/>
  <c r="AP206" i="1"/>
  <c r="AM206" i="1"/>
  <c r="AN206" i="1" s="1"/>
  <c r="AJ206" i="1"/>
  <c r="AL206" i="1" s="1"/>
  <c r="AZ206" i="1" s="1"/>
  <c r="AF206" i="1"/>
  <c r="AD206" i="1"/>
  <c r="Y206" i="1"/>
  <c r="X206" i="1"/>
  <c r="W206" i="1"/>
  <c r="V206" i="1"/>
  <c r="U206" i="1"/>
  <c r="AA206" i="1" s="1"/>
  <c r="T206" i="1"/>
  <c r="F206" i="1"/>
  <c r="BN205" i="1"/>
  <c r="BC205" i="1"/>
  <c r="AY205" i="1"/>
  <c r="AW205" i="1"/>
  <c r="AU205" i="1"/>
  <c r="AT205" i="1"/>
  <c r="AS205" i="1"/>
  <c r="AP205" i="1"/>
  <c r="AM205" i="1"/>
  <c r="AN205" i="1" s="1"/>
  <c r="AJ205" i="1"/>
  <c r="AL205" i="1" s="1"/>
  <c r="AF205" i="1"/>
  <c r="AD205" i="1"/>
  <c r="AI205" i="1" s="1"/>
  <c r="Y205" i="1"/>
  <c r="X205" i="1"/>
  <c r="W205" i="1"/>
  <c r="V205" i="1"/>
  <c r="AB205" i="1" s="1"/>
  <c r="U205" i="1"/>
  <c r="T205" i="1"/>
  <c r="Z205" i="1" s="1"/>
  <c r="AC205" i="1" s="1"/>
  <c r="F205" i="1"/>
  <c r="BN204" i="1"/>
  <c r="BC204" i="1"/>
  <c r="AY204" i="1"/>
  <c r="AW204" i="1"/>
  <c r="AU204" i="1"/>
  <c r="AT204" i="1"/>
  <c r="AS204" i="1"/>
  <c r="BA204" i="1" s="1"/>
  <c r="AP204" i="1"/>
  <c r="AN204" i="1"/>
  <c r="AM204" i="1"/>
  <c r="AL204" i="1"/>
  <c r="AZ204" i="1" s="1"/>
  <c r="AJ204" i="1"/>
  <c r="AI204" i="1"/>
  <c r="AX204" i="1" s="1"/>
  <c r="AF204" i="1"/>
  <c r="AD204" i="1"/>
  <c r="Y204" i="1"/>
  <c r="X204" i="1"/>
  <c r="W204" i="1"/>
  <c r="V204" i="1"/>
  <c r="AB204" i="1" s="1"/>
  <c r="U204" i="1"/>
  <c r="T204" i="1"/>
  <c r="Z204" i="1" s="1"/>
  <c r="AC204" i="1" s="1"/>
  <c r="F204" i="1"/>
  <c r="BN203" i="1"/>
  <c r="BC203" i="1"/>
  <c r="AY203" i="1"/>
  <c r="AW203" i="1"/>
  <c r="AU203" i="1"/>
  <c r="AT203" i="1"/>
  <c r="AS203" i="1"/>
  <c r="AP203" i="1"/>
  <c r="AM203" i="1"/>
  <c r="AN203" i="1" s="1"/>
  <c r="AJ203" i="1"/>
  <c r="AL203" i="1" s="1"/>
  <c r="AF203" i="1"/>
  <c r="AD203" i="1"/>
  <c r="Y203" i="1"/>
  <c r="X203" i="1"/>
  <c r="W203" i="1"/>
  <c r="V203" i="1"/>
  <c r="U203" i="1"/>
  <c r="AA203" i="1" s="1"/>
  <c r="T203" i="1"/>
  <c r="F203" i="1"/>
  <c r="BN202" i="1"/>
  <c r="BC202" i="1"/>
  <c r="AY202" i="1"/>
  <c r="AW202" i="1"/>
  <c r="AU202" i="1"/>
  <c r="AT202" i="1"/>
  <c r="AS202" i="1"/>
  <c r="AP202" i="1"/>
  <c r="AM202" i="1"/>
  <c r="AN202" i="1" s="1"/>
  <c r="AJ202" i="1"/>
  <c r="AL202" i="1" s="1"/>
  <c r="AZ202" i="1" s="1"/>
  <c r="AF202" i="1"/>
  <c r="AD202" i="1"/>
  <c r="AI202" i="1" s="1"/>
  <c r="AX202" i="1" s="1"/>
  <c r="Y202" i="1"/>
  <c r="X202" i="1"/>
  <c r="W202" i="1"/>
  <c r="V202" i="1"/>
  <c r="AB202" i="1" s="1"/>
  <c r="U202" i="1"/>
  <c r="T202" i="1"/>
  <c r="Z202" i="1" s="1"/>
  <c r="AC202" i="1" s="1"/>
  <c r="F202" i="1"/>
  <c r="BN201" i="1"/>
  <c r="BC201" i="1"/>
  <c r="AY201" i="1"/>
  <c r="AW201" i="1"/>
  <c r="AU201" i="1"/>
  <c r="AT201" i="1"/>
  <c r="AS201" i="1"/>
  <c r="AP201" i="1"/>
  <c r="AM201" i="1"/>
  <c r="AN201" i="1" s="1"/>
  <c r="AJ201" i="1"/>
  <c r="AL201" i="1" s="1"/>
  <c r="AF201" i="1"/>
  <c r="AD201" i="1"/>
  <c r="AI201" i="1" s="1"/>
  <c r="Y201" i="1"/>
  <c r="X201" i="1"/>
  <c r="W201" i="1"/>
  <c r="V201" i="1"/>
  <c r="U201" i="1"/>
  <c r="AA201" i="1" s="1"/>
  <c r="T201" i="1"/>
  <c r="F201" i="1"/>
  <c r="BN200" i="1"/>
  <c r="BC200" i="1"/>
  <c r="AY200" i="1"/>
  <c r="AW200" i="1"/>
  <c r="AU200" i="1"/>
  <c r="AT200" i="1"/>
  <c r="AS200" i="1"/>
  <c r="AP200" i="1"/>
  <c r="AM200" i="1"/>
  <c r="AN200" i="1" s="1"/>
  <c r="AJ200" i="1"/>
  <c r="AL200" i="1" s="1"/>
  <c r="AZ200" i="1" s="1"/>
  <c r="AF200" i="1"/>
  <c r="AD200" i="1"/>
  <c r="Y200" i="1"/>
  <c r="X200" i="1"/>
  <c r="W200" i="1"/>
  <c r="V200" i="1"/>
  <c r="U200" i="1"/>
  <c r="AA200" i="1" s="1"/>
  <c r="T200" i="1"/>
  <c r="F200" i="1"/>
  <c r="BN199" i="1"/>
  <c r="BC199" i="1"/>
  <c r="AY199" i="1"/>
  <c r="AW199" i="1"/>
  <c r="AU199" i="1"/>
  <c r="AT199" i="1"/>
  <c r="AS199" i="1"/>
  <c r="AP199" i="1"/>
  <c r="AM199" i="1"/>
  <c r="AN199" i="1" s="1"/>
  <c r="AJ199" i="1"/>
  <c r="AL199" i="1" s="1"/>
  <c r="AF199" i="1"/>
  <c r="AD199" i="1"/>
  <c r="AI199" i="1" s="1"/>
  <c r="Y199" i="1"/>
  <c r="X199" i="1"/>
  <c r="W199" i="1"/>
  <c r="V199" i="1"/>
  <c r="AB199" i="1" s="1"/>
  <c r="U199" i="1"/>
  <c r="T199" i="1"/>
  <c r="Z199" i="1" s="1"/>
  <c r="AC199" i="1" s="1"/>
  <c r="F199" i="1"/>
  <c r="BN198" i="1"/>
  <c r="BC198" i="1"/>
  <c r="AY198" i="1"/>
  <c r="AW198" i="1"/>
  <c r="AU198" i="1"/>
  <c r="AT198" i="1"/>
  <c r="AS198" i="1"/>
  <c r="BA198" i="1" s="1"/>
  <c r="AP198" i="1"/>
  <c r="AN198" i="1"/>
  <c r="AM198" i="1"/>
  <c r="AL198" i="1"/>
  <c r="AZ198" i="1" s="1"/>
  <c r="AJ198" i="1"/>
  <c r="AI198" i="1"/>
  <c r="AX198" i="1" s="1"/>
  <c r="AF198" i="1"/>
  <c r="AD198" i="1"/>
  <c r="Y198" i="1"/>
  <c r="X198" i="1"/>
  <c r="W198" i="1"/>
  <c r="V198" i="1"/>
  <c r="AB198" i="1" s="1"/>
  <c r="U198" i="1"/>
  <c r="T198" i="1"/>
  <c r="Z198" i="1" s="1"/>
  <c r="AC198" i="1" s="1"/>
  <c r="F198" i="1"/>
  <c r="BN197" i="1"/>
  <c r="BC197" i="1"/>
  <c r="AY197" i="1"/>
  <c r="AW197" i="1"/>
  <c r="AU197" i="1"/>
  <c r="AT197" i="1"/>
  <c r="AS197" i="1"/>
  <c r="AP197" i="1"/>
  <c r="AM197" i="1"/>
  <c r="AN197" i="1" s="1"/>
  <c r="AJ197" i="1"/>
  <c r="AL197" i="1" s="1"/>
  <c r="AF197" i="1"/>
  <c r="AD197" i="1"/>
  <c r="Y197" i="1"/>
  <c r="X197" i="1"/>
  <c r="W197" i="1"/>
  <c r="V197" i="1"/>
  <c r="U197" i="1"/>
  <c r="AA197" i="1" s="1"/>
  <c r="T197" i="1"/>
  <c r="F197" i="1"/>
  <c r="BN196" i="1"/>
  <c r="BC196" i="1"/>
  <c r="AY196" i="1"/>
  <c r="AW196" i="1"/>
  <c r="AU196" i="1"/>
  <c r="AT196" i="1"/>
  <c r="AS196" i="1"/>
  <c r="AP196" i="1"/>
  <c r="AM196" i="1"/>
  <c r="AN196" i="1" s="1"/>
  <c r="AJ196" i="1"/>
  <c r="AL196" i="1" s="1"/>
  <c r="AZ196" i="1" s="1"/>
  <c r="AF196" i="1"/>
  <c r="AD196" i="1"/>
  <c r="Y196" i="1"/>
  <c r="X196" i="1"/>
  <c r="W196" i="1"/>
  <c r="V196" i="1"/>
  <c r="U196" i="1"/>
  <c r="AA196" i="1" s="1"/>
  <c r="T196" i="1"/>
  <c r="F196" i="1"/>
  <c r="BN195" i="1"/>
  <c r="BC195" i="1"/>
  <c r="AY195" i="1"/>
  <c r="AW195" i="1"/>
  <c r="AU195" i="1"/>
  <c r="AT195" i="1"/>
  <c r="AS195" i="1"/>
  <c r="AP195" i="1"/>
  <c r="AM195" i="1"/>
  <c r="AN195" i="1" s="1"/>
  <c r="AJ195" i="1"/>
  <c r="AL195" i="1" s="1"/>
  <c r="AF195" i="1"/>
  <c r="AD195" i="1"/>
  <c r="Y195" i="1"/>
  <c r="X195" i="1"/>
  <c r="W195" i="1"/>
  <c r="V195" i="1"/>
  <c r="AB195" i="1" s="1"/>
  <c r="U195" i="1"/>
  <c r="T195" i="1"/>
  <c r="Z195" i="1" s="1"/>
  <c r="AC195" i="1" s="1"/>
  <c r="F195" i="1"/>
  <c r="BN194" i="1"/>
  <c r="BC194" i="1"/>
  <c r="AY194" i="1"/>
  <c r="AW194" i="1"/>
  <c r="AU194" i="1"/>
  <c r="AT194" i="1"/>
  <c r="AS194" i="1"/>
  <c r="BA194" i="1" s="1"/>
  <c r="AP194" i="1"/>
  <c r="AN194" i="1"/>
  <c r="AM194" i="1"/>
  <c r="AL194" i="1"/>
  <c r="AZ194" i="1" s="1"/>
  <c r="AJ194" i="1"/>
  <c r="AF194" i="1"/>
  <c r="AD194" i="1"/>
  <c r="AI194" i="1" s="1"/>
  <c r="AX194" i="1" s="1"/>
  <c r="Y194" i="1"/>
  <c r="X194" i="1"/>
  <c r="W194" i="1"/>
  <c r="V194" i="1"/>
  <c r="U194" i="1"/>
  <c r="AA194" i="1" s="1"/>
  <c r="T194" i="1"/>
  <c r="F194" i="1"/>
  <c r="BN193" i="1"/>
  <c r="BC193" i="1"/>
  <c r="AY193" i="1"/>
  <c r="AW193" i="1"/>
  <c r="AU193" i="1"/>
  <c r="AT193" i="1"/>
  <c r="AS193" i="1"/>
  <c r="AP193" i="1"/>
  <c r="AM193" i="1"/>
  <c r="AN193" i="1" s="1"/>
  <c r="AJ193" i="1"/>
  <c r="AL193" i="1" s="1"/>
  <c r="AF193" i="1"/>
  <c r="AD193" i="1"/>
  <c r="AI193" i="1" s="1"/>
  <c r="Y193" i="1"/>
  <c r="X193" i="1"/>
  <c r="W193" i="1"/>
  <c r="V193" i="1"/>
  <c r="AB193" i="1" s="1"/>
  <c r="U193" i="1"/>
  <c r="T193" i="1"/>
  <c r="Z193" i="1" s="1"/>
  <c r="AC193" i="1" s="1"/>
  <c r="F193" i="1"/>
  <c r="BN192" i="1"/>
  <c r="BC192" i="1"/>
  <c r="AY192" i="1"/>
  <c r="AW192" i="1"/>
  <c r="AU192" i="1"/>
  <c r="AT192" i="1"/>
  <c r="AS192" i="1"/>
  <c r="BA192" i="1" s="1"/>
  <c r="AP192" i="1"/>
  <c r="AN192" i="1"/>
  <c r="AM192" i="1"/>
  <c r="AL192" i="1"/>
  <c r="AZ192" i="1" s="1"/>
  <c r="AJ192" i="1"/>
  <c r="AF192" i="1"/>
  <c r="AD192" i="1"/>
  <c r="AI192" i="1" s="1"/>
  <c r="AX192" i="1" s="1"/>
  <c r="Y192" i="1"/>
  <c r="X192" i="1"/>
  <c r="W192" i="1"/>
  <c r="V192" i="1"/>
  <c r="U192" i="1"/>
  <c r="AA192" i="1" s="1"/>
  <c r="T192" i="1"/>
  <c r="F192" i="1"/>
  <c r="BN191" i="1"/>
  <c r="BC191" i="1"/>
  <c r="AY191" i="1"/>
  <c r="AW191" i="1"/>
  <c r="AU191" i="1"/>
  <c r="AT191" i="1"/>
  <c r="AS191" i="1"/>
  <c r="AP191" i="1"/>
  <c r="AM191" i="1"/>
  <c r="AN191" i="1" s="1"/>
  <c r="AJ191" i="1"/>
  <c r="AL191" i="1" s="1"/>
  <c r="AF191" i="1"/>
  <c r="AD191" i="1"/>
  <c r="AI191" i="1" s="1"/>
  <c r="Y191" i="1"/>
  <c r="X191" i="1"/>
  <c r="W191" i="1"/>
  <c r="V191" i="1"/>
  <c r="AB191" i="1" s="1"/>
  <c r="U191" i="1"/>
  <c r="T191" i="1"/>
  <c r="Z191" i="1" s="1"/>
  <c r="AC191" i="1" s="1"/>
  <c r="F191" i="1"/>
  <c r="BN190" i="1"/>
  <c r="BC190" i="1"/>
  <c r="AY190" i="1"/>
  <c r="AW190" i="1"/>
  <c r="AU190" i="1"/>
  <c r="AT190" i="1"/>
  <c r="AS190" i="1"/>
  <c r="BA190" i="1" s="1"/>
  <c r="AP190" i="1"/>
  <c r="AP179" i="1" s="1"/>
  <c r="AP168" i="1" s="1"/>
  <c r="AP159" i="1" s="1"/>
  <c r="AN190" i="1"/>
  <c r="AM190" i="1"/>
  <c r="AL190" i="1"/>
  <c r="AZ190" i="1" s="1"/>
  <c r="AJ190" i="1"/>
  <c r="AI190" i="1"/>
  <c r="AX190" i="1" s="1"/>
  <c r="AF190" i="1"/>
  <c r="AD190" i="1"/>
  <c r="Y190" i="1"/>
  <c r="X190" i="1"/>
  <c r="W190" i="1"/>
  <c r="V190" i="1"/>
  <c r="AB190" i="1" s="1"/>
  <c r="U190" i="1"/>
  <c r="T190" i="1"/>
  <c r="Z190" i="1" s="1"/>
  <c r="AC190" i="1" s="1"/>
  <c r="F190" i="1"/>
  <c r="BN189" i="1"/>
  <c r="BC189" i="1"/>
  <c r="AY189" i="1"/>
  <c r="AW189" i="1"/>
  <c r="AU189" i="1"/>
  <c r="AT189" i="1"/>
  <c r="AS189" i="1"/>
  <c r="AP189" i="1"/>
  <c r="AM189" i="1"/>
  <c r="AN189" i="1" s="1"/>
  <c r="AJ189" i="1"/>
  <c r="AL189" i="1" s="1"/>
  <c r="AF189" i="1"/>
  <c r="AD189" i="1"/>
  <c r="AI189" i="1" s="1"/>
  <c r="Y189" i="1"/>
  <c r="X189" i="1"/>
  <c r="W189" i="1"/>
  <c r="V189" i="1"/>
  <c r="U189" i="1"/>
  <c r="AA189" i="1" s="1"/>
  <c r="T189" i="1"/>
  <c r="F189" i="1"/>
  <c r="BN188" i="1"/>
  <c r="BC188" i="1"/>
  <c r="AY188" i="1"/>
  <c r="AW188" i="1"/>
  <c r="AU188" i="1"/>
  <c r="AT188" i="1"/>
  <c r="AS188" i="1"/>
  <c r="AP188" i="1"/>
  <c r="AP177" i="1" s="1"/>
  <c r="AM188" i="1"/>
  <c r="AN188" i="1" s="1"/>
  <c r="AJ188" i="1"/>
  <c r="AL188" i="1" s="1"/>
  <c r="AZ188" i="1" s="1"/>
  <c r="AF188" i="1"/>
  <c r="AD188" i="1"/>
  <c r="Y188" i="1"/>
  <c r="X188" i="1"/>
  <c r="W188" i="1"/>
  <c r="V188" i="1"/>
  <c r="U188" i="1"/>
  <c r="AA188" i="1" s="1"/>
  <c r="T188" i="1"/>
  <c r="F188" i="1"/>
  <c r="BN187" i="1"/>
  <c r="BC187" i="1"/>
  <c r="AY187" i="1"/>
  <c r="AW187" i="1"/>
  <c r="AU187" i="1"/>
  <c r="AT187" i="1"/>
  <c r="AS187" i="1"/>
  <c r="AP187" i="1"/>
  <c r="AP175" i="1" s="1"/>
  <c r="AM187" i="1"/>
  <c r="AN187" i="1" s="1"/>
  <c r="AJ187" i="1"/>
  <c r="AL187" i="1" s="1"/>
  <c r="AF187" i="1"/>
  <c r="AD187" i="1"/>
  <c r="Y187" i="1"/>
  <c r="X187" i="1"/>
  <c r="W187" i="1"/>
  <c r="V187" i="1"/>
  <c r="AB187" i="1" s="1"/>
  <c r="U187" i="1"/>
  <c r="T187" i="1"/>
  <c r="Z187" i="1" s="1"/>
  <c r="AC187" i="1" s="1"/>
  <c r="F187" i="1"/>
  <c r="BN186" i="1"/>
  <c r="BC186" i="1"/>
  <c r="AY186" i="1"/>
  <c r="AW186" i="1"/>
  <c r="AU186" i="1"/>
  <c r="AT186" i="1"/>
  <c r="AS186" i="1"/>
  <c r="BA186" i="1" s="1"/>
  <c r="AP186" i="1"/>
  <c r="AN186" i="1"/>
  <c r="AM186" i="1"/>
  <c r="AL186" i="1"/>
  <c r="AZ186" i="1" s="1"/>
  <c r="AJ186" i="1"/>
  <c r="AF186" i="1"/>
  <c r="AD186" i="1"/>
  <c r="AI186" i="1" s="1"/>
  <c r="AX186" i="1" s="1"/>
  <c r="Y186" i="1"/>
  <c r="X186" i="1"/>
  <c r="W186" i="1"/>
  <c r="V186" i="1"/>
  <c r="U186" i="1"/>
  <c r="AA186" i="1" s="1"/>
  <c r="T186" i="1"/>
  <c r="F186" i="1"/>
  <c r="BN185" i="1"/>
  <c r="BC185" i="1"/>
  <c r="AY185" i="1"/>
  <c r="AW185" i="1"/>
  <c r="AU185" i="1"/>
  <c r="AT185" i="1"/>
  <c r="AS185" i="1"/>
  <c r="AP185" i="1"/>
  <c r="AM185" i="1"/>
  <c r="AN185" i="1" s="1"/>
  <c r="AJ185" i="1"/>
  <c r="AL185" i="1" s="1"/>
  <c r="AF185" i="1"/>
  <c r="AD185" i="1"/>
  <c r="Y185" i="1"/>
  <c r="X185" i="1"/>
  <c r="W185" i="1"/>
  <c r="V185" i="1"/>
  <c r="AB185" i="1" s="1"/>
  <c r="U185" i="1"/>
  <c r="T185" i="1"/>
  <c r="Z185" i="1" s="1"/>
  <c r="AC185" i="1" s="1"/>
  <c r="F185" i="1"/>
  <c r="BN184" i="1"/>
  <c r="BC184" i="1"/>
  <c r="AY184" i="1"/>
  <c r="AW184" i="1"/>
  <c r="AU184" i="1"/>
  <c r="AT184" i="1"/>
  <c r="AS184" i="1"/>
  <c r="BA184" i="1" s="1"/>
  <c r="AP184" i="1"/>
  <c r="AP173" i="1" s="1"/>
  <c r="AN184" i="1"/>
  <c r="AM184" i="1"/>
  <c r="AL184" i="1"/>
  <c r="AZ184" i="1" s="1"/>
  <c r="AJ184" i="1"/>
  <c r="AI184" i="1"/>
  <c r="AX184" i="1" s="1"/>
  <c r="AF184" i="1"/>
  <c r="AD184" i="1"/>
  <c r="Y184" i="1"/>
  <c r="X184" i="1"/>
  <c r="W184" i="1"/>
  <c r="V184" i="1"/>
  <c r="AB184" i="1" s="1"/>
  <c r="U184" i="1"/>
  <c r="T184" i="1"/>
  <c r="Z184" i="1" s="1"/>
  <c r="AC184" i="1" s="1"/>
  <c r="F184" i="1"/>
  <c r="BN183" i="1"/>
  <c r="BC183" i="1"/>
  <c r="AY183" i="1"/>
  <c r="AW183" i="1"/>
  <c r="AU183" i="1"/>
  <c r="AT183" i="1"/>
  <c r="AS183" i="1"/>
  <c r="AP183" i="1"/>
  <c r="AM183" i="1"/>
  <c r="AN183" i="1" s="1"/>
  <c r="AJ183" i="1"/>
  <c r="AL183" i="1" s="1"/>
  <c r="AF183" i="1"/>
  <c r="AD183" i="1"/>
  <c r="AI183" i="1" s="1"/>
  <c r="Y183" i="1"/>
  <c r="X183" i="1"/>
  <c r="W183" i="1"/>
  <c r="V183" i="1"/>
  <c r="U183" i="1"/>
  <c r="AA183" i="1" s="1"/>
  <c r="T183" i="1"/>
  <c r="F183" i="1"/>
  <c r="BN182" i="1"/>
  <c r="BC182" i="1"/>
  <c r="AY182" i="1"/>
  <c r="AW182" i="1"/>
  <c r="AU182" i="1"/>
  <c r="AT182" i="1"/>
  <c r="AS182" i="1"/>
  <c r="AP182" i="1"/>
  <c r="AP171" i="1" s="1"/>
  <c r="AM182" i="1"/>
  <c r="AN182" i="1" s="1"/>
  <c r="AJ182" i="1"/>
  <c r="AL182" i="1" s="1"/>
  <c r="AZ182" i="1" s="1"/>
  <c r="AF182" i="1"/>
  <c r="AD182" i="1"/>
  <c r="Y182" i="1"/>
  <c r="X182" i="1"/>
  <c r="W182" i="1"/>
  <c r="V182" i="1"/>
  <c r="U182" i="1"/>
  <c r="AA182" i="1" s="1"/>
  <c r="T182" i="1"/>
  <c r="F182" i="1"/>
  <c r="BP181" i="1"/>
  <c r="BN181" i="1"/>
  <c r="BC181" i="1"/>
  <c r="AY181" i="1"/>
  <c r="AW181" i="1"/>
  <c r="AU181" i="1"/>
  <c r="AT181" i="1"/>
  <c r="AS181" i="1"/>
  <c r="BA181" i="1" s="1"/>
  <c r="AP181" i="1"/>
  <c r="AN181" i="1"/>
  <c r="AM181" i="1"/>
  <c r="AL181" i="1"/>
  <c r="AZ181" i="1" s="1"/>
  <c r="AJ181" i="1"/>
  <c r="AI181" i="1"/>
  <c r="AX181" i="1" s="1"/>
  <c r="AF181" i="1"/>
  <c r="AD181" i="1"/>
  <c r="Y181" i="1"/>
  <c r="X181" i="1"/>
  <c r="W181" i="1"/>
  <c r="V181" i="1"/>
  <c r="AB181" i="1" s="1"/>
  <c r="U181" i="1"/>
  <c r="T181" i="1"/>
  <c r="Z181" i="1" s="1"/>
  <c r="AC181" i="1" s="1"/>
  <c r="F181" i="1"/>
  <c r="BN180" i="1"/>
  <c r="BC180" i="1"/>
  <c r="AY180" i="1"/>
  <c r="AW180" i="1"/>
  <c r="AX180" i="1" s="1"/>
  <c r="AU180" i="1"/>
  <c r="AT180" i="1"/>
  <c r="AS180" i="1"/>
  <c r="AP180" i="1"/>
  <c r="AM180" i="1"/>
  <c r="AN180" i="1" s="1"/>
  <c r="AJ180" i="1"/>
  <c r="AL180" i="1" s="1"/>
  <c r="AF180" i="1"/>
  <c r="AD180" i="1"/>
  <c r="Y180" i="1"/>
  <c r="X180" i="1"/>
  <c r="W180" i="1"/>
  <c r="V180" i="1"/>
  <c r="U180" i="1"/>
  <c r="AA180" i="1" s="1"/>
  <c r="T180" i="1"/>
  <c r="F180" i="1"/>
  <c r="BN179" i="1"/>
  <c r="BC179" i="1"/>
  <c r="AY179" i="1"/>
  <c r="AW179" i="1"/>
  <c r="AU179" i="1"/>
  <c r="AT179" i="1"/>
  <c r="AS179" i="1"/>
  <c r="AM179" i="1"/>
  <c r="AN179" i="1" s="1"/>
  <c r="AJ179" i="1"/>
  <c r="AL179" i="1" s="1"/>
  <c r="AF179" i="1"/>
  <c r="AD179" i="1"/>
  <c r="Y179" i="1"/>
  <c r="X179" i="1"/>
  <c r="W179" i="1"/>
  <c r="V179" i="1"/>
  <c r="U179" i="1"/>
  <c r="AA179" i="1" s="1"/>
  <c r="T179" i="1"/>
  <c r="F179" i="1"/>
  <c r="BN178" i="1"/>
  <c r="BC178" i="1"/>
  <c r="AY178" i="1"/>
  <c r="AW178" i="1"/>
  <c r="AU178" i="1"/>
  <c r="AT178" i="1"/>
  <c r="AS178" i="1"/>
  <c r="AP178" i="1"/>
  <c r="AM178" i="1"/>
  <c r="AN178" i="1" s="1"/>
  <c r="AJ178" i="1"/>
  <c r="AL178" i="1" s="1"/>
  <c r="AZ178" i="1" s="1"/>
  <c r="AF178" i="1"/>
  <c r="AD178" i="1"/>
  <c r="AI178" i="1" s="1"/>
  <c r="AX178" i="1" s="1"/>
  <c r="Y178" i="1"/>
  <c r="X178" i="1"/>
  <c r="W178" i="1"/>
  <c r="V178" i="1"/>
  <c r="AB178" i="1" s="1"/>
  <c r="U178" i="1"/>
  <c r="T178" i="1"/>
  <c r="Z178" i="1" s="1"/>
  <c r="AC178" i="1" s="1"/>
  <c r="F178" i="1"/>
  <c r="BN177" i="1"/>
  <c r="BC177" i="1"/>
  <c r="AY177" i="1"/>
  <c r="AW177" i="1"/>
  <c r="AU177" i="1"/>
  <c r="AT177" i="1"/>
  <c r="AS177" i="1"/>
  <c r="AM177" i="1"/>
  <c r="AN177" i="1" s="1"/>
  <c r="AJ177" i="1"/>
  <c r="AL177" i="1" s="1"/>
  <c r="AF177" i="1"/>
  <c r="AD177" i="1"/>
  <c r="AI177" i="1" s="1"/>
  <c r="Y177" i="1"/>
  <c r="X177" i="1"/>
  <c r="W177" i="1"/>
  <c r="V177" i="1"/>
  <c r="AB177" i="1" s="1"/>
  <c r="U177" i="1"/>
  <c r="T177" i="1"/>
  <c r="Z177" i="1" s="1"/>
  <c r="AC177" i="1" s="1"/>
  <c r="F177" i="1"/>
  <c r="BN176" i="1"/>
  <c r="BC176" i="1"/>
  <c r="AY176" i="1"/>
  <c r="AW176" i="1"/>
  <c r="AU176" i="1"/>
  <c r="AT176" i="1"/>
  <c r="AS176" i="1"/>
  <c r="BA176" i="1" s="1"/>
  <c r="AN176" i="1"/>
  <c r="AM176" i="1"/>
  <c r="AL176" i="1"/>
  <c r="AZ176" i="1" s="1"/>
  <c r="AJ176" i="1"/>
  <c r="AI176" i="1"/>
  <c r="AX176" i="1" s="1"/>
  <c r="AF176" i="1"/>
  <c r="AD176" i="1"/>
  <c r="Y176" i="1"/>
  <c r="X176" i="1"/>
  <c r="W176" i="1"/>
  <c r="V176" i="1"/>
  <c r="AB176" i="1" s="1"/>
  <c r="U176" i="1"/>
  <c r="T176" i="1"/>
  <c r="Z176" i="1" s="1"/>
  <c r="AC176" i="1" s="1"/>
  <c r="F176" i="1"/>
  <c r="BN175" i="1"/>
  <c r="BC175" i="1"/>
  <c r="AY175" i="1"/>
  <c r="AW175" i="1"/>
  <c r="AU175" i="1"/>
  <c r="AT175" i="1"/>
  <c r="AS175" i="1"/>
  <c r="AM175" i="1"/>
  <c r="AN175" i="1" s="1"/>
  <c r="AJ175" i="1"/>
  <c r="AL175" i="1" s="1"/>
  <c r="AF175" i="1"/>
  <c r="AD175" i="1"/>
  <c r="Y175" i="1"/>
  <c r="X175" i="1"/>
  <c r="W175" i="1"/>
  <c r="V175" i="1"/>
  <c r="U175" i="1"/>
  <c r="AA175" i="1" s="1"/>
  <c r="T175" i="1"/>
  <c r="F175" i="1"/>
  <c r="BN174" i="1"/>
  <c r="BC174" i="1"/>
  <c r="AY174" i="1"/>
  <c r="AW174" i="1"/>
  <c r="AU174" i="1"/>
  <c r="AT174" i="1"/>
  <c r="AS174" i="1"/>
  <c r="AP174" i="1"/>
  <c r="AM174" i="1"/>
  <c r="AN174" i="1" s="1"/>
  <c r="AJ174" i="1"/>
  <c r="AL174" i="1" s="1"/>
  <c r="AZ174" i="1" s="1"/>
  <c r="AF174" i="1"/>
  <c r="AD174" i="1"/>
  <c r="Y174" i="1"/>
  <c r="X174" i="1"/>
  <c r="W174" i="1"/>
  <c r="V174" i="1"/>
  <c r="U174" i="1"/>
  <c r="AA174" i="1" s="1"/>
  <c r="T174" i="1"/>
  <c r="F174" i="1"/>
  <c r="BN173" i="1"/>
  <c r="BC173" i="1"/>
  <c r="AY173" i="1"/>
  <c r="AW173" i="1"/>
  <c r="AU173" i="1"/>
  <c r="AT173" i="1"/>
  <c r="AS173" i="1"/>
  <c r="AM173" i="1"/>
  <c r="AN173" i="1" s="1"/>
  <c r="AJ173" i="1"/>
  <c r="AL173" i="1" s="1"/>
  <c r="AF173" i="1"/>
  <c r="AD173" i="1"/>
  <c r="Y173" i="1"/>
  <c r="X173" i="1"/>
  <c r="W173" i="1"/>
  <c r="V173" i="1"/>
  <c r="U173" i="1"/>
  <c r="AA173" i="1" s="1"/>
  <c r="T173" i="1"/>
  <c r="F173" i="1"/>
  <c r="BN172" i="1"/>
  <c r="BC172" i="1"/>
  <c r="AY172" i="1"/>
  <c r="AW172" i="1"/>
  <c r="AU172" i="1"/>
  <c r="AT172" i="1"/>
  <c r="AS172" i="1"/>
  <c r="AP172" i="1"/>
  <c r="AM172" i="1"/>
  <c r="AN172" i="1" s="1"/>
  <c r="AJ172" i="1"/>
  <c r="AL172" i="1" s="1"/>
  <c r="AZ172" i="1" s="1"/>
  <c r="AF172" i="1"/>
  <c r="AD172" i="1"/>
  <c r="Y172" i="1"/>
  <c r="X172" i="1"/>
  <c r="W172" i="1"/>
  <c r="V172" i="1"/>
  <c r="U172" i="1"/>
  <c r="AA172" i="1" s="1"/>
  <c r="T172" i="1"/>
  <c r="F172" i="1"/>
  <c r="BN171" i="1"/>
  <c r="BC171" i="1"/>
  <c r="AY171" i="1"/>
  <c r="AW171" i="1"/>
  <c r="AU171" i="1"/>
  <c r="AT171" i="1"/>
  <c r="AS171" i="1"/>
  <c r="AM171" i="1"/>
  <c r="AN171" i="1" s="1"/>
  <c r="AJ171" i="1"/>
  <c r="AL171" i="1" s="1"/>
  <c r="AF171" i="1"/>
  <c r="AD171" i="1"/>
  <c r="AI171" i="1" s="1"/>
  <c r="Y171" i="1"/>
  <c r="X171" i="1"/>
  <c r="W171" i="1"/>
  <c r="V171" i="1"/>
  <c r="U171" i="1"/>
  <c r="AA171" i="1" s="1"/>
  <c r="T171" i="1"/>
  <c r="F171" i="1"/>
  <c r="BN170" i="1"/>
  <c r="BC170" i="1"/>
  <c r="AY170" i="1"/>
  <c r="AW170" i="1"/>
  <c r="AU170" i="1"/>
  <c r="AT170" i="1"/>
  <c r="AS170" i="1"/>
  <c r="AP170" i="1"/>
  <c r="AM170" i="1"/>
  <c r="AN170" i="1" s="1"/>
  <c r="AJ170" i="1"/>
  <c r="AL170" i="1" s="1"/>
  <c r="AZ170" i="1" s="1"/>
  <c r="AF170" i="1"/>
  <c r="AD170" i="1"/>
  <c r="AI170" i="1" s="1"/>
  <c r="AX170" i="1" s="1"/>
  <c r="Y170" i="1"/>
  <c r="X170" i="1"/>
  <c r="W170" i="1"/>
  <c r="V170" i="1"/>
  <c r="AB170" i="1" s="1"/>
  <c r="U170" i="1"/>
  <c r="T170" i="1"/>
  <c r="Z170" i="1" s="1"/>
  <c r="AC170" i="1" s="1"/>
  <c r="F170" i="1"/>
  <c r="BN169" i="1"/>
  <c r="BC169" i="1"/>
  <c r="AY169" i="1"/>
  <c r="AW169" i="1"/>
  <c r="AU169" i="1"/>
  <c r="AT169" i="1"/>
  <c r="AS169" i="1"/>
  <c r="AP169" i="1"/>
  <c r="AM169" i="1"/>
  <c r="AN169" i="1" s="1"/>
  <c r="AJ169" i="1"/>
  <c r="AL169" i="1" s="1"/>
  <c r="AF169" i="1"/>
  <c r="AD169" i="1"/>
  <c r="Y169" i="1"/>
  <c r="X169" i="1"/>
  <c r="W169" i="1"/>
  <c r="V169" i="1"/>
  <c r="U169" i="1"/>
  <c r="AA169" i="1" s="1"/>
  <c r="T169" i="1"/>
  <c r="F169" i="1"/>
  <c r="BN168" i="1"/>
  <c r="BC168" i="1"/>
  <c r="AY168" i="1"/>
  <c r="AW168" i="1"/>
  <c r="AU168" i="1"/>
  <c r="AT168" i="1"/>
  <c r="AS168" i="1"/>
  <c r="AN168" i="1"/>
  <c r="AM168" i="1"/>
  <c r="AL168" i="1"/>
  <c r="AZ168" i="1" s="1"/>
  <c r="AJ168" i="1"/>
  <c r="AF168" i="1"/>
  <c r="AD168" i="1"/>
  <c r="AI168" i="1" s="1"/>
  <c r="Y168" i="1"/>
  <c r="X168" i="1"/>
  <c r="W168" i="1"/>
  <c r="V168" i="1"/>
  <c r="U168" i="1"/>
  <c r="AA168" i="1" s="1"/>
  <c r="T168" i="1"/>
  <c r="F168" i="1"/>
  <c r="BN167" i="1"/>
  <c r="BC167" i="1"/>
  <c r="AY167" i="1"/>
  <c r="AW167" i="1"/>
  <c r="AU167" i="1"/>
  <c r="AT167" i="1"/>
  <c r="AS167" i="1"/>
  <c r="AP167" i="1"/>
  <c r="AP158" i="1" s="1"/>
  <c r="AP147" i="1" s="1"/>
  <c r="AM167" i="1"/>
  <c r="AN167" i="1" s="1"/>
  <c r="AJ167" i="1"/>
  <c r="AL167" i="1" s="1"/>
  <c r="AF167" i="1"/>
  <c r="AD167" i="1"/>
  <c r="AI167" i="1" s="1"/>
  <c r="Y167" i="1"/>
  <c r="X167" i="1"/>
  <c r="W167" i="1"/>
  <c r="V167" i="1"/>
  <c r="AB167" i="1" s="1"/>
  <c r="U167" i="1"/>
  <c r="T167" i="1"/>
  <c r="Z167" i="1" s="1"/>
  <c r="AC167" i="1" s="1"/>
  <c r="F167" i="1"/>
  <c r="BN166" i="1"/>
  <c r="BC166" i="1"/>
  <c r="AY166" i="1"/>
  <c r="AW166" i="1"/>
  <c r="AU166" i="1"/>
  <c r="AT166" i="1"/>
  <c r="AS166" i="1"/>
  <c r="BA166" i="1" s="1"/>
  <c r="AP166" i="1"/>
  <c r="AP157" i="1" s="1"/>
  <c r="AP148" i="1" s="1"/>
  <c r="AN166" i="1"/>
  <c r="AM166" i="1"/>
  <c r="AL166" i="1"/>
  <c r="AZ166" i="1" s="1"/>
  <c r="AJ166" i="1"/>
  <c r="AF166" i="1"/>
  <c r="AD166" i="1"/>
  <c r="AI166" i="1" s="1"/>
  <c r="AX166" i="1" s="1"/>
  <c r="Y166" i="1"/>
  <c r="X166" i="1"/>
  <c r="W166" i="1"/>
  <c r="V166" i="1"/>
  <c r="U166" i="1"/>
  <c r="AA166" i="1" s="1"/>
  <c r="T166" i="1"/>
  <c r="F166" i="1"/>
  <c r="BN165" i="1"/>
  <c r="BC165" i="1"/>
  <c r="AY165" i="1"/>
  <c r="AW165" i="1"/>
  <c r="AU165" i="1"/>
  <c r="AT165" i="1"/>
  <c r="AS165" i="1"/>
  <c r="AP165" i="1"/>
  <c r="AP156" i="1" s="1"/>
  <c r="AM165" i="1"/>
  <c r="AN165" i="1" s="1"/>
  <c r="AJ165" i="1"/>
  <c r="AL165" i="1" s="1"/>
  <c r="AF165" i="1"/>
  <c r="AD165" i="1"/>
  <c r="Y165" i="1"/>
  <c r="X165" i="1"/>
  <c r="W165" i="1"/>
  <c r="V165" i="1"/>
  <c r="AB165" i="1" s="1"/>
  <c r="U165" i="1"/>
  <c r="T165" i="1"/>
  <c r="Z165" i="1" s="1"/>
  <c r="AC165" i="1" s="1"/>
  <c r="F165" i="1"/>
  <c r="BN164" i="1"/>
  <c r="BC164" i="1"/>
  <c r="AY164" i="1"/>
  <c r="AW164" i="1"/>
  <c r="AU164" i="1"/>
  <c r="AT164" i="1"/>
  <c r="AS164" i="1"/>
  <c r="BA164" i="1" s="1"/>
  <c r="AP164" i="1"/>
  <c r="AN164" i="1"/>
  <c r="AM164" i="1"/>
  <c r="AL164" i="1"/>
  <c r="AZ164" i="1" s="1"/>
  <c r="AJ164" i="1"/>
  <c r="AF164" i="1"/>
  <c r="AD164" i="1"/>
  <c r="AI164" i="1" s="1"/>
  <c r="AX164" i="1" s="1"/>
  <c r="Y164" i="1"/>
  <c r="X164" i="1"/>
  <c r="W164" i="1"/>
  <c r="V164" i="1"/>
  <c r="U164" i="1"/>
  <c r="AA164" i="1" s="1"/>
  <c r="T164" i="1"/>
  <c r="F164" i="1"/>
  <c r="BN163" i="1"/>
  <c r="BC163" i="1"/>
  <c r="AY163" i="1"/>
  <c r="AW163" i="1"/>
  <c r="AU163" i="1"/>
  <c r="AT163" i="1"/>
  <c r="AS163" i="1"/>
  <c r="AP163" i="1"/>
  <c r="AM163" i="1"/>
  <c r="AN163" i="1" s="1"/>
  <c r="AJ163" i="1"/>
  <c r="AL163" i="1" s="1"/>
  <c r="AF163" i="1"/>
  <c r="AD163" i="1"/>
  <c r="AI163" i="1" s="1"/>
  <c r="Y163" i="1"/>
  <c r="X163" i="1"/>
  <c r="W163" i="1"/>
  <c r="V163" i="1"/>
  <c r="AB163" i="1" s="1"/>
  <c r="U163" i="1"/>
  <c r="T163" i="1"/>
  <c r="Z163" i="1" s="1"/>
  <c r="AC163" i="1" s="1"/>
  <c r="F163" i="1"/>
  <c r="BN162" i="1"/>
  <c r="BC162" i="1"/>
  <c r="AY162" i="1"/>
  <c r="AW162" i="1"/>
  <c r="AU162" i="1"/>
  <c r="AT162" i="1"/>
  <c r="AS162" i="1"/>
  <c r="BA162" i="1" s="1"/>
  <c r="AP162" i="1"/>
  <c r="AP153" i="1" s="1"/>
  <c r="AN162" i="1"/>
  <c r="AM162" i="1"/>
  <c r="AL162" i="1"/>
  <c r="AZ162" i="1" s="1"/>
  <c r="AJ162" i="1"/>
  <c r="AI162" i="1"/>
  <c r="AX162" i="1" s="1"/>
  <c r="AF162" i="1"/>
  <c r="AD162" i="1"/>
  <c r="Y162" i="1"/>
  <c r="X162" i="1"/>
  <c r="W162" i="1"/>
  <c r="V162" i="1"/>
  <c r="AB162" i="1" s="1"/>
  <c r="U162" i="1"/>
  <c r="T162" i="1"/>
  <c r="Z162" i="1" s="1"/>
  <c r="AC162" i="1" s="1"/>
  <c r="F162" i="1"/>
  <c r="BN161" i="1"/>
  <c r="BC161" i="1"/>
  <c r="AY161" i="1"/>
  <c r="AW161" i="1"/>
  <c r="AU161" i="1"/>
  <c r="AT161" i="1"/>
  <c r="AS161" i="1"/>
  <c r="AP161" i="1"/>
  <c r="AM161" i="1"/>
  <c r="AN161" i="1" s="1"/>
  <c r="AJ161" i="1"/>
  <c r="AL161" i="1" s="1"/>
  <c r="AF161" i="1"/>
  <c r="AD161" i="1"/>
  <c r="Y161" i="1"/>
  <c r="X161" i="1"/>
  <c r="W161" i="1"/>
  <c r="V161" i="1"/>
  <c r="U161" i="1"/>
  <c r="AA161" i="1" s="1"/>
  <c r="T161" i="1"/>
  <c r="F161" i="1"/>
  <c r="BN160" i="1"/>
  <c r="BC160" i="1"/>
  <c r="AY160" i="1"/>
  <c r="AW160" i="1"/>
  <c r="AU160" i="1"/>
  <c r="AT160" i="1"/>
  <c r="AS160" i="1"/>
  <c r="AP160" i="1"/>
  <c r="AP151" i="1" s="1"/>
  <c r="AM160" i="1"/>
  <c r="AN160" i="1" s="1"/>
  <c r="AJ160" i="1"/>
  <c r="AL160" i="1" s="1"/>
  <c r="AZ160" i="1" s="1"/>
  <c r="AF160" i="1"/>
  <c r="AD160" i="1"/>
  <c r="AI160" i="1" s="1"/>
  <c r="AX160" i="1" s="1"/>
  <c r="Y160" i="1"/>
  <c r="X160" i="1"/>
  <c r="W160" i="1"/>
  <c r="V160" i="1"/>
  <c r="AB160" i="1" s="1"/>
  <c r="U160" i="1"/>
  <c r="T160" i="1"/>
  <c r="Z160" i="1" s="1"/>
  <c r="AC160" i="1" s="1"/>
  <c r="F160" i="1"/>
  <c r="BN159" i="1"/>
  <c r="BC159" i="1"/>
  <c r="AY159" i="1"/>
  <c r="AW159" i="1"/>
  <c r="AU159" i="1"/>
  <c r="AT159" i="1"/>
  <c r="AS159" i="1"/>
  <c r="AM159" i="1"/>
  <c r="AN159" i="1" s="1"/>
  <c r="AJ159" i="1"/>
  <c r="AL159" i="1" s="1"/>
  <c r="AF159" i="1"/>
  <c r="AD159" i="1"/>
  <c r="Y159" i="1"/>
  <c r="X159" i="1"/>
  <c r="W159" i="1"/>
  <c r="V159" i="1"/>
  <c r="AB159" i="1" s="1"/>
  <c r="U159" i="1"/>
  <c r="T159" i="1"/>
  <c r="Z159" i="1" s="1"/>
  <c r="AC159" i="1" s="1"/>
  <c r="F159" i="1"/>
  <c r="BN158" i="1"/>
  <c r="BC158" i="1"/>
  <c r="AY158" i="1"/>
  <c r="AW158" i="1"/>
  <c r="AU158" i="1"/>
  <c r="AT158" i="1"/>
  <c r="AS158" i="1"/>
  <c r="BA158" i="1" s="1"/>
  <c r="AN158" i="1"/>
  <c r="AM158" i="1"/>
  <c r="AL158" i="1"/>
  <c r="AZ158" i="1" s="1"/>
  <c r="AJ158" i="1"/>
  <c r="AI158" i="1"/>
  <c r="AX158" i="1" s="1"/>
  <c r="AF158" i="1"/>
  <c r="AD158" i="1"/>
  <c r="Y158" i="1"/>
  <c r="X158" i="1"/>
  <c r="W158" i="1"/>
  <c r="V158" i="1"/>
  <c r="AB158" i="1" s="1"/>
  <c r="U158" i="1"/>
  <c r="T158" i="1"/>
  <c r="Z158" i="1" s="1"/>
  <c r="AC158" i="1" s="1"/>
  <c r="F158" i="1"/>
  <c r="BN157" i="1"/>
  <c r="BC157" i="1"/>
  <c r="AY157" i="1"/>
  <c r="AW157" i="1"/>
  <c r="AU157" i="1"/>
  <c r="AT157" i="1"/>
  <c r="AS157" i="1"/>
  <c r="AM157" i="1"/>
  <c r="AN157" i="1" s="1"/>
  <c r="AJ157" i="1"/>
  <c r="AL157" i="1" s="1"/>
  <c r="AF157" i="1"/>
  <c r="AD157" i="1"/>
  <c r="Y157" i="1"/>
  <c r="X157" i="1"/>
  <c r="W157" i="1"/>
  <c r="V157" i="1"/>
  <c r="AB157" i="1" s="1"/>
  <c r="U157" i="1"/>
  <c r="T157" i="1"/>
  <c r="Z157" i="1" s="1"/>
  <c r="AC157" i="1" s="1"/>
  <c r="F157" i="1"/>
  <c r="BN156" i="1"/>
  <c r="BC156" i="1"/>
  <c r="AY156" i="1"/>
  <c r="AW156" i="1"/>
  <c r="AU156" i="1"/>
  <c r="AT156" i="1"/>
  <c r="AS156" i="1"/>
  <c r="BA156" i="1" s="1"/>
  <c r="AN156" i="1"/>
  <c r="AM156" i="1"/>
  <c r="AL156" i="1"/>
  <c r="AZ156" i="1" s="1"/>
  <c r="AJ156" i="1"/>
  <c r="AF156" i="1"/>
  <c r="AD156" i="1"/>
  <c r="AI156" i="1" s="1"/>
  <c r="AX156" i="1" s="1"/>
  <c r="Y156" i="1"/>
  <c r="X156" i="1"/>
  <c r="W156" i="1"/>
  <c r="V156" i="1"/>
  <c r="U156" i="1"/>
  <c r="AA156" i="1" s="1"/>
  <c r="T156" i="1"/>
  <c r="F156" i="1"/>
  <c r="BN155" i="1"/>
  <c r="BC155" i="1"/>
  <c r="AY155" i="1"/>
  <c r="AW155" i="1"/>
  <c r="AU155" i="1"/>
  <c r="AT155" i="1"/>
  <c r="AS155" i="1"/>
  <c r="AM155" i="1"/>
  <c r="AN155" i="1" s="1"/>
  <c r="AJ155" i="1"/>
  <c r="AL155" i="1" s="1"/>
  <c r="AF155" i="1"/>
  <c r="AD155" i="1"/>
  <c r="AI155" i="1" s="1"/>
  <c r="Y155" i="1"/>
  <c r="X155" i="1"/>
  <c r="W155" i="1"/>
  <c r="V155" i="1"/>
  <c r="U155" i="1"/>
  <c r="AA155" i="1" s="1"/>
  <c r="T155" i="1"/>
  <c r="F155" i="1"/>
  <c r="BN154" i="1"/>
  <c r="BC154" i="1"/>
  <c r="AY154" i="1"/>
  <c r="AW154" i="1"/>
  <c r="AU154" i="1"/>
  <c r="AT154" i="1"/>
  <c r="AS154" i="1"/>
  <c r="AP154" i="1"/>
  <c r="AM154" i="1"/>
  <c r="AN154" i="1" s="1"/>
  <c r="AJ154" i="1"/>
  <c r="AL154" i="1" s="1"/>
  <c r="AZ154" i="1" s="1"/>
  <c r="AF154" i="1"/>
  <c r="AD154" i="1"/>
  <c r="Y154" i="1"/>
  <c r="X154" i="1"/>
  <c r="W154" i="1"/>
  <c r="V154" i="1"/>
  <c r="U154" i="1"/>
  <c r="AA154" i="1" s="1"/>
  <c r="T154" i="1"/>
  <c r="F154" i="1"/>
  <c r="BN153" i="1"/>
  <c r="BC153" i="1"/>
  <c r="AY153" i="1"/>
  <c r="AW153" i="1"/>
  <c r="AU153" i="1"/>
  <c r="AT153" i="1"/>
  <c r="AS153" i="1"/>
  <c r="AM153" i="1"/>
  <c r="AN153" i="1" s="1"/>
  <c r="AJ153" i="1"/>
  <c r="AL153" i="1" s="1"/>
  <c r="AF153" i="1"/>
  <c r="AD153" i="1"/>
  <c r="Y153" i="1"/>
  <c r="X153" i="1"/>
  <c r="W153" i="1"/>
  <c r="V153" i="1"/>
  <c r="U153" i="1"/>
  <c r="AA153" i="1" s="1"/>
  <c r="T153" i="1"/>
  <c r="F153" i="1"/>
  <c r="BN152" i="1"/>
  <c r="BC152" i="1"/>
  <c r="AY152" i="1"/>
  <c r="AW152" i="1"/>
  <c r="AU152" i="1"/>
  <c r="AT152" i="1"/>
  <c r="AS152" i="1"/>
  <c r="AP152" i="1"/>
  <c r="AM152" i="1"/>
  <c r="AN152" i="1" s="1"/>
  <c r="AJ152" i="1"/>
  <c r="AL152" i="1" s="1"/>
  <c r="AZ152" i="1" s="1"/>
  <c r="AF152" i="1"/>
  <c r="AD152" i="1"/>
  <c r="Y152" i="1"/>
  <c r="X152" i="1"/>
  <c r="W152" i="1"/>
  <c r="V152" i="1"/>
  <c r="U152" i="1"/>
  <c r="AA152" i="1" s="1"/>
  <c r="T152" i="1"/>
  <c r="F152" i="1"/>
  <c r="BN151" i="1"/>
  <c r="BC151" i="1"/>
  <c r="AY151" i="1"/>
  <c r="AW151" i="1"/>
  <c r="AU151" i="1"/>
  <c r="AT151" i="1"/>
  <c r="AS151" i="1"/>
  <c r="AM151" i="1"/>
  <c r="AN151" i="1" s="1"/>
  <c r="AJ151" i="1"/>
  <c r="AL151" i="1" s="1"/>
  <c r="AF151" i="1"/>
  <c r="AD151" i="1"/>
  <c r="Y151" i="1"/>
  <c r="X151" i="1"/>
  <c r="W151" i="1"/>
  <c r="V151" i="1"/>
  <c r="U151" i="1"/>
  <c r="AA151" i="1" s="1"/>
  <c r="T151" i="1"/>
  <c r="F151" i="1"/>
  <c r="BN150" i="1"/>
  <c r="BC150" i="1"/>
  <c r="AY150" i="1"/>
  <c r="AW150" i="1"/>
  <c r="AU150" i="1"/>
  <c r="AT150" i="1"/>
  <c r="AS150" i="1"/>
  <c r="AP150" i="1"/>
  <c r="AM150" i="1"/>
  <c r="AN150" i="1" s="1"/>
  <c r="AJ150" i="1"/>
  <c r="AL150" i="1" s="1"/>
  <c r="AZ150" i="1" s="1"/>
  <c r="AF150" i="1"/>
  <c r="AD150" i="1"/>
  <c r="Y150" i="1"/>
  <c r="X150" i="1"/>
  <c r="W150" i="1"/>
  <c r="V150" i="1"/>
  <c r="U150" i="1"/>
  <c r="AA150" i="1" s="1"/>
  <c r="T150" i="1"/>
  <c r="F150" i="1"/>
  <c r="BN149" i="1"/>
  <c r="BC149" i="1"/>
  <c r="AY149" i="1"/>
  <c r="AW149" i="1"/>
  <c r="AU149" i="1"/>
  <c r="AT149" i="1"/>
  <c r="AS149" i="1"/>
  <c r="AP149" i="1"/>
  <c r="AM149" i="1"/>
  <c r="AN149" i="1" s="1"/>
  <c r="AJ149" i="1"/>
  <c r="AL149" i="1" s="1"/>
  <c r="AF149" i="1"/>
  <c r="AD149" i="1"/>
  <c r="AI149" i="1" s="1"/>
  <c r="Y149" i="1"/>
  <c r="X149" i="1"/>
  <c r="W149" i="1"/>
  <c r="V149" i="1"/>
  <c r="AB149" i="1" s="1"/>
  <c r="U149" i="1"/>
  <c r="T149" i="1"/>
  <c r="Z149" i="1" s="1"/>
  <c r="AC149" i="1" s="1"/>
  <c r="F149" i="1"/>
  <c r="BN148" i="1"/>
  <c r="BC148" i="1"/>
  <c r="AY148" i="1"/>
  <c r="AW148" i="1"/>
  <c r="AU148" i="1"/>
  <c r="AT148" i="1"/>
  <c r="AS148" i="1"/>
  <c r="BA148" i="1" s="1"/>
  <c r="AM148" i="1"/>
  <c r="AJ148" i="1"/>
  <c r="AL148" i="1" s="1"/>
  <c r="AZ148" i="1" s="1"/>
  <c r="AF148" i="1"/>
  <c r="AD148" i="1"/>
  <c r="Y148" i="1"/>
  <c r="X148" i="1"/>
  <c r="W148" i="1"/>
  <c r="V148" i="1"/>
  <c r="U148" i="1"/>
  <c r="AA148" i="1" s="1"/>
  <c r="T148" i="1"/>
  <c r="F148" i="1"/>
  <c r="BN147" i="1"/>
  <c r="BC147" i="1"/>
  <c r="AY147" i="1"/>
  <c r="AW147" i="1"/>
  <c r="AU147" i="1"/>
  <c r="AT147" i="1"/>
  <c r="AS147" i="1"/>
  <c r="AM147" i="1"/>
  <c r="AN147" i="1" s="1"/>
  <c r="AJ147" i="1"/>
  <c r="AL147" i="1" s="1"/>
  <c r="AF147" i="1"/>
  <c r="AD147" i="1"/>
  <c r="Y147" i="1"/>
  <c r="X147" i="1"/>
  <c r="W147" i="1"/>
  <c r="V147" i="1"/>
  <c r="U147" i="1"/>
  <c r="AA147" i="1" s="1"/>
  <c r="T147" i="1"/>
  <c r="F147" i="1"/>
  <c r="BN146" i="1"/>
  <c r="BC146" i="1"/>
  <c r="AY146" i="1"/>
  <c r="AW146" i="1"/>
  <c r="AU146" i="1"/>
  <c r="AT146" i="1"/>
  <c r="AS146" i="1"/>
  <c r="AP146" i="1"/>
  <c r="AM146" i="1"/>
  <c r="AN146" i="1" s="1"/>
  <c r="AJ146" i="1"/>
  <c r="AL146" i="1" s="1"/>
  <c r="AZ146" i="1" s="1"/>
  <c r="AF146" i="1"/>
  <c r="AD146" i="1"/>
  <c r="AI146" i="1" s="1"/>
  <c r="AX146" i="1" s="1"/>
  <c r="Y146" i="1"/>
  <c r="X146" i="1"/>
  <c r="W146" i="1"/>
  <c r="V146" i="1"/>
  <c r="AB146" i="1" s="1"/>
  <c r="U146" i="1"/>
  <c r="T146" i="1"/>
  <c r="Z146" i="1" s="1"/>
  <c r="AC146" i="1" s="1"/>
  <c r="F146" i="1"/>
  <c r="BN145" i="1"/>
  <c r="BC145" i="1"/>
  <c r="AY145" i="1"/>
  <c r="AW145" i="1"/>
  <c r="AU145" i="1"/>
  <c r="AT145" i="1"/>
  <c r="AS145" i="1"/>
  <c r="AP145" i="1"/>
  <c r="AM145" i="1"/>
  <c r="AN145" i="1" s="1"/>
  <c r="AJ145" i="1"/>
  <c r="AL145" i="1" s="1"/>
  <c r="AF145" i="1"/>
  <c r="AD145" i="1"/>
  <c r="Y145" i="1"/>
  <c r="X145" i="1"/>
  <c r="W145" i="1"/>
  <c r="V145" i="1"/>
  <c r="U145" i="1"/>
  <c r="AA145" i="1" s="1"/>
  <c r="T145" i="1"/>
  <c r="F145" i="1"/>
  <c r="BN144" i="1"/>
  <c r="BC144" i="1"/>
  <c r="AY144" i="1"/>
  <c r="AW144" i="1"/>
  <c r="AU144" i="1"/>
  <c r="AT144" i="1"/>
  <c r="AS144" i="1"/>
  <c r="AP144" i="1"/>
  <c r="AM144" i="1"/>
  <c r="AJ144" i="1"/>
  <c r="AL144" i="1" s="1"/>
  <c r="AZ144" i="1" s="1"/>
  <c r="AF144" i="1"/>
  <c r="AD144" i="1"/>
  <c r="Y144" i="1"/>
  <c r="X144" i="1"/>
  <c r="W144" i="1"/>
  <c r="V144" i="1"/>
  <c r="U144" i="1"/>
  <c r="AA144" i="1" s="1"/>
  <c r="T144" i="1"/>
  <c r="F144" i="1"/>
  <c r="BN143" i="1"/>
  <c r="BC143" i="1"/>
  <c r="AY143" i="1"/>
  <c r="AW143" i="1"/>
  <c r="AU143" i="1"/>
  <c r="AT143" i="1"/>
  <c r="AS143" i="1"/>
  <c r="AP143" i="1"/>
  <c r="AM143" i="1"/>
  <c r="AN143" i="1" s="1"/>
  <c r="AJ143" i="1"/>
  <c r="AL143" i="1" s="1"/>
  <c r="AF143" i="1"/>
  <c r="AD143" i="1"/>
  <c r="Y143" i="1"/>
  <c r="X143" i="1"/>
  <c r="W143" i="1"/>
  <c r="V143" i="1"/>
  <c r="AB143" i="1" s="1"/>
  <c r="U143" i="1"/>
  <c r="T143" i="1"/>
  <c r="Z143" i="1" s="1"/>
  <c r="AC143" i="1" s="1"/>
  <c r="F143" i="1"/>
  <c r="BN142" i="1"/>
  <c r="BC142" i="1"/>
  <c r="AY142" i="1"/>
  <c r="AW142" i="1"/>
  <c r="AU142" i="1"/>
  <c r="AT142" i="1"/>
  <c r="AS142" i="1"/>
  <c r="BA142" i="1" s="1"/>
  <c r="AP142" i="1"/>
  <c r="AN142" i="1"/>
  <c r="AM142" i="1"/>
  <c r="AL142" i="1"/>
  <c r="AZ142" i="1" s="1"/>
  <c r="AJ142" i="1"/>
  <c r="AI142" i="1"/>
  <c r="AX142" i="1" s="1"/>
  <c r="AF142" i="1"/>
  <c r="AD142" i="1"/>
  <c r="Y142" i="1"/>
  <c r="X142" i="1"/>
  <c r="W142" i="1"/>
  <c r="V142" i="1"/>
  <c r="AB142" i="1" s="1"/>
  <c r="U142" i="1"/>
  <c r="T142" i="1"/>
  <c r="Z142" i="1" s="1"/>
  <c r="AC142" i="1" s="1"/>
  <c r="F142" i="1"/>
  <c r="BN141" i="1"/>
  <c r="BC141" i="1"/>
  <c r="AY141" i="1"/>
  <c r="AW141" i="1"/>
  <c r="AU141" i="1"/>
  <c r="AT141" i="1"/>
  <c r="AS141" i="1"/>
  <c r="AP141" i="1"/>
  <c r="AM141" i="1"/>
  <c r="AN141" i="1" s="1"/>
  <c r="AJ141" i="1"/>
  <c r="AL141" i="1" s="1"/>
  <c r="AF141" i="1"/>
  <c r="AD141" i="1"/>
  <c r="AI141" i="1" s="1"/>
  <c r="Y141" i="1"/>
  <c r="X141" i="1"/>
  <c r="W141" i="1"/>
  <c r="V141" i="1"/>
  <c r="U141" i="1"/>
  <c r="AA141" i="1" s="1"/>
  <c r="T141" i="1"/>
  <c r="F141" i="1"/>
  <c r="BN140" i="1"/>
  <c r="BC140" i="1"/>
  <c r="AY140" i="1"/>
  <c r="AW140" i="1"/>
  <c r="AU140" i="1"/>
  <c r="AT140" i="1"/>
  <c r="AS140" i="1"/>
  <c r="AP140" i="1"/>
  <c r="AM140" i="1"/>
  <c r="AN140" i="1" s="1"/>
  <c r="AJ140" i="1"/>
  <c r="AL140" i="1" s="1"/>
  <c r="AZ140" i="1" s="1"/>
  <c r="AF140" i="1"/>
  <c r="AD140" i="1"/>
  <c r="AI140" i="1" s="1"/>
  <c r="AX140" i="1" s="1"/>
  <c r="Y140" i="1"/>
  <c r="X140" i="1"/>
  <c r="W140" i="1"/>
  <c r="V140" i="1"/>
  <c r="AB140" i="1" s="1"/>
  <c r="U140" i="1"/>
  <c r="T140" i="1"/>
  <c r="Z140" i="1" s="1"/>
  <c r="AC140" i="1" s="1"/>
  <c r="F140" i="1"/>
  <c r="BN139" i="1"/>
  <c r="BC139" i="1"/>
  <c r="AY139" i="1"/>
  <c r="AW139" i="1"/>
  <c r="AU139" i="1"/>
  <c r="AT139" i="1"/>
  <c r="AS139" i="1"/>
  <c r="AP139" i="1"/>
  <c r="AM139" i="1"/>
  <c r="AN139" i="1" s="1"/>
  <c r="AJ139" i="1"/>
  <c r="AL139" i="1" s="1"/>
  <c r="AF139" i="1"/>
  <c r="AD139" i="1"/>
  <c r="AI139" i="1" s="1"/>
  <c r="Y139" i="1"/>
  <c r="X139" i="1"/>
  <c r="W139" i="1"/>
  <c r="V139" i="1"/>
  <c r="U139" i="1"/>
  <c r="AA139" i="1" s="1"/>
  <c r="T139" i="1"/>
  <c r="F139" i="1"/>
  <c r="BN138" i="1"/>
  <c r="BC138" i="1"/>
  <c r="AY138" i="1"/>
  <c r="AW138" i="1"/>
  <c r="AU138" i="1"/>
  <c r="AT138" i="1"/>
  <c r="AS138" i="1"/>
  <c r="AP138" i="1"/>
  <c r="AM138" i="1"/>
  <c r="AJ138" i="1"/>
  <c r="AL138" i="1" s="1"/>
  <c r="AZ138" i="1" s="1"/>
  <c r="AF138" i="1"/>
  <c r="AD138" i="1"/>
  <c r="Y138" i="1"/>
  <c r="X138" i="1"/>
  <c r="W138" i="1"/>
  <c r="V138" i="1"/>
  <c r="U138" i="1"/>
  <c r="AA138" i="1" s="1"/>
  <c r="T138" i="1"/>
  <c r="F138" i="1"/>
  <c r="BN137" i="1"/>
  <c r="BC137" i="1"/>
  <c r="AY137" i="1"/>
  <c r="AW137" i="1"/>
  <c r="AU137" i="1"/>
  <c r="AT137" i="1"/>
  <c r="AS137" i="1"/>
  <c r="AP137" i="1"/>
  <c r="AM137" i="1"/>
  <c r="AN137" i="1" s="1"/>
  <c r="AJ137" i="1"/>
  <c r="AL137" i="1" s="1"/>
  <c r="AF137" i="1"/>
  <c r="AD137" i="1"/>
  <c r="Y137" i="1"/>
  <c r="X137" i="1"/>
  <c r="W137" i="1"/>
  <c r="V137" i="1"/>
  <c r="AB137" i="1" s="1"/>
  <c r="U137" i="1"/>
  <c r="T137" i="1"/>
  <c r="Z137" i="1" s="1"/>
  <c r="AC137" i="1" s="1"/>
  <c r="F137" i="1"/>
  <c r="BN136" i="1"/>
  <c r="BC136" i="1"/>
  <c r="AY136" i="1"/>
  <c r="AW136" i="1"/>
  <c r="AU136" i="1"/>
  <c r="AT136" i="1"/>
  <c r="AS136" i="1"/>
  <c r="BA136" i="1" s="1"/>
  <c r="AP136" i="1"/>
  <c r="AN136" i="1"/>
  <c r="AM136" i="1"/>
  <c r="AL136" i="1"/>
  <c r="AZ136" i="1" s="1"/>
  <c r="AJ136" i="1"/>
  <c r="AI136" i="1"/>
  <c r="AX136" i="1" s="1"/>
  <c r="AF136" i="1"/>
  <c r="AD136" i="1"/>
  <c r="Y136" i="1"/>
  <c r="X136" i="1"/>
  <c r="W136" i="1"/>
  <c r="V136" i="1"/>
  <c r="AB136" i="1" s="1"/>
  <c r="U136" i="1"/>
  <c r="T136" i="1"/>
  <c r="Z136" i="1" s="1"/>
  <c r="AC136" i="1" s="1"/>
  <c r="F136" i="1"/>
  <c r="BN135" i="1"/>
  <c r="BC135" i="1"/>
  <c r="AY135" i="1"/>
  <c r="AW135" i="1"/>
  <c r="AU135" i="1"/>
  <c r="AT135" i="1"/>
  <c r="AS135" i="1"/>
  <c r="AP135" i="1"/>
  <c r="AM135" i="1"/>
  <c r="AN135" i="1" s="1"/>
  <c r="AJ135" i="1"/>
  <c r="AL135" i="1" s="1"/>
  <c r="AF135" i="1"/>
  <c r="AD135" i="1"/>
  <c r="AI135" i="1" s="1"/>
  <c r="Y135" i="1"/>
  <c r="X135" i="1"/>
  <c r="W135" i="1"/>
  <c r="V135" i="1"/>
  <c r="U135" i="1"/>
  <c r="AA135" i="1" s="1"/>
  <c r="T135" i="1"/>
  <c r="F135" i="1"/>
  <c r="BN134" i="1"/>
  <c r="BC134" i="1"/>
  <c r="AY134" i="1"/>
  <c r="AW134" i="1"/>
  <c r="AU134" i="1"/>
  <c r="AT134" i="1"/>
  <c r="AS134" i="1"/>
  <c r="AP134" i="1"/>
  <c r="AM134" i="1"/>
  <c r="AN134" i="1" s="1"/>
  <c r="AJ134" i="1"/>
  <c r="AL134" i="1" s="1"/>
  <c r="AZ134" i="1" s="1"/>
  <c r="AF134" i="1"/>
  <c r="AD134" i="1"/>
  <c r="AI134" i="1" s="1"/>
  <c r="AX134" i="1" s="1"/>
  <c r="Y134" i="1"/>
  <c r="X134" i="1"/>
  <c r="W134" i="1"/>
  <c r="V134" i="1"/>
  <c r="AB134" i="1" s="1"/>
  <c r="U134" i="1"/>
  <c r="T134" i="1"/>
  <c r="Z134" i="1" s="1"/>
  <c r="AC134" i="1" s="1"/>
  <c r="F134" i="1"/>
  <c r="BN133" i="1"/>
  <c r="BC133" i="1"/>
  <c r="AY133" i="1"/>
  <c r="AW133" i="1"/>
  <c r="AU133" i="1"/>
  <c r="AT133" i="1"/>
  <c r="AS133" i="1"/>
  <c r="AP133" i="1"/>
  <c r="AM133" i="1"/>
  <c r="AN133" i="1" s="1"/>
  <c r="AJ133" i="1"/>
  <c r="AL133" i="1" s="1"/>
  <c r="AF133" i="1"/>
  <c r="AD133" i="1"/>
  <c r="Y133" i="1"/>
  <c r="X133" i="1"/>
  <c r="W133" i="1"/>
  <c r="V133" i="1"/>
  <c r="U133" i="1"/>
  <c r="AA133" i="1" s="1"/>
  <c r="T133" i="1"/>
  <c r="F133" i="1"/>
  <c r="BN132" i="1"/>
  <c r="BC132" i="1"/>
  <c r="AY132" i="1"/>
  <c r="AW132" i="1"/>
  <c r="AU132" i="1"/>
  <c r="AT132" i="1"/>
  <c r="AS132" i="1"/>
  <c r="AP132" i="1"/>
  <c r="AM132" i="1"/>
  <c r="AJ132" i="1"/>
  <c r="AL132" i="1" s="1"/>
  <c r="AZ132" i="1" s="1"/>
  <c r="AF132" i="1"/>
  <c r="AD132" i="1"/>
  <c r="Y132" i="1"/>
  <c r="X132" i="1"/>
  <c r="W132" i="1"/>
  <c r="V132" i="1"/>
  <c r="U132" i="1"/>
  <c r="AA132" i="1" s="1"/>
  <c r="T132" i="1"/>
  <c r="F132" i="1"/>
  <c r="BN131" i="1"/>
  <c r="BC131" i="1"/>
  <c r="AY131" i="1"/>
  <c r="AW131" i="1"/>
  <c r="AU131" i="1"/>
  <c r="AT131" i="1"/>
  <c r="AS131" i="1"/>
  <c r="AP131" i="1"/>
  <c r="AM131" i="1"/>
  <c r="AN131" i="1" s="1"/>
  <c r="AJ131" i="1"/>
  <c r="AL131" i="1" s="1"/>
  <c r="AF131" i="1"/>
  <c r="AD131" i="1"/>
  <c r="Y131" i="1"/>
  <c r="X131" i="1"/>
  <c r="W131" i="1"/>
  <c r="V131" i="1"/>
  <c r="AB131" i="1" s="1"/>
  <c r="U131" i="1"/>
  <c r="T131" i="1"/>
  <c r="Z131" i="1" s="1"/>
  <c r="AC131" i="1" s="1"/>
  <c r="F131" i="1"/>
  <c r="BN130" i="1"/>
  <c r="BC130" i="1"/>
  <c r="AY130" i="1"/>
  <c r="AW130" i="1"/>
  <c r="AU130" i="1"/>
  <c r="AT130" i="1"/>
  <c r="AS130" i="1"/>
  <c r="BA130" i="1" s="1"/>
  <c r="AP130" i="1"/>
  <c r="AN130" i="1"/>
  <c r="AM130" i="1"/>
  <c r="AL130" i="1"/>
  <c r="AZ130" i="1" s="1"/>
  <c r="AJ130" i="1"/>
  <c r="AI130" i="1"/>
  <c r="AX130" i="1" s="1"/>
  <c r="AF130" i="1"/>
  <c r="AD130" i="1"/>
  <c r="Y130" i="1"/>
  <c r="X130" i="1"/>
  <c r="W130" i="1"/>
  <c r="V130" i="1"/>
  <c r="AB130" i="1" s="1"/>
  <c r="U130" i="1"/>
  <c r="T130" i="1"/>
  <c r="Z130" i="1" s="1"/>
  <c r="AC130" i="1" s="1"/>
  <c r="F130" i="1"/>
  <c r="BN129" i="1"/>
  <c r="BC129" i="1"/>
  <c r="AY129" i="1"/>
  <c r="AW129" i="1"/>
  <c r="AU129" i="1"/>
  <c r="AT129" i="1"/>
  <c r="AS129" i="1"/>
  <c r="AP129" i="1"/>
  <c r="AM129" i="1"/>
  <c r="AN129" i="1" s="1"/>
  <c r="AJ129" i="1"/>
  <c r="AL129" i="1" s="1"/>
  <c r="AF129" i="1"/>
  <c r="AD129" i="1"/>
  <c r="Y129" i="1"/>
  <c r="X129" i="1"/>
  <c r="W129" i="1"/>
  <c r="V129" i="1"/>
  <c r="U129" i="1"/>
  <c r="AA129" i="1" s="1"/>
  <c r="T129" i="1"/>
  <c r="F129" i="1"/>
  <c r="BN128" i="1"/>
  <c r="BC128" i="1"/>
  <c r="AY128" i="1"/>
  <c r="AW128" i="1"/>
  <c r="AU128" i="1"/>
  <c r="AT128" i="1"/>
  <c r="AS128" i="1"/>
  <c r="AP128" i="1"/>
  <c r="AM128" i="1"/>
  <c r="AN128" i="1" s="1"/>
  <c r="AJ128" i="1"/>
  <c r="AL128" i="1" s="1"/>
  <c r="AZ128" i="1" s="1"/>
  <c r="AF128" i="1"/>
  <c r="AD128" i="1"/>
  <c r="AI128" i="1" s="1"/>
  <c r="AX128" i="1" s="1"/>
  <c r="Y128" i="1"/>
  <c r="X128" i="1"/>
  <c r="W128" i="1"/>
  <c r="V128" i="1"/>
  <c r="AB128" i="1" s="1"/>
  <c r="U128" i="1"/>
  <c r="T128" i="1"/>
  <c r="Z128" i="1" s="1"/>
  <c r="AC128" i="1" s="1"/>
  <c r="F128" i="1"/>
  <c r="BN127" i="1"/>
  <c r="BC127" i="1"/>
  <c r="AY127" i="1"/>
  <c r="AW127" i="1"/>
  <c r="AU127" i="1"/>
  <c r="AT127" i="1"/>
  <c r="AS127" i="1"/>
  <c r="AP127" i="1"/>
  <c r="AM127" i="1"/>
  <c r="AN127" i="1" s="1"/>
  <c r="AJ127" i="1"/>
  <c r="AL127" i="1" s="1"/>
  <c r="AF127" i="1"/>
  <c r="AD127" i="1"/>
  <c r="AI127" i="1" s="1"/>
  <c r="Y127" i="1"/>
  <c r="X127" i="1"/>
  <c r="W127" i="1"/>
  <c r="V127" i="1"/>
  <c r="U127" i="1"/>
  <c r="AA127" i="1" s="1"/>
  <c r="T127" i="1"/>
  <c r="F127" i="1"/>
  <c r="BN126" i="1"/>
  <c r="BC126" i="1"/>
  <c r="AY126" i="1"/>
  <c r="AW126" i="1"/>
  <c r="AU126" i="1"/>
  <c r="AT126" i="1"/>
  <c r="AS126" i="1"/>
  <c r="AP126" i="1"/>
  <c r="AM126" i="1"/>
  <c r="AJ126" i="1"/>
  <c r="AL126" i="1" s="1"/>
  <c r="AZ126" i="1" s="1"/>
  <c r="AF126" i="1"/>
  <c r="AD126" i="1"/>
  <c r="Y126" i="1"/>
  <c r="X126" i="1"/>
  <c r="W126" i="1"/>
  <c r="V126" i="1"/>
  <c r="U126" i="1"/>
  <c r="AA126" i="1" s="1"/>
  <c r="T126" i="1"/>
  <c r="F126" i="1"/>
  <c r="BN125" i="1"/>
  <c r="BC125" i="1"/>
  <c r="AY125" i="1"/>
  <c r="AW125" i="1"/>
  <c r="AU125" i="1"/>
  <c r="AT125" i="1"/>
  <c r="AS125" i="1"/>
  <c r="AP125" i="1"/>
  <c r="AM125" i="1"/>
  <c r="AN125" i="1" s="1"/>
  <c r="AJ125" i="1"/>
  <c r="AL125" i="1" s="1"/>
  <c r="AF125" i="1"/>
  <c r="AD125" i="1"/>
  <c r="Y125" i="1"/>
  <c r="X125" i="1"/>
  <c r="W125" i="1"/>
  <c r="V125" i="1"/>
  <c r="AB125" i="1" s="1"/>
  <c r="U125" i="1"/>
  <c r="T125" i="1"/>
  <c r="Z125" i="1" s="1"/>
  <c r="AC125" i="1" s="1"/>
  <c r="F125" i="1"/>
  <c r="BN124" i="1"/>
  <c r="BC124" i="1"/>
  <c r="AY124" i="1"/>
  <c r="AW124" i="1"/>
  <c r="AU124" i="1"/>
  <c r="AT124" i="1"/>
  <c r="AS124" i="1"/>
  <c r="BA124" i="1" s="1"/>
  <c r="AP124" i="1"/>
  <c r="AN124" i="1"/>
  <c r="AM124" i="1"/>
  <c r="AL124" i="1"/>
  <c r="AZ124" i="1" s="1"/>
  <c r="AJ124" i="1"/>
  <c r="AF124" i="1"/>
  <c r="AD124" i="1"/>
  <c r="AI124" i="1" s="1"/>
  <c r="AX124" i="1" s="1"/>
  <c r="Y124" i="1"/>
  <c r="X124" i="1"/>
  <c r="W124" i="1"/>
  <c r="V124" i="1"/>
  <c r="U124" i="1"/>
  <c r="AA124" i="1" s="1"/>
  <c r="T124" i="1"/>
  <c r="F124" i="1"/>
  <c r="BN123" i="1"/>
  <c r="BC123" i="1"/>
  <c r="AY123" i="1"/>
  <c r="AW123" i="1"/>
  <c r="AU123" i="1"/>
  <c r="AT123" i="1"/>
  <c r="AS123" i="1"/>
  <c r="AP123" i="1"/>
  <c r="AM123" i="1"/>
  <c r="AN123" i="1" s="1"/>
  <c r="AJ123" i="1"/>
  <c r="AL123" i="1" s="1"/>
  <c r="AF123" i="1"/>
  <c r="AD123" i="1"/>
  <c r="Y123" i="1"/>
  <c r="X123" i="1"/>
  <c r="W123" i="1"/>
  <c r="V123" i="1"/>
  <c r="AB123" i="1" s="1"/>
  <c r="U123" i="1"/>
  <c r="T123" i="1"/>
  <c r="Z123" i="1" s="1"/>
  <c r="AC123" i="1" s="1"/>
  <c r="F123" i="1"/>
  <c r="BN122" i="1"/>
  <c r="BC122" i="1"/>
  <c r="AY122" i="1"/>
  <c r="AW122" i="1"/>
  <c r="AU122" i="1"/>
  <c r="AT122" i="1"/>
  <c r="AS122" i="1"/>
  <c r="BA122" i="1" s="1"/>
  <c r="AP122" i="1"/>
  <c r="AN122" i="1"/>
  <c r="AM122" i="1"/>
  <c r="AL122" i="1"/>
  <c r="AZ122" i="1" s="1"/>
  <c r="AJ122" i="1"/>
  <c r="AI122" i="1"/>
  <c r="AX122" i="1" s="1"/>
  <c r="AF122" i="1"/>
  <c r="AD122" i="1"/>
  <c r="Y122" i="1"/>
  <c r="X122" i="1"/>
  <c r="W122" i="1"/>
  <c r="V122" i="1"/>
  <c r="AB122" i="1" s="1"/>
  <c r="U122" i="1"/>
  <c r="T122" i="1"/>
  <c r="Z122" i="1" s="1"/>
  <c r="AC122" i="1" s="1"/>
  <c r="F122" i="1"/>
  <c r="BN121" i="1"/>
  <c r="BC121" i="1"/>
  <c r="AY121" i="1"/>
  <c r="AW121" i="1"/>
  <c r="AU121" i="1"/>
  <c r="AT121" i="1"/>
  <c r="AS121" i="1"/>
  <c r="AP121" i="1"/>
  <c r="AM121" i="1"/>
  <c r="AN121" i="1" s="1"/>
  <c r="AJ121" i="1"/>
  <c r="AL121" i="1" s="1"/>
  <c r="AF121" i="1"/>
  <c r="AD121" i="1"/>
  <c r="Y121" i="1"/>
  <c r="X121" i="1"/>
  <c r="W121" i="1"/>
  <c r="V121" i="1"/>
  <c r="U121" i="1"/>
  <c r="AA121" i="1" s="1"/>
  <c r="T121" i="1"/>
  <c r="F121" i="1"/>
  <c r="BN120" i="1"/>
  <c r="BC120" i="1"/>
  <c r="AY120" i="1"/>
  <c r="AW120" i="1"/>
  <c r="AU120" i="1"/>
  <c r="AT120" i="1"/>
  <c r="AS120" i="1"/>
  <c r="AP120" i="1"/>
  <c r="AM120" i="1"/>
  <c r="AJ120" i="1"/>
  <c r="AL120" i="1" s="1"/>
  <c r="AZ120" i="1" s="1"/>
  <c r="AF120" i="1"/>
  <c r="AD120" i="1"/>
  <c r="Y120" i="1"/>
  <c r="X120" i="1"/>
  <c r="W120" i="1"/>
  <c r="V120" i="1"/>
  <c r="U120" i="1"/>
  <c r="AA120" i="1" s="1"/>
  <c r="T120" i="1"/>
  <c r="F120" i="1"/>
  <c r="BN119" i="1"/>
  <c r="BC119" i="1"/>
  <c r="AY119" i="1"/>
  <c r="AW119" i="1"/>
  <c r="AU119" i="1"/>
  <c r="AT119" i="1"/>
  <c r="AS119" i="1"/>
  <c r="AP119" i="1"/>
  <c r="AM119" i="1"/>
  <c r="AN119" i="1" s="1"/>
  <c r="AJ119" i="1"/>
  <c r="AL119" i="1" s="1"/>
  <c r="AF119" i="1"/>
  <c r="AD119" i="1"/>
  <c r="AI119" i="1" s="1"/>
  <c r="Y119" i="1"/>
  <c r="X119" i="1"/>
  <c r="W119" i="1"/>
  <c r="V119" i="1"/>
  <c r="AB119" i="1" s="1"/>
  <c r="U119" i="1"/>
  <c r="T119" i="1"/>
  <c r="Z119" i="1" s="1"/>
  <c r="AC119" i="1" s="1"/>
  <c r="F119" i="1"/>
  <c r="BN118" i="1"/>
  <c r="BC118" i="1"/>
  <c r="AY118" i="1"/>
  <c r="AW118" i="1"/>
  <c r="AU118" i="1"/>
  <c r="AT118" i="1"/>
  <c r="AS118" i="1"/>
  <c r="BA118" i="1" s="1"/>
  <c r="AP118" i="1"/>
  <c r="AN118" i="1"/>
  <c r="AM118" i="1"/>
  <c r="AL118" i="1"/>
  <c r="AZ118" i="1" s="1"/>
  <c r="AJ118" i="1"/>
  <c r="AF118" i="1"/>
  <c r="AD118" i="1"/>
  <c r="AI118" i="1" s="1"/>
  <c r="AX118" i="1" s="1"/>
  <c r="Y118" i="1"/>
  <c r="X118" i="1"/>
  <c r="W118" i="1"/>
  <c r="V118" i="1"/>
  <c r="U118" i="1"/>
  <c r="AA118" i="1" s="1"/>
  <c r="T118" i="1"/>
  <c r="F118" i="1"/>
  <c r="BN117" i="1"/>
  <c r="BC117" i="1"/>
  <c r="AY117" i="1"/>
  <c r="AW117" i="1"/>
  <c r="AU117" i="1"/>
  <c r="AT117" i="1"/>
  <c r="AS117" i="1"/>
  <c r="AP117" i="1"/>
  <c r="AM117" i="1"/>
  <c r="AN117" i="1" s="1"/>
  <c r="AJ117" i="1"/>
  <c r="AL117" i="1" s="1"/>
  <c r="AF117" i="1"/>
  <c r="AD117" i="1"/>
  <c r="AI117" i="1" s="1"/>
  <c r="Y117" i="1"/>
  <c r="X117" i="1"/>
  <c r="W117" i="1"/>
  <c r="V117" i="1"/>
  <c r="AB117" i="1" s="1"/>
  <c r="U117" i="1"/>
  <c r="T117" i="1"/>
  <c r="Z117" i="1" s="1"/>
  <c r="AC117" i="1" s="1"/>
  <c r="F117" i="1"/>
  <c r="BN116" i="1"/>
  <c r="BC116" i="1"/>
  <c r="AY116" i="1"/>
  <c r="AW116" i="1"/>
  <c r="AU116" i="1"/>
  <c r="AT116" i="1"/>
  <c r="AS116" i="1"/>
  <c r="BA116" i="1" s="1"/>
  <c r="AP116" i="1"/>
  <c r="AN116" i="1"/>
  <c r="AM116" i="1"/>
  <c r="AL116" i="1"/>
  <c r="AZ116" i="1" s="1"/>
  <c r="AJ116" i="1"/>
  <c r="AI116" i="1"/>
  <c r="AX116" i="1" s="1"/>
  <c r="AF116" i="1"/>
  <c r="AD116" i="1"/>
  <c r="Y116" i="1"/>
  <c r="X116" i="1"/>
  <c r="W116" i="1"/>
  <c r="V116" i="1"/>
  <c r="AB116" i="1" s="1"/>
  <c r="U116" i="1"/>
  <c r="T116" i="1"/>
  <c r="Z116" i="1" s="1"/>
  <c r="AC116" i="1" s="1"/>
  <c r="F116" i="1"/>
  <c r="BN115" i="1"/>
  <c r="BC115" i="1"/>
  <c r="AY115" i="1"/>
  <c r="AW115" i="1"/>
  <c r="AU115" i="1"/>
  <c r="AT115" i="1"/>
  <c r="AS115" i="1"/>
  <c r="AP115" i="1"/>
  <c r="AM115" i="1"/>
  <c r="AN115" i="1" s="1"/>
  <c r="AJ115" i="1"/>
  <c r="AL115" i="1" s="1"/>
  <c r="AF115" i="1"/>
  <c r="AD115" i="1"/>
  <c r="AI115" i="1" s="1"/>
  <c r="Y115" i="1"/>
  <c r="X115" i="1"/>
  <c r="W115" i="1"/>
  <c r="V115" i="1"/>
  <c r="U115" i="1"/>
  <c r="AA115" i="1" s="1"/>
  <c r="T115" i="1"/>
  <c r="F115" i="1"/>
  <c r="BN114" i="1"/>
  <c r="BC114" i="1"/>
  <c r="AY114" i="1"/>
  <c r="AW114" i="1"/>
  <c r="AU114" i="1"/>
  <c r="AT114" i="1"/>
  <c r="AS114" i="1"/>
  <c r="AP114" i="1"/>
  <c r="AM114" i="1"/>
  <c r="AN114" i="1" s="1"/>
  <c r="AJ114" i="1"/>
  <c r="AL114" i="1" s="1"/>
  <c r="AZ114" i="1" s="1"/>
  <c r="AF114" i="1"/>
  <c r="AD114" i="1"/>
  <c r="AI114" i="1" s="1"/>
  <c r="AX114" i="1" s="1"/>
  <c r="Y114" i="1"/>
  <c r="X114" i="1"/>
  <c r="W114" i="1"/>
  <c r="V114" i="1"/>
  <c r="AB114" i="1" s="1"/>
  <c r="U114" i="1"/>
  <c r="T114" i="1"/>
  <c r="Z114" i="1" s="1"/>
  <c r="AC114" i="1" s="1"/>
  <c r="F114" i="1"/>
  <c r="BN113" i="1"/>
  <c r="BC113" i="1"/>
  <c r="AY113" i="1"/>
  <c r="AW113" i="1"/>
  <c r="AU113" i="1"/>
  <c r="AT113" i="1"/>
  <c r="AS113" i="1"/>
  <c r="AP113" i="1"/>
  <c r="AM113" i="1"/>
  <c r="AN113" i="1" s="1"/>
  <c r="AJ113" i="1"/>
  <c r="AL113" i="1" s="1"/>
  <c r="AF113" i="1"/>
  <c r="AD113" i="1"/>
  <c r="Y113" i="1"/>
  <c r="X113" i="1"/>
  <c r="W113" i="1"/>
  <c r="V113" i="1"/>
  <c r="U113" i="1"/>
  <c r="AA113" i="1" s="1"/>
  <c r="T113" i="1"/>
  <c r="F113" i="1"/>
  <c r="BN112" i="1"/>
  <c r="BC112" i="1"/>
  <c r="AY112" i="1"/>
  <c r="AW112" i="1"/>
  <c r="AU112" i="1"/>
  <c r="AT112" i="1"/>
  <c r="AS112" i="1"/>
  <c r="AP112" i="1"/>
  <c r="AM112" i="1"/>
  <c r="AN112" i="1" s="1"/>
  <c r="AJ112" i="1"/>
  <c r="AL112" i="1" s="1"/>
  <c r="AZ112" i="1" s="1"/>
  <c r="AF112" i="1"/>
  <c r="AD112" i="1"/>
  <c r="AI112" i="1" s="1"/>
  <c r="AX112" i="1" s="1"/>
  <c r="Y112" i="1"/>
  <c r="X112" i="1"/>
  <c r="W112" i="1"/>
  <c r="V112" i="1"/>
  <c r="AB112" i="1" s="1"/>
  <c r="U112" i="1"/>
  <c r="T112" i="1"/>
  <c r="Z112" i="1" s="1"/>
  <c r="AC112" i="1" s="1"/>
  <c r="F112" i="1"/>
  <c r="BN111" i="1"/>
  <c r="BC111" i="1"/>
  <c r="AY111" i="1"/>
  <c r="AW111" i="1"/>
  <c r="AU111" i="1"/>
  <c r="AT111" i="1"/>
  <c r="AS111" i="1"/>
  <c r="AP111" i="1"/>
  <c r="AM111" i="1"/>
  <c r="AN111" i="1" s="1"/>
  <c r="AJ111" i="1"/>
  <c r="AL111" i="1" s="1"/>
  <c r="AF111" i="1"/>
  <c r="AD111" i="1"/>
  <c r="Y111" i="1"/>
  <c r="X111" i="1"/>
  <c r="W111" i="1"/>
  <c r="V111" i="1"/>
  <c r="U111" i="1"/>
  <c r="AA111" i="1" s="1"/>
  <c r="T111" i="1"/>
  <c r="F111" i="1"/>
  <c r="BN110" i="1"/>
  <c r="BC110" i="1"/>
  <c r="AY110" i="1"/>
  <c r="AW110" i="1"/>
  <c r="AU110" i="1"/>
  <c r="AT110" i="1"/>
  <c r="AS110" i="1"/>
  <c r="AP110" i="1"/>
  <c r="AM110" i="1"/>
  <c r="AN110" i="1" s="1"/>
  <c r="AJ110" i="1"/>
  <c r="AL110" i="1" s="1"/>
  <c r="AZ110" i="1" s="1"/>
  <c r="AF110" i="1"/>
  <c r="AD110" i="1"/>
  <c r="AI110" i="1" s="1"/>
  <c r="AX110" i="1" s="1"/>
  <c r="Y110" i="1"/>
  <c r="X110" i="1"/>
  <c r="W110" i="1"/>
  <c r="V110" i="1"/>
  <c r="AB110" i="1" s="1"/>
  <c r="U110" i="1"/>
  <c r="T110" i="1"/>
  <c r="Z110" i="1" s="1"/>
  <c r="AC110" i="1" s="1"/>
  <c r="F110" i="1"/>
  <c r="BN109" i="1"/>
  <c r="BC109" i="1"/>
  <c r="AY109" i="1"/>
  <c r="AW109" i="1"/>
  <c r="AU109" i="1"/>
  <c r="AT109" i="1"/>
  <c r="AS109" i="1"/>
  <c r="AP109" i="1"/>
  <c r="AM109" i="1"/>
  <c r="AN109" i="1" s="1"/>
  <c r="AJ109" i="1"/>
  <c r="AL109" i="1" s="1"/>
  <c r="AF109" i="1"/>
  <c r="AD109" i="1"/>
  <c r="Y109" i="1"/>
  <c r="X109" i="1"/>
  <c r="W109" i="1"/>
  <c r="V109" i="1"/>
  <c r="U109" i="1"/>
  <c r="AA109" i="1" s="1"/>
  <c r="T109" i="1"/>
  <c r="F109" i="1"/>
  <c r="BN108" i="1"/>
  <c r="BC108" i="1"/>
  <c r="AY108" i="1"/>
  <c r="AW108" i="1"/>
  <c r="AU108" i="1"/>
  <c r="AT108" i="1"/>
  <c r="AS108" i="1"/>
  <c r="AP108" i="1"/>
  <c r="AM108" i="1"/>
  <c r="AN108" i="1" s="1"/>
  <c r="AJ108" i="1"/>
  <c r="AL108" i="1" s="1"/>
  <c r="AZ108" i="1" s="1"/>
  <c r="AF108" i="1"/>
  <c r="AD108" i="1"/>
  <c r="AI108" i="1" s="1"/>
  <c r="AX108" i="1" s="1"/>
  <c r="Y108" i="1"/>
  <c r="X108" i="1"/>
  <c r="W108" i="1"/>
  <c r="V108" i="1"/>
  <c r="AB108" i="1" s="1"/>
  <c r="U108" i="1"/>
  <c r="T108" i="1"/>
  <c r="Z108" i="1" s="1"/>
  <c r="AC108" i="1" s="1"/>
  <c r="F108" i="1"/>
  <c r="BN107" i="1"/>
  <c r="BC107" i="1"/>
  <c r="AY107" i="1"/>
  <c r="AW107" i="1"/>
  <c r="AU107" i="1"/>
  <c r="AT107" i="1"/>
  <c r="AS107" i="1"/>
  <c r="AP107" i="1"/>
  <c r="AM107" i="1"/>
  <c r="AN107" i="1" s="1"/>
  <c r="AJ107" i="1"/>
  <c r="AL107" i="1" s="1"/>
  <c r="AF107" i="1"/>
  <c r="AD107" i="1"/>
  <c r="AI107" i="1" s="1"/>
  <c r="Y107" i="1"/>
  <c r="X107" i="1"/>
  <c r="W107" i="1"/>
  <c r="V107" i="1"/>
  <c r="U107" i="1"/>
  <c r="AA107" i="1" s="1"/>
  <c r="T107" i="1"/>
  <c r="F107" i="1"/>
  <c r="BN106" i="1"/>
  <c r="BC106" i="1"/>
  <c r="AY106" i="1"/>
  <c r="AW106" i="1"/>
  <c r="AU106" i="1"/>
  <c r="AT106" i="1"/>
  <c r="AS106" i="1"/>
  <c r="AP106" i="1"/>
  <c r="AM106" i="1"/>
  <c r="AJ106" i="1"/>
  <c r="AL106" i="1" s="1"/>
  <c r="AZ106" i="1" s="1"/>
  <c r="AF106" i="1"/>
  <c r="AD106" i="1"/>
  <c r="Y106" i="1"/>
  <c r="X106" i="1"/>
  <c r="W106" i="1"/>
  <c r="V106" i="1"/>
  <c r="U106" i="1"/>
  <c r="AA106" i="1" s="1"/>
  <c r="T106" i="1"/>
  <c r="F106" i="1"/>
  <c r="BN105" i="1"/>
  <c r="BC105" i="1"/>
  <c r="AY105" i="1"/>
  <c r="AW105" i="1"/>
  <c r="AU105" i="1"/>
  <c r="AT105" i="1"/>
  <c r="AS105" i="1"/>
  <c r="AP105" i="1"/>
  <c r="AM105" i="1"/>
  <c r="AN105" i="1" s="1"/>
  <c r="AJ105" i="1"/>
  <c r="AL105" i="1" s="1"/>
  <c r="AF105" i="1"/>
  <c r="AD105" i="1"/>
  <c r="AI105" i="1" s="1"/>
  <c r="Y105" i="1"/>
  <c r="X105" i="1"/>
  <c r="W105" i="1"/>
  <c r="V105" i="1"/>
  <c r="AB105" i="1" s="1"/>
  <c r="U105" i="1"/>
  <c r="T105" i="1"/>
  <c r="Z105" i="1" s="1"/>
  <c r="AC105" i="1" s="1"/>
  <c r="F105" i="1"/>
  <c r="BN104" i="1"/>
  <c r="BC104" i="1"/>
  <c r="AY104" i="1"/>
  <c r="AW104" i="1"/>
  <c r="AU104" i="1"/>
  <c r="AT104" i="1"/>
  <c r="AS104" i="1"/>
  <c r="BA104" i="1" s="1"/>
  <c r="AP104" i="1"/>
  <c r="AN104" i="1"/>
  <c r="AM104" i="1"/>
  <c r="AL104" i="1"/>
  <c r="AZ104" i="1" s="1"/>
  <c r="AJ104" i="1"/>
  <c r="AI104" i="1"/>
  <c r="AX104" i="1" s="1"/>
  <c r="AF104" i="1"/>
  <c r="AD104" i="1"/>
  <c r="Y104" i="1"/>
  <c r="X104" i="1"/>
  <c r="W104" i="1"/>
  <c r="V104" i="1"/>
  <c r="AB104" i="1" s="1"/>
  <c r="U104" i="1"/>
  <c r="T104" i="1"/>
  <c r="Z104" i="1" s="1"/>
  <c r="AC104" i="1" s="1"/>
  <c r="F104" i="1"/>
  <c r="BN103" i="1"/>
  <c r="BC103" i="1"/>
  <c r="AY103" i="1"/>
  <c r="AW103" i="1"/>
  <c r="AU103" i="1"/>
  <c r="AT103" i="1"/>
  <c r="AS103" i="1"/>
  <c r="AP103" i="1"/>
  <c r="AM103" i="1"/>
  <c r="AN103" i="1" s="1"/>
  <c r="AJ103" i="1"/>
  <c r="AL103" i="1" s="1"/>
  <c r="AF103" i="1"/>
  <c r="AD103" i="1"/>
  <c r="AI103" i="1" s="1"/>
  <c r="Y103" i="1"/>
  <c r="X103" i="1"/>
  <c r="W103" i="1"/>
  <c r="V103" i="1"/>
  <c r="U103" i="1"/>
  <c r="AA103" i="1" s="1"/>
  <c r="T103" i="1"/>
  <c r="F103" i="1"/>
  <c r="BN102" i="1"/>
  <c r="BC102" i="1"/>
  <c r="AY102" i="1"/>
  <c r="AW102" i="1"/>
  <c r="AU102" i="1"/>
  <c r="AT102" i="1"/>
  <c r="AS102" i="1"/>
  <c r="AP102" i="1"/>
  <c r="AM102" i="1"/>
  <c r="AJ102" i="1"/>
  <c r="AL102" i="1" s="1"/>
  <c r="AZ102" i="1" s="1"/>
  <c r="AF102" i="1"/>
  <c r="AD102" i="1"/>
  <c r="Y102" i="1"/>
  <c r="X102" i="1"/>
  <c r="W102" i="1"/>
  <c r="V102" i="1"/>
  <c r="U102" i="1"/>
  <c r="AA102" i="1" s="1"/>
  <c r="T102" i="1"/>
  <c r="F102" i="1"/>
  <c r="BN101" i="1"/>
  <c r="BC101" i="1"/>
  <c r="AY101" i="1"/>
  <c r="AW101" i="1"/>
  <c r="AU101" i="1"/>
  <c r="AT101" i="1"/>
  <c r="AS101" i="1"/>
  <c r="AP101" i="1"/>
  <c r="AM101" i="1"/>
  <c r="AN101" i="1" s="1"/>
  <c r="AJ101" i="1"/>
  <c r="AL101" i="1" s="1"/>
  <c r="AF101" i="1"/>
  <c r="AD101" i="1"/>
  <c r="Y101" i="1"/>
  <c r="X101" i="1"/>
  <c r="W101" i="1"/>
  <c r="V101" i="1"/>
  <c r="AB101" i="1" s="1"/>
  <c r="U101" i="1"/>
  <c r="T101" i="1"/>
  <c r="Z101" i="1" s="1"/>
  <c r="AC101" i="1" s="1"/>
  <c r="F101" i="1"/>
  <c r="BN100" i="1"/>
  <c r="BC100" i="1"/>
  <c r="AY100" i="1"/>
  <c r="AW100" i="1"/>
  <c r="AU100" i="1"/>
  <c r="AT100" i="1"/>
  <c r="AS100" i="1"/>
  <c r="BA100" i="1" s="1"/>
  <c r="AP100" i="1"/>
  <c r="AN100" i="1"/>
  <c r="AM100" i="1"/>
  <c r="AL100" i="1"/>
  <c r="AZ100" i="1" s="1"/>
  <c r="AJ100" i="1"/>
  <c r="AF100" i="1"/>
  <c r="AD100" i="1"/>
  <c r="AI100" i="1" s="1"/>
  <c r="AX100" i="1" s="1"/>
  <c r="Y100" i="1"/>
  <c r="X100" i="1"/>
  <c r="W100" i="1"/>
  <c r="V100" i="1"/>
  <c r="U100" i="1"/>
  <c r="AA100" i="1" s="1"/>
  <c r="T100" i="1"/>
  <c r="F100" i="1"/>
  <c r="BN99" i="1"/>
  <c r="BC99" i="1"/>
  <c r="AY99" i="1"/>
  <c r="AW99" i="1"/>
  <c r="AU99" i="1"/>
  <c r="AT99" i="1"/>
  <c r="AS99" i="1"/>
  <c r="AP99" i="1"/>
  <c r="AM99" i="1"/>
  <c r="AN99" i="1" s="1"/>
  <c r="AJ99" i="1"/>
  <c r="AL99" i="1" s="1"/>
  <c r="AF99" i="1"/>
  <c r="AD99" i="1"/>
  <c r="Y99" i="1"/>
  <c r="X99" i="1"/>
  <c r="W99" i="1"/>
  <c r="V99" i="1"/>
  <c r="AB99" i="1" s="1"/>
  <c r="U99" i="1"/>
  <c r="T99" i="1"/>
  <c r="Z99" i="1" s="1"/>
  <c r="AC99" i="1" s="1"/>
  <c r="F99" i="1"/>
  <c r="BN98" i="1"/>
  <c r="BC98" i="1"/>
  <c r="AY98" i="1"/>
  <c r="AW98" i="1"/>
  <c r="AU98" i="1"/>
  <c r="AT98" i="1"/>
  <c r="AS98" i="1"/>
  <c r="BA98" i="1" s="1"/>
  <c r="AP98" i="1"/>
  <c r="AN98" i="1"/>
  <c r="AM98" i="1"/>
  <c r="AL98" i="1"/>
  <c r="AZ98" i="1" s="1"/>
  <c r="AJ98" i="1"/>
  <c r="AI98" i="1"/>
  <c r="AX98" i="1" s="1"/>
  <c r="AF98" i="1"/>
  <c r="AD98" i="1"/>
  <c r="Y98" i="1"/>
  <c r="X98" i="1"/>
  <c r="W98" i="1"/>
  <c r="V98" i="1"/>
  <c r="AB98" i="1" s="1"/>
  <c r="U98" i="1"/>
  <c r="T98" i="1"/>
  <c r="Z98" i="1" s="1"/>
  <c r="AC98" i="1" s="1"/>
  <c r="F98" i="1"/>
  <c r="BN97" i="1"/>
  <c r="BC97" i="1"/>
  <c r="AY97" i="1"/>
  <c r="AW97" i="1"/>
  <c r="AU97" i="1"/>
  <c r="AT97" i="1"/>
  <c r="AS97" i="1"/>
  <c r="AP97" i="1"/>
  <c r="AM97" i="1"/>
  <c r="AN97" i="1" s="1"/>
  <c r="AJ97" i="1"/>
  <c r="AL97" i="1" s="1"/>
  <c r="AF97" i="1"/>
  <c r="AD97" i="1"/>
  <c r="AI97" i="1" s="1"/>
  <c r="Y97" i="1"/>
  <c r="X97" i="1"/>
  <c r="W97" i="1"/>
  <c r="V97" i="1"/>
  <c r="U97" i="1"/>
  <c r="AA97" i="1" s="1"/>
  <c r="T97" i="1"/>
  <c r="F97" i="1"/>
  <c r="BN96" i="1"/>
  <c r="BC96" i="1"/>
  <c r="AY96" i="1"/>
  <c r="AW96" i="1"/>
  <c r="AU96" i="1"/>
  <c r="AT96" i="1"/>
  <c r="AS96" i="1"/>
  <c r="AP96" i="1"/>
  <c r="AM96" i="1"/>
  <c r="AJ96" i="1"/>
  <c r="AL96" i="1" s="1"/>
  <c r="AZ96" i="1" s="1"/>
  <c r="AF96" i="1"/>
  <c r="AD96" i="1"/>
  <c r="Y96" i="1"/>
  <c r="X96" i="1"/>
  <c r="W96" i="1"/>
  <c r="V96" i="1"/>
  <c r="U96" i="1"/>
  <c r="AA96" i="1" s="1"/>
  <c r="T96" i="1"/>
  <c r="F96" i="1"/>
  <c r="BN95" i="1"/>
  <c r="BC95" i="1"/>
  <c r="AY95" i="1"/>
  <c r="AW95" i="1"/>
  <c r="AU95" i="1"/>
  <c r="AT95" i="1"/>
  <c r="AS95" i="1"/>
  <c r="AN95" i="1"/>
  <c r="AM95" i="1"/>
  <c r="AL95" i="1"/>
  <c r="AJ95" i="1"/>
  <c r="AF95" i="1"/>
  <c r="AD95" i="1"/>
  <c r="AI95" i="1" s="1"/>
  <c r="Y95" i="1"/>
  <c r="X95" i="1"/>
  <c r="W95" i="1"/>
  <c r="V95" i="1"/>
  <c r="U95" i="1"/>
  <c r="AA95" i="1" s="1"/>
  <c r="T95" i="1"/>
  <c r="F95" i="1"/>
  <c r="BN94" i="1"/>
  <c r="BC94" i="1"/>
  <c r="AY94" i="1"/>
  <c r="AW94" i="1"/>
  <c r="AU94" i="1"/>
  <c r="AT94" i="1"/>
  <c r="AS94" i="1"/>
  <c r="AN94" i="1"/>
  <c r="AM94" i="1"/>
  <c r="AL94" i="1"/>
  <c r="AJ94" i="1"/>
  <c r="AI94" i="1"/>
  <c r="AF94" i="1"/>
  <c r="AD94" i="1"/>
  <c r="Y94" i="1"/>
  <c r="X94" i="1"/>
  <c r="W94" i="1"/>
  <c r="V94" i="1"/>
  <c r="AB94" i="1" s="1"/>
  <c r="U94" i="1"/>
  <c r="T94" i="1"/>
  <c r="Z94" i="1" s="1"/>
  <c r="AC94" i="1" s="1"/>
  <c r="F94" i="1"/>
  <c r="BN93" i="1"/>
  <c r="BC93" i="1"/>
  <c r="AY93" i="1"/>
  <c r="AW93" i="1"/>
  <c r="AU93" i="1"/>
  <c r="AT93" i="1"/>
  <c r="AS93" i="1"/>
  <c r="AM93" i="1"/>
  <c r="AJ93" i="1"/>
  <c r="AL93" i="1" s="1"/>
  <c r="AF93" i="1"/>
  <c r="AD93" i="1"/>
  <c r="Y93" i="1"/>
  <c r="X93" i="1"/>
  <c r="W93" i="1"/>
  <c r="V93" i="1"/>
  <c r="U93" i="1"/>
  <c r="AA93" i="1" s="1"/>
  <c r="T93" i="1"/>
  <c r="F93" i="1"/>
  <c r="BN92" i="1"/>
  <c r="BC92" i="1"/>
  <c r="AY92" i="1"/>
  <c r="AW92" i="1"/>
  <c r="AU92" i="1"/>
  <c r="AT92" i="1"/>
  <c r="AS92" i="1"/>
  <c r="AN92" i="1"/>
  <c r="AM92" i="1"/>
  <c r="AL92" i="1"/>
  <c r="AJ92" i="1"/>
  <c r="AI92" i="1"/>
  <c r="AF92" i="1"/>
  <c r="AD92" i="1"/>
  <c r="Y92" i="1"/>
  <c r="X92" i="1"/>
  <c r="W92" i="1"/>
  <c r="V92" i="1"/>
  <c r="AB92" i="1" s="1"/>
  <c r="U92" i="1"/>
  <c r="T92" i="1"/>
  <c r="Z92" i="1" s="1"/>
  <c r="AC92" i="1" s="1"/>
  <c r="F92" i="1"/>
  <c r="BN91" i="1"/>
  <c r="BC91" i="1"/>
  <c r="AY91" i="1"/>
  <c r="AW91" i="1"/>
  <c r="AU91" i="1"/>
  <c r="AT91" i="1"/>
  <c r="AS91" i="1"/>
  <c r="AP91" i="1"/>
  <c r="AM91" i="1"/>
  <c r="AN91" i="1" s="1"/>
  <c r="AJ91" i="1"/>
  <c r="AL91" i="1" s="1"/>
  <c r="AF91" i="1"/>
  <c r="AD91" i="1"/>
  <c r="AI91" i="1" s="1"/>
  <c r="Y91" i="1"/>
  <c r="X91" i="1"/>
  <c r="W91" i="1"/>
  <c r="V91" i="1"/>
  <c r="U91" i="1"/>
  <c r="AA91" i="1" s="1"/>
  <c r="T91" i="1"/>
  <c r="F91" i="1"/>
  <c r="BN90" i="1"/>
  <c r="BC90" i="1"/>
  <c r="AY90" i="1"/>
  <c r="AW90" i="1"/>
  <c r="AU90" i="1"/>
  <c r="AT90" i="1"/>
  <c r="AS90" i="1"/>
  <c r="AP90" i="1"/>
  <c r="AM90" i="1"/>
  <c r="AN90" i="1" s="1"/>
  <c r="AJ90" i="1"/>
  <c r="AL90" i="1" s="1"/>
  <c r="AZ90" i="1" s="1"/>
  <c r="AF90" i="1"/>
  <c r="AD90" i="1"/>
  <c r="AI90" i="1" s="1"/>
  <c r="AX90" i="1" s="1"/>
  <c r="Y90" i="1"/>
  <c r="X90" i="1"/>
  <c r="W90" i="1"/>
  <c r="V90" i="1"/>
  <c r="AB90" i="1" s="1"/>
  <c r="U90" i="1"/>
  <c r="T90" i="1"/>
  <c r="Z90" i="1" s="1"/>
  <c r="AC90" i="1" s="1"/>
  <c r="F90" i="1"/>
  <c r="BN89" i="1"/>
  <c r="BC89" i="1"/>
  <c r="AY89" i="1"/>
  <c r="AW89" i="1"/>
  <c r="AU89" i="1"/>
  <c r="AT89" i="1"/>
  <c r="AS89" i="1"/>
  <c r="AM89" i="1"/>
  <c r="AN89" i="1" s="1"/>
  <c r="AJ89" i="1"/>
  <c r="AL89" i="1" s="1"/>
  <c r="AF89" i="1"/>
  <c r="AD89" i="1"/>
  <c r="AI89" i="1" s="1"/>
  <c r="Y89" i="1"/>
  <c r="X89" i="1"/>
  <c r="W89" i="1"/>
  <c r="V89" i="1"/>
  <c r="AB89" i="1" s="1"/>
  <c r="U89" i="1"/>
  <c r="T89" i="1"/>
  <c r="Z89" i="1" s="1"/>
  <c r="AC89" i="1" s="1"/>
  <c r="F89" i="1"/>
  <c r="BN88" i="1"/>
  <c r="BC88" i="1"/>
  <c r="AY88" i="1"/>
  <c r="AW88" i="1"/>
  <c r="AU88" i="1"/>
  <c r="AT88" i="1"/>
  <c r="AS88" i="1"/>
  <c r="AP88" i="1"/>
  <c r="AM88" i="1"/>
  <c r="AN88" i="1" s="1"/>
  <c r="AJ88" i="1"/>
  <c r="AL88" i="1" s="1"/>
  <c r="AF88" i="1"/>
  <c r="AD88" i="1"/>
  <c r="Y88" i="1"/>
  <c r="X88" i="1"/>
  <c r="W88" i="1"/>
  <c r="V88" i="1"/>
  <c r="U88" i="1"/>
  <c r="AA88" i="1" s="1"/>
  <c r="T88" i="1"/>
  <c r="Z88" i="1" s="1"/>
  <c r="AC88" i="1" s="1"/>
  <c r="F88" i="1"/>
  <c r="BN87" i="1"/>
  <c r="BC87" i="1"/>
  <c r="AY87" i="1"/>
  <c r="AW87" i="1"/>
  <c r="AU87" i="1"/>
  <c r="AT87" i="1"/>
  <c r="AS87" i="1"/>
  <c r="BA87" i="1" s="1"/>
  <c r="AP87" i="1"/>
  <c r="AN87" i="1"/>
  <c r="AM87" i="1"/>
  <c r="AL87" i="1"/>
  <c r="AZ87" i="1" s="1"/>
  <c r="AJ87" i="1"/>
  <c r="AF87" i="1"/>
  <c r="AD87" i="1"/>
  <c r="AI87" i="1" s="1"/>
  <c r="AX87" i="1" s="1"/>
  <c r="Y87" i="1"/>
  <c r="X87" i="1"/>
  <c r="W87" i="1"/>
  <c r="V87" i="1"/>
  <c r="U87" i="1"/>
  <c r="AA87" i="1" s="1"/>
  <c r="T87" i="1"/>
  <c r="F87" i="1"/>
  <c r="BN86" i="1"/>
  <c r="BC86" i="1"/>
  <c r="AY86" i="1"/>
  <c r="AW86" i="1"/>
  <c r="AU86" i="1"/>
  <c r="AT86" i="1"/>
  <c r="AS86" i="1"/>
  <c r="AP86" i="1"/>
  <c r="AM86" i="1"/>
  <c r="AN86" i="1" s="1"/>
  <c r="AJ86" i="1"/>
  <c r="AL86" i="1" s="1"/>
  <c r="AF86" i="1"/>
  <c r="AD86" i="1"/>
  <c r="Y86" i="1"/>
  <c r="X86" i="1"/>
  <c r="W86" i="1"/>
  <c r="V86" i="1"/>
  <c r="AB86" i="1" s="1"/>
  <c r="U86" i="1"/>
  <c r="T86" i="1"/>
  <c r="Z86" i="1" s="1"/>
  <c r="AC86" i="1" s="1"/>
  <c r="F86" i="1"/>
  <c r="BN85" i="1"/>
  <c r="BC85" i="1"/>
  <c r="AY85" i="1"/>
  <c r="AW85" i="1"/>
  <c r="AU85" i="1"/>
  <c r="AT85" i="1"/>
  <c r="AS85" i="1"/>
  <c r="BA85" i="1" s="1"/>
  <c r="AP85" i="1"/>
  <c r="AN85" i="1"/>
  <c r="AM85" i="1"/>
  <c r="AL85" i="1"/>
  <c r="AZ85" i="1" s="1"/>
  <c r="AJ85" i="1"/>
  <c r="AF85" i="1"/>
  <c r="AD85" i="1"/>
  <c r="AI85" i="1" s="1"/>
  <c r="AX85" i="1" s="1"/>
  <c r="Y85" i="1"/>
  <c r="X85" i="1"/>
  <c r="W85" i="1"/>
  <c r="V85" i="1"/>
  <c r="U85" i="1"/>
  <c r="AA85" i="1" s="1"/>
  <c r="T85" i="1"/>
  <c r="F85" i="1"/>
  <c r="BN84" i="1"/>
  <c r="BC84" i="1"/>
  <c r="AY84" i="1"/>
  <c r="AW84" i="1"/>
  <c r="AU84" i="1"/>
  <c r="AT84" i="1"/>
  <c r="AS84" i="1"/>
  <c r="AP84" i="1"/>
  <c r="AM84" i="1"/>
  <c r="AN84" i="1" s="1"/>
  <c r="AJ84" i="1"/>
  <c r="AL84" i="1" s="1"/>
  <c r="AF84" i="1"/>
  <c r="AD84" i="1"/>
  <c r="AI84" i="1" s="1"/>
  <c r="Y84" i="1"/>
  <c r="X84" i="1"/>
  <c r="W84" i="1"/>
  <c r="V84" i="1"/>
  <c r="AB84" i="1" s="1"/>
  <c r="U84" i="1"/>
  <c r="T84" i="1"/>
  <c r="Z84" i="1" s="1"/>
  <c r="AC84" i="1" s="1"/>
  <c r="F84" i="1"/>
  <c r="BN83" i="1"/>
  <c r="BC83" i="1"/>
  <c r="AY83" i="1"/>
  <c r="AW83" i="1"/>
  <c r="AU83" i="1"/>
  <c r="AT83" i="1"/>
  <c r="AS83" i="1"/>
  <c r="BA83" i="1" s="1"/>
  <c r="AP83" i="1"/>
  <c r="AN83" i="1"/>
  <c r="AM83" i="1"/>
  <c r="AL83" i="1"/>
  <c r="AZ83" i="1" s="1"/>
  <c r="AJ83" i="1"/>
  <c r="AI83" i="1"/>
  <c r="AX83" i="1" s="1"/>
  <c r="AF83" i="1"/>
  <c r="AD83" i="1"/>
  <c r="Y83" i="1"/>
  <c r="X83" i="1"/>
  <c r="W83" i="1"/>
  <c r="V83" i="1"/>
  <c r="AB83" i="1" s="1"/>
  <c r="U83" i="1"/>
  <c r="T83" i="1"/>
  <c r="Z83" i="1" s="1"/>
  <c r="AC83" i="1" s="1"/>
  <c r="F83" i="1"/>
  <c r="BN82" i="1"/>
  <c r="BC82" i="1"/>
  <c r="AY82" i="1"/>
  <c r="AZ82" i="1" s="1"/>
  <c r="AW82" i="1"/>
  <c r="AU82" i="1"/>
  <c r="AT82" i="1"/>
  <c r="AS82" i="1"/>
  <c r="AP82" i="1"/>
  <c r="AM82" i="1"/>
  <c r="AN82" i="1" s="1"/>
  <c r="AJ82" i="1"/>
  <c r="AL82" i="1" s="1"/>
  <c r="AF82" i="1"/>
  <c r="AD82" i="1"/>
  <c r="AI82" i="1" s="1"/>
  <c r="Y82" i="1"/>
  <c r="X82" i="1"/>
  <c r="W82" i="1"/>
  <c r="V82" i="1"/>
  <c r="U82" i="1"/>
  <c r="AA82" i="1" s="1"/>
  <c r="T82" i="1"/>
  <c r="F82" i="1"/>
  <c r="BN81" i="1"/>
  <c r="BC81" i="1"/>
  <c r="AY81" i="1"/>
  <c r="AW81" i="1"/>
  <c r="AU81" i="1"/>
  <c r="AT81" i="1"/>
  <c r="AS81" i="1"/>
  <c r="AP81" i="1"/>
  <c r="AM81" i="1"/>
  <c r="AN81" i="1" s="1"/>
  <c r="AJ81" i="1"/>
  <c r="AL81" i="1" s="1"/>
  <c r="AZ81" i="1" s="1"/>
  <c r="AF81" i="1"/>
  <c r="AD81" i="1"/>
  <c r="Y81" i="1"/>
  <c r="X81" i="1"/>
  <c r="W81" i="1"/>
  <c r="V81" i="1"/>
  <c r="U81" i="1"/>
  <c r="AA81" i="1" s="1"/>
  <c r="T81" i="1"/>
  <c r="F81" i="1"/>
  <c r="BN80" i="1"/>
  <c r="BC80" i="1"/>
  <c r="AY80" i="1"/>
  <c r="AW80" i="1"/>
  <c r="AU80" i="1"/>
  <c r="AT80" i="1"/>
  <c r="AS80" i="1"/>
  <c r="AP80" i="1"/>
  <c r="AM80" i="1"/>
  <c r="AN80" i="1" s="1"/>
  <c r="AJ80" i="1"/>
  <c r="AL80" i="1" s="1"/>
  <c r="AF80" i="1"/>
  <c r="AD80" i="1"/>
  <c r="Y80" i="1"/>
  <c r="X80" i="1"/>
  <c r="W80" i="1"/>
  <c r="V80" i="1"/>
  <c r="AB80" i="1" s="1"/>
  <c r="U80" i="1"/>
  <c r="T80" i="1"/>
  <c r="Z80" i="1" s="1"/>
  <c r="AC80" i="1" s="1"/>
  <c r="F80" i="1"/>
  <c r="BN79" i="1"/>
  <c r="BC79" i="1"/>
  <c r="AY79" i="1"/>
  <c r="AW79" i="1"/>
  <c r="AU79" i="1"/>
  <c r="AT79" i="1"/>
  <c r="AS79" i="1"/>
  <c r="BA79" i="1" s="1"/>
  <c r="AP79" i="1"/>
  <c r="AN79" i="1"/>
  <c r="AM79" i="1"/>
  <c r="AL79" i="1"/>
  <c r="AZ79" i="1" s="1"/>
  <c r="AJ79" i="1"/>
  <c r="AI79" i="1"/>
  <c r="AX79" i="1" s="1"/>
  <c r="AF79" i="1"/>
  <c r="AD79" i="1"/>
  <c r="Y79" i="1"/>
  <c r="X79" i="1"/>
  <c r="W79" i="1"/>
  <c r="V79" i="1"/>
  <c r="AB79" i="1" s="1"/>
  <c r="U79" i="1"/>
  <c r="T79" i="1"/>
  <c r="Z79" i="1" s="1"/>
  <c r="AC79" i="1" s="1"/>
  <c r="F79" i="1"/>
  <c r="BN78" i="1"/>
  <c r="BC78" i="1"/>
  <c r="AY78" i="1"/>
  <c r="AZ78" i="1" s="1"/>
  <c r="AW78" i="1"/>
  <c r="AU78" i="1"/>
  <c r="AT78" i="1"/>
  <c r="AS78" i="1"/>
  <c r="AP78" i="1"/>
  <c r="AM78" i="1"/>
  <c r="AN78" i="1" s="1"/>
  <c r="AJ78" i="1"/>
  <c r="AL78" i="1" s="1"/>
  <c r="AF78" i="1"/>
  <c r="AD78" i="1"/>
  <c r="Y78" i="1"/>
  <c r="X78" i="1"/>
  <c r="W78" i="1"/>
  <c r="V78" i="1"/>
  <c r="U78" i="1"/>
  <c r="AA78" i="1" s="1"/>
  <c r="T78" i="1"/>
  <c r="F78" i="1"/>
  <c r="BN77" i="1"/>
  <c r="BC77" i="1"/>
  <c r="AY77" i="1"/>
  <c r="AW77" i="1"/>
  <c r="AU77" i="1"/>
  <c r="AT77" i="1"/>
  <c r="AS77" i="1"/>
  <c r="AP77" i="1"/>
  <c r="AM77" i="1"/>
  <c r="AN77" i="1" s="1"/>
  <c r="AJ77" i="1"/>
  <c r="AL77" i="1" s="1"/>
  <c r="AZ77" i="1" s="1"/>
  <c r="AF77" i="1"/>
  <c r="AD77" i="1"/>
  <c r="AI77" i="1" s="1"/>
  <c r="AX77" i="1" s="1"/>
  <c r="Y77" i="1"/>
  <c r="X77" i="1"/>
  <c r="W77" i="1"/>
  <c r="V77" i="1"/>
  <c r="AB77" i="1" s="1"/>
  <c r="U77" i="1"/>
  <c r="T77" i="1"/>
  <c r="Z77" i="1" s="1"/>
  <c r="AC77" i="1" s="1"/>
  <c r="F77" i="1"/>
  <c r="BN76" i="1"/>
  <c r="BC76" i="1"/>
  <c r="AY76" i="1"/>
  <c r="AZ76" i="1" s="1"/>
  <c r="AW76" i="1"/>
  <c r="AU76" i="1"/>
  <c r="AT76" i="1"/>
  <c r="AS76" i="1"/>
  <c r="AP76" i="1"/>
  <c r="AM76" i="1"/>
  <c r="AN76" i="1" s="1"/>
  <c r="AJ76" i="1"/>
  <c r="AL76" i="1" s="1"/>
  <c r="AF76" i="1"/>
  <c r="AD76" i="1"/>
  <c r="AI76" i="1" s="1"/>
  <c r="Y76" i="1"/>
  <c r="X76" i="1"/>
  <c r="W76" i="1"/>
  <c r="V76" i="1"/>
  <c r="U76" i="1"/>
  <c r="AA76" i="1" s="1"/>
  <c r="T76" i="1"/>
  <c r="F76" i="1"/>
  <c r="BN75" i="1"/>
  <c r="BC75" i="1"/>
  <c r="AY75" i="1"/>
  <c r="AW75" i="1"/>
  <c r="AU75" i="1"/>
  <c r="AT75" i="1"/>
  <c r="AS75" i="1"/>
  <c r="AP75" i="1"/>
  <c r="AM75" i="1"/>
  <c r="AN75" i="1" s="1"/>
  <c r="AJ75" i="1"/>
  <c r="AL75" i="1" s="1"/>
  <c r="AZ75" i="1" s="1"/>
  <c r="AF75" i="1"/>
  <c r="AD75" i="1"/>
  <c r="Y75" i="1"/>
  <c r="X75" i="1"/>
  <c r="W75" i="1"/>
  <c r="V75" i="1"/>
  <c r="U75" i="1"/>
  <c r="AA75" i="1" s="1"/>
  <c r="T75" i="1"/>
  <c r="F75" i="1"/>
  <c r="BN74" i="1"/>
  <c r="BC74" i="1"/>
  <c r="AY74" i="1"/>
  <c r="AW74" i="1"/>
  <c r="AU74" i="1"/>
  <c r="AT74" i="1"/>
  <c r="AS74" i="1"/>
  <c r="AP74" i="1"/>
  <c r="AM74" i="1"/>
  <c r="AN74" i="1" s="1"/>
  <c r="AJ74" i="1"/>
  <c r="AL74" i="1" s="1"/>
  <c r="AF74" i="1"/>
  <c r="AD74" i="1"/>
  <c r="AI74" i="1" s="1"/>
  <c r="Y74" i="1"/>
  <c r="X74" i="1"/>
  <c r="W74" i="1"/>
  <c r="V74" i="1"/>
  <c r="U74" i="1"/>
  <c r="T74" i="1"/>
  <c r="F74" i="1"/>
  <c r="BN73" i="1"/>
  <c r="BC73" i="1"/>
  <c r="AY73" i="1"/>
  <c r="AW73" i="1"/>
  <c r="AU73" i="1"/>
  <c r="AT73" i="1"/>
  <c r="AS73" i="1"/>
  <c r="BA73" i="1" s="1"/>
  <c r="AP73" i="1"/>
  <c r="AN73" i="1"/>
  <c r="AM73" i="1"/>
  <c r="AL73" i="1"/>
  <c r="AZ73" i="1" s="1"/>
  <c r="AJ73" i="1"/>
  <c r="AF73" i="1"/>
  <c r="AD73" i="1"/>
  <c r="AI73" i="1" s="1"/>
  <c r="AX73" i="1" s="1"/>
  <c r="Y73" i="1"/>
  <c r="X73" i="1"/>
  <c r="W73" i="1"/>
  <c r="V73" i="1"/>
  <c r="AB73" i="1" s="1"/>
  <c r="U73" i="1"/>
  <c r="T73" i="1"/>
  <c r="Z73" i="1" s="1"/>
  <c r="AC73" i="1" s="1"/>
  <c r="F73" i="1"/>
  <c r="BN72" i="1"/>
  <c r="BC72" i="1"/>
  <c r="AY72" i="1"/>
  <c r="AZ72" i="1" s="1"/>
  <c r="AW72" i="1"/>
  <c r="AU72" i="1"/>
  <c r="AT72" i="1"/>
  <c r="AS72" i="1"/>
  <c r="BA72" i="1" s="1"/>
  <c r="BD72" i="1" s="1"/>
  <c r="BE72" i="1" s="1"/>
  <c r="AP72" i="1"/>
  <c r="AM72" i="1"/>
  <c r="AJ72" i="1"/>
  <c r="AL72" i="1" s="1"/>
  <c r="AF72" i="1"/>
  <c r="AD72" i="1"/>
  <c r="Y72" i="1"/>
  <c r="X72" i="1"/>
  <c r="W72" i="1"/>
  <c r="V72" i="1"/>
  <c r="U72" i="1"/>
  <c r="AA72" i="1" s="1"/>
  <c r="T72" i="1"/>
  <c r="F72" i="1"/>
  <c r="BN71" i="1"/>
  <c r="BC71" i="1"/>
  <c r="AY71" i="1"/>
  <c r="AW71" i="1"/>
  <c r="AU71" i="1"/>
  <c r="AT71" i="1"/>
  <c r="AS71" i="1"/>
  <c r="AP71" i="1"/>
  <c r="AM71" i="1"/>
  <c r="AN71" i="1" s="1"/>
  <c r="AJ71" i="1"/>
  <c r="AL71" i="1" s="1"/>
  <c r="AZ71" i="1" s="1"/>
  <c r="AF71" i="1"/>
  <c r="AD71" i="1"/>
  <c r="AI71" i="1" s="1"/>
  <c r="AX71" i="1" s="1"/>
  <c r="Y71" i="1"/>
  <c r="X71" i="1"/>
  <c r="W71" i="1"/>
  <c r="V71" i="1"/>
  <c r="AB71" i="1" s="1"/>
  <c r="U71" i="1"/>
  <c r="AA71" i="1" s="1"/>
  <c r="T71" i="1"/>
  <c r="F71" i="1"/>
  <c r="BN70" i="1"/>
  <c r="BC70" i="1"/>
  <c r="AY70" i="1"/>
  <c r="AW70" i="1"/>
  <c r="AU70" i="1"/>
  <c r="AT70" i="1"/>
  <c r="AS70" i="1"/>
  <c r="AP70" i="1"/>
  <c r="AM70" i="1"/>
  <c r="AJ70" i="1"/>
  <c r="AL70" i="1" s="1"/>
  <c r="AF70" i="1"/>
  <c r="AD70" i="1"/>
  <c r="Y70" i="1"/>
  <c r="X70" i="1"/>
  <c r="W70" i="1"/>
  <c r="V70" i="1"/>
  <c r="U70" i="1"/>
  <c r="T70" i="1"/>
  <c r="F70" i="1"/>
  <c r="BN69" i="1"/>
  <c r="BC69" i="1"/>
  <c r="AY69" i="1"/>
  <c r="AW69" i="1"/>
  <c r="AU69" i="1"/>
  <c r="AT69" i="1"/>
  <c r="AS69" i="1"/>
  <c r="BA69" i="1" s="1"/>
  <c r="AP69" i="1"/>
  <c r="AN69" i="1"/>
  <c r="AM69" i="1"/>
  <c r="AL69" i="1"/>
  <c r="AZ69" i="1" s="1"/>
  <c r="AJ69" i="1"/>
  <c r="AF69" i="1"/>
  <c r="AD69" i="1"/>
  <c r="AI69" i="1" s="1"/>
  <c r="AX69" i="1" s="1"/>
  <c r="Y69" i="1"/>
  <c r="X69" i="1"/>
  <c r="W69" i="1"/>
  <c r="V69" i="1"/>
  <c r="AB69" i="1" s="1"/>
  <c r="U69" i="1"/>
  <c r="T69" i="1"/>
  <c r="Z69" i="1" s="1"/>
  <c r="AC69" i="1" s="1"/>
  <c r="F69" i="1"/>
  <c r="BN68" i="1"/>
  <c r="BC68" i="1"/>
  <c r="AY68" i="1"/>
  <c r="AZ68" i="1" s="1"/>
  <c r="AW68" i="1"/>
  <c r="AU68" i="1"/>
  <c r="AT68" i="1"/>
  <c r="AS68" i="1"/>
  <c r="BA68" i="1" s="1"/>
  <c r="BD68" i="1" s="1"/>
  <c r="BE68" i="1" s="1"/>
  <c r="AP68" i="1"/>
  <c r="AM68" i="1"/>
  <c r="AJ68" i="1"/>
  <c r="AL68" i="1" s="1"/>
  <c r="AF68" i="1"/>
  <c r="AD68" i="1"/>
  <c r="Y68" i="1"/>
  <c r="X68" i="1"/>
  <c r="W68" i="1"/>
  <c r="V68" i="1"/>
  <c r="U68" i="1"/>
  <c r="AA68" i="1" s="1"/>
  <c r="T68" i="1"/>
  <c r="F68" i="1"/>
  <c r="BN67" i="1"/>
  <c r="BC67" i="1"/>
  <c r="AY67" i="1"/>
  <c r="AW67" i="1"/>
  <c r="AU67" i="1"/>
  <c r="AT67" i="1"/>
  <c r="AS67" i="1"/>
  <c r="AP67" i="1"/>
  <c r="AM67" i="1"/>
  <c r="AN67" i="1" s="1"/>
  <c r="AJ67" i="1"/>
  <c r="AL67" i="1" s="1"/>
  <c r="AZ67" i="1" s="1"/>
  <c r="AF67" i="1"/>
  <c r="AD67" i="1"/>
  <c r="AI67" i="1" s="1"/>
  <c r="AX67" i="1" s="1"/>
  <c r="Y67" i="1"/>
  <c r="X67" i="1"/>
  <c r="W67" i="1"/>
  <c r="V67" i="1"/>
  <c r="AB67" i="1" s="1"/>
  <c r="U67" i="1"/>
  <c r="AA67" i="1" s="1"/>
  <c r="T67" i="1"/>
  <c r="F67" i="1"/>
  <c r="BN66" i="1"/>
  <c r="BC66" i="1"/>
  <c r="AY66" i="1"/>
  <c r="AW66" i="1"/>
  <c r="AU66" i="1"/>
  <c r="AT66" i="1"/>
  <c r="AS66" i="1"/>
  <c r="AP66" i="1"/>
  <c r="AM66" i="1"/>
  <c r="AJ66" i="1"/>
  <c r="AL66" i="1" s="1"/>
  <c r="AF66" i="1"/>
  <c r="AD66" i="1"/>
  <c r="Y66" i="1"/>
  <c r="X66" i="1"/>
  <c r="W66" i="1"/>
  <c r="V66" i="1"/>
  <c r="U66" i="1"/>
  <c r="T66" i="1"/>
  <c r="F66" i="1"/>
  <c r="BN65" i="1"/>
  <c r="BC65" i="1"/>
  <c r="AY65" i="1"/>
  <c r="AW65" i="1"/>
  <c r="AU65" i="1"/>
  <c r="AT65" i="1"/>
  <c r="AS65" i="1"/>
  <c r="BA65" i="1" s="1"/>
  <c r="AP65" i="1"/>
  <c r="AN65" i="1"/>
  <c r="AM65" i="1"/>
  <c r="AL65" i="1"/>
  <c r="AZ65" i="1" s="1"/>
  <c r="AJ65" i="1"/>
  <c r="AI65" i="1"/>
  <c r="AX65" i="1" s="1"/>
  <c r="AF65" i="1"/>
  <c r="AD65" i="1"/>
  <c r="Y65" i="1"/>
  <c r="X65" i="1"/>
  <c r="W65" i="1"/>
  <c r="V65" i="1"/>
  <c r="AB65" i="1" s="1"/>
  <c r="U65" i="1"/>
  <c r="AA65" i="1" s="1"/>
  <c r="T65" i="1"/>
  <c r="F65" i="1"/>
  <c r="BN64" i="1"/>
  <c r="BC64" i="1"/>
  <c r="AY64" i="1"/>
  <c r="AW64" i="1"/>
  <c r="AU64" i="1"/>
  <c r="AT64" i="1"/>
  <c r="AS64" i="1"/>
  <c r="AP64" i="1"/>
  <c r="AM64" i="1"/>
  <c r="AJ64" i="1"/>
  <c r="AL64" i="1" s="1"/>
  <c r="AF64" i="1"/>
  <c r="AD64" i="1"/>
  <c r="Y64" i="1"/>
  <c r="X64" i="1"/>
  <c r="W64" i="1"/>
  <c r="V64" i="1"/>
  <c r="U64" i="1"/>
  <c r="T64" i="1"/>
  <c r="F64" i="1"/>
  <c r="BN63" i="1"/>
  <c r="BC63" i="1"/>
  <c r="AY63" i="1"/>
  <c r="AW63" i="1"/>
  <c r="AU63" i="1"/>
  <c r="AT63" i="1"/>
  <c r="AS63" i="1"/>
  <c r="BA63" i="1" s="1"/>
  <c r="AP63" i="1"/>
  <c r="AN63" i="1"/>
  <c r="AM63" i="1"/>
  <c r="AL63" i="1"/>
  <c r="AZ63" i="1" s="1"/>
  <c r="AJ63" i="1"/>
  <c r="AI63" i="1"/>
  <c r="AX63" i="1" s="1"/>
  <c r="AF63" i="1"/>
  <c r="AD63" i="1"/>
  <c r="Y63" i="1"/>
  <c r="X63" i="1"/>
  <c r="W63" i="1"/>
  <c r="V63" i="1"/>
  <c r="AB63" i="1" s="1"/>
  <c r="U63" i="1"/>
  <c r="AA63" i="1" s="1"/>
  <c r="T63" i="1"/>
  <c r="F63" i="1"/>
  <c r="BN62" i="1"/>
  <c r="BC62" i="1"/>
  <c r="AY62" i="1"/>
  <c r="AW62" i="1"/>
  <c r="AU62" i="1"/>
  <c r="AT62" i="1"/>
  <c r="AS62" i="1"/>
  <c r="AP62" i="1"/>
  <c r="AM62" i="1"/>
  <c r="AJ62" i="1"/>
  <c r="AL62" i="1" s="1"/>
  <c r="AF62" i="1"/>
  <c r="AD62" i="1"/>
  <c r="Y62" i="1"/>
  <c r="X62" i="1"/>
  <c r="W62" i="1"/>
  <c r="V62" i="1"/>
  <c r="U62" i="1"/>
  <c r="T62" i="1"/>
  <c r="F62" i="1"/>
  <c r="BN61" i="1"/>
  <c r="BC61" i="1"/>
  <c r="AY61" i="1"/>
  <c r="AW61" i="1"/>
  <c r="AU61" i="1"/>
  <c r="AT61" i="1"/>
  <c r="AS61" i="1"/>
  <c r="BA61" i="1" s="1"/>
  <c r="AP61" i="1"/>
  <c r="AN61" i="1"/>
  <c r="AM61" i="1"/>
  <c r="AL61" i="1"/>
  <c r="AZ61" i="1" s="1"/>
  <c r="AJ61" i="1"/>
  <c r="AF61" i="1"/>
  <c r="AD61" i="1"/>
  <c r="AI61" i="1" s="1"/>
  <c r="AX61" i="1" s="1"/>
  <c r="Y61" i="1"/>
  <c r="X61" i="1"/>
  <c r="W61" i="1"/>
  <c r="V61" i="1"/>
  <c r="AB61" i="1" s="1"/>
  <c r="U61" i="1"/>
  <c r="T61" i="1"/>
  <c r="Z61" i="1" s="1"/>
  <c r="AC61" i="1" s="1"/>
  <c r="F61" i="1"/>
  <c r="BN60" i="1"/>
  <c r="BC60" i="1"/>
  <c r="AY60" i="1"/>
  <c r="AZ60" i="1" s="1"/>
  <c r="AW60" i="1"/>
  <c r="AU60" i="1"/>
  <c r="AT60" i="1"/>
  <c r="AS60" i="1"/>
  <c r="BA60" i="1" s="1"/>
  <c r="BD60" i="1" s="1"/>
  <c r="BE60" i="1" s="1"/>
  <c r="AP60" i="1"/>
  <c r="AM60" i="1"/>
  <c r="AN60" i="1" s="1"/>
  <c r="AJ60" i="1"/>
  <c r="AL60" i="1" s="1"/>
  <c r="AF60" i="1"/>
  <c r="AD60" i="1"/>
  <c r="AI60" i="1" s="1"/>
  <c r="Y60" i="1"/>
  <c r="X60" i="1"/>
  <c r="W60" i="1"/>
  <c r="V60" i="1"/>
  <c r="U60" i="1"/>
  <c r="AA60" i="1" s="1"/>
  <c r="T60" i="1"/>
  <c r="F60" i="1"/>
  <c r="BN59" i="1"/>
  <c r="BC59" i="1"/>
  <c r="AY59" i="1"/>
  <c r="AW59" i="1"/>
  <c r="AU59" i="1"/>
  <c r="AT59" i="1"/>
  <c r="AS59" i="1"/>
  <c r="AP59" i="1"/>
  <c r="AM59" i="1"/>
  <c r="AN59" i="1" s="1"/>
  <c r="AJ59" i="1"/>
  <c r="AL59" i="1" s="1"/>
  <c r="AZ59" i="1" s="1"/>
  <c r="AF59" i="1"/>
  <c r="AD59" i="1"/>
  <c r="AI59" i="1" s="1"/>
  <c r="AX59" i="1" s="1"/>
  <c r="Y59" i="1"/>
  <c r="X59" i="1"/>
  <c r="W59" i="1"/>
  <c r="V59" i="1"/>
  <c r="AB59" i="1" s="1"/>
  <c r="U59" i="1"/>
  <c r="AA59" i="1" s="1"/>
  <c r="T59" i="1"/>
  <c r="F59" i="1"/>
  <c r="BN58" i="1"/>
  <c r="BC58" i="1"/>
  <c r="AY58" i="1"/>
  <c r="AW58" i="1"/>
  <c r="AU58" i="1"/>
  <c r="AT58" i="1"/>
  <c r="AS58" i="1"/>
  <c r="AP58" i="1"/>
  <c r="AM58" i="1"/>
  <c r="AJ58" i="1"/>
  <c r="AL58" i="1" s="1"/>
  <c r="AF58" i="1"/>
  <c r="AD58" i="1"/>
  <c r="Y58" i="1"/>
  <c r="X58" i="1"/>
  <c r="W58" i="1"/>
  <c r="V58" i="1"/>
  <c r="U58" i="1"/>
  <c r="T58" i="1"/>
  <c r="F58" i="1"/>
  <c r="BN57" i="1"/>
  <c r="BC57" i="1"/>
  <c r="AY57" i="1"/>
  <c r="AW57" i="1"/>
  <c r="AU57" i="1"/>
  <c r="AT57" i="1"/>
  <c r="AS57" i="1"/>
  <c r="BA57" i="1" s="1"/>
  <c r="AP57" i="1"/>
  <c r="AN57" i="1"/>
  <c r="AM57" i="1"/>
  <c r="AL57" i="1"/>
  <c r="AZ57" i="1" s="1"/>
  <c r="AJ57" i="1"/>
  <c r="AF57" i="1"/>
  <c r="AD57" i="1"/>
  <c r="AI57" i="1" s="1"/>
  <c r="AX57" i="1" s="1"/>
  <c r="Y57" i="1"/>
  <c r="X57" i="1"/>
  <c r="W57" i="1"/>
  <c r="V57" i="1"/>
  <c r="AB57" i="1" s="1"/>
  <c r="U57" i="1"/>
  <c r="T57" i="1"/>
  <c r="Z57" i="1" s="1"/>
  <c r="AC57" i="1" s="1"/>
  <c r="F57" i="1"/>
  <c r="BN56" i="1"/>
  <c r="BC56" i="1"/>
  <c r="AY56" i="1"/>
  <c r="AZ56" i="1" s="1"/>
  <c r="AW56" i="1"/>
  <c r="AU56" i="1"/>
  <c r="AT56" i="1"/>
  <c r="AS56" i="1"/>
  <c r="BA56" i="1" s="1"/>
  <c r="BD56" i="1" s="1"/>
  <c r="BE56" i="1" s="1"/>
  <c r="AP56" i="1"/>
  <c r="AM56" i="1"/>
  <c r="AJ56" i="1"/>
  <c r="AL56" i="1" s="1"/>
  <c r="AF56" i="1"/>
  <c r="AD56" i="1"/>
  <c r="Y56" i="1"/>
  <c r="X56" i="1"/>
  <c r="W56" i="1"/>
  <c r="V56" i="1"/>
  <c r="U56" i="1"/>
  <c r="AA56" i="1" s="1"/>
  <c r="T56" i="1"/>
  <c r="F56" i="1"/>
  <c r="BN55" i="1"/>
  <c r="BC55" i="1"/>
  <c r="AY55" i="1"/>
  <c r="AW55" i="1"/>
  <c r="AU55" i="1"/>
  <c r="AT55" i="1"/>
  <c r="AS55" i="1"/>
  <c r="AP55" i="1"/>
  <c r="AM55" i="1"/>
  <c r="AN55" i="1" s="1"/>
  <c r="AJ55" i="1"/>
  <c r="AL55" i="1" s="1"/>
  <c r="AZ55" i="1" s="1"/>
  <c r="AF55" i="1"/>
  <c r="AD55" i="1"/>
  <c r="Y55" i="1"/>
  <c r="X55" i="1"/>
  <c r="W55" i="1"/>
  <c r="V55" i="1"/>
  <c r="AB55" i="1" s="1"/>
  <c r="U55" i="1"/>
  <c r="T55" i="1"/>
  <c r="Z55" i="1" s="1"/>
  <c r="AC55" i="1" s="1"/>
  <c r="F55" i="1"/>
  <c r="BN54" i="1"/>
  <c r="BC54" i="1"/>
  <c r="AY54" i="1"/>
  <c r="AZ54" i="1" s="1"/>
  <c r="AW54" i="1"/>
  <c r="AU54" i="1"/>
  <c r="AT54" i="1"/>
  <c r="AS54" i="1"/>
  <c r="AP54" i="1"/>
  <c r="AM54" i="1"/>
  <c r="AJ54" i="1"/>
  <c r="AL54" i="1" s="1"/>
  <c r="AF54" i="1"/>
  <c r="AD54" i="1"/>
  <c r="Y54" i="1"/>
  <c r="X54" i="1"/>
  <c r="W54" i="1"/>
  <c r="V54" i="1"/>
  <c r="U54" i="1"/>
  <c r="AA54" i="1" s="1"/>
  <c r="T54" i="1"/>
  <c r="F54" i="1"/>
  <c r="BN53" i="1"/>
  <c r="BC53" i="1"/>
  <c r="AY53" i="1"/>
  <c r="AW53" i="1"/>
  <c r="AU53" i="1"/>
  <c r="AT53" i="1"/>
  <c r="AS53" i="1"/>
  <c r="AP53" i="1"/>
  <c r="AM53" i="1"/>
  <c r="AN53" i="1" s="1"/>
  <c r="AJ53" i="1"/>
  <c r="AL53" i="1" s="1"/>
  <c r="AZ53" i="1" s="1"/>
  <c r="AF53" i="1"/>
  <c r="AD53" i="1"/>
  <c r="AI53" i="1" s="1"/>
  <c r="AX53" i="1" s="1"/>
  <c r="Y53" i="1"/>
  <c r="X53" i="1"/>
  <c r="W53" i="1"/>
  <c r="V53" i="1"/>
  <c r="AB53" i="1" s="1"/>
  <c r="U53" i="1"/>
  <c r="AA53" i="1" s="1"/>
  <c r="T53" i="1"/>
  <c r="F53" i="1"/>
  <c r="BN52" i="1"/>
  <c r="BC52" i="1"/>
  <c r="AY52" i="1"/>
  <c r="AW52" i="1"/>
  <c r="AU52" i="1"/>
  <c r="AT52" i="1"/>
  <c r="AS52" i="1"/>
  <c r="AP52" i="1"/>
  <c r="AM52" i="1"/>
  <c r="AN52" i="1" s="1"/>
  <c r="AJ52" i="1"/>
  <c r="AL52" i="1" s="1"/>
  <c r="AF52" i="1"/>
  <c r="AD52" i="1"/>
  <c r="AI52" i="1" s="1"/>
  <c r="Y52" i="1"/>
  <c r="X52" i="1"/>
  <c r="W52" i="1"/>
  <c r="V52" i="1"/>
  <c r="U52" i="1"/>
  <c r="T52" i="1"/>
  <c r="F52" i="1"/>
  <c r="BN51" i="1"/>
  <c r="BC51" i="1"/>
  <c r="AY51" i="1"/>
  <c r="AW51" i="1"/>
  <c r="AU51" i="1"/>
  <c r="AT51" i="1"/>
  <c r="AS51" i="1"/>
  <c r="BA51" i="1" s="1"/>
  <c r="AP51" i="1"/>
  <c r="AN51" i="1"/>
  <c r="AM51" i="1"/>
  <c r="AL51" i="1"/>
  <c r="AZ51" i="1" s="1"/>
  <c r="AJ51" i="1"/>
  <c r="AI51" i="1"/>
  <c r="AX51" i="1" s="1"/>
  <c r="AF51" i="1"/>
  <c r="AD51" i="1"/>
  <c r="Y51" i="1"/>
  <c r="X51" i="1"/>
  <c r="W51" i="1"/>
  <c r="V51" i="1"/>
  <c r="AB51" i="1" s="1"/>
  <c r="U51" i="1"/>
  <c r="AA51" i="1" s="1"/>
  <c r="T51" i="1"/>
  <c r="F51" i="1"/>
  <c r="BN50" i="1"/>
  <c r="BC50" i="1"/>
  <c r="AY50" i="1"/>
  <c r="AW50" i="1"/>
  <c r="AU50" i="1"/>
  <c r="AT50" i="1"/>
  <c r="AS50" i="1"/>
  <c r="AP50" i="1"/>
  <c r="AM50" i="1"/>
  <c r="AN50" i="1" s="1"/>
  <c r="AJ50" i="1"/>
  <c r="AL50" i="1" s="1"/>
  <c r="AF50" i="1"/>
  <c r="AD50" i="1"/>
  <c r="AI50" i="1" s="1"/>
  <c r="Y50" i="1"/>
  <c r="X50" i="1"/>
  <c r="W50" i="1"/>
  <c r="V50" i="1"/>
  <c r="U50" i="1"/>
  <c r="T50" i="1"/>
  <c r="F50" i="1"/>
  <c r="BN49" i="1"/>
  <c r="BC49" i="1"/>
  <c r="AY49" i="1"/>
  <c r="AW49" i="1"/>
  <c r="AU49" i="1"/>
  <c r="AT49" i="1"/>
  <c r="AS49" i="1"/>
  <c r="BA49" i="1" s="1"/>
  <c r="AP49" i="1"/>
  <c r="AN49" i="1"/>
  <c r="AM49" i="1"/>
  <c r="AL49" i="1"/>
  <c r="AZ49" i="1" s="1"/>
  <c r="AJ49" i="1"/>
  <c r="AF49" i="1"/>
  <c r="AD49" i="1"/>
  <c r="AI49" i="1" s="1"/>
  <c r="AX49" i="1" s="1"/>
  <c r="Y49" i="1"/>
  <c r="X49" i="1"/>
  <c r="W49" i="1"/>
  <c r="V49" i="1"/>
  <c r="AB49" i="1" s="1"/>
  <c r="U49" i="1"/>
  <c r="T49" i="1"/>
  <c r="Z49" i="1" s="1"/>
  <c r="AC49" i="1" s="1"/>
  <c r="F49" i="1"/>
  <c r="BN48" i="1"/>
  <c r="BC48" i="1"/>
  <c r="AY48" i="1"/>
  <c r="AZ48" i="1" s="1"/>
  <c r="AW48" i="1"/>
  <c r="AU48" i="1"/>
  <c r="AT48" i="1"/>
  <c r="AS48" i="1"/>
  <c r="BA48" i="1" s="1"/>
  <c r="BD48" i="1" s="1"/>
  <c r="BE48" i="1" s="1"/>
  <c r="AP48" i="1"/>
  <c r="AM48" i="1"/>
  <c r="AJ48" i="1"/>
  <c r="AL48" i="1" s="1"/>
  <c r="AF48" i="1"/>
  <c r="AD48" i="1"/>
  <c r="Y48" i="1"/>
  <c r="X48" i="1"/>
  <c r="W48" i="1"/>
  <c r="V48" i="1"/>
  <c r="U48" i="1"/>
  <c r="AA48" i="1" s="1"/>
  <c r="T48" i="1"/>
  <c r="F48" i="1"/>
  <c r="BN47" i="1"/>
  <c r="BC47" i="1"/>
  <c r="AY47" i="1"/>
  <c r="AW47" i="1"/>
  <c r="AU47" i="1"/>
  <c r="AT47" i="1"/>
  <c r="AS47" i="1"/>
  <c r="AP47" i="1"/>
  <c r="AM47" i="1"/>
  <c r="AN47" i="1" s="1"/>
  <c r="AJ47" i="1"/>
  <c r="AL47" i="1" s="1"/>
  <c r="AZ47" i="1" s="1"/>
  <c r="AF47" i="1"/>
  <c r="AD47" i="1"/>
  <c r="Y47" i="1"/>
  <c r="X47" i="1"/>
  <c r="W47" i="1"/>
  <c r="V47" i="1"/>
  <c r="AB47" i="1" s="1"/>
  <c r="U47" i="1"/>
  <c r="T47" i="1"/>
  <c r="Z47" i="1" s="1"/>
  <c r="AC47" i="1" s="1"/>
  <c r="F47" i="1"/>
  <c r="BN46" i="1"/>
  <c r="BC46" i="1"/>
  <c r="AY46" i="1"/>
  <c r="AZ46" i="1" s="1"/>
  <c r="AW46" i="1"/>
  <c r="AU46" i="1"/>
  <c r="AT46" i="1"/>
  <c r="AS46" i="1"/>
  <c r="BA46" i="1" s="1"/>
  <c r="BD46" i="1" s="1"/>
  <c r="BE46" i="1" s="1"/>
  <c r="AP46" i="1"/>
  <c r="AM46" i="1"/>
  <c r="AJ46" i="1"/>
  <c r="AL46" i="1" s="1"/>
  <c r="AF46" i="1"/>
  <c r="AD46" i="1"/>
  <c r="Y46" i="1"/>
  <c r="X46" i="1"/>
  <c r="W46" i="1"/>
  <c r="V46" i="1"/>
  <c r="U46" i="1"/>
  <c r="AA46" i="1" s="1"/>
  <c r="T46" i="1"/>
  <c r="F46" i="1"/>
  <c r="BN45" i="1"/>
  <c r="BC45" i="1"/>
  <c r="AY45" i="1"/>
  <c r="AW45" i="1"/>
  <c r="AU45" i="1"/>
  <c r="AT45" i="1"/>
  <c r="AS45" i="1"/>
  <c r="AP45" i="1"/>
  <c r="AM45" i="1"/>
  <c r="AN45" i="1" s="1"/>
  <c r="AJ45" i="1"/>
  <c r="AL45" i="1" s="1"/>
  <c r="AZ45" i="1" s="1"/>
  <c r="AF45" i="1"/>
  <c r="AD45" i="1"/>
  <c r="Y45" i="1"/>
  <c r="X45" i="1"/>
  <c r="W45" i="1"/>
  <c r="V45" i="1"/>
  <c r="AB45" i="1" s="1"/>
  <c r="U45" i="1"/>
  <c r="T45" i="1"/>
  <c r="Z45" i="1" s="1"/>
  <c r="AC45" i="1" s="1"/>
  <c r="F45" i="1"/>
  <c r="BN44" i="1"/>
  <c r="BC44" i="1"/>
  <c r="AY44" i="1"/>
  <c r="AZ44" i="1" s="1"/>
  <c r="AW44" i="1"/>
  <c r="AU44" i="1"/>
  <c r="AT44" i="1"/>
  <c r="AS44" i="1"/>
  <c r="BA44" i="1" s="1"/>
  <c r="BD44" i="1" s="1"/>
  <c r="BE44" i="1" s="1"/>
  <c r="AP44" i="1"/>
  <c r="AM44" i="1"/>
  <c r="AN44" i="1" s="1"/>
  <c r="AJ44" i="1"/>
  <c r="AL44" i="1" s="1"/>
  <c r="AF44" i="1"/>
  <c r="AD44" i="1"/>
  <c r="AI44" i="1" s="1"/>
  <c r="Y44" i="1"/>
  <c r="X44" i="1"/>
  <c r="W44" i="1"/>
  <c r="V44" i="1"/>
  <c r="U44" i="1"/>
  <c r="AA44" i="1" s="1"/>
  <c r="T44" i="1"/>
  <c r="F44" i="1"/>
  <c r="BN43" i="1"/>
  <c r="BC43" i="1"/>
  <c r="AY43" i="1"/>
  <c r="AW43" i="1"/>
  <c r="AU43" i="1"/>
  <c r="AT43" i="1"/>
  <c r="AS43" i="1"/>
  <c r="AP43" i="1"/>
  <c r="AM43" i="1"/>
  <c r="AN43" i="1" s="1"/>
  <c r="AJ43" i="1"/>
  <c r="AL43" i="1" s="1"/>
  <c r="AZ43" i="1" s="1"/>
  <c r="AF43" i="1"/>
  <c r="AD43" i="1"/>
  <c r="AI43" i="1" s="1"/>
  <c r="AX43" i="1" s="1"/>
  <c r="Y43" i="1"/>
  <c r="X43" i="1"/>
  <c r="W43" i="1"/>
  <c r="V43" i="1"/>
  <c r="AB43" i="1" s="1"/>
  <c r="U43" i="1"/>
  <c r="AA43" i="1" s="1"/>
  <c r="T43" i="1"/>
  <c r="F43" i="1"/>
  <c r="BN42" i="1"/>
  <c r="BC42" i="1"/>
  <c r="AY42" i="1"/>
  <c r="AW42" i="1"/>
  <c r="AU42" i="1"/>
  <c r="AT42" i="1"/>
  <c r="AS42" i="1"/>
  <c r="AP42" i="1"/>
  <c r="AM42" i="1"/>
  <c r="AJ42" i="1"/>
  <c r="AL42" i="1" s="1"/>
  <c r="AF42" i="1"/>
  <c r="AD42" i="1"/>
  <c r="Y42" i="1"/>
  <c r="X42" i="1"/>
  <c r="W42" i="1"/>
  <c r="V42" i="1"/>
  <c r="U42" i="1"/>
  <c r="T42" i="1"/>
  <c r="F42" i="1"/>
  <c r="BN41" i="1"/>
  <c r="BC41" i="1"/>
  <c r="AY41" i="1"/>
  <c r="AW41" i="1"/>
  <c r="AU41" i="1"/>
  <c r="AT41" i="1"/>
  <c r="AS41" i="1"/>
  <c r="BA41" i="1" s="1"/>
  <c r="AP41" i="1"/>
  <c r="AN41" i="1"/>
  <c r="AM41" i="1"/>
  <c r="AL41" i="1"/>
  <c r="AZ41" i="1" s="1"/>
  <c r="AJ41" i="1"/>
  <c r="AF41" i="1"/>
  <c r="AD41" i="1"/>
  <c r="AI41" i="1" s="1"/>
  <c r="AX41" i="1" s="1"/>
  <c r="Y41" i="1"/>
  <c r="X41" i="1"/>
  <c r="W41" i="1"/>
  <c r="V41" i="1"/>
  <c r="AB41" i="1" s="1"/>
  <c r="U41" i="1"/>
  <c r="T41" i="1"/>
  <c r="Z41" i="1" s="1"/>
  <c r="AC41" i="1" s="1"/>
  <c r="F41" i="1"/>
  <c r="BN40" i="1"/>
  <c r="BC40" i="1"/>
  <c r="AY40" i="1"/>
  <c r="AZ40" i="1" s="1"/>
  <c r="AW40" i="1"/>
  <c r="AU40" i="1"/>
  <c r="AT40" i="1"/>
  <c r="AS40" i="1"/>
  <c r="BA40" i="1" s="1"/>
  <c r="BD40" i="1" s="1"/>
  <c r="BE40" i="1" s="1"/>
  <c r="AP40" i="1"/>
  <c r="AM40" i="1"/>
  <c r="AJ40" i="1"/>
  <c r="AL40" i="1" s="1"/>
  <c r="AF40" i="1"/>
  <c r="AD40" i="1"/>
  <c r="Y40" i="1"/>
  <c r="X40" i="1"/>
  <c r="W40" i="1"/>
  <c r="V40" i="1"/>
  <c r="U40" i="1"/>
  <c r="AA40" i="1" s="1"/>
  <c r="T40" i="1"/>
  <c r="F40" i="1"/>
  <c r="BN39" i="1"/>
  <c r="BC39" i="1"/>
  <c r="AY39" i="1"/>
  <c r="AW39" i="1"/>
  <c r="AU39" i="1"/>
  <c r="AT39" i="1"/>
  <c r="AS39" i="1"/>
  <c r="AP39" i="1"/>
  <c r="AM39" i="1"/>
  <c r="AN39" i="1" s="1"/>
  <c r="AJ39" i="1"/>
  <c r="AL39" i="1" s="1"/>
  <c r="AZ39" i="1" s="1"/>
  <c r="AF39" i="1"/>
  <c r="AD39" i="1"/>
  <c r="AI39" i="1" s="1"/>
  <c r="AX39" i="1" s="1"/>
  <c r="Y39" i="1"/>
  <c r="X39" i="1"/>
  <c r="W39" i="1"/>
  <c r="V39" i="1"/>
  <c r="AB39" i="1" s="1"/>
  <c r="U39" i="1"/>
  <c r="AA39" i="1" s="1"/>
  <c r="T39" i="1"/>
  <c r="F39" i="1"/>
  <c r="BN38" i="1"/>
  <c r="BC38" i="1"/>
  <c r="AY38" i="1"/>
  <c r="AW38" i="1"/>
  <c r="AU38" i="1"/>
  <c r="AT38" i="1"/>
  <c r="AS38" i="1"/>
  <c r="AP38" i="1"/>
  <c r="AM38" i="1"/>
  <c r="AJ38" i="1"/>
  <c r="AL38" i="1" s="1"/>
  <c r="AF38" i="1"/>
  <c r="AD38" i="1"/>
  <c r="Y38" i="1"/>
  <c r="X38" i="1"/>
  <c r="W38" i="1"/>
  <c r="V38" i="1"/>
  <c r="U38" i="1"/>
  <c r="T38" i="1"/>
  <c r="F38" i="1"/>
  <c r="BN37" i="1"/>
  <c r="BC37" i="1"/>
  <c r="AY37" i="1"/>
  <c r="AW37" i="1"/>
  <c r="AU37" i="1"/>
  <c r="AT37" i="1"/>
  <c r="AS37" i="1"/>
  <c r="BA37" i="1" s="1"/>
  <c r="AP37" i="1"/>
  <c r="AN37" i="1"/>
  <c r="AM37" i="1"/>
  <c r="AL37" i="1"/>
  <c r="AZ37" i="1" s="1"/>
  <c r="AJ37" i="1"/>
  <c r="AI37" i="1"/>
  <c r="AX37" i="1" s="1"/>
  <c r="AF37" i="1"/>
  <c r="AD37" i="1"/>
  <c r="Y37" i="1"/>
  <c r="X37" i="1"/>
  <c r="W37" i="1"/>
  <c r="V37" i="1"/>
  <c r="AB37" i="1" s="1"/>
  <c r="U37" i="1"/>
  <c r="AA37" i="1" s="1"/>
  <c r="T37" i="1"/>
  <c r="F37" i="1"/>
  <c r="BN36" i="1"/>
  <c r="BC36" i="1"/>
  <c r="AY36" i="1"/>
  <c r="AW36" i="1"/>
  <c r="AU36" i="1"/>
  <c r="AT36" i="1"/>
  <c r="AS36" i="1"/>
  <c r="AP36" i="1"/>
  <c r="AM36" i="1"/>
  <c r="AN36" i="1" s="1"/>
  <c r="AJ36" i="1"/>
  <c r="AL36" i="1" s="1"/>
  <c r="AF36" i="1"/>
  <c r="AD36" i="1"/>
  <c r="AI36" i="1" s="1"/>
  <c r="Y36" i="1"/>
  <c r="X36" i="1"/>
  <c r="W36" i="1"/>
  <c r="V36" i="1"/>
  <c r="U36" i="1"/>
  <c r="T36" i="1"/>
  <c r="F36" i="1"/>
  <c r="BN35" i="1"/>
  <c r="BC35" i="1"/>
  <c r="AY35" i="1"/>
  <c r="AW35" i="1"/>
  <c r="AU35" i="1"/>
  <c r="AT35" i="1"/>
  <c r="AS35" i="1"/>
  <c r="BA35" i="1" s="1"/>
  <c r="AP35" i="1"/>
  <c r="AN35" i="1"/>
  <c r="AM35" i="1"/>
  <c r="AL35" i="1"/>
  <c r="AZ35" i="1" s="1"/>
  <c r="AJ35" i="1"/>
  <c r="AI35" i="1"/>
  <c r="AX35" i="1" s="1"/>
  <c r="AF35" i="1"/>
  <c r="AD35" i="1"/>
  <c r="Y35" i="1"/>
  <c r="X35" i="1"/>
  <c r="W35" i="1"/>
  <c r="V35" i="1"/>
  <c r="AB35" i="1" s="1"/>
  <c r="U35" i="1"/>
  <c r="AA35" i="1" s="1"/>
  <c r="T35" i="1"/>
  <c r="F35" i="1"/>
  <c r="BN34" i="1"/>
  <c r="BC34" i="1"/>
  <c r="AY34" i="1"/>
  <c r="AW34" i="1"/>
  <c r="AU34" i="1"/>
  <c r="AT34" i="1"/>
  <c r="AS34" i="1"/>
  <c r="AP34" i="1"/>
  <c r="AM34" i="1"/>
  <c r="AN34" i="1" s="1"/>
  <c r="AJ34" i="1"/>
  <c r="AL34" i="1" s="1"/>
  <c r="AF34" i="1"/>
  <c r="AD34" i="1"/>
  <c r="AI34" i="1" s="1"/>
  <c r="Y34" i="1"/>
  <c r="X34" i="1"/>
  <c r="W34" i="1"/>
  <c r="V34" i="1"/>
  <c r="U34" i="1"/>
  <c r="T34" i="1"/>
  <c r="F34" i="1"/>
  <c r="BN33" i="1"/>
  <c r="BC33" i="1"/>
  <c r="AY33" i="1"/>
  <c r="AW33" i="1"/>
  <c r="AU33" i="1"/>
  <c r="AT33" i="1"/>
  <c r="AS33" i="1"/>
  <c r="BA33" i="1" s="1"/>
  <c r="AP33" i="1"/>
  <c r="AN33" i="1"/>
  <c r="AM33" i="1"/>
  <c r="AL33" i="1"/>
  <c r="AZ33" i="1" s="1"/>
  <c r="AJ33" i="1"/>
  <c r="AI33" i="1"/>
  <c r="AX33" i="1" s="1"/>
  <c r="AF33" i="1"/>
  <c r="AD33" i="1"/>
  <c r="Y33" i="1"/>
  <c r="X33" i="1"/>
  <c r="W33" i="1"/>
  <c r="V33" i="1"/>
  <c r="AB33" i="1" s="1"/>
  <c r="U33" i="1"/>
  <c r="AA33" i="1" s="1"/>
  <c r="T33" i="1"/>
  <c r="F33" i="1"/>
  <c r="BN32" i="1"/>
  <c r="BC32" i="1"/>
  <c r="AY32" i="1"/>
  <c r="AW32" i="1"/>
  <c r="AU32" i="1"/>
  <c r="AT32" i="1"/>
  <c r="AS32" i="1"/>
  <c r="AP32" i="1"/>
  <c r="AM32" i="1"/>
  <c r="AN32" i="1" s="1"/>
  <c r="AJ32" i="1"/>
  <c r="AL32" i="1" s="1"/>
  <c r="AF32" i="1"/>
  <c r="AD32" i="1"/>
  <c r="AI32" i="1" s="1"/>
  <c r="Y32" i="1"/>
  <c r="X32" i="1"/>
  <c r="W32" i="1"/>
  <c r="V32" i="1"/>
  <c r="U32" i="1"/>
  <c r="T32" i="1"/>
  <c r="F32" i="1"/>
  <c r="BN31" i="1"/>
  <c r="BC31" i="1"/>
  <c r="AY31" i="1"/>
  <c r="AW31" i="1"/>
  <c r="AU31" i="1"/>
  <c r="AT31" i="1"/>
  <c r="AS31" i="1"/>
  <c r="BA31" i="1" s="1"/>
  <c r="AP31" i="1"/>
  <c r="AN31" i="1"/>
  <c r="AM31" i="1"/>
  <c r="AL31" i="1"/>
  <c r="AZ31" i="1" s="1"/>
  <c r="AJ31" i="1"/>
  <c r="AI31" i="1"/>
  <c r="AX31" i="1" s="1"/>
  <c r="AF31" i="1"/>
  <c r="AD31" i="1"/>
  <c r="Y31" i="1"/>
  <c r="X31" i="1"/>
  <c r="W31" i="1"/>
  <c r="V31" i="1"/>
  <c r="AB31" i="1" s="1"/>
  <c r="U31" i="1"/>
  <c r="AA31" i="1" s="1"/>
  <c r="T31" i="1"/>
  <c r="F31" i="1"/>
  <c r="BN30" i="1"/>
  <c r="BC30" i="1"/>
  <c r="AY30" i="1"/>
  <c r="AW30" i="1"/>
  <c r="AU30" i="1"/>
  <c r="AT30" i="1"/>
  <c r="AS30" i="1"/>
  <c r="AP30" i="1"/>
  <c r="AM30" i="1"/>
  <c r="AJ30" i="1"/>
  <c r="AL30" i="1" s="1"/>
  <c r="AF30" i="1"/>
  <c r="AD30" i="1"/>
  <c r="Y30" i="1"/>
  <c r="X30" i="1"/>
  <c r="W30" i="1"/>
  <c r="V30" i="1"/>
  <c r="U30" i="1"/>
  <c r="T30" i="1"/>
  <c r="F30" i="1"/>
  <c r="BN29" i="1"/>
  <c r="BC29" i="1"/>
  <c r="AY29" i="1"/>
  <c r="AW29" i="1"/>
  <c r="AU29" i="1"/>
  <c r="AT29" i="1"/>
  <c r="AS29" i="1"/>
  <c r="BA29" i="1" s="1"/>
  <c r="AP29" i="1"/>
  <c r="AN29" i="1"/>
  <c r="AM29" i="1"/>
  <c r="AL29" i="1"/>
  <c r="AZ29" i="1" s="1"/>
  <c r="AJ29" i="1"/>
  <c r="AI29" i="1"/>
  <c r="AX29" i="1" s="1"/>
  <c r="AF29" i="1"/>
  <c r="AD29" i="1"/>
  <c r="Y29" i="1"/>
  <c r="X29" i="1"/>
  <c r="W29" i="1"/>
  <c r="V29" i="1"/>
  <c r="AB29" i="1" s="1"/>
  <c r="U29" i="1"/>
  <c r="AA29" i="1" s="1"/>
  <c r="T29" i="1"/>
  <c r="F29" i="1"/>
  <c r="BN28" i="1"/>
  <c r="BC28" i="1"/>
  <c r="AY28" i="1"/>
  <c r="AW28" i="1"/>
  <c r="AU28" i="1"/>
  <c r="AT28" i="1"/>
  <c r="AS28" i="1"/>
  <c r="AP28" i="1"/>
  <c r="AM28" i="1"/>
  <c r="AJ28" i="1"/>
  <c r="AL28" i="1" s="1"/>
  <c r="AF28" i="1"/>
  <c r="AD28" i="1"/>
  <c r="Y28" i="1"/>
  <c r="X28" i="1"/>
  <c r="W28" i="1"/>
  <c r="V28" i="1"/>
  <c r="U28" i="1"/>
  <c r="T28" i="1"/>
  <c r="F28" i="1"/>
  <c r="BN27" i="1"/>
  <c r="BC27" i="1"/>
  <c r="AY27" i="1"/>
  <c r="AW27" i="1"/>
  <c r="AU27" i="1"/>
  <c r="AT27" i="1"/>
  <c r="AS27" i="1"/>
  <c r="BA27" i="1" s="1"/>
  <c r="AP27" i="1"/>
  <c r="AN27" i="1"/>
  <c r="AM27" i="1"/>
  <c r="AL27" i="1"/>
  <c r="AZ27" i="1" s="1"/>
  <c r="AJ27" i="1"/>
  <c r="AF27" i="1"/>
  <c r="AD27" i="1"/>
  <c r="AI27" i="1" s="1"/>
  <c r="AX27" i="1" s="1"/>
  <c r="Y27" i="1"/>
  <c r="X27" i="1"/>
  <c r="W27" i="1"/>
  <c r="V27" i="1"/>
  <c r="AB27" i="1" s="1"/>
  <c r="U27" i="1"/>
  <c r="T27" i="1"/>
  <c r="Z27" i="1" s="1"/>
  <c r="AC27" i="1" s="1"/>
  <c r="F27" i="1"/>
  <c r="BN26" i="1"/>
  <c r="BC26" i="1"/>
  <c r="AY26" i="1"/>
  <c r="AZ26" i="1" s="1"/>
  <c r="AW26" i="1"/>
  <c r="AU26" i="1"/>
  <c r="AT26" i="1"/>
  <c r="AS26" i="1"/>
  <c r="BA26" i="1" s="1"/>
  <c r="BD26" i="1" s="1"/>
  <c r="BE26" i="1" s="1"/>
  <c r="AP26" i="1"/>
  <c r="AM26" i="1"/>
  <c r="AJ26" i="1"/>
  <c r="AL26" i="1" s="1"/>
  <c r="AF26" i="1"/>
  <c r="AD26" i="1"/>
  <c r="Y26" i="1"/>
  <c r="X26" i="1"/>
  <c r="W26" i="1"/>
  <c r="V26" i="1"/>
  <c r="U26" i="1"/>
  <c r="AA26" i="1" s="1"/>
  <c r="T26" i="1"/>
  <c r="F26" i="1"/>
  <c r="BN25" i="1"/>
  <c r="BC25" i="1"/>
  <c r="AY25" i="1"/>
  <c r="AW25" i="1"/>
  <c r="AU25" i="1"/>
  <c r="AT25" i="1"/>
  <c r="AS25" i="1"/>
  <c r="AP25" i="1"/>
  <c r="AM25" i="1"/>
  <c r="AN25" i="1" s="1"/>
  <c r="AJ25" i="1"/>
  <c r="AL25" i="1" s="1"/>
  <c r="AZ25" i="1" s="1"/>
  <c r="AF25" i="1"/>
  <c r="AD25" i="1"/>
  <c r="AI25" i="1" s="1"/>
  <c r="AX25" i="1" s="1"/>
  <c r="Y25" i="1"/>
  <c r="X25" i="1"/>
  <c r="W25" i="1"/>
  <c r="V25" i="1"/>
  <c r="AB25" i="1" s="1"/>
  <c r="U25" i="1"/>
  <c r="AA25" i="1" s="1"/>
  <c r="T25" i="1"/>
  <c r="F25" i="1"/>
  <c r="BN24" i="1"/>
  <c r="BC24" i="1"/>
  <c r="AY24" i="1"/>
  <c r="AW24" i="1"/>
  <c r="AU24" i="1"/>
  <c r="AT24" i="1"/>
  <c r="AS24" i="1"/>
  <c r="AP24" i="1"/>
  <c r="AM24" i="1"/>
  <c r="AJ24" i="1"/>
  <c r="AL24" i="1" s="1"/>
  <c r="AF24" i="1"/>
  <c r="AD24" i="1"/>
  <c r="Y24" i="1"/>
  <c r="X24" i="1"/>
  <c r="W24" i="1"/>
  <c r="V24" i="1"/>
  <c r="U24" i="1"/>
  <c r="T24" i="1"/>
  <c r="F24" i="1"/>
  <c r="BN23" i="1"/>
  <c r="BC23" i="1"/>
  <c r="AY23" i="1"/>
  <c r="AW23" i="1"/>
  <c r="AU23" i="1"/>
  <c r="AT23" i="1"/>
  <c r="AS23" i="1"/>
  <c r="BA23" i="1" s="1"/>
  <c r="AP23" i="1"/>
  <c r="AN23" i="1"/>
  <c r="AM23" i="1"/>
  <c r="AL23" i="1"/>
  <c r="AZ23" i="1" s="1"/>
  <c r="AJ23" i="1"/>
  <c r="AF23" i="1"/>
  <c r="AD23" i="1"/>
  <c r="AI23" i="1" s="1"/>
  <c r="AX23" i="1" s="1"/>
  <c r="Y23" i="1"/>
  <c r="X23" i="1"/>
  <c r="W23" i="1"/>
  <c r="V23" i="1"/>
  <c r="AB23" i="1" s="1"/>
  <c r="U23" i="1"/>
  <c r="T23" i="1"/>
  <c r="Z23" i="1" s="1"/>
  <c r="AC23" i="1" s="1"/>
  <c r="F23" i="1"/>
  <c r="BN22" i="1"/>
  <c r="BC22" i="1"/>
  <c r="AY22" i="1"/>
  <c r="AZ22" i="1" s="1"/>
  <c r="AW22" i="1"/>
  <c r="AU22" i="1"/>
  <c r="AT22" i="1"/>
  <c r="AS22" i="1"/>
  <c r="BA22" i="1" s="1"/>
  <c r="BD22" i="1" s="1"/>
  <c r="BE22" i="1" s="1"/>
  <c r="AP22" i="1"/>
  <c r="AM22" i="1"/>
  <c r="AN22" i="1" s="1"/>
  <c r="AJ22" i="1"/>
  <c r="AL22" i="1" s="1"/>
  <c r="AF22" i="1"/>
  <c r="AD22" i="1"/>
  <c r="AI22" i="1" s="1"/>
  <c r="Y22" i="1"/>
  <c r="X22" i="1"/>
  <c r="W22" i="1"/>
  <c r="V22" i="1"/>
  <c r="U22" i="1"/>
  <c r="AA22" i="1" s="1"/>
  <c r="T22" i="1"/>
  <c r="F22" i="1"/>
  <c r="BN21" i="1"/>
  <c r="BC21" i="1"/>
  <c r="AY21" i="1"/>
  <c r="AW21" i="1"/>
  <c r="AU21" i="1"/>
  <c r="AT21" i="1"/>
  <c r="AS21" i="1"/>
  <c r="AP21" i="1"/>
  <c r="AM21" i="1"/>
  <c r="AN21" i="1" s="1"/>
  <c r="AJ21" i="1"/>
  <c r="AL21" i="1" s="1"/>
  <c r="AZ21" i="1" s="1"/>
  <c r="AF21" i="1"/>
  <c r="AD21" i="1"/>
  <c r="Y21" i="1"/>
  <c r="X21" i="1"/>
  <c r="W21" i="1"/>
  <c r="V21" i="1"/>
  <c r="AB21" i="1" s="1"/>
  <c r="U21" i="1"/>
  <c r="T21" i="1"/>
  <c r="Z21" i="1" s="1"/>
  <c r="AC21" i="1" s="1"/>
  <c r="F21" i="1"/>
  <c r="BN20" i="1"/>
  <c r="BC20" i="1"/>
  <c r="AY20" i="1"/>
  <c r="AZ20" i="1" s="1"/>
  <c r="AW20" i="1"/>
  <c r="AU20" i="1"/>
  <c r="AT20" i="1"/>
  <c r="AS20" i="1"/>
  <c r="BA20" i="1" s="1"/>
  <c r="BD20" i="1" s="1"/>
  <c r="BE20" i="1" s="1"/>
  <c r="AP20" i="1"/>
  <c r="AM20" i="1"/>
  <c r="AN20" i="1" s="1"/>
  <c r="AJ20" i="1"/>
  <c r="AL20" i="1" s="1"/>
  <c r="AF20" i="1"/>
  <c r="AD20" i="1"/>
  <c r="AI20" i="1" s="1"/>
  <c r="Y20" i="1"/>
  <c r="X20" i="1"/>
  <c r="W20" i="1"/>
  <c r="V20" i="1"/>
  <c r="U20" i="1"/>
  <c r="AA20" i="1" s="1"/>
  <c r="T20" i="1"/>
  <c r="F20" i="1"/>
  <c r="BN19" i="1"/>
  <c r="BC19" i="1"/>
  <c r="AY19" i="1"/>
  <c r="AW19" i="1"/>
  <c r="AU19" i="1"/>
  <c r="AT19" i="1"/>
  <c r="AS19" i="1"/>
  <c r="AP19" i="1"/>
  <c r="AM19" i="1"/>
  <c r="AN19" i="1" s="1"/>
  <c r="AJ19" i="1"/>
  <c r="AL19" i="1" s="1"/>
  <c r="AZ19" i="1" s="1"/>
  <c r="AF19" i="1"/>
  <c r="AD19" i="1"/>
  <c r="Y19" i="1"/>
  <c r="X19" i="1"/>
  <c r="W19" i="1"/>
  <c r="V19" i="1"/>
  <c r="AB19" i="1" s="1"/>
  <c r="U19" i="1"/>
  <c r="T19" i="1"/>
  <c r="Z19" i="1" s="1"/>
  <c r="AC19" i="1" s="1"/>
  <c r="F19" i="1"/>
  <c r="BN18" i="1"/>
  <c r="BC18" i="1"/>
  <c r="AY18" i="1"/>
  <c r="AZ18" i="1" s="1"/>
  <c r="AW18" i="1"/>
  <c r="AU18" i="1"/>
  <c r="AT18" i="1"/>
  <c r="AS18" i="1"/>
  <c r="BA18" i="1" s="1"/>
  <c r="BD18" i="1" s="1"/>
  <c r="BE18" i="1" s="1"/>
  <c r="AP18" i="1"/>
  <c r="AM18" i="1"/>
  <c r="AJ18" i="1"/>
  <c r="AL18" i="1" s="1"/>
  <c r="AF18" i="1"/>
  <c r="AD18" i="1"/>
  <c r="Y18" i="1"/>
  <c r="X18" i="1"/>
  <c r="W18" i="1"/>
  <c r="V18" i="1"/>
  <c r="U18" i="1"/>
  <c r="AA18" i="1" s="1"/>
  <c r="T18" i="1"/>
  <c r="F18" i="1"/>
  <c r="BN17" i="1"/>
  <c r="BC17" i="1"/>
  <c r="AY17" i="1"/>
  <c r="AW17" i="1"/>
  <c r="AU17" i="1"/>
  <c r="AT17" i="1"/>
  <c r="AS17" i="1"/>
  <c r="AP17" i="1"/>
  <c r="AM17" i="1"/>
  <c r="AN17" i="1" s="1"/>
  <c r="AJ17" i="1"/>
  <c r="AL17" i="1" s="1"/>
  <c r="AZ17" i="1" s="1"/>
  <c r="AF17" i="1"/>
  <c r="AD17" i="1"/>
  <c r="Y17" i="1"/>
  <c r="X17" i="1"/>
  <c r="W17" i="1"/>
  <c r="V17" i="1"/>
  <c r="AB17" i="1" s="1"/>
  <c r="U17" i="1"/>
  <c r="T17" i="1"/>
  <c r="Z17" i="1" s="1"/>
  <c r="AC17" i="1" s="1"/>
  <c r="F17" i="1"/>
  <c r="BN16" i="1"/>
  <c r="BC16" i="1"/>
  <c r="AY16" i="1"/>
  <c r="AZ16" i="1" s="1"/>
  <c r="AW16" i="1"/>
  <c r="AU16" i="1"/>
  <c r="AT16" i="1"/>
  <c r="AS16" i="1"/>
  <c r="BA16" i="1" s="1"/>
  <c r="BD16" i="1" s="1"/>
  <c r="BE16" i="1" s="1"/>
  <c r="AP16" i="1"/>
  <c r="AM16" i="1"/>
  <c r="AJ16" i="1"/>
  <c r="AL16" i="1" s="1"/>
  <c r="AF16" i="1"/>
  <c r="AD16" i="1"/>
  <c r="Y16" i="1"/>
  <c r="X16" i="1"/>
  <c r="W16" i="1"/>
  <c r="V16" i="1"/>
  <c r="U16" i="1"/>
  <c r="AA16" i="1" s="1"/>
  <c r="T16" i="1"/>
  <c r="F16" i="1"/>
  <c r="BN15" i="1"/>
  <c r="BC15" i="1"/>
  <c r="AY15" i="1"/>
  <c r="AW15" i="1"/>
  <c r="AU15" i="1"/>
  <c r="AT15" i="1"/>
  <c r="AS15" i="1"/>
  <c r="AP15" i="1"/>
  <c r="AM15" i="1"/>
  <c r="AN15" i="1" s="1"/>
  <c r="AJ15" i="1"/>
  <c r="AL15" i="1" s="1"/>
  <c r="AZ15" i="1" s="1"/>
  <c r="AF15" i="1"/>
  <c r="AD15" i="1"/>
  <c r="AI15" i="1" s="1"/>
  <c r="AX15" i="1" s="1"/>
  <c r="Y15" i="1"/>
  <c r="X15" i="1"/>
  <c r="W15" i="1"/>
  <c r="V15" i="1"/>
  <c r="AB15" i="1" s="1"/>
  <c r="U15" i="1"/>
  <c r="AA15" i="1" s="1"/>
  <c r="T15" i="1"/>
  <c r="F15" i="1"/>
  <c r="BN14" i="1"/>
  <c r="BC14" i="1"/>
  <c r="AY14" i="1"/>
  <c r="AW14" i="1"/>
  <c r="AU14" i="1"/>
  <c r="AT14" i="1"/>
  <c r="AS14" i="1"/>
  <c r="AP14" i="1"/>
  <c r="AM14" i="1"/>
  <c r="AN14" i="1" s="1"/>
  <c r="AJ14" i="1"/>
  <c r="AL14" i="1" s="1"/>
  <c r="AF14" i="1"/>
  <c r="AD14" i="1"/>
  <c r="AI14" i="1" s="1"/>
  <c r="Y14" i="1"/>
  <c r="X14" i="1"/>
  <c r="W14" i="1"/>
  <c r="V14" i="1"/>
  <c r="U14" i="1"/>
  <c r="T14" i="1"/>
  <c r="F14" i="1"/>
  <c r="BN13" i="1"/>
  <c r="BC13" i="1"/>
  <c r="AY13" i="1"/>
  <c r="AW13" i="1"/>
  <c r="AU13" i="1"/>
  <c r="AT13" i="1"/>
  <c r="AS13" i="1"/>
  <c r="BA13" i="1" s="1"/>
  <c r="AP13" i="1"/>
  <c r="AN13" i="1"/>
  <c r="AM13" i="1"/>
  <c r="AL13" i="1"/>
  <c r="AZ13" i="1" s="1"/>
  <c r="AJ13" i="1"/>
  <c r="AI13" i="1"/>
  <c r="AX13" i="1" s="1"/>
  <c r="AF13" i="1"/>
  <c r="AD13" i="1"/>
  <c r="Y13" i="1"/>
  <c r="X13" i="1"/>
  <c r="W13" i="1"/>
  <c r="V13" i="1"/>
  <c r="AB13" i="1" s="1"/>
  <c r="U13" i="1"/>
  <c r="AA13" i="1" s="1"/>
  <c r="T13" i="1"/>
  <c r="F13" i="1"/>
  <c r="BN12" i="1"/>
  <c r="BC12" i="1"/>
  <c r="AY12" i="1"/>
  <c r="AW12" i="1"/>
  <c r="AU12" i="1"/>
  <c r="AT12" i="1"/>
  <c r="AS12" i="1"/>
  <c r="AP12" i="1"/>
  <c r="AM12" i="1"/>
  <c r="AJ12" i="1"/>
  <c r="AL12" i="1" s="1"/>
  <c r="AF12" i="1"/>
  <c r="AD12" i="1"/>
  <c r="Y12" i="1"/>
  <c r="X12" i="1"/>
  <c r="W12" i="1"/>
  <c r="V12" i="1"/>
  <c r="U12" i="1"/>
  <c r="T12" i="1"/>
  <c r="F12" i="1"/>
  <c r="BN11" i="1"/>
  <c r="BC11" i="1"/>
  <c r="AY11" i="1"/>
  <c r="AW11" i="1"/>
  <c r="AU11" i="1"/>
  <c r="AT11" i="1"/>
  <c r="AS11" i="1"/>
  <c r="BA11" i="1" s="1"/>
  <c r="AP11" i="1"/>
  <c r="AN11" i="1"/>
  <c r="AM11" i="1"/>
  <c r="AL11" i="1"/>
  <c r="AZ11" i="1" s="1"/>
  <c r="AJ11" i="1"/>
  <c r="AF11" i="1"/>
  <c r="AD11" i="1"/>
  <c r="AI11" i="1" s="1"/>
  <c r="AX11" i="1" s="1"/>
  <c r="Y11" i="1"/>
  <c r="X11" i="1"/>
  <c r="W11" i="1"/>
  <c r="V11" i="1"/>
  <c r="AB11" i="1" s="1"/>
  <c r="U11" i="1"/>
  <c r="T11" i="1"/>
  <c r="Z11" i="1" s="1"/>
  <c r="AC11" i="1" s="1"/>
  <c r="F11" i="1"/>
  <c r="BN10" i="1"/>
  <c r="BC10" i="1"/>
  <c r="AY10" i="1"/>
  <c r="AZ10" i="1" s="1"/>
  <c r="AW10" i="1"/>
  <c r="AU10" i="1"/>
  <c r="AT10" i="1"/>
  <c r="AS10" i="1"/>
  <c r="BA10" i="1" s="1"/>
  <c r="BD10" i="1" s="1"/>
  <c r="BE10" i="1" s="1"/>
  <c r="AP10" i="1"/>
  <c r="AM10" i="1"/>
  <c r="AN10" i="1" s="1"/>
  <c r="AJ10" i="1"/>
  <c r="AL10" i="1" s="1"/>
  <c r="AF10" i="1"/>
  <c r="AD10" i="1"/>
  <c r="AI10" i="1" s="1"/>
  <c r="Y10" i="1"/>
  <c r="X10" i="1"/>
  <c r="W10" i="1"/>
  <c r="V10" i="1"/>
  <c r="U10" i="1"/>
  <c r="AA10" i="1" s="1"/>
  <c r="T10" i="1"/>
  <c r="F10" i="1"/>
  <c r="BN9" i="1"/>
  <c r="BC9" i="1"/>
  <c r="AY9" i="1"/>
  <c r="AW9" i="1"/>
  <c r="AU9" i="1"/>
  <c r="AT9" i="1"/>
  <c r="AS9" i="1"/>
  <c r="AP9" i="1"/>
  <c r="AM9" i="1"/>
  <c r="AN9" i="1" s="1"/>
  <c r="AJ9" i="1"/>
  <c r="AL9" i="1" s="1"/>
  <c r="AZ9" i="1" s="1"/>
  <c r="AF9" i="1"/>
  <c r="AD9" i="1"/>
  <c r="Y9" i="1"/>
  <c r="X9" i="1"/>
  <c r="W9" i="1"/>
  <c r="V9" i="1"/>
  <c r="AB9" i="1" s="1"/>
  <c r="U9" i="1"/>
  <c r="T9" i="1"/>
  <c r="Z9" i="1" s="1"/>
  <c r="AC9" i="1" s="1"/>
  <c r="F9" i="1"/>
  <c r="BN8" i="1"/>
  <c r="BC8" i="1"/>
  <c r="AY8" i="1"/>
  <c r="AZ8" i="1" s="1"/>
  <c r="AW8" i="1"/>
  <c r="AU8" i="1"/>
  <c r="AT8" i="1"/>
  <c r="AS8" i="1"/>
  <c r="BA8" i="1" s="1"/>
  <c r="BD8" i="1" s="1"/>
  <c r="BE8" i="1" s="1"/>
  <c r="AP8" i="1"/>
  <c r="AM8" i="1"/>
  <c r="AJ8" i="1"/>
  <c r="AL8" i="1" s="1"/>
  <c r="AF8" i="1"/>
  <c r="AD8" i="1"/>
  <c r="Y8" i="1"/>
  <c r="X8" i="1"/>
  <c r="W8" i="1"/>
  <c r="V8" i="1"/>
  <c r="U8" i="1"/>
  <c r="AA8" i="1" s="1"/>
  <c r="T8" i="1"/>
  <c r="F8" i="1"/>
  <c r="BN7" i="1"/>
  <c r="BC7" i="1"/>
  <c r="AY7" i="1"/>
  <c r="AW7" i="1"/>
  <c r="AU7" i="1"/>
  <c r="AT7" i="1"/>
  <c r="AS7" i="1"/>
  <c r="AP7" i="1"/>
  <c r="AM7" i="1"/>
  <c r="AN7" i="1" s="1"/>
  <c r="AJ7" i="1"/>
  <c r="AL7" i="1" s="1"/>
  <c r="AZ7" i="1" s="1"/>
  <c r="AF7" i="1"/>
  <c r="AD7" i="1"/>
  <c r="Y7" i="1"/>
  <c r="X7" i="1"/>
  <c r="W7" i="1"/>
  <c r="V7" i="1"/>
  <c r="AB7" i="1" s="1"/>
  <c r="U7" i="1"/>
  <c r="T7" i="1"/>
  <c r="Z7" i="1" s="1"/>
  <c r="AC7" i="1" s="1"/>
  <c r="F7" i="1"/>
  <c r="BN6" i="1"/>
  <c r="BC6" i="1"/>
  <c r="AY6" i="1"/>
  <c r="AW6" i="1"/>
  <c r="AU6" i="1"/>
  <c r="AT6" i="1"/>
  <c r="AS6" i="1"/>
  <c r="BA6" i="1" s="1"/>
  <c r="AP6" i="1"/>
  <c r="AN6" i="1"/>
  <c r="AM6" i="1"/>
  <c r="AL6" i="1"/>
  <c r="AZ6" i="1" s="1"/>
  <c r="AJ6" i="1"/>
  <c r="AF6" i="1"/>
  <c r="AD6" i="1"/>
  <c r="AI6" i="1" s="1"/>
  <c r="AX6" i="1" s="1"/>
  <c r="Y6" i="1"/>
  <c r="X6" i="1"/>
  <c r="W6" i="1"/>
  <c r="V6" i="1"/>
  <c r="U6" i="1"/>
  <c r="AA6" i="1" s="1"/>
  <c r="T6" i="1"/>
  <c r="F6" i="1"/>
  <c r="BN5" i="1"/>
  <c r="BC5" i="1"/>
  <c r="AY5" i="1"/>
  <c r="AW5" i="1"/>
  <c r="AU5" i="1"/>
  <c r="AT5" i="1"/>
  <c r="AS5" i="1"/>
  <c r="AP5" i="1"/>
  <c r="AM5" i="1"/>
  <c r="AN5" i="1" s="1"/>
  <c r="AJ5" i="1"/>
  <c r="AL5" i="1" s="1"/>
  <c r="AF5" i="1"/>
  <c r="AD5" i="1"/>
  <c r="AI5" i="1" s="1"/>
  <c r="Y5" i="1"/>
  <c r="X5" i="1"/>
  <c r="W5" i="1"/>
  <c r="V5" i="1"/>
  <c r="AB5" i="1" s="1"/>
  <c r="U5" i="1"/>
  <c r="T5" i="1"/>
  <c r="Z5" i="1" s="1"/>
  <c r="AC5" i="1" s="1"/>
  <c r="F5" i="1"/>
  <c r="BN4" i="1"/>
  <c r="BC4" i="1"/>
  <c r="AY4" i="1"/>
  <c r="AW4" i="1"/>
  <c r="AU4" i="1"/>
  <c r="AT4" i="1"/>
  <c r="AS4" i="1"/>
  <c r="BA4" i="1" s="1"/>
  <c r="AP4" i="1"/>
  <c r="AN4" i="1"/>
  <c r="AM4" i="1"/>
  <c r="AL4" i="1"/>
  <c r="AZ4" i="1" s="1"/>
  <c r="AJ4" i="1"/>
  <c r="AF4" i="1"/>
  <c r="AD4" i="1"/>
  <c r="AI4" i="1" s="1"/>
  <c r="AX4" i="1" s="1"/>
  <c r="Y4" i="1"/>
  <c r="X4" i="1"/>
  <c r="W4" i="1"/>
  <c r="V4" i="1"/>
  <c r="U4" i="1"/>
  <c r="AA4" i="1" s="1"/>
  <c r="T4" i="1"/>
  <c r="F4" i="1"/>
  <c r="BN3" i="1"/>
  <c r="BC3" i="1"/>
  <c r="AY3" i="1"/>
  <c r="AW3" i="1"/>
  <c r="AU3" i="1"/>
  <c r="AT3" i="1"/>
  <c r="AS3" i="1"/>
  <c r="AP3" i="1"/>
  <c r="AM3" i="1"/>
  <c r="AN3" i="1" s="1"/>
  <c r="AJ3" i="1"/>
  <c r="AL3" i="1" s="1"/>
  <c r="AF3" i="1"/>
  <c r="AD3" i="1"/>
  <c r="AI3" i="1" s="1"/>
  <c r="Y3" i="1"/>
  <c r="X3" i="1"/>
  <c r="W3" i="1"/>
  <c r="V3" i="1"/>
  <c r="AB3" i="1" s="1"/>
  <c r="U3" i="1"/>
  <c r="T3" i="1"/>
  <c r="Z3" i="1" s="1"/>
  <c r="AC3" i="1" s="1"/>
  <c r="F3" i="1"/>
  <c r="BN2" i="1"/>
  <c r="BC2" i="1"/>
  <c r="AY2" i="1"/>
  <c r="AW2" i="1"/>
  <c r="AU2" i="1"/>
  <c r="AT2" i="1"/>
  <c r="AS2" i="1"/>
  <c r="BA2" i="1" s="1"/>
  <c r="AP2" i="1"/>
  <c r="AN2" i="1"/>
  <c r="AM2" i="1"/>
  <c r="AL2" i="1"/>
  <c r="AZ2" i="1" s="1"/>
  <c r="AJ2" i="1"/>
  <c r="AI2" i="1"/>
  <c r="AX2" i="1" s="1"/>
  <c r="AF2" i="1"/>
  <c r="AD2" i="1"/>
  <c r="Y2" i="1"/>
  <c r="X2" i="1"/>
  <c r="W2" i="1"/>
  <c r="V2" i="1"/>
  <c r="AB2" i="1" s="1"/>
  <c r="U2" i="1"/>
  <c r="T2" i="1"/>
  <c r="Z2" i="1" s="1"/>
  <c r="AC2" i="1" s="1"/>
  <c r="F2" i="1"/>
  <c r="BA54" i="1" l="1"/>
  <c r="BD54" i="1" s="1"/>
  <c r="BE54" i="1" s="1"/>
  <c r="AZ93" i="1"/>
  <c r="AX94" i="1"/>
  <c r="AN96" i="1"/>
  <c r="AI96" i="1"/>
  <c r="AX96" i="1" s="1"/>
  <c r="AN106" i="1"/>
  <c r="AI106" i="1"/>
  <c r="AX106" i="1" s="1"/>
  <c r="AN126" i="1"/>
  <c r="AI126" i="1"/>
  <c r="AX126" i="1" s="1"/>
  <c r="AN138" i="1"/>
  <c r="AI138" i="1"/>
  <c r="AX138" i="1" s="1"/>
  <c r="AN148" i="1"/>
  <c r="AI148" i="1"/>
  <c r="AX148" i="1" s="1"/>
  <c r="AA2" i="1"/>
  <c r="AV2" i="1"/>
  <c r="BD2" i="1"/>
  <c r="BE2" i="1" s="1"/>
  <c r="AA3" i="1"/>
  <c r="BA3" i="1"/>
  <c r="BD3" i="1" s="1"/>
  <c r="BE3" i="1" s="1"/>
  <c r="AZ3" i="1"/>
  <c r="Z4" i="1"/>
  <c r="AC4" i="1" s="1"/>
  <c r="AB4" i="1"/>
  <c r="BD4" i="1"/>
  <c r="BE4" i="1" s="1"/>
  <c r="AA5" i="1"/>
  <c r="BA5" i="1"/>
  <c r="BD5" i="1" s="1"/>
  <c r="BE5" i="1" s="1"/>
  <c r="AZ5" i="1"/>
  <c r="Z6" i="1"/>
  <c r="AC6" i="1" s="1"/>
  <c r="AB6" i="1"/>
  <c r="BD6" i="1"/>
  <c r="BE6" i="1" s="1"/>
  <c r="AA7" i="1"/>
  <c r="AI7" i="1"/>
  <c r="AX7" i="1" s="1"/>
  <c r="BA7" i="1"/>
  <c r="AA9" i="1"/>
  <c r="AI9" i="1"/>
  <c r="AX9" i="1" s="1"/>
  <c r="BA9" i="1"/>
  <c r="AA11" i="1"/>
  <c r="AV11" i="1"/>
  <c r="AA12" i="1"/>
  <c r="BA12" i="1"/>
  <c r="BD12" i="1" s="1"/>
  <c r="BE12" i="1" s="1"/>
  <c r="AZ12" i="1"/>
  <c r="Z13" i="1"/>
  <c r="AC13" i="1" s="1"/>
  <c r="AA14" i="1"/>
  <c r="BA14" i="1"/>
  <c r="BD14" i="1" s="1"/>
  <c r="BE14" i="1" s="1"/>
  <c r="AZ14" i="1"/>
  <c r="Z15" i="1"/>
  <c r="AC15" i="1" s="1"/>
  <c r="BA15" i="1"/>
  <c r="AA17" i="1"/>
  <c r="AI17" i="1"/>
  <c r="AX17" i="1" s="1"/>
  <c r="BA17" i="1"/>
  <c r="AA19" i="1"/>
  <c r="AI19" i="1"/>
  <c r="AX19" i="1" s="1"/>
  <c r="BA19" i="1"/>
  <c r="AA21" i="1"/>
  <c r="AI21" i="1"/>
  <c r="AX21" i="1" s="1"/>
  <c r="BA21" i="1"/>
  <c r="AA23" i="1"/>
  <c r="AV23" i="1"/>
  <c r="AA24" i="1"/>
  <c r="BA24" i="1"/>
  <c r="BD24" i="1" s="1"/>
  <c r="BE24" i="1" s="1"/>
  <c r="AZ24" i="1"/>
  <c r="Z25" i="1"/>
  <c r="AC25" i="1" s="1"/>
  <c r="BA25" i="1"/>
  <c r="AA27" i="1"/>
  <c r="AV27" i="1"/>
  <c r="AA28" i="1"/>
  <c r="BA28" i="1"/>
  <c r="BD28" i="1" s="1"/>
  <c r="BE28" i="1" s="1"/>
  <c r="AZ28" i="1"/>
  <c r="Z29" i="1"/>
  <c r="AC29" i="1" s="1"/>
  <c r="AA30" i="1"/>
  <c r="BA30" i="1"/>
  <c r="BD30" i="1" s="1"/>
  <c r="BE30" i="1" s="1"/>
  <c r="AZ30" i="1"/>
  <c r="Z31" i="1"/>
  <c r="AC31" i="1" s="1"/>
  <c r="AA32" i="1"/>
  <c r="BA32" i="1"/>
  <c r="BD32" i="1" s="1"/>
  <c r="BE32" i="1" s="1"/>
  <c r="AZ32" i="1"/>
  <c r="Z33" i="1"/>
  <c r="AC33" i="1" s="1"/>
  <c r="AA34" i="1"/>
  <c r="BA34" i="1"/>
  <c r="BD34" i="1" s="1"/>
  <c r="BE34" i="1" s="1"/>
  <c r="AZ34" i="1"/>
  <c r="Z35" i="1"/>
  <c r="AC35" i="1" s="1"/>
  <c r="AA36" i="1"/>
  <c r="BA36" i="1"/>
  <c r="BD36" i="1" s="1"/>
  <c r="BE36" i="1" s="1"/>
  <c r="AZ36" i="1"/>
  <c r="Z37" i="1"/>
  <c r="AC37" i="1" s="1"/>
  <c r="AA38" i="1"/>
  <c r="BA38" i="1"/>
  <c r="BD38" i="1" s="1"/>
  <c r="BE38" i="1" s="1"/>
  <c r="AZ38" i="1"/>
  <c r="Z39" i="1"/>
  <c r="AC39" i="1" s="1"/>
  <c r="BA39" i="1"/>
  <c r="AA41" i="1"/>
  <c r="AV41" i="1"/>
  <c r="AA42" i="1"/>
  <c r="BA42" i="1"/>
  <c r="BD42" i="1" s="1"/>
  <c r="BE42" i="1" s="1"/>
  <c r="AZ42" i="1"/>
  <c r="Z43" i="1"/>
  <c r="AC43" i="1" s="1"/>
  <c r="BA43" i="1"/>
  <c r="AA45" i="1"/>
  <c r="AI45" i="1"/>
  <c r="AX45" i="1" s="1"/>
  <c r="BA45" i="1"/>
  <c r="AA47" i="1"/>
  <c r="AI47" i="1"/>
  <c r="AX47" i="1" s="1"/>
  <c r="BA47" i="1"/>
  <c r="AA49" i="1"/>
  <c r="AV49" i="1"/>
  <c r="AA50" i="1"/>
  <c r="BA50" i="1"/>
  <c r="BD50" i="1" s="1"/>
  <c r="BE50" i="1" s="1"/>
  <c r="AZ50" i="1"/>
  <c r="Z51" i="1"/>
  <c r="AC51" i="1" s="1"/>
  <c r="AA52" i="1"/>
  <c r="BA52" i="1"/>
  <c r="BD52" i="1" s="1"/>
  <c r="BE52" i="1" s="1"/>
  <c r="AZ52" i="1"/>
  <c r="Z53" i="1"/>
  <c r="AC53" i="1" s="1"/>
  <c r="BA53" i="1"/>
  <c r="AA55" i="1"/>
  <c r="AI55" i="1"/>
  <c r="AX55" i="1" s="1"/>
  <c r="BA55" i="1"/>
  <c r="AA57" i="1"/>
  <c r="AV57" i="1"/>
  <c r="AA58" i="1"/>
  <c r="BA58" i="1"/>
  <c r="BD58" i="1" s="1"/>
  <c r="BE58" i="1" s="1"/>
  <c r="AZ58" i="1"/>
  <c r="Z59" i="1"/>
  <c r="AC59" i="1" s="1"/>
  <c r="BA59" i="1"/>
  <c r="AA61" i="1"/>
  <c r="AV61" i="1"/>
  <c r="AA62" i="1"/>
  <c r="BA62" i="1"/>
  <c r="BD62" i="1" s="1"/>
  <c r="BE62" i="1" s="1"/>
  <c r="AZ62" i="1"/>
  <c r="Z63" i="1"/>
  <c r="AC63" i="1" s="1"/>
  <c r="AA64" i="1"/>
  <c r="BA64" i="1"/>
  <c r="BD64" i="1" s="1"/>
  <c r="BE64" i="1" s="1"/>
  <c r="AZ64" i="1"/>
  <c r="Z65" i="1"/>
  <c r="AC65" i="1" s="1"/>
  <c r="AA66" i="1"/>
  <c r="BA66" i="1"/>
  <c r="BD66" i="1" s="1"/>
  <c r="BE66" i="1" s="1"/>
  <c r="AZ66" i="1"/>
  <c r="Z67" i="1"/>
  <c r="AC67" i="1" s="1"/>
  <c r="BA67" i="1"/>
  <c r="AA69" i="1"/>
  <c r="AV69" i="1"/>
  <c r="AA70" i="1"/>
  <c r="BA70" i="1"/>
  <c r="BD70" i="1" s="1"/>
  <c r="BE70" i="1" s="1"/>
  <c r="AZ70" i="1"/>
  <c r="Z71" i="1"/>
  <c r="AC71" i="1" s="1"/>
  <c r="BA71" i="1"/>
  <c r="AA73" i="1"/>
  <c r="AV73" i="1"/>
  <c r="AA74" i="1"/>
  <c r="BA74" i="1"/>
  <c r="BD74" i="1" s="1"/>
  <c r="BE74" i="1" s="1"/>
  <c r="AZ74" i="1"/>
  <c r="Z75" i="1"/>
  <c r="AC75" i="1" s="1"/>
  <c r="AB75" i="1"/>
  <c r="AI75" i="1"/>
  <c r="AX75" i="1" s="1"/>
  <c r="BA75" i="1"/>
  <c r="BD75" i="1" s="1"/>
  <c r="BE75" i="1" s="1"/>
  <c r="Z76" i="1"/>
  <c r="AC76" i="1" s="1"/>
  <c r="AB76" i="1"/>
  <c r="AA77" i="1"/>
  <c r="BA77" i="1"/>
  <c r="BD77" i="1" s="1"/>
  <c r="BE77" i="1" s="1"/>
  <c r="Z78" i="1"/>
  <c r="AC78" i="1" s="1"/>
  <c r="AB78" i="1"/>
  <c r="AA79" i="1"/>
  <c r="AA80" i="1"/>
  <c r="Z81" i="1"/>
  <c r="AC81" i="1" s="1"/>
  <c r="AB81" i="1"/>
  <c r="AI81" i="1"/>
  <c r="AX81" i="1" s="1"/>
  <c r="BA81" i="1"/>
  <c r="BD81" i="1" s="1"/>
  <c r="BE81" i="1" s="1"/>
  <c r="Z82" i="1"/>
  <c r="AC82" i="1" s="1"/>
  <c r="AB82" i="1"/>
  <c r="AA83" i="1"/>
  <c r="AA84" i="1"/>
  <c r="Z85" i="1"/>
  <c r="AB85" i="1"/>
  <c r="AA86" i="1"/>
  <c r="Z87" i="1"/>
  <c r="AB87" i="1"/>
  <c r="AZ89" i="1"/>
  <c r="AX92" i="1"/>
  <c r="AN93" i="1"/>
  <c r="AI93" i="1"/>
  <c r="AN102" i="1"/>
  <c r="AI102" i="1"/>
  <c r="AX102" i="1" s="1"/>
  <c r="AN120" i="1"/>
  <c r="AI120" i="1"/>
  <c r="AX120" i="1" s="1"/>
  <c r="AN132" i="1"/>
  <c r="AI132" i="1"/>
  <c r="AX132" i="1" s="1"/>
  <c r="AN144" i="1"/>
  <c r="AI144" i="1"/>
  <c r="AX144" i="1" s="1"/>
  <c r="AN312" i="1"/>
  <c r="AI312" i="1"/>
  <c r="AX312" i="1" s="1"/>
  <c r="AB88" i="1"/>
  <c r="AA89" i="1"/>
  <c r="AX89" i="1"/>
  <c r="AA90" i="1"/>
  <c r="BA90" i="1"/>
  <c r="Z91" i="1"/>
  <c r="AC91" i="1" s="1"/>
  <c r="AB91" i="1"/>
  <c r="AA92" i="1"/>
  <c r="AV92" i="1"/>
  <c r="AZ92" i="1"/>
  <c r="Z93" i="1"/>
  <c r="AC93" i="1" s="1"/>
  <c r="AB93" i="1"/>
  <c r="AX93" i="1"/>
  <c r="AA94" i="1"/>
  <c r="AV94" i="1"/>
  <c r="AZ94" i="1"/>
  <c r="Z95" i="1"/>
  <c r="AC95" i="1" s="1"/>
  <c r="AB95" i="1"/>
  <c r="AZ95" i="1"/>
  <c r="Z96" i="1"/>
  <c r="AC96" i="1" s="1"/>
  <c r="AB96" i="1"/>
  <c r="BA96" i="1"/>
  <c r="Z97" i="1"/>
  <c r="AC97" i="1" s="1"/>
  <c r="AB97" i="1"/>
  <c r="AA98" i="1"/>
  <c r="AV98" i="1"/>
  <c r="BD98" i="1"/>
  <c r="BE98" i="1" s="1"/>
  <c r="AA99" i="1"/>
  <c r="AV99" i="1"/>
  <c r="AZ99" i="1"/>
  <c r="Z100" i="1"/>
  <c r="AC100" i="1" s="1"/>
  <c r="AB100" i="1"/>
  <c r="BD100" i="1"/>
  <c r="BE100" i="1" s="1"/>
  <c r="AA101" i="1"/>
  <c r="AV101" i="1"/>
  <c r="AZ101" i="1"/>
  <c r="Z102" i="1"/>
  <c r="AC102" i="1" s="1"/>
  <c r="AB102" i="1"/>
  <c r="BA102" i="1"/>
  <c r="Z103" i="1"/>
  <c r="AC103" i="1" s="1"/>
  <c r="AB103" i="1"/>
  <c r="AA104" i="1"/>
  <c r="AV104" i="1"/>
  <c r="BD104" i="1"/>
  <c r="BE104" i="1" s="1"/>
  <c r="AA105" i="1"/>
  <c r="AV105" i="1"/>
  <c r="AZ105" i="1"/>
  <c r="Z106" i="1"/>
  <c r="AC106" i="1" s="1"/>
  <c r="AB106" i="1"/>
  <c r="BA106" i="1"/>
  <c r="Z107" i="1"/>
  <c r="AC107" i="1" s="1"/>
  <c r="AB107" i="1"/>
  <c r="AA108" i="1"/>
  <c r="BA108" i="1"/>
  <c r="Z109" i="1"/>
  <c r="AC109" i="1" s="1"/>
  <c r="AB109" i="1"/>
  <c r="AA110" i="1"/>
  <c r="BA110" i="1"/>
  <c r="Z111" i="1"/>
  <c r="AC111" i="1" s="1"/>
  <c r="AB111" i="1"/>
  <c r="AA112" i="1"/>
  <c r="BA112" i="1"/>
  <c r="Z113" i="1"/>
  <c r="AC113" i="1" s="1"/>
  <c r="AB113" i="1"/>
  <c r="AA114" i="1"/>
  <c r="BA114" i="1"/>
  <c r="Z115" i="1"/>
  <c r="AC115" i="1" s="1"/>
  <c r="AB115" i="1"/>
  <c r="AA116" i="1"/>
  <c r="AV116" i="1"/>
  <c r="BD116" i="1"/>
  <c r="BE116" i="1" s="1"/>
  <c r="AA117" i="1"/>
  <c r="AV117" i="1"/>
  <c r="AZ117" i="1"/>
  <c r="Z118" i="1"/>
  <c r="AC118" i="1" s="1"/>
  <c r="AB118" i="1"/>
  <c r="BD118" i="1"/>
  <c r="BE118" i="1" s="1"/>
  <c r="AA119" i="1"/>
  <c r="AV119" i="1"/>
  <c r="AZ119" i="1"/>
  <c r="Z120" i="1"/>
  <c r="AC120" i="1" s="1"/>
  <c r="AB120" i="1"/>
  <c r="BA120" i="1"/>
  <c r="Z121" i="1"/>
  <c r="AC121" i="1" s="1"/>
  <c r="AB121" i="1"/>
  <c r="AA122" i="1"/>
  <c r="AV122" i="1"/>
  <c r="BD122" i="1"/>
  <c r="BE122" i="1" s="1"/>
  <c r="AA123" i="1"/>
  <c r="AV123" i="1"/>
  <c r="AZ123" i="1"/>
  <c r="Z124" i="1"/>
  <c r="AC124" i="1" s="1"/>
  <c r="AB124" i="1"/>
  <c r="BD124" i="1"/>
  <c r="BE124" i="1" s="1"/>
  <c r="AA125" i="1"/>
  <c r="AV125" i="1"/>
  <c r="AZ125" i="1"/>
  <c r="Z126" i="1"/>
  <c r="AC126" i="1" s="1"/>
  <c r="AB126" i="1"/>
  <c r="BA126" i="1"/>
  <c r="Z127" i="1"/>
  <c r="AC127" i="1" s="1"/>
  <c r="AB127" i="1"/>
  <c r="AA128" i="1"/>
  <c r="BA128" i="1"/>
  <c r="Z129" i="1"/>
  <c r="AC129" i="1" s="1"/>
  <c r="AB129" i="1"/>
  <c r="AA130" i="1"/>
  <c r="AV130" i="1"/>
  <c r="BD130" i="1"/>
  <c r="BE130" i="1" s="1"/>
  <c r="AA131" i="1"/>
  <c r="AV131" i="1"/>
  <c r="AZ131" i="1"/>
  <c r="Z132" i="1"/>
  <c r="AC132" i="1" s="1"/>
  <c r="AB132" i="1"/>
  <c r="BA132" i="1"/>
  <c r="Z133" i="1"/>
  <c r="AC133" i="1" s="1"/>
  <c r="AB133" i="1"/>
  <c r="AA134" i="1"/>
  <c r="BA134" i="1"/>
  <c r="Z135" i="1"/>
  <c r="AC135" i="1" s="1"/>
  <c r="AB135" i="1"/>
  <c r="AA136" i="1"/>
  <c r="AV136" i="1"/>
  <c r="BD136" i="1"/>
  <c r="BE136" i="1" s="1"/>
  <c r="AA137" i="1"/>
  <c r="AV137" i="1"/>
  <c r="AZ137" i="1"/>
  <c r="Z138" i="1"/>
  <c r="AC138" i="1" s="1"/>
  <c r="AB138" i="1"/>
  <c r="BA138" i="1"/>
  <c r="Z139" i="1"/>
  <c r="AC139" i="1" s="1"/>
  <c r="AB139" i="1"/>
  <c r="AA140" i="1"/>
  <c r="BA140" i="1"/>
  <c r="Z141" i="1"/>
  <c r="AC141" i="1" s="1"/>
  <c r="AB141" i="1"/>
  <c r="AA142" i="1"/>
  <c r="AV142" i="1"/>
  <c r="BD142" i="1"/>
  <c r="BE142" i="1" s="1"/>
  <c r="AA143" i="1"/>
  <c r="AV143" i="1"/>
  <c r="AZ143" i="1"/>
  <c r="Z144" i="1"/>
  <c r="AC144" i="1" s="1"/>
  <c r="AB144" i="1"/>
  <c r="BA144" i="1"/>
  <c r="Z145" i="1"/>
  <c r="AC145" i="1" s="1"/>
  <c r="AB145" i="1"/>
  <c r="AA146" i="1"/>
  <c r="BA146" i="1"/>
  <c r="Z147" i="1"/>
  <c r="AC147" i="1" s="1"/>
  <c r="AB147" i="1"/>
  <c r="Z148" i="1"/>
  <c r="AC148" i="1" s="1"/>
  <c r="AB148" i="1"/>
  <c r="BD148" i="1"/>
  <c r="BE148" i="1" s="1"/>
  <c r="AA149" i="1"/>
  <c r="AV149" i="1"/>
  <c r="AZ149" i="1"/>
  <c r="Z150" i="1"/>
  <c r="AC150" i="1" s="1"/>
  <c r="AB150" i="1"/>
  <c r="AI150" i="1"/>
  <c r="AX150" i="1" s="1"/>
  <c r="BA150" i="1"/>
  <c r="Z151" i="1"/>
  <c r="AC151" i="1" s="1"/>
  <c r="AB151" i="1"/>
  <c r="Z152" i="1"/>
  <c r="AC152" i="1" s="1"/>
  <c r="AB152" i="1"/>
  <c r="AI152" i="1"/>
  <c r="AX152" i="1" s="1"/>
  <c r="BA152" i="1"/>
  <c r="Z153" i="1"/>
  <c r="AC153" i="1" s="1"/>
  <c r="AB153" i="1"/>
  <c r="Z154" i="1"/>
  <c r="AC154" i="1" s="1"/>
  <c r="AB154" i="1"/>
  <c r="AI154" i="1"/>
  <c r="AX154" i="1" s="1"/>
  <c r="BA154" i="1"/>
  <c r="Z155" i="1"/>
  <c r="AC155" i="1" s="1"/>
  <c r="AB155" i="1"/>
  <c r="Z156" i="1"/>
  <c r="AC156" i="1" s="1"/>
  <c r="AB156" i="1"/>
  <c r="BD156" i="1"/>
  <c r="BE156" i="1" s="1"/>
  <c r="AA157" i="1"/>
  <c r="AA158" i="1"/>
  <c r="AV158" i="1"/>
  <c r="BD158" i="1"/>
  <c r="BE158" i="1" s="1"/>
  <c r="AA159" i="1"/>
  <c r="AA160" i="1"/>
  <c r="BA160" i="1"/>
  <c r="Z161" i="1"/>
  <c r="AC161" i="1" s="1"/>
  <c r="AB161" i="1"/>
  <c r="AA162" i="1"/>
  <c r="AV162" i="1"/>
  <c r="BD162" i="1"/>
  <c r="BE162" i="1" s="1"/>
  <c r="AA163" i="1"/>
  <c r="AV163" i="1"/>
  <c r="AZ163" i="1"/>
  <c r="Z164" i="1"/>
  <c r="AC164" i="1" s="1"/>
  <c r="AB164" i="1"/>
  <c r="BD164" i="1"/>
  <c r="BE164" i="1" s="1"/>
  <c r="AA165" i="1"/>
  <c r="AV165" i="1"/>
  <c r="AZ165" i="1"/>
  <c r="Z166" i="1"/>
  <c r="AC166" i="1" s="1"/>
  <c r="AB166" i="1"/>
  <c r="BD166" i="1"/>
  <c r="BE166" i="1" s="1"/>
  <c r="AA167" i="1"/>
  <c r="AV167" i="1"/>
  <c r="AZ167" i="1"/>
  <c r="Z168" i="1"/>
  <c r="AC168" i="1" s="1"/>
  <c r="AB168" i="1"/>
  <c r="AX168" i="1"/>
  <c r="BA168" i="1"/>
  <c r="Z169" i="1"/>
  <c r="AC169" i="1" s="1"/>
  <c r="AB169" i="1"/>
  <c r="AA170" i="1"/>
  <c r="BA170" i="1"/>
  <c r="Z171" i="1"/>
  <c r="AC171" i="1" s="1"/>
  <c r="AB171" i="1"/>
  <c r="Z172" i="1"/>
  <c r="AC172" i="1" s="1"/>
  <c r="AB172" i="1"/>
  <c r="AI172" i="1"/>
  <c r="AX172" i="1" s="1"/>
  <c r="BA172" i="1"/>
  <c r="Z173" i="1"/>
  <c r="AC173" i="1" s="1"/>
  <c r="AB173" i="1"/>
  <c r="Z174" i="1"/>
  <c r="AC174" i="1" s="1"/>
  <c r="AB174" i="1"/>
  <c r="AI174" i="1"/>
  <c r="AX174" i="1" s="1"/>
  <c r="BA174" i="1"/>
  <c r="Z175" i="1"/>
  <c r="AC175" i="1" s="1"/>
  <c r="AB175" i="1"/>
  <c r="AA176" i="1"/>
  <c r="AP176" i="1"/>
  <c r="AV176" i="1"/>
  <c r="BD176" i="1"/>
  <c r="BE176" i="1" s="1"/>
  <c r="AA177" i="1"/>
  <c r="AX177" i="1"/>
  <c r="AA178" i="1"/>
  <c r="BA178" i="1"/>
  <c r="Z179" i="1"/>
  <c r="AC179" i="1" s="1"/>
  <c r="AB179" i="1"/>
  <c r="Z180" i="1"/>
  <c r="AC180" i="1" s="1"/>
  <c r="AB180" i="1"/>
  <c r="AA181" i="1"/>
  <c r="AV181" i="1"/>
  <c r="BD181" i="1"/>
  <c r="BE181" i="1" s="1"/>
  <c r="Z182" i="1"/>
  <c r="AC182" i="1" s="1"/>
  <c r="AB182" i="1"/>
  <c r="AI182" i="1"/>
  <c r="AX182" i="1" s="1"/>
  <c r="BA182" i="1"/>
  <c r="Z183" i="1"/>
  <c r="AC183" i="1" s="1"/>
  <c r="AB183" i="1"/>
  <c r="AA184" i="1"/>
  <c r="AV184" i="1"/>
  <c r="BD184" i="1"/>
  <c r="BE184" i="1" s="1"/>
  <c r="AA185" i="1"/>
  <c r="AV185" i="1"/>
  <c r="AZ185" i="1"/>
  <c r="Z186" i="1"/>
  <c r="AC186" i="1" s="1"/>
  <c r="AB186" i="1"/>
  <c r="BD186" i="1"/>
  <c r="BE186" i="1" s="1"/>
  <c r="AA187" i="1"/>
  <c r="AV187" i="1"/>
  <c r="AZ187" i="1"/>
  <c r="Z188" i="1"/>
  <c r="AC188" i="1" s="1"/>
  <c r="AB188" i="1"/>
  <c r="AI188" i="1"/>
  <c r="AX188" i="1" s="1"/>
  <c r="BA188" i="1"/>
  <c r="Z189" i="1"/>
  <c r="AC189" i="1" s="1"/>
  <c r="AB189" i="1"/>
  <c r="AA190" i="1"/>
  <c r="AV190" i="1"/>
  <c r="BD190" i="1"/>
  <c r="BE190" i="1" s="1"/>
  <c r="AA191" i="1"/>
  <c r="AV191" i="1"/>
  <c r="AZ191" i="1"/>
  <c r="Z192" i="1"/>
  <c r="AC192" i="1" s="1"/>
  <c r="AB192" i="1"/>
  <c r="BD192" i="1"/>
  <c r="BE192" i="1" s="1"/>
  <c r="AA193" i="1"/>
  <c r="AV193" i="1"/>
  <c r="AZ193" i="1"/>
  <c r="Z194" i="1"/>
  <c r="AC194" i="1" s="1"/>
  <c r="AB194" i="1"/>
  <c r="BD194" i="1"/>
  <c r="BE194" i="1" s="1"/>
  <c r="AA195" i="1"/>
  <c r="AV195" i="1"/>
  <c r="AZ195" i="1"/>
  <c r="Z196" i="1"/>
  <c r="AC196" i="1" s="1"/>
  <c r="AB196" i="1"/>
  <c r="AI196" i="1"/>
  <c r="AX196" i="1" s="1"/>
  <c r="BA196" i="1"/>
  <c r="Z197" i="1"/>
  <c r="AC197" i="1" s="1"/>
  <c r="AB197" i="1"/>
  <c r="AA198" i="1"/>
  <c r="AV198" i="1"/>
  <c r="BD198" i="1"/>
  <c r="BE198" i="1" s="1"/>
  <c r="AA199" i="1"/>
  <c r="AV199" i="1"/>
  <c r="AZ199" i="1"/>
  <c r="Z200" i="1"/>
  <c r="AC200" i="1" s="1"/>
  <c r="AB200" i="1"/>
  <c r="AI200" i="1"/>
  <c r="AX200" i="1" s="1"/>
  <c r="BA200" i="1"/>
  <c r="Z201" i="1"/>
  <c r="AC201" i="1" s="1"/>
  <c r="AB201" i="1"/>
  <c r="AA202" i="1"/>
  <c r="BA202" i="1"/>
  <c r="Z203" i="1"/>
  <c r="AC203" i="1" s="1"/>
  <c r="AB203" i="1"/>
  <c r="AA204" i="1"/>
  <c r="AV204" i="1"/>
  <c r="BD204" i="1"/>
  <c r="BE204" i="1" s="1"/>
  <c r="AA205" i="1"/>
  <c r="AV205" i="1"/>
  <c r="AZ205" i="1"/>
  <c r="Z206" i="1"/>
  <c r="AC206" i="1" s="1"/>
  <c r="AB206" i="1"/>
  <c r="AI206" i="1"/>
  <c r="AX206" i="1" s="1"/>
  <c r="BA206" i="1"/>
  <c r="Z207" i="1"/>
  <c r="AC207" i="1" s="1"/>
  <c r="AB207" i="1"/>
  <c r="AA208" i="1"/>
  <c r="AV208" i="1"/>
  <c r="BD208" i="1"/>
  <c r="BE208" i="1" s="1"/>
  <c r="AA209" i="1"/>
  <c r="AV209" i="1"/>
  <c r="AZ209" i="1"/>
  <c r="Z210" i="1"/>
  <c r="AC210" i="1" s="1"/>
  <c r="AB210" i="1"/>
  <c r="AI210" i="1"/>
  <c r="AX210" i="1" s="1"/>
  <c r="BA210" i="1"/>
  <c r="Z211" i="1"/>
  <c r="AC211" i="1" s="1"/>
  <c r="AB211" i="1"/>
  <c r="AA212" i="1"/>
  <c r="BA212" i="1"/>
  <c r="BD212" i="1" s="1"/>
  <c r="BE212" i="1" s="1"/>
  <c r="Z213" i="1"/>
  <c r="AC213" i="1" s="1"/>
  <c r="AB213" i="1"/>
  <c r="Z214" i="1"/>
  <c r="AC214" i="1" s="1"/>
  <c r="AB214" i="1"/>
  <c r="AI214" i="1"/>
  <c r="AX214" i="1" s="1"/>
  <c r="BA214" i="1"/>
  <c r="BD214" i="1" s="1"/>
  <c r="BE214" i="1" s="1"/>
  <c r="Z215" i="1"/>
  <c r="AC215" i="1" s="1"/>
  <c r="AB215" i="1"/>
  <c r="AA216" i="1"/>
  <c r="AA217" i="1"/>
  <c r="Z218" i="1"/>
  <c r="AC218" i="1" s="1"/>
  <c r="AB218" i="1"/>
  <c r="AI218" i="1"/>
  <c r="AX218" i="1" s="1"/>
  <c r="BA218" i="1"/>
  <c r="BD218" i="1" s="1"/>
  <c r="BE218" i="1" s="1"/>
  <c r="Z219" i="1"/>
  <c r="AC219" i="1" s="1"/>
  <c r="AB219" i="1"/>
  <c r="AA220" i="1"/>
  <c r="AA221" i="1"/>
  <c r="Z222" i="1"/>
  <c r="AC222" i="1" s="1"/>
  <c r="AB222" i="1"/>
  <c r="AA223" i="1"/>
  <c r="AZ223" i="1"/>
  <c r="Z224" i="1"/>
  <c r="AC224" i="1" s="1"/>
  <c r="BA224" i="1"/>
  <c r="AA226" i="1"/>
  <c r="AI226" i="1"/>
  <c r="AX226" i="1" s="1"/>
  <c r="BA226" i="1"/>
  <c r="AA228" i="1"/>
  <c r="AI228" i="1"/>
  <c r="AX228" i="1" s="1"/>
  <c r="BA228" i="1"/>
  <c r="AA230" i="1"/>
  <c r="AV230" i="1"/>
  <c r="AA231" i="1"/>
  <c r="AZ231" i="1"/>
  <c r="Z232" i="1"/>
  <c r="AC232" i="1" s="1"/>
  <c r="BA232" i="1"/>
  <c r="Z233" i="1"/>
  <c r="AC233" i="1" s="1"/>
  <c r="AB233" i="1"/>
  <c r="AA234" i="1"/>
  <c r="AA235" i="1"/>
  <c r="Z236" i="1"/>
  <c r="AC236" i="1" s="1"/>
  <c r="AB236" i="1"/>
  <c r="AA237" i="1"/>
  <c r="Z238" i="1"/>
  <c r="AC238" i="1" s="1"/>
  <c r="AB238" i="1"/>
  <c r="AA239" i="1"/>
  <c r="Z240" i="1"/>
  <c r="AC240" i="1" s="1"/>
  <c r="AB240" i="1"/>
  <c r="AA241" i="1"/>
  <c r="Z242" i="1"/>
  <c r="AC242" i="1" s="1"/>
  <c r="AB242" i="1"/>
  <c r="AA243" i="1"/>
  <c r="Z244" i="1"/>
  <c r="AC244" i="1" s="1"/>
  <c r="AB244" i="1"/>
  <c r="AI244" i="1"/>
  <c r="AX244" i="1" s="1"/>
  <c r="BA244" i="1"/>
  <c r="BD244" i="1" s="1"/>
  <c r="BE244" i="1" s="1"/>
  <c r="Z245" i="1"/>
  <c r="AC245" i="1" s="1"/>
  <c r="AB245" i="1"/>
  <c r="AA246" i="1"/>
  <c r="AA247" i="1"/>
  <c r="Z248" i="1"/>
  <c r="AC248" i="1" s="1"/>
  <c r="AB248" i="1"/>
  <c r="AI248" i="1"/>
  <c r="AX248" i="1" s="1"/>
  <c r="BA248" i="1"/>
  <c r="BD248" i="1" s="1"/>
  <c r="BE248" i="1" s="1"/>
  <c r="Z249" i="1"/>
  <c r="AC249" i="1" s="1"/>
  <c r="AB249" i="1"/>
  <c r="AA250" i="1"/>
  <c r="BA250" i="1"/>
  <c r="Z251" i="1"/>
  <c r="AC251" i="1" s="1"/>
  <c r="AB251" i="1"/>
  <c r="AA252" i="1"/>
  <c r="BA252" i="1"/>
  <c r="Z253" i="1"/>
  <c r="AC253" i="1" s="1"/>
  <c r="AB253" i="1"/>
  <c r="AA254" i="1"/>
  <c r="AV254" i="1"/>
  <c r="BD254" i="1"/>
  <c r="BE254" i="1" s="1"/>
  <c r="AA255" i="1"/>
  <c r="AV255" i="1"/>
  <c r="AZ255" i="1"/>
  <c r="Z256" i="1"/>
  <c r="AC256" i="1" s="1"/>
  <c r="AB256" i="1"/>
  <c r="AI256" i="1"/>
  <c r="AX256" i="1" s="1"/>
  <c r="BA256" i="1"/>
  <c r="Z257" i="1"/>
  <c r="AC257" i="1" s="1"/>
  <c r="AB257" i="1"/>
  <c r="AA258" i="1"/>
  <c r="BA258" i="1"/>
  <c r="Z259" i="1"/>
  <c r="AC259" i="1" s="1"/>
  <c r="AB259" i="1"/>
  <c r="AA260" i="1"/>
  <c r="BA260" i="1"/>
  <c r="Z261" i="1"/>
  <c r="AC261" i="1" s="1"/>
  <c r="AB261" i="1"/>
  <c r="AA262" i="1"/>
  <c r="BA262" i="1"/>
  <c r="Z263" i="1"/>
  <c r="AC263" i="1" s="1"/>
  <c r="AB263" i="1"/>
  <c r="AA264" i="1"/>
  <c r="BA264" i="1"/>
  <c r="Z265" i="1"/>
  <c r="AC265" i="1" s="1"/>
  <c r="AB265" i="1"/>
  <c r="AA266" i="1"/>
  <c r="AV266" i="1"/>
  <c r="BD266" i="1"/>
  <c r="BE266" i="1" s="1"/>
  <c r="AA267" i="1"/>
  <c r="AV267" i="1"/>
  <c r="AZ267" i="1"/>
  <c r="Z268" i="1"/>
  <c r="AC268" i="1" s="1"/>
  <c r="AB268" i="1"/>
  <c r="BD268" i="1"/>
  <c r="BE268" i="1" s="1"/>
  <c r="AA269" i="1"/>
  <c r="AV269" i="1"/>
  <c r="AZ269" i="1"/>
  <c r="Z270" i="1"/>
  <c r="AC270" i="1" s="1"/>
  <c r="AB270" i="1"/>
  <c r="AI270" i="1"/>
  <c r="AX270" i="1" s="1"/>
  <c r="BA270" i="1"/>
  <c r="Z271" i="1"/>
  <c r="AC271" i="1" s="1"/>
  <c r="AB271" i="1"/>
  <c r="AA272" i="1"/>
  <c r="AV272" i="1"/>
  <c r="BD272" i="1"/>
  <c r="BE272" i="1" s="1"/>
  <c r="AA273" i="1"/>
  <c r="AV273" i="1"/>
  <c r="AZ273" i="1"/>
  <c r="Z274" i="1"/>
  <c r="AC274" i="1" s="1"/>
  <c r="AB274" i="1"/>
  <c r="BD274" i="1"/>
  <c r="BE274" i="1" s="1"/>
  <c r="AA275" i="1"/>
  <c r="AV275" i="1"/>
  <c r="AZ275" i="1"/>
  <c r="Z276" i="1"/>
  <c r="AC276" i="1" s="1"/>
  <c r="AB276" i="1"/>
  <c r="AI276" i="1"/>
  <c r="AX276" i="1" s="1"/>
  <c r="BA276" i="1"/>
  <c r="Z277" i="1"/>
  <c r="AC277" i="1" s="1"/>
  <c r="AB277" i="1"/>
  <c r="AA278" i="1"/>
  <c r="AV278" i="1"/>
  <c r="BD278" i="1"/>
  <c r="BE278" i="1" s="1"/>
  <c r="AA279" i="1"/>
  <c r="AV279" i="1"/>
  <c r="AZ279" i="1"/>
  <c r="Z280" i="1"/>
  <c r="AC280" i="1" s="1"/>
  <c r="AB280" i="1"/>
  <c r="BD280" i="1"/>
  <c r="BE280" i="1" s="1"/>
  <c r="AA281" i="1"/>
  <c r="AV281" i="1"/>
  <c r="AZ281" i="1"/>
  <c r="Z282" i="1"/>
  <c r="AC282" i="1" s="1"/>
  <c r="AB282" i="1"/>
  <c r="AI282" i="1"/>
  <c r="AX282" i="1" s="1"/>
  <c r="BA282" i="1"/>
  <c r="Z283" i="1"/>
  <c r="AC283" i="1" s="1"/>
  <c r="AB283" i="1"/>
  <c r="AA284" i="1"/>
  <c r="AV284" i="1"/>
  <c r="BD284" i="1"/>
  <c r="BE284" i="1" s="1"/>
  <c r="AA285" i="1"/>
  <c r="AV285" i="1"/>
  <c r="AZ285" i="1"/>
  <c r="Z286" i="1"/>
  <c r="AC286" i="1" s="1"/>
  <c r="AB286" i="1"/>
  <c r="AI286" i="1"/>
  <c r="AX286" i="1" s="1"/>
  <c r="BA286" i="1"/>
  <c r="Z287" i="1"/>
  <c r="AC287" i="1" s="1"/>
  <c r="AB287" i="1"/>
  <c r="AA288" i="1"/>
  <c r="AV288" i="1"/>
  <c r="BD288" i="1"/>
  <c r="BE288" i="1" s="1"/>
  <c r="AA289" i="1"/>
  <c r="AV289" i="1"/>
  <c r="AZ289" i="1"/>
  <c r="Z290" i="1"/>
  <c r="AC290" i="1" s="1"/>
  <c r="AB290" i="1"/>
  <c r="AI290" i="1"/>
  <c r="AX290" i="1" s="1"/>
  <c r="BA290" i="1"/>
  <c r="Z291" i="1"/>
  <c r="AC291" i="1" s="1"/>
  <c r="AB291" i="1"/>
  <c r="AA292" i="1"/>
  <c r="BA292" i="1"/>
  <c r="Z293" i="1"/>
  <c r="AC293" i="1" s="1"/>
  <c r="AB293" i="1"/>
  <c r="AA294" i="1"/>
  <c r="BA294" i="1"/>
  <c r="Z295" i="1"/>
  <c r="AC295" i="1" s="1"/>
  <c r="AB295" i="1"/>
  <c r="AA296" i="1"/>
  <c r="AV296" i="1"/>
  <c r="BD296" i="1"/>
  <c r="BE296" i="1" s="1"/>
  <c r="AA297" i="1"/>
  <c r="AV297" i="1"/>
  <c r="AZ297" i="1"/>
  <c r="Z298" i="1"/>
  <c r="AC298" i="1" s="1"/>
  <c r="AB298" i="1"/>
  <c r="BD298" i="1"/>
  <c r="BE298" i="1" s="1"/>
  <c r="AA299" i="1"/>
  <c r="AV299" i="1"/>
  <c r="AZ299" i="1"/>
  <c r="Z300" i="1"/>
  <c r="AC300" i="1" s="1"/>
  <c r="AB300" i="1"/>
  <c r="BD300" i="1"/>
  <c r="BE300" i="1" s="1"/>
  <c r="AA301" i="1"/>
  <c r="AV301" i="1"/>
  <c r="AZ301" i="1"/>
  <c r="Z302" i="1"/>
  <c r="AC302" i="1" s="1"/>
  <c r="AB302" i="1"/>
  <c r="AI302" i="1"/>
  <c r="AX302" i="1" s="1"/>
  <c r="BA302" i="1"/>
  <c r="Z303" i="1"/>
  <c r="AC303" i="1" s="1"/>
  <c r="AB303" i="1"/>
  <c r="AN304" i="1"/>
  <c r="AI304" i="1"/>
  <c r="AX304" i="1" s="1"/>
  <c r="AN322" i="1"/>
  <c r="AI322" i="1"/>
  <c r="AX322" i="1" s="1"/>
  <c r="AN449" i="1"/>
  <c r="AI449" i="1"/>
  <c r="AX449" i="1" s="1"/>
  <c r="Z304" i="1"/>
  <c r="AC304" i="1" s="1"/>
  <c r="AB304" i="1"/>
  <c r="BA304" i="1"/>
  <c r="BD304" i="1" s="1"/>
  <c r="BE304" i="1" s="1"/>
  <c r="Z305" i="1"/>
  <c r="AC305" i="1" s="1"/>
  <c r="AB305" i="1"/>
  <c r="AA306" i="1"/>
  <c r="BA306" i="1"/>
  <c r="BD306" i="1" s="1"/>
  <c r="BE306" i="1" s="1"/>
  <c r="Z307" i="1"/>
  <c r="AC307" i="1" s="1"/>
  <c r="AB307" i="1"/>
  <c r="AA308" i="1"/>
  <c r="AA309" i="1"/>
  <c r="Z310" i="1"/>
  <c r="AC310" i="1" s="1"/>
  <c r="AB310" i="1"/>
  <c r="AA311" i="1"/>
  <c r="Z312" i="1"/>
  <c r="AC312" i="1" s="1"/>
  <c r="AB312" i="1"/>
  <c r="BA312" i="1"/>
  <c r="BD312" i="1" s="1"/>
  <c r="BE312" i="1" s="1"/>
  <c r="Z313" i="1"/>
  <c r="AC313" i="1" s="1"/>
  <c r="AB313" i="1"/>
  <c r="AA314" i="1"/>
  <c r="AA315" i="1"/>
  <c r="Z316" i="1"/>
  <c r="AC316" i="1" s="1"/>
  <c r="AB316" i="1"/>
  <c r="AA317" i="1"/>
  <c r="Z318" i="1"/>
  <c r="AC318" i="1" s="1"/>
  <c r="AB318" i="1"/>
  <c r="AA319" i="1"/>
  <c r="Z320" i="1"/>
  <c r="AB320" i="1"/>
  <c r="AA321" i="1"/>
  <c r="Z322" i="1"/>
  <c r="AC322" i="1" s="1"/>
  <c r="AB322" i="1"/>
  <c r="BA322" i="1"/>
  <c r="BD322" i="1" s="1"/>
  <c r="BE322" i="1" s="1"/>
  <c r="Z323" i="1"/>
  <c r="AC323" i="1" s="1"/>
  <c r="AB323" i="1"/>
  <c r="AA324" i="1"/>
  <c r="BA324" i="1"/>
  <c r="BD324" i="1" s="1"/>
  <c r="BE324" i="1" s="1"/>
  <c r="Z325" i="1"/>
  <c r="AC325" i="1" s="1"/>
  <c r="AB325" i="1"/>
  <c r="AA326" i="1"/>
  <c r="BA326" i="1"/>
  <c r="BD326" i="1" s="1"/>
  <c r="BE326" i="1" s="1"/>
  <c r="Z327" i="1"/>
  <c r="AC327" i="1" s="1"/>
  <c r="AB327" i="1"/>
  <c r="AA328" i="1"/>
  <c r="AA329" i="1"/>
  <c r="Z330" i="1"/>
  <c r="AC330" i="1" s="1"/>
  <c r="AB330" i="1"/>
  <c r="AI330" i="1"/>
  <c r="AX330" i="1" s="1"/>
  <c r="BA330" i="1"/>
  <c r="BD330" i="1" s="1"/>
  <c r="BE330" i="1" s="1"/>
  <c r="Z331" i="1"/>
  <c r="AC331" i="1" s="1"/>
  <c r="AB331" i="1"/>
  <c r="AA332" i="1"/>
  <c r="AA333" i="1"/>
  <c r="Z334" i="1"/>
  <c r="AC334" i="1" s="1"/>
  <c r="AB334" i="1"/>
  <c r="AI334" i="1"/>
  <c r="AX334" i="1" s="1"/>
  <c r="BA334" i="1"/>
  <c r="BD334" i="1" s="1"/>
  <c r="BE334" i="1" s="1"/>
  <c r="Z335" i="1"/>
  <c r="AC335" i="1" s="1"/>
  <c r="AB335" i="1"/>
  <c r="AA336" i="1"/>
  <c r="BA336" i="1"/>
  <c r="BD336" i="1" s="1"/>
  <c r="BE336" i="1" s="1"/>
  <c r="Z337" i="1"/>
  <c r="AC337" i="1" s="1"/>
  <c r="AB337" i="1"/>
  <c r="AA338" i="1"/>
  <c r="BA338" i="1"/>
  <c r="BD338" i="1" s="1"/>
  <c r="BE338" i="1" s="1"/>
  <c r="Z339" i="1"/>
  <c r="AC339" i="1" s="1"/>
  <c r="AB339" i="1"/>
  <c r="AA340" i="1"/>
  <c r="AA341" i="1"/>
  <c r="Z342" i="1"/>
  <c r="AC342" i="1" s="1"/>
  <c r="AB342" i="1"/>
  <c r="AA343" i="1"/>
  <c r="Z344" i="1"/>
  <c r="AC344" i="1" s="1"/>
  <c r="AB344" i="1"/>
  <c r="AI344" i="1"/>
  <c r="AX344" i="1" s="1"/>
  <c r="BA344" i="1"/>
  <c r="BD344" i="1" s="1"/>
  <c r="BE344" i="1" s="1"/>
  <c r="Z345" i="1"/>
  <c r="AC345" i="1" s="1"/>
  <c r="AB345" i="1"/>
  <c r="AA346" i="1"/>
  <c r="BA346" i="1"/>
  <c r="BD346" i="1" s="1"/>
  <c r="BE346" i="1" s="1"/>
  <c r="Z347" i="1"/>
  <c r="AC347" i="1" s="1"/>
  <c r="AB347" i="1"/>
  <c r="AA348" i="1"/>
  <c r="AA349" i="1"/>
  <c r="Z350" i="1"/>
  <c r="AC350" i="1" s="1"/>
  <c r="AB350" i="1"/>
  <c r="AI350" i="1"/>
  <c r="AX350" i="1" s="1"/>
  <c r="BA350" i="1"/>
  <c r="BD350" i="1" s="1"/>
  <c r="BE350" i="1" s="1"/>
  <c r="Z351" i="1"/>
  <c r="AC351" i="1" s="1"/>
  <c r="AB351" i="1"/>
  <c r="AA352" i="1"/>
  <c r="AA353" i="1"/>
  <c r="Z354" i="1"/>
  <c r="AC354" i="1" s="1"/>
  <c r="AB354" i="1"/>
  <c r="AA355" i="1"/>
  <c r="AA356" i="1"/>
  <c r="AZ356" i="1"/>
  <c r="Z357" i="1"/>
  <c r="BA357" i="1"/>
  <c r="AA359" i="1"/>
  <c r="AA360" i="1"/>
  <c r="AZ360" i="1"/>
  <c r="Z361" i="1"/>
  <c r="AC361" i="1" s="1"/>
  <c r="BA361" i="1"/>
  <c r="Z363" i="1"/>
  <c r="AC363" i="1" s="1"/>
  <c r="AB363" i="1"/>
  <c r="AA364" i="1"/>
  <c r="AZ364" i="1"/>
  <c r="Z365" i="1"/>
  <c r="AC365" i="1" s="1"/>
  <c r="AA366" i="1"/>
  <c r="BA366" i="1"/>
  <c r="BD366" i="1" s="1"/>
  <c r="BE366" i="1" s="1"/>
  <c r="AZ366" i="1"/>
  <c r="Z367" i="1"/>
  <c r="AC367" i="1" s="1"/>
  <c r="AB367" i="1"/>
  <c r="BD367" i="1"/>
  <c r="BE367" i="1" s="1"/>
  <c r="AA368" i="1"/>
  <c r="BA368" i="1"/>
  <c r="BD368" i="1" s="1"/>
  <c r="BE368" i="1" s="1"/>
  <c r="AZ368" i="1"/>
  <c r="Z369" i="1"/>
  <c r="AC369" i="1" s="1"/>
  <c r="AB369" i="1"/>
  <c r="BD369" i="1"/>
  <c r="BE369" i="1" s="1"/>
  <c r="AA370" i="1"/>
  <c r="BA370" i="1"/>
  <c r="BD370" i="1" s="1"/>
  <c r="BE370" i="1" s="1"/>
  <c r="AZ370" i="1"/>
  <c r="Z371" i="1"/>
  <c r="AC371" i="1" s="1"/>
  <c r="AB371" i="1"/>
  <c r="BD371" i="1"/>
  <c r="BE371" i="1" s="1"/>
  <c r="AA373" i="1"/>
  <c r="BA373" i="1"/>
  <c r="BD373" i="1" s="1"/>
  <c r="BE373" i="1" s="1"/>
  <c r="AZ373" i="1"/>
  <c r="Z374" i="1"/>
  <c r="AC374" i="1" s="1"/>
  <c r="AB374" i="1"/>
  <c r="BD374" i="1"/>
  <c r="BE374" i="1" s="1"/>
  <c r="AA375" i="1"/>
  <c r="BA375" i="1"/>
  <c r="BD375" i="1" s="1"/>
  <c r="BE375" i="1" s="1"/>
  <c r="Z376" i="1"/>
  <c r="AC376" i="1" s="1"/>
  <c r="AB376" i="1"/>
  <c r="AI376" i="1"/>
  <c r="AX376" i="1" s="1"/>
  <c r="BA376" i="1"/>
  <c r="BD376" i="1" s="1"/>
  <c r="BE376" i="1" s="1"/>
  <c r="Z377" i="1"/>
  <c r="AC377" i="1" s="1"/>
  <c r="AB377" i="1"/>
  <c r="AA378" i="1"/>
  <c r="BA378" i="1"/>
  <c r="Z379" i="1"/>
  <c r="AC379" i="1" s="1"/>
  <c r="AB379" i="1"/>
  <c r="AA380" i="1"/>
  <c r="AV380" i="1"/>
  <c r="BD380" i="1"/>
  <c r="BE380" i="1" s="1"/>
  <c r="AA381" i="1"/>
  <c r="BA381" i="1"/>
  <c r="BD381" i="1" s="1"/>
  <c r="BE381" i="1" s="1"/>
  <c r="BG381" i="1" s="1"/>
  <c r="AZ381" i="1"/>
  <c r="Z382" i="1"/>
  <c r="AC382" i="1" s="1"/>
  <c r="AB382" i="1"/>
  <c r="AA383" i="1"/>
  <c r="BA383" i="1"/>
  <c r="Z384" i="1"/>
  <c r="AC384" i="1" s="1"/>
  <c r="AB384" i="1"/>
  <c r="BD384" i="1"/>
  <c r="BE384" i="1" s="1"/>
  <c r="BG384" i="1" s="1"/>
  <c r="AA385" i="1"/>
  <c r="AV385" i="1"/>
  <c r="BD385" i="1"/>
  <c r="BE385" i="1" s="1"/>
  <c r="BG385" i="1" s="1"/>
  <c r="AA386" i="1"/>
  <c r="AV386" i="1"/>
  <c r="BD386" i="1"/>
  <c r="BE386" i="1" s="1"/>
  <c r="BG386" i="1" s="1"/>
  <c r="AA387" i="1"/>
  <c r="BA387" i="1"/>
  <c r="Z388" i="1"/>
  <c r="AC388" i="1" s="1"/>
  <c r="AB388" i="1"/>
  <c r="AI388" i="1"/>
  <c r="AX388" i="1" s="1"/>
  <c r="BA388" i="1"/>
  <c r="Z389" i="1"/>
  <c r="AC389" i="1" s="1"/>
  <c r="AB389" i="1"/>
  <c r="BD389" i="1"/>
  <c r="BE389" i="1" s="1"/>
  <c r="BG389" i="1" s="1"/>
  <c r="AA391" i="1"/>
  <c r="AV391" i="1"/>
  <c r="BD391" i="1"/>
  <c r="BE391" i="1" s="1"/>
  <c r="AA392" i="1"/>
  <c r="BA392" i="1"/>
  <c r="BD392" i="1" s="1"/>
  <c r="BE392" i="1" s="1"/>
  <c r="Z393" i="1"/>
  <c r="AC393" i="1" s="1"/>
  <c r="AB393" i="1"/>
  <c r="AA394" i="1"/>
  <c r="BA394" i="1"/>
  <c r="BD394" i="1" s="1"/>
  <c r="BE394" i="1" s="1"/>
  <c r="Z395" i="1"/>
  <c r="AC395" i="1" s="1"/>
  <c r="AB395" i="1"/>
  <c r="AI395" i="1"/>
  <c r="AX395" i="1" s="1"/>
  <c r="BA395" i="1"/>
  <c r="BD395" i="1" s="1"/>
  <c r="BE395" i="1" s="1"/>
  <c r="Z396" i="1"/>
  <c r="AC396" i="1" s="1"/>
  <c r="AB396" i="1"/>
  <c r="AA397" i="1"/>
  <c r="AA398" i="1"/>
  <c r="BA398" i="1"/>
  <c r="BD398" i="1" s="1"/>
  <c r="BE398" i="1" s="1"/>
  <c r="Z399" i="1"/>
  <c r="AC399" i="1" s="1"/>
  <c r="AB399" i="1"/>
  <c r="AA400" i="1"/>
  <c r="BA400" i="1"/>
  <c r="BD400" i="1" s="1"/>
  <c r="BE400" i="1" s="1"/>
  <c r="BG400" i="1" s="1"/>
  <c r="Z401" i="1"/>
  <c r="AC401" i="1" s="1"/>
  <c r="AB401" i="1"/>
  <c r="AA402" i="1"/>
  <c r="BA402" i="1"/>
  <c r="BD402" i="1" s="1"/>
  <c r="BE402" i="1" s="1"/>
  <c r="BG402" i="1" s="1"/>
  <c r="Z403" i="1"/>
  <c r="AC403" i="1" s="1"/>
  <c r="AB403" i="1"/>
  <c r="AA404" i="1"/>
  <c r="BA404" i="1"/>
  <c r="BD404" i="1" s="1"/>
  <c r="BE404" i="1" s="1"/>
  <c r="BG404" i="1" s="1"/>
  <c r="Z405" i="1"/>
  <c r="AC405" i="1" s="1"/>
  <c r="AB405" i="1"/>
  <c r="AA406" i="1"/>
  <c r="BA406" i="1"/>
  <c r="BD406" i="1" s="1"/>
  <c r="BE406" i="1" s="1"/>
  <c r="BG406" i="1" s="1"/>
  <c r="Z407" i="1"/>
  <c r="AC407" i="1" s="1"/>
  <c r="AB407" i="1"/>
  <c r="AA409" i="1"/>
  <c r="BA409" i="1"/>
  <c r="BD409" i="1" s="1"/>
  <c r="BE409" i="1" s="1"/>
  <c r="Z410" i="1"/>
  <c r="AC410" i="1" s="1"/>
  <c r="AB410" i="1"/>
  <c r="AA411" i="1"/>
  <c r="BA411" i="1"/>
  <c r="BD411" i="1" s="1"/>
  <c r="BE411" i="1" s="1"/>
  <c r="Z412" i="1"/>
  <c r="AC412" i="1" s="1"/>
  <c r="AB412" i="1"/>
  <c r="AI412" i="1"/>
  <c r="AX412" i="1" s="1"/>
  <c r="BA412" i="1"/>
  <c r="BD412" i="1" s="1"/>
  <c r="BE412" i="1" s="1"/>
  <c r="Z413" i="1"/>
  <c r="AC413" i="1" s="1"/>
  <c r="AB413" i="1"/>
  <c r="AA414" i="1"/>
  <c r="BA414" i="1"/>
  <c r="BD414" i="1" s="1"/>
  <c r="BE414" i="1" s="1"/>
  <c r="Z415" i="1"/>
  <c r="AC415" i="1" s="1"/>
  <c r="AB415" i="1"/>
  <c r="AA416" i="1"/>
  <c r="AA417" i="1"/>
  <c r="BA417" i="1"/>
  <c r="BD417" i="1" s="1"/>
  <c r="BE417" i="1" s="1"/>
  <c r="Z418" i="1"/>
  <c r="AC418" i="1" s="1"/>
  <c r="AB418" i="1"/>
  <c r="AA419" i="1"/>
  <c r="BA419" i="1"/>
  <c r="BD419" i="1" s="1"/>
  <c r="BE419" i="1" s="1"/>
  <c r="Z420" i="1"/>
  <c r="AC420" i="1" s="1"/>
  <c r="AB420" i="1"/>
  <c r="AI420" i="1"/>
  <c r="AX420" i="1" s="1"/>
  <c r="BA420" i="1"/>
  <c r="BD420" i="1" s="1"/>
  <c r="BE420" i="1" s="1"/>
  <c r="Z421" i="1"/>
  <c r="AC421" i="1" s="1"/>
  <c r="AB421" i="1"/>
  <c r="AA422" i="1"/>
  <c r="AA423" i="1"/>
  <c r="BA423" i="1"/>
  <c r="BD423" i="1" s="1"/>
  <c r="BE423" i="1" s="1"/>
  <c r="Z424" i="1"/>
  <c r="AC424" i="1" s="1"/>
  <c r="AB424" i="1"/>
  <c r="AA425" i="1"/>
  <c r="BA425" i="1"/>
  <c r="BD425" i="1" s="1"/>
  <c r="BE425" i="1" s="1"/>
  <c r="Z426" i="1"/>
  <c r="AC426" i="1" s="1"/>
  <c r="AB426" i="1"/>
  <c r="AI426" i="1"/>
  <c r="AX426" i="1" s="1"/>
  <c r="BA426" i="1"/>
  <c r="BD426" i="1" s="1"/>
  <c r="BE426" i="1" s="1"/>
  <c r="Z427" i="1"/>
  <c r="AC427" i="1" s="1"/>
  <c r="AB427" i="1"/>
  <c r="Z429" i="1"/>
  <c r="AC429" i="1" s="1"/>
  <c r="AB429" i="1"/>
  <c r="AA430" i="1"/>
  <c r="BA430" i="1"/>
  <c r="BD430" i="1" s="1"/>
  <c r="BE430" i="1" s="1"/>
  <c r="Z431" i="1"/>
  <c r="AC431" i="1" s="1"/>
  <c r="AB431" i="1"/>
  <c r="AI431" i="1"/>
  <c r="AX431" i="1" s="1"/>
  <c r="BA431" i="1"/>
  <c r="BD431" i="1" s="1"/>
  <c r="BE431" i="1" s="1"/>
  <c r="Z432" i="1"/>
  <c r="AC432" i="1" s="1"/>
  <c r="AB432" i="1"/>
  <c r="AA433" i="1"/>
  <c r="AA434" i="1"/>
  <c r="BA434" i="1"/>
  <c r="BD434" i="1" s="1"/>
  <c r="BE434" i="1" s="1"/>
  <c r="Z435" i="1"/>
  <c r="AC435" i="1" s="1"/>
  <c r="AB435" i="1"/>
  <c r="AA436" i="1"/>
  <c r="BA436" i="1"/>
  <c r="BD436" i="1" s="1"/>
  <c r="BE436" i="1" s="1"/>
  <c r="Z437" i="1"/>
  <c r="AC437" i="1" s="1"/>
  <c r="AB437" i="1"/>
  <c r="AA438" i="1"/>
  <c r="BA438" i="1"/>
  <c r="BD438" i="1" s="1"/>
  <c r="BE438" i="1" s="1"/>
  <c r="Z439" i="1"/>
  <c r="AC439" i="1" s="1"/>
  <c r="AB439" i="1"/>
  <c r="AA440" i="1"/>
  <c r="BA440" i="1"/>
  <c r="BD440" i="1" s="1"/>
  <c r="BE440" i="1" s="1"/>
  <c r="Z441" i="1"/>
  <c r="AC441" i="1" s="1"/>
  <c r="AB441" i="1"/>
  <c r="Z442" i="1"/>
  <c r="AC442" i="1" s="1"/>
  <c r="AB442" i="1"/>
  <c r="AO443" i="1"/>
  <c r="AQ443" i="1" s="1"/>
  <c r="AR443" i="1" s="1"/>
  <c r="AN520" i="1"/>
  <c r="AI520" i="1"/>
  <c r="AX520" i="1" s="1"/>
  <c r="Z445" i="1"/>
  <c r="AC445" i="1" s="1"/>
  <c r="AB445" i="1"/>
  <c r="Z446" i="1"/>
  <c r="AC446" i="1" s="1"/>
  <c r="AB446" i="1"/>
  <c r="AA449" i="1"/>
  <c r="BA449" i="1"/>
  <c r="AA451" i="1"/>
  <c r="AI451" i="1"/>
  <c r="AX451" i="1" s="1"/>
  <c r="BA451" i="1"/>
  <c r="AA453" i="1"/>
  <c r="AI453" i="1"/>
  <c r="AX453" i="1" s="1"/>
  <c r="BA453" i="1"/>
  <c r="AA455" i="1"/>
  <c r="AA458" i="1"/>
  <c r="AV458" i="1"/>
  <c r="AA459" i="1"/>
  <c r="BA459" i="1"/>
  <c r="BD459" i="1" s="1"/>
  <c r="BE459" i="1" s="1"/>
  <c r="BG459" i="1" s="1"/>
  <c r="Z460" i="1"/>
  <c r="AC460" i="1" s="1"/>
  <c r="AB460" i="1"/>
  <c r="AA461" i="1"/>
  <c r="BA461" i="1"/>
  <c r="BD461" i="1" s="1"/>
  <c r="BE461" i="1" s="1"/>
  <c r="BG461" i="1" s="1"/>
  <c r="Z462" i="1"/>
  <c r="AC462" i="1" s="1"/>
  <c r="AB462" i="1"/>
  <c r="AA463" i="1"/>
  <c r="AA464" i="1"/>
  <c r="BA464" i="1"/>
  <c r="BD464" i="1" s="1"/>
  <c r="BE464" i="1" s="1"/>
  <c r="BG464" i="1" s="1"/>
  <c r="Z465" i="1"/>
  <c r="AC465" i="1" s="1"/>
  <c r="AB465" i="1"/>
  <c r="AI465" i="1"/>
  <c r="AX465" i="1" s="1"/>
  <c r="BA465" i="1"/>
  <c r="BD465" i="1" s="1"/>
  <c r="BE465" i="1" s="1"/>
  <c r="BG465" i="1" s="1"/>
  <c r="Z466" i="1"/>
  <c r="AC466" i="1" s="1"/>
  <c r="AB466" i="1"/>
  <c r="AA467" i="1"/>
  <c r="BA467" i="1"/>
  <c r="BD467" i="1" s="1"/>
  <c r="BE467" i="1" s="1"/>
  <c r="Z468" i="1"/>
  <c r="AC468" i="1" s="1"/>
  <c r="AB468" i="1"/>
  <c r="AA469" i="1"/>
  <c r="BA469" i="1"/>
  <c r="BD469" i="1" s="1"/>
  <c r="BE469" i="1" s="1"/>
  <c r="Z470" i="1"/>
  <c r="AC470" i="1" s="1"/>
  <c r="AB470" i="1"/>
  <c r="AI470" i="1"/>
  <c r="AX470" i="1" s="1"/>
  <c r="BA470" i="1"/>
  <c r="BD470" i="1" s="1"/>
  <c r="BE470" i="1" s="1"/>
  <c r="Z471" i="1"/>
  <c r="AC471" i="1" s="1"/>
  <c r="AB471" i="1"/>
  <c r="AA472" i="1"/>
  <c r="AA473" i="1"/>
  <c r="BA473" i="1"/>
  <c r="BD473" i="1" s="1"/>
  <c r="BE473" i="1" s="1"/>
  <c r="Z474" i="1"/>
  <c r="AC474" i="1" s="1"/>
  <c r="AB474" i="1"/>
  <c r="Z475" i="1"/>
  <c r="AC475" i="1" s="1"/>
  <c r="AB475" i="1"/>
  <c r="AA476" i="1"/>
  <c r="BA476" i="1"/>
  <c r="BD476" i="1" s="1"/>
  <c r="BE476" i="1" s="1"/>
  <c r="Z477" i="1"/>
  <c r="AC477" i="1" s="1"/>
  <c r="AB477" i="1"/>
  <c r="AA478" i="1"/>
  <c r="BA478" i="1"/>
  <c r="BD478" i="1" s="1"/>
  <c r="BE478" i="1" s="1"/>
  <c r="Z479" i="1"/>
  <c r="AC479" i="1" s="1"/>
  <c r="AB479" i="1"/>
  <c r="AA480" i="1"/>
  <c r="BA480" i="1"/>
  <c r="BD480" i="1" s="1"/>
  <c r="BE480" i="1" s="1"/>
  <c r="Z481" i="1"/>
  <c r="AC481" i="1" s="1"/>
  <c r="AB481" i="1"/>
  <c r="AA482" i="1"/>
  <c r="BA482" i="1"/>
  <c r="BD482" i="1" s="1"/>
  <c r="BE482" i="1" s="1"/>
  <c r="Z483" i="1"/>
  <c r="AC483" i="1" s="1"/>
  <c r="AB483" i="1"/>
  <c r="AI483" i="1"/>
  <c r="AX483" i="1" s="1"/>
  <c r="BA483" i="1"/>
  <c r="BD483" i="1" s="1"/>
  <c r="BE483" i="1" s="1"/>
  <c r="Z484" i="1"/>
  <c r="AC484" i="1" s="1"/>
  <c r="AB484" i="1"/>
  <c r="AA485" i="1"/>
  <c r="AA486" i="1"/>
  <c r="BA486" i="1"/>
  <c r="BD486" i="1" s="1"/>
  <c r="BE486" i="1" s="1"/>
  <c r="Z487" i="1"/>
  <c r="AC487" i="1" s="1"/>
  <c r="AB487" i="1"/>
  <c r="AA488" i="1"/>
  <c r="BA488" i="1"/>
  <c r="BD488" i="1" s="1"/>
  <c r="BE488" i="1" s="1"/>
  <c r="Z489" i="1"/>
  <c r="AC489" i="1" s="1"/>
  <c r="AB489" i="1"/>
  <c r="AA490" i="1"/>
  <c r="BA490" i="1"/>
  <c r="BD490" i="1" s="1"/>
  <c r="BE490" i="1" s="1"/>
  <c r="Z491" i="1"/>
  <c r="AC491" i="1" s="1"/>
  <c r="AB491" i="1"/>
  <c r="AI491" i="1"/>
  <c r="AX491" i="1" s="1"/>
  <c r="BA491" i="1"/>
  <c r="BD491" i="1" s="1"/>
  <c r="BE491" i="1" s="1"/>
  <c r="Z492" i="1"/>
  <c r="AC492" i="1" s="1"/>
  <c r="AB492" i="1"/>
  <c r="AA493" i="1"/>
  <c r="AA494" i="1"/>
  <c r="BA494" i="1"/>
  <c r="BD494" i="1" s="1"/>
  <c r="BE494" i="1" s="1"/>
  <c r="Z495" i="1"/>
  <c r="AC495" i="1" s="1"/>
  <c r="AB495" i="1"/>
  <c r="AA496" i="1"/>
  <c r="BA496" i="1"/>
  <c r="BD496" i="1" s="1"/>
  <c r="BE496" i="1" s="1"/>
  <c r="Z497" i="1"/>
  <c r="AC497" i="1" s="1"/>
  <c r="AB497" i="1"/>
  <c r="AA498" i="1"/>
  <c r="BA498" i="1"/>
  <c r="BD498" i="1" s="1"/>
  <c r="BE498" i="1" s="1"/>
  <c r="Z499" i="1"/>
  <c r="AC499" i="1" s="1"/>
  <c r="AB499" i="1"/>
  <c r="AI499" i="1"/>
  <c r="AX499" i="1" s="1"/>
  <c r="BA499" i="1"/>
  <c r="BD499" i="1" s="1"/>
  <c r="BE499" i="1" s="1"/>
  <c r="Z500" i="1"/>
  <c r="AC500" i="1" s="1"/>
  <c r="AB500" i="1"/>
  <c r="AA501" i="1"/>
  <c r="AA502" i="1"/>
  <c r="BA502" i="1"/>
  <c r="BD502" i="1" s="1"/>
  <c r="BE502" i="1" s="1"/>
  <c r="Z503" i="1"/>
  <c r="AC503" i="1" s="1"/>
  <c r="AB503" i="1"/>
  <c r="AA504" i="1"/>
  <c r="BA504" i="1"/>
  <c r="BD504" i="1" s="1"/>
  <c r="BE504" i="1" s="1"/>
  <c r="Z505" i="1"/>
  <c r="AC505" i="1" s="1"/>
  <c r="AB505" i="1"/>
  <c r="AI505" i="1"/>
  <c r="AX505" i="1" s="1"/>
  <c r="BA505" i="1"/>
  <c r="Z506" i="1"/>
  <c r="AC506" i="1" s="1"/>
  <c r="AB506" i="1"/>
  <c r="AA507" i="1"/>
  <c r="BA507" i="1"/>
  <c r="Z508" i="1"/>
  <c r="AC508" i="1" s="1"/>
  <c r="AB508" i="1"/>
  <c r="AZ508" i="1"/>
  <c r="AA509" i="1"/>
  <c r="BA509" i="1"/>
  <c r="BD509" i="1" s="1"/>
  <c r="BE509" i="1" s="1"/>
  <c r="AZ509" i="1"/>
  <c r="Z510" i="1"/>
  <c r="AC510" i="1" s="1"/>
  <c r="AA511" i="1"/>
  <c r="BA511" i="1"/>
  <c r="BD511" i="1" s="1"/>
  <c r="BE511" i="1" s="1"/>
  <c r="AZ511" i="1"/>
  <c r="Z512" i="1"/>
  <c r="AC512" i="1" s="1"/>
  <c r="BA512" i="1"/>
  <c r="AA514" i="1"/>
  <c r="AN524" i="1"/>
  <c r="AI524" i="1"/>
  <c r="AX524" i="1" s="1"/>
  <c r="AA515" i="1"/>
  <c r="BA515" i="1"/>
  <c r="BD515" i="1" s="1"/>
  <c r="BE515" i="1" s="1"/>
  <c r="Z516" i="1"/>
  <c r="AC516" i="1" s="1"/>
  <c r="AB516" i="1"/>
  <c r="AA517" i="1"/>
  <c r="BA517" i="1"/>
  <c r="BD517" i="1" s="1"/>
  <c r="BE517" i="1" s="1"/>
  <c r="Z518" i="1"/>
  <c r="AC518" i="1" s="1"/>
  <c r="AB518" i="1"/>
  <c r="AA519" i="1"/>
  <c r="BA519" i="1"/>
  <c r="BD519" i="1" s="1"/>
  <c r="BE519" i="1" s="1"/>
  <c r="Z520" i="1"/>
  <c r="AC520" i="1" s="1"/>
  <c r="AB520" i="1"/>
  <c r="BA520" i="1"/>
  <c r="BD520" i="1" s="1"/>
  <c r="BE520" i="1" s="1"/>
  <c r="Z521" i="1"/>
  <c r="AC521" i="1" s="1"/>
  <c r="AB521" i="1"/>
  <c r="AA522" i="1"/>
  <c r="AA523" i="1"/>
  <c r="BA523" i="1"/>
  <c r="BD523" i="1" s="1"/>
  <c r="BE523" i="1" s="1"/>
  <c r="Z524" i="1"/>
  <c r="AC524" i="1" s="1"/>
  <c r="AB524" i="1"/>
  <c r="BA524" i="1"/>
  <c r="BD524" i="1" s="1"/>
  <c r="BE524" i="1" s="1"/>
  <c r="Z525" i="1"/>
  <c r="AC525" i="1" s="1"/>
  <c r="AB525" i="1"/>
  <c r="AA526" i="1"/>
  <c r="BA526" i="1"/>
  <c r="Z527" i="1"/>
  <c r="AC527" i="1" s="1"/>
  <c r="AB527" i="1"/>
  <c r="AA528" i="1"/>
  <c r="BD528" i="1"/>
  <c r="BE528" i="1" s="1"/>
  <c r="AA529" i="1"/>
  <c r="BA529" i="1"/>
  <c r="BD529" i="1" s="1"/>
  <c r="BE529" i="1" s="1"/>
  <c r="AZ529" i="1"/>
  <c r="Z530" i="1"/>
  <c r="AC530" i="1" s="1"/>
  <c r="AB530" i="1"/>
  <c r="AA531" i="1"/>
  <c r="BA531" i="1"/>
  <c r="BD531" i="1" s="1"/>
  <c r="BE531" i="1" s="1"/>
  <c r="Z532" i="1"/>
  <c r="AC532" i="1" s="1"/>
  <c r="AB532" i="1"/>
  <c r="AA533" i="1"/>
  <c r="BA533" i="1"/>
  <c r="BD533" i="1" s="1"/>
  <c r="BE533" i="1" s="1"/>
  <c r="Z534" i="1"/>
  <c r="AC534" i="1" s="1"/>
  <c r="AB534" i="1"/>
  <c r="AI534" i="1"/>
  <c r="AX534" i="1" s="1"/>
  <c r="BA534" i="1"/>
  <c r="Z535" i="1"/>
  <c r="AC535" i="1" s="1"/>
  <c r="AB535" i="1"/>
  <c r="AA536" i="1"/>
  <c r="BA536" i="1"/>
  <c r="Z537" i="1"/>
  <c r="AC537" i="1" s="1"/>
  <c r="AB537" i="1"/>
  <c r="AA538" i="1"/>
  <c r="BA538" i="1"/>
  <c r="Z539" i="1"/>
  <c r="AC539" i="1" s="1"/>
  <c r="AB539" i="1"/>
  <c r="AA540" i="1"/>
  <c r="AV540" i="1"/>
  <c r="BD540" i="1"/>
  <c r="BE540" i="1" s="1"/>
  <c r="AA541" i="1"/>
  <c r="BA541" i="1"/>
  <c r="BD541" i="1" s="1"/>
  <c r="BE541" i="1" s="1"/>
  <c r="AZ541" i="1"/>
  <c r="Z542" i="1"/>
  <c r="AC542" i="1" s="1"/>
  <c r="AB542" i="1"/>
  <c r="AA543" i="1"/>
  <c r="BA543" i="1"/>
  <c r="BD543" i="1" s="1"/>
  <c r="BE543" i="1" s="1"/>
  <c r="Z544" i="1"/>
  <c r="AC544" i="1" s="1"/>
  <c r="AB544" i="1"/>
  <c r="AA545" i="1"/>
  <c r="BA545" i="1"/>
  <c r="BD545" i="1" s="1"/>
  <c r="BE545" i="1" s="1"/>
  <c r="Z546" i="1"/>
  <c r="AC546" i="1" s="1"/>
  <c r="AB546" i="1"/>
  <c r="AA547" i="1"/>
  <c r="BA547" i="1"/>
  <c r="BD547" i="1" s="1"/>
  <c r="BE547" i="1" s="1"/>
  <c r="Z548" i="1"/>
  <c r="AC548" i="1" s="1"/>
  <c r="AB548" i="1"/>
  <c r="AI548" i="1"/>
  <c r="AX548" i="1" s="1"/>
  <c r="BA548" i="1"/>
  <c r="Z549" i="1"/>
  <c r="AC549" i="1" s="1"/>
  <c r="AB549" i="1"/>
  <c r="AA550" i="1"/>
  <c r="Z551" i="1"/>
  <c r="AC551" i="1" s="1"/>
  <c r="AB551" i="1"/>
  <c r="AA555" i="1"/>
  <c r="AA556" i="1"/>
  <c r="BA556" i="1"/>
  <c r="BD556" i="1" s="1"/>
  <c r="BE556" i="1" s="1"/>
  <c r="Z557" i="1"/>
  <c r="AC557" i="1" s="1"/>
  <c r="AB557" i="1"/>
  <c r="AA558" i="1"/>
  <c r="BA558" i="1"/>
  <c r="BD558" i="1" s="1"/>
  <c r="BE558" i="1" s="1"/>
  <c r="Z559" i="1"/>
  <c r="AC559" i="1" s="1"/>
  <c r="AB559" i="1"/>
  <c r="AI559" i="1"/>
  <c r="AX559" i="1" s="1"/>
  <c r="BA559" i="1"/>
  <c r="Z560" i="1"/>
  <c r="AC560" i="1" s="1"/>
  <c r="AB560" i="1"/>
  <c r="AA561" i="1"/>
  <c r="BA561" i="1"/>
  <c r="Z562" i="1"/>
  <c r="AC562" i="1" s="1"/>
  <c r="AB562" i="1"/>
  <c r="Z563" i="1"/>
  <c r="AC563" i="1" s="1"/>
  <c r="AB563" i="1"/>
  <c r="AA564" i="1"/>
  <c r="BA564" i="1"/>
  <c r="Z565" i="1"/>
  <c r="AC565" i="1" s="1"/>
  <c r="AB565" i="1"/>
  <c r="AA566" i="1"/>
  <c r="BA566" i="1"/>
  <c r="Z567" i="1"/>
  <c r="AC567" i="1" s="1"/>
  <c r="AB567" i="1"/>
  <c r="AA568" i="1"/>
  <c r="AA569" i="1"/>
  <c r="BA569" i="1"/>
  <c r="BD569" i="1" s="1"/>
  <c r="BE569" i="1" s="1"/>
  <c r="Z570" i="1"/>
  <c r="AC570" i="1" s="1"/>
  <c r="AB570" i="1"/>
  <c r="AA571" i="1"/>
  <c r="BA571" i="1"/>
  <c r="BD571" i="1" s="1"/>
  <c r="BE571" i="1" s="1"/>
  <c r="Z572" i="1"/>
  <c r="AC572" i="1" s="1"/>
  <c r="AB572" i="1"/>
  <c r="AA573" i="1"/>
  <c r="BA573" i="1"/>
  <c r="BD573" i="1" s="1"/>
  <c r="BE573" i="1" s="1"/>
  <c r="Z574" i="1"/>
  <c r="AC574" i="1" s="1"/>
  <c r="AB574" i="1"/>
  <c r="AA575" i="1"/>
  <c r="BA575" i="1"/>
  <c r="BD575" i="1" s="1"/>
  <c r="BE575" i="1" s="1"/>
  <c r="Z576" i="1"/>
  <c r="AC576" i="1" s="1"/>
  <c r="AB576" i="1"/>
  <c r="AA577" i="1"/>
  <c r="BA577" i="1"/>
  <c r="BD577" i="1" s="1"/>
  <c r="BE577" i="1" s="1"/>
  <c r="Z578" i="1"/>
  <c r="AC578" i="1" s="1"/>
  <c r="AB578" i="1"/>
  <c r="AA579" i="1"/>
  <c r="BA579" i="1"/>
  <c r="BD579" i="1" s="1"/>
  <c r="BE579" i="1" s="1"/>
  <c r="Z580" i="1"/>
  <c r="AC580" i="1" s="1"/>
  <c r="AB580" i="1"/>
  <c r="AI580" i="1"/>
  <c r="AX580" i="1" s="1"/>
  <c r="BA580" i="1"/>
  <c r="Z581" i="1"/>
  <c r="AC581" i="1" s="1"/>
  <c r="AB581" i="1"/>
  <c r="AV584" i="1"/>
  <c r="AA585" i="1"/>
  <c r="Z586" i="1"/>
  <c r="AC586" i="1" s="1"/>
  <c r="AN590" i="1"/>
  <c r="AI590" i="1"/>
  <c r="AX590" i="1" s="1"/>
  <c r="BD526" i="1"/>
  <c r="BE526" i="1" s="1"/>
  <c r="AV534" i="1"/>
  <c r="BD534" i="1"/>
  <c r="BE534" i="1" s="1"/>
  <c r="BD536" i="1"/>
  <c r="BE536" i="1" s="1"/>
  <c r="AV548" i="1"/>
  <c r="BD548" i="1"/>
  <c r="BE548" i="1" s="1"/>
  <c r="AV559" i="1"/>
  <c r="BD559" i="1"/>
  <c r="BE559" i="1" s="1"/>
  <c r="BD561" i="1"/>
  <c r="BE561" i="1" s="1"/>
  <c r="BD564" i="1"/>
  <c r="BE564" i="1" s="1"/>
  <c r="BD566" i="1"/>
  <c r="BE566" i="1" s="1"/>
  <c r="AV580" i="1"/>
  <c r="BD580" i="1"/>
  <c r="BE580" i="1" s="1"/>
  <c r="AN588" i="1"/>
  <c r="AI588" i="1"/>
  <c r="AX588" i="1" s="1"/>
  <c r="AB586" i="1"/>
  <c r="AA587" i="1"/>
  <c r="BA587" i="1"/>
  <c r="BD587" i="1" s="1"/>
  <c r="BE587" i="1" s="1"/>
  <c r="Z588" i="1"/>
  <c r="AC588" i="1" s="1"/>
  <c r="AB588" i="1"/>
  <c r="BA588" i="1"/>
  <c r="BD588" i="1" s="1"/>
  <c r="BE588" i="1" s="1"/>
  <c r="Z590" i="1"/>
  <c r="AC590" i="1" s="1"/>
  <c r="AB590" i="1"/>
  <c r="BA590" i="1"/>
  <c r="Z591" i="1"/>
  <c r="AC591" i="1" s="1"/>
  <c r="AB591" i="1"/>
  <c r="AA592" i="1"/>
  <c r="BA592" i="1"/>
  <c r="Z593" i="1"/>
  <c r="AC593" i="1" s="1"/>
  <c r="AB593" i="1"/>
  <c r="AA594" i="1"/>
  <c r="BA594" i="1"/>
  <c r="Z595" i="1"/>
  <c r="AC595" i="1" s="1"/>
  <c r="AB595" i="1"/>
  <c r="AA596" i="1"/>
  <c r="BA596" i="1"/>
  <c r="Z597" i="1"/>
  <c r="AC597" i="1" s="1"/>
  <c r="AB597" i="1"/>
  <c r="AA598" i="1"/>
  <c r="AV598" i="1"/>
  <c r="BD598" i="1"/>
  <c r="BE598" i="1" s="1"/>
  <c r="AA599" i="1"/>
  <c r="BA599" i="1"/>
  <c r="BD599" i="1" s="1"/>
  <c r="BE599" i="1" s="1"/>
  <c r="AZ599" i="1"/>
  <c r="Z600" i="1"/>
  <c r="AC600" i="1" s="1"/>
  <c r="AB600" i="1"/>
  <c r="BD600" i="1"/>
  <c r="BE600" i="1" s="1"/>
  <c r="AA601" i="1"/>
  <c r="BA601" i="1"/>
  <c r="BD601" i="1" s="1"/>
  <c r="BE601" i="1" s="1"/>
  <c r="AZ601" i="1"/>
  <c r="Z602" i="1"/>
  <c r="AC602" i="1" s="1"/>
  <c r="AB602" i="1"/>
  <c r="AI602" i="1"/>
  <c r="AX602" i="1" s="1"/>
  <c r="BA602" i="1"/>
  <c r="Z603" i="1"/>
  <c r="AC603" i="1" s="1"/>
  <c r="AB603" i="1"/>
  <c r="AA604" i="1"/>
  <c r="BA604" i="1"/>
  <c r="BD604" i="1" s="1"/>
  <c r="BE604" i="1" s="1"/>
  <c r="BG604" i="1" s="1"/>
  <c r="AZ604" i="1"/>
  <c r="Z605" i="1"/>
  <c r="AC605" i="1" s="1"/>
  <c r="AB605" i="1"/>
  <c r="AA606" i="1"/>
  <c r="AV606" i="1"/>
  <c r="AA607" i="1"/>
  <c r="BA607" i="1"/>
  <c r="BD607" i="1" s="1"/>
  <c r="BE607" i="1" s="1"/>
  <c r="AZ607" i="1"/>
  <c r="Z608" i="1"/>
  <c r="AC608" i="1" s="1"/>
  <c r="AA609" i="1"/>
  <c r="BA609" i="1"/>
  <c r="BD609" i="1" s="1"/>
  <c r="BE609" i="1" s="1"/>
  <c r="AZ609" i="1"/>
  <c r="Z610" i="1"/>
  <c r="AC610" i="1" s="1"/>
  <c r="AB610" i="1"/>
  <c r="BD610" i="1"/>
  <c r="BE610" i="1" s="1"/>
  <c r="AA611" i="1"/>
  <c r="BA611" i="1"/>
  <c r="BD611" i="1" s="1"/>
  <c r="BE611" i="1" s="1"/>
  <c r="AZ611" i="1"/>
  <c r="Z612" i="1"/>
  <c r="AC612" i="1" s="1"/>
  <c r="AB612" i="1"/>
  <c r="BD612" i="1"/>
  <c r="BE612" i="1" s="1"/>
  <c r="AA613" i="1"/>
  <c r="BA613" i="1"/>
  <c r="BD613" i="1" s="1"/>
  <c r="BE613" i="1" s="1"/>
  <c r="AZ613" i="1"/>
  <c r="Z614" i="1"/>
  <c r="AC614" i="1" s="1"/>
  <c r="AN617" i="1"/>
  <c r="AI617" i="1"/>
  <c r="AX617" i="1" s="1"/>
  <c r="AN621" i="1"/>
  <c r="AI621" i="1"/>
  <c r="AX621" i="1" s="1"/>
  <c r="AN626" i="1"/>
  <c r="AI626" i="1"/>
  <c r="AX626" i="1" s="1"/>
  <c r="AN616" i="1"/>
  <c r="AI616" i="1"/>
  <c r="AX616" i="1" s="1"/>
  <c r="AN620" i="1"/>
  <c r="AI620" i="1"/>
  <c r="AX620" i="1" s="1"/>
  <c r="AN622" i="1"/>
  <c r="AI622" i="1"/>
  <c r="AB614" i="1"/>
  <c r="BD614" i="1"/>
  <c r="BE614" i="1" s="1"/>
  <c r="AA615" i="1"/>
  <c r="BA615" i="1"/>
  <c r="BD615" i="1" s="1"/>
  <c r="BE615" i="1" s="1"/>
  <c r="AZ615" i="1"/>
  <c r="Z616" i="1"/>
  <c r="AC616" i="1" s="1"/>
  <c r="AB616" i="1"/>
  <c r="BA616" i="1"/>
  <c r="Z617" i="1"/>
  <c r="AC617" i="1" s="1"/>
  <c r="AB617" i="1"/>
  <c r="BA617" i="1"/>
  <c r="Z618" i="1"/>
  <c r="AC618" i="1" s="1"/>
  <c r="AB618" i="1"/>
  <c r="AA619" i="1"/>
  <c r="BA619" i="1"/>
  <c r="BD619" i="1" s="1"/>
  <c r="BE619" i="1" s="1"/>
  <c r="AZ619" i="1"/>
  <c r="Z620" i="1"/>
  <c r="AC620" i="1" s="1"/>
  <c r="AB620" i="1"/>
  <c r="BA620" i="1"/>
  <c r="Z621" i="1"/>
  <c r="AC621" i="1" s="1"/>
  <c r="AB621" i="1"/>
  <c r="BA621" i="1"/>
  <c r="Z622" i="1"/>
  <c r="AC622" i="1" s="1"/>
  <c r="AB622" i="1"/>
  <c r="BA622" i="1"/>
  <c r="BD622" i="1" s="1"/>
  <c r="BE622" i="1" s="1"/>
  <c r="BG622" i="1" s="1"/>
  <c r="AA624" i="1"/>
  <c r="BA624" i="1"/>
  <c r="Z626" i="1"/>
  <c r="AC626" i="1" s="1"/>
  <c r="AB626" i="1"/>
  <c r="BA626" i="1"/>
  <c r="Z627" i="1"/>
  <c r="AC627" i="1" s="1"/>
  <c r="AB627" i="1"/>
  <c r="AA628" i="1"/>
  <c r="BA628" i="1"/>
  <c r="Z629" i="1"/>
  <c r="AC629" i="1" s="1"/>
  <c r="AB629" i="1"/>
  <c r="AA630" i="1"/>
  <c r="BA630" i="1"/>
  <c r="Z631" i="1"/>
  <c r="AC631" i="1" s="1"/>
  <c r="AB631" i="1"/>
  <c r="AA632" i="1"/>
  <c r="AV632" i="1"/>
  <c r="AA633" i="1"/>
  <c r="BA633" i="1"/>
  <c r="BD633" i="1" s="1"/>
  <c r="BE633" i="1" s="1"/>
  <c r="Z634" i="1"/>
  <c r="AC634" i="1" s="1"/>
  <c r="AB634" i="1"/>
  <c r="AX634" i="1"/>
  <c r="Z635" i="1"/>
  <c r="AC635" i="1" s="1"/>
  <c r="AB635" i="1"/>
  <c r="AA636" i="1"/>
  <c r="BA636" i="1"/>
  <c r="BD636" i="1" s="1"/>
  <c r="BE636" i="1" s="1"/>
  <c r="Z637" i="1"/>
  <c r="AC637" i="1" s="1"/>
  <c r="AB637" i="1"/>
  <c r="AA638" i="1"/>
  <c r="AA639" i="1"/>
  <c r="BA639" i="1"/>
  <c r="Z640" i="1"/>
  <c r="AB640" i="1"/>
  <c r="AA641" i="1"/>
  <c r="BA641" i="1"/>
  <c r="BG2" i="1"/>
  <c r="BF2" i="1"/>
  <c r="AO3" i="1"/>
  <c r="AQ3" i="1" s="1"/>
  <c r="AR3" i="1" s="1"/>
  <c r="BF3" i="1"/>
  <c r="BG3" i="1"/>
  <c r="AV4" i="1"/>
  <c r="BG4" i="1"/>
  <c r="BF4" i="1"/>
  <c r="AO5" i="1"/>
  <c r="AQ5" i="1" s="1"/>
  <c r="AR5" i="1" s="1"/>
  <c r="BF5" i="1"/>
  <c r="BG5" i="1"/>
  <c r="AV6" i="1"/>
  <c r="BG6" i="1"/>
  <c r="BF6" i="1"/>
  <c r="BG12" i="1"/>
  <c r="BF12" i="1"/>
  <c r="AV13" i="1"/>
  <c r="BG14" i="1"/>
  <c r="BF14" i="1"/>
  <c r="BG24" i="1"/>
  <c r="BF24" i="1"/>
  <c r="BG28" i="1"/>
  <c r="BF28" i="1"/>
  <c r="AV29" i="1"/>
  <c r="BG30" i="1"/>
  <c r="BF30" i="1"/>
  <c r="AV31" i="1"/>
  <c r="BG32" i="1"/>
  <c r="BF32" i="1"/>
  <c r="AV33" i="1"/>
  <c r="BG34" i="1"/>
  <c r="BF34" i="1"/>
  <c r="AV35" i="1"/>
  <c r="BG36" i="1"/>
  <c r="BF36" i="1"/>
  <c r="AV37" i="1"/>
  <c r="BG38" i="1"/>
  <c r="BF38" i="1"/>
  <c r="BG42" i="1"/>
  <c r="BF42" i="1"/>
  <c r="BG50" i="1"/>
  <c r="BF50" i="1"/>
  <c r="AV51" i="1"/>
  <c r="BG52" i="1"/>
  <c r="BF52" i="1"/>
  <c r="BG58" i="1"/>
  <c r="BF58" i="1"/>
  <c r="BG62" i="1"/>
  <c r="BF62" i="1"/>
  <c r="AV63" i="1"/>
  <c r="BG64" i="1"/>
  <c r="BF64" i="1"/>
  <c r="AV65" i="1"/>
  <c r="BG66" i="1"/>
  <c r="BF66" i="1"/>
  <c r="BG70" i="1"/>
  <c r="BF70" i="1"/>
  <c r="BG74" i="1"/>
  <c r="BF74" i="1"/>
  <c r="AO2" i="1"/>
  <c r="AQ2" i="1" s="1"/>
  <c r="AR2" i="1" s="1"/>
  <c r="AX3" i="1"/>
  <c r="AO4" i="1"/>
  <c r="AQ4" i="1" s="1"/>
  <c r="AR4" i="1" s="1"/>
  <c r="AX5" i="1"/>
  <c r="AO6" i="1"/>
  <c r="AQ6" i="1" s="1"/>
  <c r="AR6" i="1" s="1"/>
  <c r="AV7" i="1"/>
  <c r="BG8" i="1"/>
  <c r="BF8" i="1"/>
  <c r="AV9" i="1"/>
  <c r="BG10" i="1"/>
  <c r="BF10" i="1"/>
  <c r="AV15" i="1"/>
  <c r="BG16" i="1"/>
  <c r="BF16" i="1"/>
  <c r="AV17" i="1"/>
  <c r="BG18" i="1"/>
  <c r="BF18" i="1"/>
  <c r="AV19" i="1"/>
  <c r="BG20" i="1"/>
  <c r="BF20" i="1"/>
  <c r="AV21" i="1"/>
  <c r="BG22" i="1"/>
  <c r="BF22" i="1"/>
  <c r="AV25" i="1"/>
  <c r="BG26" i="1"/>
  <c r="BF26" i="1"/>
  <c r="AV39" i="1"/>
  <c r="BG40" i="1"/>
  <c r="BF40" i="1"/>
  <c r="AV43" i="1"/>
  <c r="BG44" i="1"/>
  <c r="BF44" i="1"/>
  <c r="AV45" i="1"/>
  <c r="BG46" i="1"/>
  <c r="BF46" i="1"/>
  <c r="AV47" i="1"/>
  <c r="BG48" i="1"/>
  <c r="BF48" i="1"/>
  <c r="AV53" i="1"/>
  <c r="BG54" i="1"/>
  <c r="BF54" i="1"/>
  <c r="AV55" i="1"/>
  <c r="BG56" i="1"/>
  <c r="BF56" i="1"/>
  <c r="AV59" i="1"/>
  <c r="BG60" i="1"/>
  <c r="BF60" i="1"/>
  <c r="AV67" i="1"/>
  <c r="BG68" i="1"/>
  <c r="BF68" i="1"/>
  <c r="AV71" i="1"/>
  <c r="BG72" i="1"/>
  <c r="BF72" i="1"/>
  <c r="AV3" i="1"/>
  <c r="AV5" i="1"/>
  <c r="AO7" i="1"/>
  <c r="AQ7" i="1" s="1"/>
  <c r="AR7" i="1" s="1"/>
  <c r="Z8" i="1"/>
  <c r="AC8" i="1" s="1"/>
  <c r="AB8" i="1"/>
  <c r="AO9" i="1"/>
  <c r="AQ9" i="1" s="1"/>
  <c r="AR9" i="1" s="1"/>
  <c r="Z10" i="1"/>
  <c r="AC10" i="1" s="1"/>
  <c r="AB10" i="1"/>
  <c r="AX10" i="1"/>
  <c r="AO11" i="1"/>
  <c r="AQ11" i="1" s="1"/>
  <c r="AR11" i="1" s="1"/>
  <c r="Z12" i="1"/>
  <c r="AC12" i="1" s="1"/>
  <c r="AB12" i="1"/>
  <c r="AO13" i="1"/>
  <c r="AQ13" i="1" s="1"/>
  <c r="AR13" i="1" s="1"/>
  <c r="Z14" i="1"/>
  <c r="AC14" i="1" s="1"/>
  <c r="AB14" i="1"/>
  <c r="AX14" i="1"/>
  <c r="AO15" i="1"/>
  <c r="AQ15" i="1" s="1"/>
  <c r="AR15" i="1" s="1"/>
  <c r="Z16" i="1"/>
  <c r="AC16" i="1" s="1"/>
  <c r="AB16" i="1"/>
  <c r="AO17" i="1"/>
  <c r="AQ17" i="1" s="1"/>
  <c r="AR17" i="1" s="1"/>
  <c r="Z18" i="1"/>
  <c r="AC18" i="1" s="1"/>
  <c r="AB18" i="1"/>
  <c r="AO19" i="1"/>
  <c r="AQ19" i="1" s="1"/>
  <c r="AR19" i="1" s="1"/>
  <c r="Z20" i="1"/>
  <c r="AC20" i="1" s="1"/>
  <c r="AB20" i="1"/>
  <c r="AX20" i="1"/>
  <c r="AO21" i="1"/>
  <c r="AQ21" i="1" s="1"/>
  <c r="AR21" i="1" s="1"/>
  <c r="Z22" i="1"/>
  <c r="AC22" i="1" s="1"/>
  <c r="AB22" i="1"/>
  <c r="AX22" i="1"/>
  <c r="AO23" i="1"/>
  <c r="AQ23" i="1" s="1"/>
  <c r="AR23" i="1" s="1"/>
  <c r="Z24" i="1"/>
  <c r="AC24" i="1" s="1"/>
  <c r="AB24" i="1"/>
  <c r="AO25" i="1"/>
  <c r="AQ25" i="1" s="1"/>
  <c r="AR25" i="1" s="1"/>
  <c r="Z26" i="1"/>
  <c r="AC26" i="1" s="1"/>
  <c r="AB26" i="1"/>
  <c r="AO27" i="1"/>
  <c r="AQ27" i="1" s="1"/>
  <c r="AR27" i="1" s="1"/>
  <c r="Z28" i="1"/>
  <c r="AC28" i="1" s="1"/>
  <c r="AB28" i="1"/>
  <c r="AO29" i="1"/>
  <c r="AQ29" i="1" s="1"/>
  <c r="AR29" i="1" s="1"/>
  <c r="Z30" i="1"/>
  <c r="AC30" i="1" s="1"/>
  <c r="AB30" i="1"/>
  <c r="AO31" i="1"/>
  <c r="AQ31" i="1" s="1"/>
  <c r="AR31" i="1" s="1"/>
  <c r="Z32" i="1"/>
  <c r="AC32" i="1" s="1"/>
  <c r="AB32" i="1"/>
  <c r="AX32" i="1"/>
  <c r="AO33" i="1"/>
  <c r="AQ33" i="1" s="1"/>
  <c r="AR33" i="1" s="1"/>
  <c r="Z34" i="1"/>
  <c r="AC34" i="1" s="1"/>
  <c r="AB34" i="1"/>
  <c r="AX34" i="1"/>
  <c r="AO35" i="1"/>
  <c r="AQ35" i="1" s="1"/>
  <c r="AR35" i="1" s="1"/>
  <c r="Z36" i="1"/>
  <c r="AC36" i="1" s="1"/>
  <c r="AB36" i="1"/>
  <c r="AX36" i="1"/>
  <c r="AO37" i="1"/>
  <c r="AQ37" i="1" s="1"/>
  <c r="AR37" i="1" s="1"/>
  <c r="Z38" i="1"/>
  <c r="AC38" i="1" s="1"/>
  <c r="AB38" i="1"/>
  <c r="AO39" i="1"/>
  <c r="AQ39" i="1" s="1"/>
  <c r="AR39" i="1" s="1"/>
  <c r="Z40" i="1"/>
  <c r="AC40" i="1" s="1"/>
  <c r="AB40" i="1"/>
  <c r="AO41" i="1"/>
  <c r="AQ41" i="1" s="1"/>
  <c r="AR41" i="1" s="1"/>
  <c r="Z42" i="1"/>
  <c r="AC42" i="1" s="1"/>
  <c r="AB42" i="1"/>
  <c r="AO43" i="1"/>
  <c r="AQ43" i="1" s="1"/>
  <c r="AR43" i="1" s="1"/>
  <c r="Z44" i="1"/>
  <c r="AC44" i="1" s="1"/>
  <c r="AB44" i="1"/>
  <c r="AX44" i="1"/>
  <c r="AO45" i="1"/>
  <c r="AQ45" i="1" s="1"/>
  <c r="AR45" i="1" s="1"/>
  <c r="Z46" i="1"/>
  <c r="AC46" i="1" s="1"/>
  <c r="AB46" i="1"/>
  <c r="AO47" i="1"/>
  <c r="AQ47" i="1" s="1"/>
  <c r="AR47" i="1" s="1"/>
  <c r="Z48" i="1"/>
  <c r="AC48" i="1" s="1"/>
  <c r="AB48" i="1"/>
  <c r="AO49" i="1"/>
  <c r="AQ49" i="1" s="1"/>
  <c r="AR49" i="1" s="1"/>
  <c r="Z50" i="1"/>
  <c r="AC50" i="1" s="1"/>
  <c r="AB50" i="1"/>
  <c r="AX50" i="1"/>
  <c r="AO51" i="1"/>
  <c r="AQ51" i="1" s="1"/>
  <c r="AR51" i="1" s="1"/>
  <c r="Z52" i="1"/>
  <c r="AC52" i="1" s="1"/>
  <c r="AB52" i="1"/>
  <c r="AX52" i="1"/>
  <c r="AO53" i="1"/>
  <c r="AQ53" i="1" s="1"/>
  <c r="AR53" i="1" s="1"/>
  <c r="Z54" i="1"/>
  <c r="AC54" i="1" s="1"/>
  <c r="AB54" i="1"/>
  <c r="AO55" i="1"/>
  <c r="AQ55" i="1" s="1"/>
  <c r="AR55" i="1" s="1"/>
  <c r="Z56" i="1"/>
  <c r="AC56" i="1" s="1"/>
  <c r="AB56" i="1"/>
  <c r="AO57" i="1"/>
  <c r="AQ57" i="1" s="1"/>
  <c r="AR57" i="1" s="1"/>
  <c r="Z58" i="1"/>
  <c r="AC58" i="1" s="1"/>
  <c r="AB58" i="1"/>
  <c r="AO59" i="1"/>
  <c r="AQ59" i="1" s="1"/>
  <c r="AR59" i="1" s="1"/>
  <c r="Z60" i="1"/>
  <c r="AC60" i="1" s="1"/>
  <c r="AB60" i="1"/>
  <c r="AX60" i="1"/>
  <c r="AO61" i="1"/>
  <c r="AQ61" i="1" s="1"/>
  <c r="AR61" i="1" s="1"/>
  <c r="Z62" i="1"/>
  <c r="AC62" i="1" s="1"/>
  <c r="AB62" i="1"/>
  <c r="AO63" i="1"/>
  <c r="AQ63" i="1" s="1"/>
  <c r="AR63" i="1" s="1"/>
  <c r="Z64" i="1"/>
  <c r="AC64" i="1" s="1"/>
  <c r="AB64" i="1"/>
  <c r="AO65" i="1"/>
  <c r="AQ65" i="1" s="1"/>
  <c r="AR65" i="1" s="1"/>
  <c r="Z66" i="1"/>
  <c r="AC66" i="1" s="1"/>
  <c r="AB66" i="1"/>
  <c r="AO67" i="1"/>
  <c r="AQ67" i="1" s="1"/>
  <c r="AR67" i="1" s="1"/>
  <c r="Z68" i="1"/>
  <c r="AC68" i="1" s="1"/>
  <c r="AB68" i="1"/>
  <c r="AO69" i="1"/>
  <c r="AQ69" i="1" s="1"/>
  <c r="AR69" i="1" s="1"/>
  <c r="Z70" i="1"/>
  <c r="AC70" i="1" s="1"/>
  <c r="AB70" i="1"/>
  <c r="AO71" i="1"/>
  <c r="AQ71" i="1" s="1"/>
  <c r="AR71" i="1" s="1"/>
  <c r="Z72" i="1"/>
  <c r="AC72" i="1" s="1"/>
  <c r="AB72" i="1"/>
  <c r="AO73" i="1"/>
  <c r="AQ73" i="1" s="1"/>
  <c r="AR73" i="1" s="1"/>
  <c r="Z74" i="1"/>
  <c r="AC74" i="1" s="1"/>
  <c r="AB74" i="1"/>
  <c r="AX74" i="1"/>
  <c r="AO75" i="1"/>
  <c r="AQ75" i="1" s="1"/>
  <c r="AR75" i="1" s="1"/>
  <c r="AX76" i="1"/>
  <c r="AO77" i="1"/>
  <c r="AQ77" i="1" s="1"/>
  <c r="AR77" i="1" s="1"/>
  <c r="AV79" i="1"/>
  <c r="BD79" i="1"/>
  <c r="BE79" i="1" s="1"/>
  <c r="AV80" i="1"/>
  <c r="AZ80" i="1"/>
  <c r="AO81" i="1"/>
  <c r="AQ81" i="1" s="1"/>
  <c r="AR81" i="1" s="1"/>
  <c r="AX82" i="1"/>
  <c r="AV83" i="1"/>
  <c r="BD83" i="1"/>
  <c r="BE83" i="1" s="1"/>
  <c r="AO84" i="1"/>
  <c r="AQ84" i="1" s="1"/>
  <c r="AR84" i="1" s="1"/>
  <c r="AV84" i="1"/>
  <c r="AZ84" i="1"/>
  <c r="AC85" i="1"/>
  <c r="AV85" i="1"/>
  <c r="BD85" i="1"/>
  <c r="BE85" i="1" s="1"/>
  <c r="AV86" i="1"/>
  <c r="AZ86" i="1"/>
  <c r="AC87" i="1"/>
  <c r="AV87" i="1"/>
  <c r="BD87" i="1"/>
  <c r="BE87" i="1" s="1"/>
  <c r="AV88" i="1"/>
  <c r="AZ88" i="1"/>
  <c r="AV89" i="1"/>
  <c r="AV90" i="1"/>
  <c r="BD90" i="1"/>
  <c r="BE90" i="1" s="1"/>
  <c r="AO91" i="1"/>
  <c r="AQ91" i="1" s="1"/>
  <c r="AR91" i="1" s="1"/>
  <c r="AV91" i="1"/>
  <c r="AZ91" i="1"/>
  <c r="AO92" i="1"/>
  <c r="AQ92" i="1" s="1"/>
  <c r="AR92" i="1" s="1"/>
  <c r="AV93" i="1"/>
  <c r="AO94" i="1"/>
  <c r="AQ94" i="1" s="1"/>
  <c r="AR94" i="1" s="1"/>
  <c r="AO95" i="1"/>
  <c r="AQ95" i="1" s="1"/>
  <c r="AR95" i="1" s="1"/>
  <c r="AX95" i="1"/>
  <c r="AV96" i="1"/>
  <c r="BD96" i="1"/>
  <c r="BE96" i="1" s="1"/>
  <c r="AO97" i="1"/>
  <c r="AQ97" i="1" s="1"/>
  <c r="AR97" i="1" s="1"/>
  <c r="AV97" i="1"/>
  <c r="AZ97" i="1"/>
  <c r="AO98" i="1"/>
  <c r="AQ98" i="1" s="1"/>
  <c r="AR98" i="1" s="1"/>
  <c r="AO100" i="1"/>
  <c r="AQ100" i="1" s="1"/>
  <c r="AR100" i="1" s="1"/>
  <c r="AV102" i="1"/>
  <c r="BD102" i="1"/>
  <c r="BE102" i="1" s="1"/>
  <c r="AO103" i="1"/>
  <c r="AQ103" i="1" s="1"/>
  <c r="AR103" i="1" s="1"/>
  <c r="AV103" i="1"/>
  <c r="AZ103" i="1"/>
  <c r="AO104" i="1"/>
  <c r="AQ104" i="1" s="1"/>
  <c r="AR104" i="1" s="1"/>
  <c r="AX105" i="1"/>
  <c r="AV106" i="1"/>
  <c r="BD106" i="1"/>
  <c r="BE106" i="1" s="1"/>
  <c r="AO107" i="1"/>
  <c r="AQ107" i="1" s="1"/>
  <c r="AR107" i="1" s="1"/>
  <c r="AV107" i="1"/>
  <c r="AZ107" i="1"/>
  <c r="AV108" i="1"/>
  <c r="BD108" i="1"/>
  <c r="BE108" i="1" s="1"/>
  <c r="AV109" i="1"/>
  <c r="AZ109" i="1"/>
  <c r="AV110" i="1"/>
  <c r="BD110" i="1"/>
  <c r="BE110" i="1" s="1"/>
  <c r="AV111" i="1"/>
  <c r="AZ111" i="1"/>
  <c r="AV112" i="1"/>
  <c r="BD112" i="1"/>
  <c r="BE112" i="1" s="1"/>
  <c r="AV113" i="1"/>
  <c r="AZ113" i="1"/>
  <c r="AV114" i="1"/>
  <c r="BD114" i="1"/>
  <c r="BE114" i="1" s="1"/>
  <c r="AO115" i="1"/>
  <c r="AQ115" i="1" s="1"/>
  <c r="AR115" i="1" s="1"/>
  <c r="AV115" i="1"/>
  <c r="AZ115" i="1"/>
  <c r="AO116" i="1"/>
  <c r="AQ116" i="1" s="1"/>
  <c r="AR116" i="1" s="1"/>
  <c r="AX117" i="1"/>
  <c r="AO118" i="1"/>
  <c r="AQ118" i="1" s="1"/>
  <c r="AR118" i="1" s="1"/>
  <c r="AX119" i="1"/>
  <c r="AV120" i="1"/>
  <c r="BD120" i="1"/>
  <c r="BE120" i="1" s="1"/>
  <c r="AV121" i="1"/>
  <c r="AZ121" i="1"/>
  <c r="AO122" i="1"/>
  <c r="AQ122" i="1" s="1"/>
  <c r="AR122" i="1" s="1"/>
  <c r="AO124" i="1"/>
  <c r="AQ124" i="1" s="1"/>
  <c r="AR124" i="1" s="1"/>
  <c r="AV126" i="1"/>
  <c r="BD126" i="1"/>
  <c r="BE126" i="1" s="1"/>
  <c r="AO127" i="1"/>
  <c r="AQ127" i="1" s="1"/>
  <c r="AR127" i="1" s="1"/>
  <c r="AV127" i="1"/>
  <c r="AZ127" i="1"/>
  <c r="AV128" i="1"/>
  <c r="BD128" i="1"/>
  <c r="BE128" i="1" s="1"/>
  <c r="AV129" i="1"/>
  <c r="AZ129" i="1"/>
  <c r="AO130" i="1"/>
  <c r="AQ130" i="1" s="1"/>
  <c r="AR130" i="1" s="1"/>
  <c r="AV132" i="1"/>
  <c r="BD132" i="1"/>
  <c r="BE132" i="1" s="1"/>
  <c r="AV133" i="1"/>
  <c r="AZ133" i="1"/>
  <c r="AV134" i="1"/>
  <c r="BD134" i="1"/>
  <c r="BE134" i="1" s="1"/>
  <c r="AO135" i="1"/>
  <c r="AQ135" i="1" s="1"/>
  <c r="AR135" i="1" s="1"/>
  <c r="AV135" i="1"/>
  <c r="AZ135" i="1"/>
  <c r="AO136" i="1"/>
  <c r="AQ136" i="1" s="1"/>
  <c r="AR136" i="1" s="1"/>
  <c r="AV138" i="1"/>
  <c r="BD138" i="1"/>
  <c r="BE138" i="1" s="1"/>
  <c r="AO139" i="1"/>
  <c r="AQ139" i="1" s="1"/>
  <c r="AR139" i="1" s="1"/>
  <c r="AV139" i="1"/>
  <c r="AZ139" i="1"/>
  <c r="AV140" i="1"/>
  <c r="BD140" i="1"/>
  <c r="BE140" i="1" s="1"/>
  <c r="AO141" i="1"/>
  <c r="AQ141" i="1" s="1"/>
  <c r="AR141" i="1" s="1"/>
  <c r="AV141" i="1"/>
  <c r="AZ141" i="1"/>
  <c r="AO142" i="1"/>
  <c r="AQ142" i="1" s="1"/>
  <c r="AR142" i="1" s="1"/>
  <c r="AV144" i="1"/>
  <c r="BD144" i="1"/>
  <c r="BE144" i="1" s="1"/>
  <c r="AV145" i="1"/>
  <c r="AZ145" i="1"/>
  <c r="AV146" i="1"/>
  <c r="BD146" i="1"/>
  <c r="BE146" i="1" s="1"/>
  <c r="AX149" i="1"/>
  <c r="AV150" i="1"/>
  <c r="BD150" i="1"/>
  <c r="BE150" i="1" s="1"/>
  <c r="AV152" i="1"/>
  <c r="BD152" i="1"/>
  <c r="BE152" i="1" s="1"/>
  <c r="AV154" i="1"/>
  <c r="BD154" i="1"/>
  <c r="BE154" i="1" s="1"/>
  <c r="AO155" i="1"/>
  <c r="AX155" i="1"/>
  <c r="AO156" i="1"/>
  <c r="AQ156" i="1" s="1"/>
  <c r="AR156" i="1" s="1"/>
  <c r="AV157" i="1"/>
  <c r="AZ157" i="1"/>
  <c r="AO158" i="1"/>
  <c r="AQ158" i="1" s="1"/>
  <c r="AR158" i="1" s="1"/>
  <c r="AV159" i="1"/>
  <c r="AZ159" i="1"/>
  <c r="AV160" i="1"/>
  <c r="BD160" i="1"/>
  <c r="BE160" i="1" s="1"/>
  <c r="AV161" i="1"/>
  <c r="AZ161" i="1"/>
  <c r="AO162" i="1"/>
  <c r="AQ162" i="1" s="1"/>
  <c r="AR162" i="1" s="1"/>
  <c r="AX163" i="1"/>
  <c r="AO164" i="1"/>
  <c r="AQ164" i="1" s="1"/>
  <c r="AR164" i="1" s="1"/>
  <c r="AO166" i="1"/>
  <c r="AQ166" i="1" s="1"/>
  <c r="AR166" i="1" s="1"/>
  <c r="AX167" i="1"/>
  <c r="AO168" i="1"/>
  <c r="AQ168" i="1" s="1"/>
  <c r="AR168" i="1" s="1"/>
  <c r="AV168" i="1"/>
  <c r="BD168" i="1"/>
  <c r="BE168" i="1" s="1"/>
  <c r="AV169" i="1"/>
  <c r="AZ169" i="1"/>
  <c r="AV170" i="1"/>
  <c r="BD170" i="1"/>
  <c r="BE170" i="1" s="1"/>
  <c r="AO171" i="1"/>
  <c r="AQ171" i="1" s="1"/>
  <c r="AR171" i="1" s="1"/>
  <c r="AX171" i="1"/>
  <c r="AV172" i="1"/>
  <c r="BD172" i="1"/>
  <c r="BE172" i="1" s="1"/>
  <c r="AV174" i="1"/>
  <c r="BD174" i="1"/>
  <c r="BE174" i="1" s="1"/>
  <c r="AV175" i="1"/>
  <c r="AZ175" i="1"/>
  <c r="AO176" i="1"/>
  <c r="AQ176" i="1" s="1"/>
  <c r="AR176" i="1" s="1"/>
  <c r="AV177" i="1"/>
  <c r="AZ177" i="1"/>
  <c r="AV178" i="1"/>
  <c r="BD178" i="1"/>
  <c r="BE178" i="1" s="1"/>
  <c r="AO180" i="1"/>
  <c r="AQ180" i="1" s="1"/>
  <c r="AR180" i="1" s="1"/>
  <c r="AV180" i="1"/>
  <c r="AZ180" i="1"/>
  <c r="AO181" i="1"/>
  <c r="AQ181" i="1" s="1"/>
  <c r="AR181" i="1" s="1"/>
  <c r="AV182" i="1"/>
  <c r="BD182" i="1"/>
  <c r="BE182" i="1" s="1"/>
  <c r="AO183" i="1"/>
  <c r="AQ183" i="1" s="1"/>
  <c r="AR183" i="1" s="1"/>
  <c r="AV183" i="1"/>
  <c r="AZ183" i="1"/>
  <c r="AO184" i="1"/>
  <c r="AQ184" i="1" s="1"/>
  <c r="AR184" i="1" s="1"/>
  <c r="AO186" i="1"/>
  <c r="AQ186" i="1" s="1"/>
  <c r="AR186" i="1" s="1"/>
  <c r="AV188" i="1"/>
  <c r="BD188" i="1"/>
  <c r="BE188" i="1" s="1"/>
  <c r="AO189" i="1"/>
  <c r="AQ189" i="1" s="1"/>
  <c r="AR189" i="1" s="1"/>
  <c r="AV189" i="1"/>
  <c r="AZ189" i="1"/>
  <c r="AO190" i="1"/>
  <c r="AQ190" i="1" s="1"/>
  <c r="AR190" i="1" s="1"/>
  <c r="AX191" i="1"/>
  <c r="AO192" i="1"/>
  <c r="AQ192" i="1" s="1"/>
  <c r="AR192" i="1" s="1"/>
  <c r="AX193" i="1"/>
  <c r="AO194" i="1"/>
  <c r="AQ194" i="1" s="1"/>
  <c r="AR194" i="1" s="1"/>
  <c r="AV196" i="1"/>
  <c r="BD196" i="1"/>
  <c r="BE196" i="1" s="1"/>
  <c r="AV197" i="1"/>
  <c r="AZ197" i="1"/>
  <c r="AO198" i="1"/>
  <c r="AQ198" i="1" s="1"/>
  <c r="AR198" i="1" s="1"/>
  <c r="AX199" i="1"/>
  <c r="AV200" i="1"/>
  <c r="BD200" i="1"/>
  <c r="BE200" i="1" s="1"/>
  <c r="AO201" i="1"/>
  <c r="AQ201" i="1" s="1"/>
  <c r="AR201" i="1" s="1"/>
  <c r="AV201" i="1"/>
  <c r="AZ201" i="1"/>
  <c r="AV202" i="1"/>
  <c r="BD202" i="1"/>
  <c r="BE202" i="1" s="1"/>
  <c r="AV203" i="1"/>
  <c r="AZ203" i="1"/>
  <c r="AO204" i="1"/>
  <c r="AQ204" i="1" s="1"/>
  <c r="AR204" i="1" s="1"/>
  <c r="AX205" i="1"/>
  <c r="AV206" i="1"/>
  <c r="BD206" i="1"/>
  <c r="BE206" i="1" s="1"/>
  <c r="AV207" i="1"/>
  <c r="AZ207" i="1"/>
  <c r="AO208" i="1"/>
  <c r="AQ208" i="1" s="1"/>
  <c r="AR208" i="1" s="1"/>
  <c r="AX209" i="1"/>
  <c r="AV210" i="1"/>
  <c r="BD210" i="1"/>
  <c r="BE210" i="1" s="1"/>
  <c r="AO211" i="1"/>
  <c r="AQ211" i="1" s="1"/>
  <c r="AR211" i="1" s="1"/>
  <c r="AV212" i="1"/>
  <c r="AO213" i="1"/>
  <c r="AQ213" i="1" s="1"/>
  <c r="AR213" i="1" s="1"/>
  <c r="AO215" i="1"/>
  <c r="AQ215" i="1" s="1"/>
  <c r="AR215" i="1" s="1"/>
  <c r="AO216" i="1"/>
  <c r="AQ216" i="1" s="1"/>
  <c r="AR216" i="1" s="1"/>
  <c r="AO219" i="1"/>
  <c r="AQ219" i="1" s="1"/>
  <c r="AR219" i="1" s="1"/>
  <c r="AO220" i="1"/>
  <c r="AQ220" i="1" s="1"/>
  <c r="AR220" i="1" s="1"/>
  <c r="AX221" i="1"/>
  <c r="AO222" i="1"/>
  <c r="AQ222" i="1" s="1"/>
  <c r="AR222" i="1" s="1"/>
  <c r="AV224" i="1"/>
  <c r="AV226" i="1"/>
  <c r="AV228" i="1"/>
  <c r="AV232" i="1"/>
  <c r="BD7" i="1"/>
  <c r="BE7" i="1" s="1"/>
  <c r="AN8" i="1"/>
  <c r="AO8" i="1" s="1"/>
  <c r="AQ8" i="1" s="1"/>
  <c r="AR8" i="1" s="1"/>
  <c r="AI8" i="1"/>
  <c r="AX8" i="1" s="1"/>
  <c r="AV8" i="1"/>
  <c r="BD9" i="1"/>
  <c r="BE9" i="1" s="1"/>
  <c r="AV10" i="1"/>
  <c r="BD11" i="1"/>
  <c r="BE11" i="1" s="1"/>
  <c r="AN12" i="1"/>
  <c r="AO12" i="1" s="1"/>
  <c r="AQ12" i="1" s="1"/>
  <c r="AR12" i="1" s="1"/>
  <c r="AI12" i="1"/>
  <c r="AX12" i="1" s="1"/>
  <c r="AV12" i="1"/>
  <c r="BD13" i="1"/>
  <c r="BE13" i="1" s="1"/>
  <c r="AV14" i="1"/>
  <c r="BD15" i="1"/>
  <c r="BE15" i="1" s="1"/>
  <c r="AN16" i="1"/>
  <c r="AO16" i="1" s="1"/>
  <c r="AQ16" i="1" s="1"/>
  <c r="AR16" i="1" s="1"/>
  <c r="AI16" i="1"/>
  <c r="AX16" i="1" s="1"/>
  <c r="AV16" i="1"/>
  <c r="BD17" i="1"/>
  <c r="BE17" i="1" s="1"/>
  <c r="AN18" i="1"/>
  <c r="AO18" i="1" s="1"/>
  <c r="AQ18" i="1" s="1"/>
  <c r="AR18" i="1" s="1"/>
  <c r="AI18" i="1"/>
  <c r="AX18" i="1" s="1"/>
  <c r="AV18" i="1"/>
  <c r="BD19" i="1"/>
  <c r="BE19" i="1" s="1"/>
  <c r="AV20" i="1"/>
  <c r="BD21" i="1"/>
  <c r="BE21" i="1" s="1"/>
  <c r="AV22" i="1"/>
  <c r="BD23" i="1"/>
  <c r="BE23" i="1" s="1"/>
  <c r="AN24" i="1"/>
  <c r="AO24" i="1" s="1"/>
  <c r="AQ24" i="1" s="1"/>
  <c r="AR24" i="1" s="1"/>
  <c r="AI24" i="1"/>
  <c r="AX24" i="1" s="1"/>
  <c r="AV24" i="1"/>
  <c r="BD25" i="1"/>
  <c r="BE25" i="1" s="1"/>
  <c r="AN26" i="1"/>
  <c r="AO26" i="1" s="1"/>
  <c r="AQ26" i="1" s="1"/>
  <c r="AR26" i="1" s="1"/>
  <c r="AI26" i="1"/>
  <c r="AX26" i="1" s="1"/>
  <c r="AV26" i="1"/>
  <c r="BD27" i="1"/>
  <c r="BE27" i="1" s="1"/>
  <c r="AN28" i="1"/>
  <c r="AO28" i="1" s="1"/>
  <c r="AQ28" i="1" s="1"/>
  <c r="AR28" i="1" s="1"/>
  <c r="AI28" i="1"/>
  <c r="AX28" i="1" s="1"/>
  <c r="AV28" i="1"/>
  <c r="BD29" i="1"/>
  <c r="BE29" i="1" s="1"/>
  <c r="AN30" i="1"/>
  <c r="AO30" i="1" s="1"/>
  <c r="AQ30" i="1" s="1"/>
  <c r="AR30" i="1" s="1"/>
  <c r="AI30" i="1"/>
  <c r="AX30" i="1" s="1"/>
  <c r="AV30" i="1"/>
  <c r="BD31" i="1"/>
  <c r="BE31" i="1" s="1"/>
  <c r="AV32" i="1"/>
  <c r="BD33" i="1"/>
  <c r="BE33" i="1" s="1"/>
  <c r="AV34" i="1"/>
  <c r="BD35" i="1"/>
  <c r="BE35" i="1" s="1"/>
  <c r="AV36" i="1"/>
  <c r="BD37" i="1"/>
  <c r="BE37" i="1" s="1"/>
  <c r="AN38" i="1"/>
  <c r="AO38" i="1" s="1"/>
  <c r="AQ38" i="1" s="1"/>
  <c r="AR38" i="1" s="1"/>
  <c r="AI38" i="1"/>
  <c r="AX38" i="1" s="1"/>
  <c r="AV38" i="1"/>
  <c r="BD39" i="1"/>
  <c r="BE39" i="1" s="1"/>
  <c r="AN40" i="1"/>
  <c r="AO40" i="1" s="1"/>
  <c r="AQ40" i="1" s="1"/>
  <c r="AR40" i="1" s="1"/>
  <c r="AI40" i="1"/>
  <c r="AX40" i="1" s="1"/>
  <c r="AV40" i="1"/>
  <c r="BD41" i="1"/>
  <c r="BE41" i="1" s="1"/>
  <c r="AN42" i="1"/>
  <c r="AO42" i="1" s="1"/>
  <c r="AQ42" i="1" s="1"/>
  <c r="AR42" i="1" s="1"/>
  <c r="AI42" i="1"/>
  <c r="AX42" i="1" s="1"/>
  <c r="AV42" i="1"/>
  <c r="BD43" i="1"/>
  <c r="BE43" i="1" s="1"/>
  <c r="AV44" i="1"/>
  <c r="BD45" i="1"/>
  <c r="BE45" i="1" s="1"/>
  <c r="AN46" i="1"/>
  <c r="AO46" i="1" s="1"/>
  <c r="AQ46" i="1" s="1"/>
  <c r="AR46" i="1" s="1"/>
  <c r="AI46" i="1"/>
  <c r="AX46" i="1" s="1"/>
  <c r="AV46" i="1"/>
  <c r="BD47" i="1"/>
  <c r="BE47" i="1" s="1"/>
  <c r="AN48" i="1"/>
  <c r="AO48" i="1" s="1"/>
  <c r="AQ48" i="1" s="1"/>
  <c r="AR48" i="1" s="1"/>
  <c r="AI48" i="1"/>
  <c r="AX48" i="1" s="1"/>
  <c r="AV48" i="1"/>
  <c r="BD49" i="1"/>
  <c r="BE49" i="1" s="1"/>
  <c r="AV50" i="1"/>
  <c r="BD51" i="1"/>
  <c r="BE51" i="1" s="1"/>
  <c r="AV52" i="1"/>
  <c r="BD53" i="1"/>
  <c r="BE53" i="1" s="1"/>
  <c r="AN54" i="1"/>
  <c r="AO54" i="1" s="1"/>
  <c r="AQ54" i="1" s="1"/>
  <c r="AR54" i="1" s="1"/>
  <c r="AI54" i="1"/>
  <c r="AX54" i="1" s="1"/>
  <c r="AV54" i="1"/>
  <c r="BD55" i="1"/>
  <c r="BE55" i="1" s="1"/>
  <c r="AN56" i="1"/>
  <c r="AO56" i="1" s="1"/>
  <c r="AQ56" i="1" s="1"/>
  <c r="AR56" i="1" s="1"/>
  <c r="AI56" i="1"/>
  <c r="AX56" i="1" s="1"/>
  <c r="AV56" i="1"/>
  <c r="BD57" i="1"/>
  <c r="BE57" i="1" s="1"/>
  <c r="AN58" i="1"/>
  <c r="AO58" i="1" s="1"/>
  <c r="AQ58" i="1" s="1"/>
  <c r="AR58" i="1" s="1"/>
  <c r="AI58" i="1"/>
  <c r="AX58" i="1" s="1"/>
  <c r="AV58" i="1"/>
  <c r="BD59" i="1"/>
  <c r="BE59" i="1" s="1"/>
  <c r="AV60" i="1"/>
  <c r="BD61" i="1"/>
  <c r="BE61" i="1" s="1"/>
  <c r="AN62" i="1"/>
  <c r="AO62" i="1" s="1"/>
  <c r="AQ62" i="1" s="1"/>
  <c r="AR62" i="1" s="1"/>
  <c r="AI62" i="1"/>
  <c r="AX62" i="1" s="1"/>
  <c r="AV62" i="1"/>
  <c r="BD63" i="1"/>
  <c r="BE63" i="1" s="1"/>
  <c r="AN64" i="1"/>
  <c r="AO64" i="1" s="1"/>
  <c r="AQ64" i="1" s="1"/>
  <c r="AR64" i="1" s="1"/>
  <c r="AI64" i="1"/>
  <c r="AX64" i="1" s="1"/>
  <c r="AV64" i="1"/>
  <c r="BD65" i="1"/>
  <c r="BE65" i="1" s="1"/>
  <c r="AN66" i="1"/>
  <c r="AO66" i="1" s="1"/>
  <c r="AQ66" i="1" s="1"/>
  <c r="AR66" i="1" s="1"/>
  <c r="AI66" i="1"/>
  <c r="AX66" i="1" s="1"/>
  <c r="AV66" i="1"/>
  <c r="BD67" i="1"/>
  <c r="BE67" i="1" s="1"/>
  <c r="AN68" i="1"/>
  <c r="AO68" i="1" s="1"/>
  <c r="AQ68" i="1" s="1"/>
  <c r="AR68" i="1" s="1"/>
  <c r="AI68" i="1"/>
  <c r="AX68" i="1" s="1"/>
  <c r="AV68" i="1"/>
  <c r="BD69" i="1"/>
  <c r="BE69" i="1" s="1"/>
  <c r="AN70" i="1"/>
  <c r="AO70" i="1" s="1"/>
  <c r="AQ70" i="1" s="1"/>
  <c r="AR70" i="1" s="1"/>
  <c r="AI70" i="1"/>
  <c r="AX70" i="1" s="1"/>
  <c r="AV70" i="1"/>
  <c r="BD71" i="1"/>
  <c r="BE71" i="1" s="1"/>
  <c r="AN72" i="1"/>
  <c r="AO72" i="1" s="1"/>
  <c r="AQ72" i="1" s="1"/>
  <c r="AR72" i="1" s="1"/>
  <c r="AI72" i="1"/>
  <c r="AX72" i="1" s="1"/>
  <c r="AV72" i="1"/>
  <c r="BD73" i="1"/>
  <c r="BE73" i="1" s="1"/>
  <c r="AV74" i="1"/>
  <c r="AO76" i="1"/>
  <c r="AQ76" i="1" s="1"/>
  <c r="AR76" i="1" s="1"/>
  <c r="AV77" i="1"/>
  <c r="AO79" i="1"/>
  <c r="AQ79" i="1" s="1"/>
  <c r="AR79" i="1" s="1"/>
  <c r="AO82" i="1"/>
  <c r="AQ82" i="1" s="1"/>
  <c r="AR82" i="1" s="1"/>
  <c r="AO83" i="1"/>
  <c r="AQ83" i="1" s="1"/>
  <c r="AR83" i="1" s="1"/>
  <c r="AX84" i="1"/>
  <c r="AO85" i="1"/>
  <c r="AQ85" i="1" s="1"/>
  <c r="AR85" i="1" s="1"/>
  <c r="AO87" i="1"/>
  <c r="AQ87" i="1" s="1"/>
  <c r="AR87" i="1" s="1"/>
  <c r="AO89" i="1"/>
  <c r="AQ89" i="1" s="1"/>
  <c r="AR89" i="1" s="1"/>
  <c r="AO90" i="1"/>
  <c r="AQ90" i="1" s="1"/>
  <c r="AR90" i="1" s="1"/>
  <c r="AX91" i="1"/>
  <c r="AO93" i="1"/>
  <c r="AQ93" i="1" s="1"/>
  <c r="AR93" i="1" s="1"/>
  <c r="AV95" i="1"/>
  <c r="AO96" i="1"/>
  <c r="AQ96" i="1" s="1"/>
  <c r="AR96" i="1" s="1"/>
  <c r="AX97" i="1"/>
  <c r="BF98" i="1"/>
  <c r="BG98" i="1"/>
  <c r="AV100" i="1"/>
  <c r="BF100" i="1"/>
  <c r="BG100" i="1"/>
  <c r="AO102" i="1"/>
  <c r="AQ102" i="1" s="1"/>
  <c r="AR102" i="1" s="1"/>
  <c r="AX103" i="1"/>
  <c r="BF104" i="1"/>
  <c r="BG104" i="1"/>
  <c r="AO105" i="1"/>
  <c r="AQ105" i="1" s="1"/>
  <c r="AR105" i="1" s="1"/>
  <c r="AO106" i="1"/>
  <c r="AQ106" i="1" s="1"/>
  <c r="AR106" i="1" s="1"/>
  <c r="AX107" i="1"/>
  <c r="AO108" i="1"/>
  <c r="AQ108" i="1" s="1"/>
  <c r="AR108" i="1" s="1"/>
  <c r="AO110" i="1"/>
  <c r="AQ110" i="1" s="1"/>
  <c r="AR110" i="1" s="1"/>
  <c r="AO112" i="1"/>
  <c r="AQ112" i="1" s="1"/>
  <c r="AR112" i="1" s="1"/>
  <c r="AO114" i="1"/>
  <c r="AQ114" i="1" s="1"/>
  <c r="AR114" i="1" s="1"/>
  <c r="AX115" i="1"/>
  <c r="BF116" i="1"/>
  <c r="BG116" i="1"/>
  <c r="AO117" i="1"/>
  <c r="AQ117" i="1" s="1"/>
  <c r="AR117" i="1" s="1"/>
  <c r="AV118" i="1"/>
  <c r="BF118" i="1"/>
  <c r="BG118" i="1"/>
  <c r="AO119" i="1"/>
  <c r="AQ119" i="1" s="1"/>
  <c r="AR119" i="1" s="1"/>
  <c r="AO120" i="1"/>
  <c r="AQ120" i="1" s="1"/>
  <c r="AR120" i="1" s="1"/>
  <c r="BF122" i="1"/>
  <c r="BG122" i="1"/>
  <c r="AV124" i="1"/>
  <c r="BF124" i="1"/>
  <c r="BG124" i="1"/>
  <c r="AO126" i="1"/>
  <c r="AQ126" i="1" s="1"/>
  <c r="AR126" i="1" s="1"/>
  <c r="AX127" i="1"/>
  <c r="AO128" i="1"/>
  <c r="AQ128" i="1" s="1"/>
  <c r="AR128" i="1" s="1"/>
  <c r="BF130" i="1"/>
  <c r="BG130" i="1"/>
  <c r="AO132" i="1"/>
  <c r="AQ132" i="1" s="1"/>
  <c r="AR132" i="1" s="1"/>
  <c r="AO134" i="1"/>
  <c r="AQ134" i="1" s="1"/>
  <c r="AR134" i="1" s="1"/>
  <c r="AX135" i="1"/>
  <c r="BF136" i="1"/>
  <c r="BG136" i="1"/>
  <c r="AO138" i="1"/>
  <c r="AQ138" i="1" s="1"/>
  <c r="AR138" i="1" s="1"/>
  <c r="AX139" i="1"/>
  <c r="AO140" i="1"/>
  <c r="AQ140" i="1" s="1"/>
  <c r="AR140" i="1" s="1"/>
  <c r="AX141" i="1"/>
  <c r="BF142" i="1"/>
  <c r="BG142" i="1"/>
  <c r="AO144" i="1"/>
  <c r="AQ144" i="1" s="1"/>
  <c r="AR144" i="1" s="1"/>
  <c r="AO146" i="1"/>
  <c r="AQ146" i="1" s="1"/>
  <c r="AR146" i="1" s="1"/>
  <c r="AV147" i="1"/>
  <c r="AZ147" i="1"/>
  <c r="AO148" i="1"/>
  <c r="AQ148" i="1" s="1"/>
  <c r="AR148" i="1" s="1"/>
  <c r="AV148" i="1"/>
  <c r="BF148" i="1"/>
  <c r="BG148" i="1"/>
  <c r="AO149" i="1"/>
  <c r="AQ149" i="1" s="1"/>
  <c r="AR149" i="1" s="1"/>
  <c r="AO150" i="1"/>
  <c r="AQ150" i="1" s="1"/>
  <c r="AR150" i="1" s="1"/>
  <c r="AV151" i="1"/>
  <c r="AZ151" i="1"/>
  <c r="AO152" i="1"/>
  <c r="AQ152" i="1" s="1"/>
  <c r="AR152" i="1" s="1"/>
  <c r="AV153" i="1"/>
  <c r="AZ153" i="1"/>
  <c r="AO154" i="1"/>
  <c r="AQ154" i="1" s="1"/>
  <c r="AR154" i="1" s="1"/>
  <c r="AV155" i="1"/>
  <c r="AZ155" i="1"/>
  <c r="AV156" i="1"/>
  <c r="BF156" i="1"/>
  <c r="BG156" i="1"/>
  <c r="BF158" i="1"/>
  <c r="BG158" i="1"/>
  <c r="AO160" i="1"/>
  <c r="AQ160" i="1" s="1"/>
  <c r="AR160" i="1" s="1"/>
  <c r="BF162" i="1"/>
  <c r="BG162" i="1"/>
  <c r="AO163" i="1"/>
  <c r="AQ163" i="1" s="1"/>
  <c r="AR163" i="1" s="1"/>
  <c r="AV164" i="1"/>
  <c r="BF164" i="1"/>
  <c r="BG164" i="1"/>
  <c r="AV166" i="1"/>
  <c r="BF166" i="1"/>
  <c r="BG166" i="1"/>
  <c r="AO167" i="1"/>
  <c r="AQ167" i="1" s="1"/>
  <c r="AR167" i="1" s="1"/>
  <c r="AO170" i="1"/>
  <c r="AQ170" i="1" s="1"/>
  <c r="AR170" i="1" s="1"/>
  <c r="AV171" i="1"/>
  <c r="AZ171" i="1"/>
  <c r="AO172" i="1"/>
  <c r="AQ172" i="1" s="1"/>
  <c r="AR172" i="1" s="1"/>
  <c r="AV173" i="1"/>
  <c r="AZ173" i="1"/>
  <c r="AO174" i="1"/>
  <c r="AQ174" i="1" s="1"/>
  <c r="AR174" i="1" s="1"/>
  <c r="BF176" i="1"/>
  <c r="BG176" i="1"/>
  <c r="AO177" i="1"/>
  <c r="AQ177" i="1" s="1"/>
  <c r="AR177" i="1" s="1"/>
  <c r="AO178" i="1"/>
  <c r="AQ178" i="1" s="1"/>
  <c r="AR178" i="1" s="1"/>
  <c r="AV179" i="1"/>
  <c r="AZ179" i="1"/>
  <c r="BF181" i="1"/>
  <c r="BG181" i="1"/>
  <c r="AO182" i="1"/>
  <c r="AQ182" i="1" s="1"/>
  <c r="AR182" i="1" s="1"/>
  <c r="AX183" i="1"/>
  <c r="BF184" i="1"/>
  <c r="BG184" i="1"/>
  <c r="AV186" i="1"/>
  <c r="BF186" i="1"/>
  <c r="BG186" i="1"/>
  <c r="AO188" i="1"/>
  <c r="AQ188" i="1" s="1"/>
  <c r="AR188" i="1" s="1"/>
  <c r="AX189" i="1"/>
  <c r="BF190" i="1"/>
  <c r="BG190" i="1"/>
  <c r="AO191" i="1"/>
  <c r="AQ191" i="1" s="1"/>
  <c r="AR191" i="1" s="1"/>
  <c r="AV192" i="1"/>
  <c r="BF192" i="1"/>
  <c r="BG192" i="1"/>
  <c r="AO193" i="1"/>
  <c r="AQ193" i="1" s="1"/>
  <c r="AR193" i="1" s="1"/>
  <c r="AV194" i="1"/>
  <c r="BF194" i="1"/>
  <c r="BG194" i="1"/>
  <c r="AO196" i="1"/>
  <c r="AQ196" i="1" s="1"/>
  <c r="AR196" i="1" s="1"/>
  <c r="BF198" i="1"/>
  <c r="BG198" i="1"/>
  <c r="AO199" i="1"/>
  <c r="AQ199" i="1" s="1"/>
  <c r="AR199" i="1" s="1"/>
  <c r="AO200" i="1"/>
  <c r="AQ200" i="1" s="1"/>
  <c r="AR200" i="1" s="1"/>
  <c r="AX201" i="1"/>
  <c r="AO202" i="1"/>
  <c r="AQ202" i="1" s="1"/>
  <c r="AR202" i="1" s="1"/>
  <c r="BF204" i="1"/>
  <c r="BG204" i="1"/>
  <c r="AO205" i="1"/>
  <c r="AQ205" i="1" s="1"/>
  <c r="AR205" i="1" s="1"/>
  <c r="AO206" i="1"/>
  <c r="AQ206" i="1" s="1"/>
  <c r="AR206" i="1" s="1"/>
  <c r="BF208" i="1"/>
  <c r="BG208" i="1"/>
  <c r="AO209" i="1"/>
  <c r="AQ209" i="1" s="1"/>
  <c r="AR209" i="1" s="1"/>
  <c r="AO210" i="1"/>
  <c r="AQ210" i="1" s="1"/>
  <c r="AR210" i="1" s="1"/>
  <c r="AX211" i="1"/>
  <c r="AO212" i="1"/>
  <c r="AQ212" i="1" s="1"/>
  <c r="AR212" i="1" s="1"/>
  <c r="AV213" i="1"/>
  <c r="AZ213" i="1"/>
  <c r="AO214" i="1"/>
  <c r="AQ214" i="1" s="1"/>
  <c r="AR214" i="1" s="1"/>
  <c r="AX215" i="1"/>
  <c r="AV216" i="1"/>
  <c r="BD216" i="1"/>
  <c r="BE216" i="1" s="1"/>
  <c r="AV217" i="1"/>
  <c r="AZ217" i="1"/>
  <c r="AO218" i="1"/>
  <c r="AQ218" i="1" s="1"/>
  <c r="AR218" i="1" s="1"/>
  <c r="AX219" i="1"/>
  <c r="AV220" i="1"/>
  <c r="BD220" i="1"/>
  <c r="BE220" i="1" s="1"/>
  <c r="AO221" i="1"/>
  <c r="AQ221" i="1" s="1"/>
  <c r="AR221" i="1" s="1"/>
  <c r="AV221" i="1"/>
  <c r="AZ221" i="1"/>
  <c r="AV222" i="1"/>
  <c r="BA76" i="1"/>
  <c r="BD76" i="1" s="1"/>
  <c r="BE76" i="1" s="1"/>
  <c r="BA78" i="1"/>
  <c r="BD78" i="1" s="1"/>
  <c r="BE78" i="1" s="1"/>
  <c r="BA80" i="1"/>
  <c r="BD80" i="1" s="1"/>
  <c r="BE80" i="1" s="1"/>
  <c r="BA82" i="1"/>
  <c r="BD82" i="1" s="1"/>
  <c r="BE82" i="1" s="1"/>
  <c r="BA84" i="1"/>
  <c r="BD84" i="1" s="1"/>
  <c r="BE84" i="1" s="1"/>
  <c r="BA86" i="1"/>
  <c r="BD86" i="1" s="1"/>
  <c r="BE86" i="1" s="1"/>
  <c r="BA88" i="1"/>
  <c r="BD88" i="1" s="1"/>
  <c r="BE88" i="1" s="1"/>
  <c r="BA89" i="1"/>
  <c r="BD89" i="1" s="1"/>
  <c r="BE89" i="1" s="1"/>
  <c r="BA91" i="1"/>
  <c r="BD91" i="1" s="1"/>
  <c r="BE91" i="1" s="1"/>
  <c r="BA92" i="1"/>
  <c r="BD92" i="1" s="1"/>
  <c r="BE92" i="1" s="1"/>
  <c r="BA93" i="1"/>
  <c r="BD93" i="1" s="1"/>
  <c r="BE93" i="1" s="1"/>
  <c r="BA94" i="1"/>
  <c r="BD94" i="1" s="1"/>
  <c r="BE94" i="1" s="1"/>
  <c r="BA95" i="1"/>
  <c r="BD95" i="1" s="1"/>
  <c r="BE95" i="1" s="1"/>
  <c r="BA97" i="1"/>
  <c r="BD97" i="1" s="1"/>
  <c r="BE97" i="1" s="1"/>
  <c r="BA99" i="1"/>
  <c r="BD99" i="1" s="1"/>
  <c r="BE99" i="1" s="1"/>
  <c r="BA101" i="1"/>
  <c r="BD101" i="1" s="1"/>
  <c r="BE101" i="1" s="1"/>
  <c r="BA103" i="1"/>
  <c r="BD103" i="1" s="1"/>
  <c r="BE103" i="1" s="1"/>
  <c r="BA105" i="1"/>
  <c r="BD105" i="1" s="1"/>
  <c r="BE105" i="1" s="1"/>
  <c r="BA107" i="1"/>
  <c r="BD107" i="1" s="1"/>
  <c r="BE107" i="1" s="1"/>
  <c r="BA109" i="1"/>
  <c r="BD109" i="1" s="1"/>
  <c r="BE109" i="1" s="1"/>
  <c r="BA111" i="1"/>
  <c r="BD111" i="1" s="1"/>
  <c r="BE111" i="1" s="1"/>
  <c r="BA113" i="1"/>
  <c r="BD113" i="1" s="1"/>
  <c r="BE113" i="1" s="1"/>
  <c r="BA115" i="1"/>
  <c r="BD115" i="1" s="1"/>
  <c r="BE115" i="1" s="1"/>
  <c r="BA117" i="1"/>
  <c r="BD117" i="1" s="1"/>
  <c r="BE117" i="1" s="1"/>
  <c r="BA119" i="1"/>
  <c r="BD119" i="1" s="1"/>
  <c r="BE119" i="1" s="1"/>
  <c r="BA121" i="1"/>
  <c r="BD121" i="1" s="1"/>
  <c r="BE121" i="1" s="1"/>
  <c r="BA123" i="1"/>
  <c r="BD123" i="1" s="1"/>
  <c r="BE123" i="1" s="1"/>
  <c r="BA125" i="1"/>
  <c r="BD125" i="1" s="1"/>
  <c r="BE125" i="1" s="1"/>
  <c r="BA127" i="1"/>
  <c r="BD127" i="1" s="1"/>
  <c r="BE127" i="1" s="1"/>
  <c r="BA129" i="1"/>
  <c r="BD129" i="1" s="1"/>
  <c r="BE129" i="1" s="1"/>
  <c r="BA131" i="1"/>
  <c r="BD131" i="1" s="1"/>
  <c r="BE131" i="1" s="1"/>
  <c r="BA133" i="1"/>
  <c r="BD133" i="1" s="1"/>
  <c r="BE133" i="1" s="1"/>
  <c r="BA135" i="1"/>
  <c r="BD135" i="1" s="1"/>
  <c r="BE135" i="1" s="1"/>
  <c r="BA137" i="1"/>
  <c r="BD137" i="1" s="1"/>
  <c r="BE137" i="1" s="1"/>
  <c r="BA139" i="1"/>
  <c r="BD139" i="1" s="1"/>
  <c r="BE139" i="1" s="1"/>
  <c r="BA141" i="1"/>
  <c r="BD141" i="1" s="1"/>
  <c r="BE141" i="1" s="1"/>
  <c r="BA143" i="1"/>
  <c r="BD143" i="1" s="1"/>
  <c r="BE143" i="1" s="1"/>
  <c r="BA145" i="1"/>
  <c r="BD145" i="1" s="1"/>
  <c r="BE145" i="1" s="1"/>
  <c r="BA147" i="1"/>
  <c r="BD147" i="1" s="1"/>
  <c r="BE147" i="1" s="1"/>
  <c r="BA149" i="1"/>
  <c r="BD149" i="1" s="1"/>
  <c r="BE149" i="1" s="1"/>
  <c r="BA151" i="1"/>
  <c r="BD151" i="1" s="1"/>
  <c r="BE151" i="1" s="1"/>
  <c r="BA153" i="1"/>
  <c r="BD153" i="1" s="1"/>
  <c r="BE153" i="1" s="1"/>
  <c r="BA155" i="1"/>
  <c r="BD155" i="1" s="1"/>
  <c r="BE155" i="1" s="1"/>
  <c r="BA157" i="1"/>
  <c r="BD157" i="1" s="1"/>
  <c r="BE157" i="1" s="1"/>
  <c r="BA159" i="1"/>
  <c r="BD159" i="1" s="1"/>
  <c r="BE159" i="1" s="1"/>
  <c r="BA161" i="1"/>
  <c r="BD161" i="1" s="1"/>
  <c r="BE161" i="1" s="1"/>
  <c r="BA163" i="1"/>
  <c r="BD163" i="1" s="1"/>
  <c r="BE163" i="1" s="1"/>
  <c r="BA165" i="1"/>
  <c r="BD165" i="1" s="1"/>
  <c r="BE165" i="1" s="1"/>
  <c r="BA167" i="1"/>
  <c r="BD167" i="1" s="1"/>
  <c r="BE167" i="1" s="1"/>
  <c r="BA169" i="1"/>
  <c r="BD169" i="1" s="1"/>
  <c r="BE169" i="1" s="1"/>
  <c r="BA171" i="1"/>
  <c r="BD171" i="1" s="1"/>
  <c r="BE171" i="1" s="1"/>
  <c r="BA173" i="1"/>
  <c r="BD173" i="1" s="1"/>
  <c r="BE173" i="1" s="1"/>
  <c r="BA175" i="1"/>
  <c r="BD175" i="1" s="1"/>
  <c r="BE175" i="1" s="1"/>
  <c r="BA177" i="1"/>
  <c r="BD177" i="1" s="1"/>
  <c r="BE177" i="1" s="1"/>
  <c r="BA179" i="1"/>
  <c r="BD179" i="1" s="1"/>
  <c r="BE179" i="1" s="1"/>
  <c r="BA180" i="1"/>
  <c r="BD180" i="1" s="1"/>
  <c r="BE180" i="1" s="1"/>
  <c r="BA183" i="1"/>
  <c r="BD183" i="1" s="1"/>
  <c r="BE183" i="1" s="1"/>
  <c r="BA185" i="1"/>
  <c r="BD185" i="1" s="1"/>
  <c r="BE185" i="1" s="1"/>
  <c r="BA187" i="1"/>
  <c r="BD187" i="1" s="1"/>
  <c r="BE187" i="1" s="1"/>
  <c r="BA189" i="1"/>
  <c r="BD189" i="1" s="1"/>
  <c r="BE189" i="1" s="1"/>
  <c r="BA191" i="1"/>
  <c r="BD191" i="1" s="1"/>
  <c r="BE191" i="1" s="1"/>
  <c r="BA193" i="1"/>
  <c r="BD193" i="1" s="1"/>
  <c r="BE193" i="1" s="1"/>
  <c r="BA195" i="1"/>
  <c r="BD195" i="1" s="1"/>
  <c r="BE195" i="1" s="1"/>
  <c r="BA197" i="1"/>
  <c r="BD197" i="1" s="1"/>
  <c r="BE197" i="1" s="1"/>
  <c r="BA199" i="1"/>
  <c r="BD199" i="1" s="1"/>
  <c r="BE199" i="1" s="1"/>
  <c r="BA201" i="1"/>
  <c r="BD201" i="1" s="1"/>
  <c r="BE201" i="1" s="1"/>
  <c r="BA203" i="1"/>
  <c r="BD203" i="1" s="1"/>
  <c r="BE203" i="1" s="1"/>
  <c r="BA205" i="1"/>
  <c r="BD205" i="1" s="1"/>
  <c r="BE205" i="1" s="1"/>
  <c r="BA207" i="1"/>
  <c r="BD207" i="1" s="1"/>
  <c r="BE207" i="1" s="1"/>
  <c r="BA209" i="1"/>
  <c r="BD209" i="1" s="1"/>
  <c r="BE209" i="1" s="1"/>
  <c r="BA211" i="1"/>
  <c r="BD211" i="1" s="1"/>
  <c r="BE211" i="1" s="1"/>
  <c r="BA213" i="1"/>
  <c r="BD213" i="1" s="1"/>
  <c r="BE213" i="1" s="1"/>
  <c r="BA215" i="1"/>
  <c r="BD215" i="1" s="1"/>
  <c r="BE215" i="1" s="1"/>
  <c r="BA217" i="1"/>
  <c r="BD217" i="1" s="1"/>
  <c r="BE217" i="1" s="1"/>
  <c r="BA219" i="1"/>
  <c r="BD219" i="1" s="1"/>
  <c r="BE219" i="1" s="1"/>
  <c r="BA221" i="1"/>
  <c r="BD221" i="1" s="1"/>
  <c r="BE221" i="1" s="1"/>
  <c r="BD222" i="1"/>
  <c r="BE222" i="1" s="1"/>
  <c r="AN223" i="1"/>
  <c r="AI223" i="1"/>
  <c r="BD224" i="1"/>
  <c r="BE224" i="1" s="1"/>
  <c r="AN225" i="1"/>
  <c r="AI225" i="1"/>
  <c r="BD226" i="1"/>
  <c r="BE226" i="1" s="1"/>
  <c r="AN227" i="1"/>
  <c r="AI227" i="1"/>
  <c r="BD228" i="1"/>
  <c r="BE228" i="1" s="1"/>
  <c r="BD230" i="1"/>
  <c r="BE230" i="1" s="1"/>
  <c r="AN231" i="1"/>
  <c r="AI231" i="1"/>
  <c r="BD232" i="1"/>
  <c r="BE232" i="1" s="1"/>
  <c r="AO234" i="1"/>
  <c r="AQ234" i="1" s="1"/>
  <c r="AR234" i="1" s="1"/>
  <c r="AO236" i="1"/>
  <c r="AQ236" i="1" s="1"/>
  <c r="AR236" i="1" s="1"/>
  <c r="AO238" i="1"/>
  <c r="AQ238" i="1" s="1"/>
  <c r="AR238" i="1" s="1"/>
  <c r="AX239" i="1"/>
  <c r="AO240" i="1"/>
  <c r="AQ240" i="1" s="1"/>
  <c r="AR240" i="1" s="1"/>
  <c r="AX241" i="1"/>
  <c r="AO242" i="1"/>
  <c r="AQ242" i="1" s="1"/>
  <c r="AR242" i="1" s="1"/>
  <c r="AO246" i="1"/>
  <c r="AQ246" i="1" s="1"/>
  <c r="AR246" i="1" s="1"/>
  <c r="AX247" i="1"/>
  <c r="AO249" i="1"/>
  <c r="AQ249" i="1" s="1"/>
  <c r="AR249" i="1" s="1"/>
  <c r="AV250" i="1"/>
  <c r="BD250" i="1"/>
  <c r="BE250" i="1" s="1"/>
  <c r="AO251" i="1"/>
  <c r="AQ251" i="1" s="1"/>
  <c r="AR251" i="1" s="1"/>
  <c r="AV251" i="1"/>
  <c r="AZ251" i="1"/>
  <c r="AV252" i="1"/>
  <c r="BD252" i="1"/>
  <c r="BE252" i="1" s="1"/>
  <c r="AV253" i="1"/>
  <c r="AZ253" i="1"/>
  <c r="AO254" i="1"/>
  <c r="AQ254" i="1" s="1"/>
  <c r="AR254" i="1" s="1"/>
  <c r="AV256" i="1"/>
  <c r="BD256" i="1"/>
  <c r="BE256" i="1" s="1"/>
  <c r="AV257" i="1"/>
  <c r="AZ257" i="1"/>
  <c r="AV258" i="1"/>
  <c r="BD258" i="1"/>
  <c r="BE258" i="1" s="1"/>
  <c r="AV259" i="1"/>
  <c r="AZ259" i="1"/>
  <c r="AV260" i="1"/>
  <c r="BD260" i="1"/>
  <c r="BE260" i="1" s="1"/>
  <c r="AV261" i="1"/>
  <c r="AZ261" i="1"/>
  <c r="AV262" i="1"/>
  <c r="BD262" i="1"/>
  <c r="BE262" i="1" s="1"/>
  <c r="AO263" i="1"/>
  <c r="AQ263" i="1" s="1"/>
  <c r="AR263" i="1" s="1"/>
  <c r="AV263" i="1"/>
  <c r="AZ263" i="1"/>
  <c r="AV264" i="1"/>
  <c r="BD264" i="1"/>
  <c r="BE264" i="1" s="1"/>
  <c r="AV265" i="1"/>
  <c r="AZ265" i="1"/>
  <c r="AO266" i="1"/>
  <c r="AQ266" i="1" s="1"/>
  <c r="AR266" i="1" s="1"/>
  <c r="AX267" i="1"/>
  <c r="AO268" i="1"/>
  <c r="AQ268" i="1" s="1"/>
  <c r="AR268" i="1" s="1"/>
  <c r="AV270" i="1"/>
  <c r="BD270" i="1"/>
  <c r="BE270" i="1" s="1"/>
  <c r="AO271" i="1"/>
  <c r="AQ271" i="1" s="1"/>
  <c r="AR271" i="1" s="1"/>
  <c r="AV271" i="1"/>
  <c r="AZ271" i="1"/>
  <c r="AO272" i="1"/>
  <c r="AQ272" i="1" s="1"/>
  <c r="AR272" i="1" s="1"/>
  <c r="AX273" i="1"/>
  <c r="AO274" i="1"/>
  <c r="AQ274" i="1" s="1"/>
  <c r="AR274" i="1" s="1"/>
  <c r="AV276" i="1"/>
  <c r="BD276" i="1"/>
  <c r="BE276" i="1" s="1"/>
  <c r="AV277" i="1"/>
  <c r="AZ277" i="1"/>
  <c r="AO278" i="1"/>
  <c r="AQ278" i="1" s="1"/>
  <c r="AR278" i="1" s="1"/>
  <c r="AX279" i="1"/>
  <c r="AO280" i="1"/>
  <c r="AQ280" i="1" s="1"/>
  <c r="AR280" i="1" s="1"/>
  <c r="AX281" i="1"/>
  <c r="AV282" i="1"/>
  <c r="BD282" i="1"/>
  <c r="BE282" i="1" s="1"/>
  <c r="AV283" i="1"/>
  <c r="AZ283" i="1"/>
  <c r="AO284" i="1"/>
  <c r="AQ284" i="1" s="1"/>
  <c r="AR284" i="1" s="1"/>
  <c r="AX285" i="1"/>
  <c r="AV286" i="1"/>
  <c r="BD286" i="1"/>
  <c r="BE286" i="1" s="1"/>
  <c r="AO287" i="1"/>
  <c r="AQ287" i="1" s="1"/>
  <c r="AR287" i="1" s="1"/>
  <c r="AV287" i="1"/>
  <c r="AZ287" i="1"/>
  <c r="AO288" i="1"/>
  <c r="AQ288" i="1" s="1"/>
  <c r="AR288" i="1" s="1"/>
  <c r="AX289" i="1"/>
  <c r="AV290" i="1"/>
  <c r="BD290" i="1"/>
  <c r="BE290" i="1" s="1"/>
  <c r="AV291" i="1"/>
  <c r="AZ291" i="1"/>
  <c r="AV292" i="1"/>
  <c r="BD292" i="1"/>
  <c r="BE292" i="1" s="1"/>
  <c r="AO293" i="1"/>
  <c r="AQ293" i="1" s="1"/>
  <c r="AR293" i="1" s="1"/>
  <c r="AV293" i="1"/>
  <c r="AZ293" i="1"/>
  <c r="AV294" i="1"/>
  <c r="BD294" i="1"/>
  <c r="BE294" i="1" s="1"/>
  <c r="AO295" i="1"/>
  <c r="AQ295" i="1" s="1"/>
  <c r="AR295" i="1" s="1"/>
  <c r="AV295" i="1"/>
  <c r="AZ295" i="1"/>
  <c r="AO296" i="1"/>
  <c r="AQ296" i="1" s="1"/>
  <c r="AR296" i="1" s="1"/>
  <c r="AO298" i="1"/>
  <c r="AQ298" i="1" s="1"/>
  <c r="AR298" i="1" s="1"/>
  <c r="AO300" i="1"/>
  <c r="AQ300" i="1" s="1"/>
  <c r="AR300" i="1" s="1"/>
  <c r="AX301" i="1"/>
  <c r="AV302" i="1"/>
  <c r="BD302" i="1"/>
  <c r="BE302" i="1" s="1"/>
  <c r="AV303" i="1"/>
  <c r="AZ303" i="1"/>
  <c r="AO304" i="1"/>
  <c r="AQ304" i="1" s="1"/>
  <c r="AR304" i="1" s="1"/>
  <c r="AX305" i="1"/>
  <c r="AO306" i="1"/>
  <c r="AQ306" i="1" s="1"/>
  <c r="AR306" i="1" s="1"/>
  <c r="AV308" i="1"/>
  <c r="BD308" i="1"/>
  <c r="BE308" i="1" s="1"/>
  <c r="AO309" i="1"/>
  <c r="AQ309" i="1" s="1"/>
  <c r="AR309" i="1" s="1"/>
  <c r="AV309" i="1"/>
  <c r="AZ309" i="1"/>
  <c r="AV310" i="1"/>
  <c r="BD310" i="1"/>
  <c r="BE310" i="1" s="1"/>
  <c r="AV311" i="1"/>
  <c r="AZ311" i="1"/>
  <c r="AO312" i="1"/>
  <c r="AQ312" i="1" s="1"/>
  <c r="AR312" i="1" s="1"/>
  <c r="AX313" i="1"/>
  <c r="AV314" i="1"/>
  <c r="BD314" i="1"/>
  <c r="BE314" i="1" s="1"/>
  <c r="AV315" i="1"/>
  <c r="AZ315" i="1"/>
  <c r="AV316" i="1"/>
  <c r="BD316" i="1"/>
  <c r="BE316" i="1" s="1"/>
  <c r="AO317" i="1"/>
  <c r="AQ317" i="1" s="1"/>
  <c r="AR317" i="1" s="1"/>
  <c r="AV317" i="1"/>
  <c r="AZ317" i="1"/>
  <c r="AV318" i="1"/>
  <c r="BD318" i="1"/>
  <c r="BE318" i="1" s="1"/>
  <c r="AV319" i="1"/>
  <c r="AZ319" i="1"/>
  <c r="AC320" i="1"/>
  <c r="AV320" i="1"/>
  <c r="BD320" i="1"/>
  <c r="BE320" i="1" s="1"/>
  <c r="AO321" i="1"/>
  <c r="AQ321" i="1" s="1"/>
  <c r="AR321" i="1" s="1"/>
  <c r="AV321" i="1"/>
  <c r="AZ321" i="1"/>
  <c r="AO322" i="1"/>
  <c r="AQ322" i="1" s="1"/>
  <c r="AR322" i="1" s="1"/>
  <c r="AX323" i="1"/>
  <c r="AO324" i="1"/>
  <c r="AQ324" i="1" s="1"/>
  <c r="AR324" i="1" s="1"/>
  <c r="AO326" i="1"/>
  <c r="AQ326" i="1" s="1"/>
  <c r="AR326" i="1" s="1"/>
  <c r="AX327" i="1"/>
  <c r="AV328" i="1"/>
  <c r="BD328" i="1"/>
  <c r="BE328" i="1" s="1"/>
  <c r="AV329" i="1"/>
  <c r="AZ329" i="1"/>
  <c r="AO330" i="1"/>
  <c r="AQ330" i="1" s="1"/>
  <c r="AR330" i="1" s="1"/>
  <c r="AV332" i="1"/>
  <c r="BD332" i="1"/>
  <c r="BE332" i="1" s="1"/>
  <c r="AV333" i="1"/>
  <c r="AZ333" i="1"/>
  <c r="AO334" i="1"/>
  <c r="AQ334" i="1" s="1"/>
  <c r="AR334" i="1" s="1"/>
  <c r="AX335" i="1"/>
  <c r="AO336" i="1"/>
  <c r="AQ336" i="1" s="1"/>
  <c r="AR336" i="1" s="1"/>
  <c r="AO338" i="1"/>
  <c r="AQ338" i="1" s="1"/>
  <c r="AR338" i="1" s="1"/>
  <c r="AX339" i="1"/>
  <c r="AV340" i="1"/>
  <c r="BD340" i="1"/>
  <c r="BE340" i="1" s="1"/>
  <c r="AO341" i="1"/>
  <c r="AQ341" i="1" s="1"/>
  <c r="AR341" i="1" s="1"/>
  <c r="AV341" i="1"/>
  <c r="AZ341" i="1"/>
  <c r="AV342" i="1"/>
  <c r="BD342" i="1"/>
  <c r="BE342" i="1" s="1"/>
  <c r="AO343" i="1"/>
  <c r="AQ343" i="1" s="1"/>
  <c r="AR343" i="1" s="1"/>
  <c r="AV343" i="1"/>
  <c r="AZ343" i="1"/>
  <c r="AO344" i="1"/>
  <c r="AQ344" i="1" s="1"/>
  <c r="AR344" i="1" s="1"/>
  <c r="AX345" i="1"/>
  <c r="AO346" i="1"/>
  <c r="AQ346" i="1" s="1"/>
  <c r="AR346" i="1" s="1"/>
  <c r="AV348" i="1"/>
  <c r="BD348" i="1"/>
  <c r="BE348" i="1" s="1"/>
  <c r="AV349" i="1"/>
  <c r="AZ349" i="1"/>
  <c r="AO350" i="1"/>
  <c r="AQ350" i="1" s="1"/>
  <c r="AR350" i="1" s="1"/>
  <c r="AV352" i="1"/>
  <c r="BD352" i="1"/>
  <c r="BE352" i="1" s="1"/>
  <c r="AO353" i="1"/>
  <c r="AQ353" i="1" s="1"/>
  <c r="AR353" i="1" s="1"/>
  <c r="AV353" i="1"/>
  <c r="AZ353" i="1"/>
  <c r="AV354" i="1"/>
  <c r="BD354" i="1"/>
  <c r="BE354" i="1" s="1"/>
  <c r="AV355" i="1"/>
  <c r="AC357" i="1"/>
  <c r="AV357" i="1"/>
  <c r="AV365" i="1"/>
  <c r="AI78" i="1"/>
  <c r="AX78" i="1" s="1"/>
  <c r="AI80" i="1"/>
  <c r="AO80" i="1" s="1"/>
  <c r="AQ80" i="1" s="1"/>
  <c r="AR80" i="1" s="1"/>
  <c r="AI86" i="1"/>
  <c r="AX86" i="1" s="1"/>
  <c r="AI88" i="1"/>
  <c r="AX88" i="1" s="1"/>
  <c r="AI99" i="1"/>
  <c r="AO99" i="1" s="1"/>
  <c r="AQ99" i="1" s="1"/>
  <c r="AR99" i="1" s="1"/>
  <c r="AI101" i="1"/>
  <c r="AO101" i="1" s="1"/>
  <c r="AQ101" i="1" s="1"/>
  <c r="AR101" i="1" s="1"/>
  <c r="AI109" i="1"/>
  <c r="AO109" i="1" s="1"/>
  <c r="AQ109" i="1" s="1"/>
  <c r="AR109" i="1" s="1"/>
  <c r="AI111" i="1"/>
  <c r="AO111" i="1" s="1"/>
  <c r="AQ111" i="1" s="1"/>
  <c r="AR111" i="1" s="1"/>
  <c r="AI113" i="1"/>
  <c r="AO113" i="1" s="1"/>
  <c r="AQ113" i="1" s="1"/>
  <c r="AR113" i="1" s="1"/>
  <c r="AI121" i="1"/>
  <c r="AO121" i="1" s="1"/>
  <c r="AQ121" i="1" s="1"/>
  <c r="AR121" i="1" s="1"/>
  <c r="AI123" i="1"/>
  <c r="AX123" i="1" s="1"/>
  <c r="AI125" i="1"/>
  <c r="AX125" i="1" s="1"/>
  <c r="AI129" i="1"/>
  <c r="AO129" i="1" s="1"/>
  <c r="AQ129" i="1" s="1"/>
  <c r="AR129" i="1" s="1"/>
  <c r="AI131" i="1"/>
  <c r="AX131" i="1" s="1"/>
  <c r="AI133" i="1"/>
  <c r="AX133" i="1" s="1"/>
  <c r="AI137" i="1"/>
  <c r="AX137" i="1" s="1"/>
  <c r="AI143" i="1"/>
  <c r="AX143" i="1" s="1"/>
  <c r="AI145" i="1"/>
  <c r="AX145" i="1" s="1"/>
  <c r="AI147" i="1"/>
  <c r="AO147" i="1" s="1"/>
  <c r="AQ147" i="1" s="1"/>
  <c r="AR147" i="1" s="1"/>
  <c r="AI151" i="1"/>
  <c r="AX151" i="1" s="1"/>
  <c r="AI153" i="1"/>
  <c r="AX153" i="1" s="1"/>
  <c r="AP155" i="1"/>
  <c r="AI157" i="1"/>
  <c r="AX157" i="1" s="1"/>
  <c r="AI159" i="1"/>
  <c r="AX159" i="1" s="1"/>
  <c r="AI161" i="1"/>
  <c r="AX161" i="1" s="1"/>
  <c r="AI165" i="1"/>
  <c r="AX165" i="1" s="1"/>
  <c r="AI169" i="1"/>
  <c r="AX169" i="1" s="1"/>
  <c r="AI173" i="1"/>
  <c r="AO173" i="1" s="1"/>
  <c r="AQ173" i="1" s="1"/>
  <c r="AR173" i="1" s="1"/>
  <c r="AI175" i="1"/>
  <c r="AO175" i="1" s="1"/>
  <c r="AQ175" i="1" s="1"/>
  <c r="AR175" i="1" s="1"/>
  <c r="AI179" i="1"/>
  <c r="AO179" i="1" s="1"/>
  <c r="AQ179" i="1" s="1"/>
  <c r="AR179" i="1" s="1"/>
  <c r="AI185" i="1"/>
  <c r="AX185" i="1" s="1"/>
  <c r="AI187" i="1"/>
  <c r="AX187" i="1" s="1"/>
  <c r="AI195" i="1"/>
  <c r="AO195" i="1" s="1"/>
  <c r="AQ195" i="1" s="1"/>
  <c r="AR195" i="1" s="1"/>
  <c r="AI197" i="1"/>
  <c r="AO197" i="1" s="1"/>
  <c r="AQ197" i="1" s="1"/>
  <c r="AR197" i="1" s="1"/>
  <c r="AI203" i="1"/>
  <c r="AO203" i="1" s="1"/>
  <c r="AQ203" i="1" s="1"/>
  <c r="AR203" i="1" s="1"/>
  <c r="AI207" i="1"/>
  <c r="AX207" i="1" s="1"/>
  <c r="AI217" i="1"/>
  <c r="AX217" i="1" s="1"/>
  <c r="Z223" i="1"/>
  <c r="AC223" i="1" s="1"/>
  <c r="AB223" i="1"/>
  <c r="AX223" i="1"/>
  <c r="BA223" i="1"/>
  <c r="BD223" i="1" s="1"/>
  <c r="BE223" i="1" s="1"/>
  <c r="AO224" i="1"/>
  <c r="AQ224" i="1" s="1"/>
  <c r="AR224" i="1" s="1"/>
  <c r="Z225" i="1"/>
  <c r="AC225" i="1" s="1"/>
  <c r="AB225" i="1"/>
  <c r="AX225" i="1"/>
  <c r="BA225" i="1"/>
  <c r="BD225" i="1" s="1"/>
  <c r="BE225" i="1" s="1"/>
  <c r="AO226" i="1"/>
  <c r="AQ226" i="1" s="1"/>
  <c r="AR226" i="1" s="1"/>
  <c r="Z227" i="1"/>
  <c r="AC227" i="1" s="1"/>
  <c r="AB227" i="1"/>
  <c r="AX227" i="1"/>
  <c r="BA227" i="1"/>
  <c r="BD227" i="1" s="1"/>
  <c r="BE227" i="1" s="1"/>
  <c r="AO228" i="1"/>
  <c r="AQ228" i="1" s="1"/>
  <c r="AR228" i="1" s="1"/>
  <c r="Z229" i="1"/>
  <c r="AC229" i="1" s="1"/>
  <c r="AB229" i="1"/>
  <c r="AX229" i="1"/>
  <c r="BA229" i="1"/>
  <c r="BD229" i="1" s="1"/>
  <c r="BE229" i="1" s="1"/>
  <c r="AO230" i="1"/>
  <c r="AQ230" i="1" s="1"/>
  <c r="AR230" i="1" s="1"/>
  <c r="Z231" i="1"/>
  <c r="AC231" i="1" s="1"/>
  <c r="AB231" i="1"/>
  <c r="AX231" i="1"/>
  <c r="BA231" i="1"/>
  <c r="BD231" i="1" s="1"/>
  <c r="BE231" i="1" s="1"/>
  <c r="AO232" i="1"/>
  <c r="AQ232" i="1" s="1"/>
  <c r="AR232" i="1" s="1"/>
  <c r="AV234" i="1"/>
  <c r="BD234" i="1"/>
  <c r="BE234" i="1" s="1"/>
  <c r="AV235" i="1"/>
  <c r="AZ235" i="1"/>
  <c r="AV236" i="1"/>
  <c r="BD236" i="1"/>
  <c r="BE236" i="1" s="1"/>
  <c r="AV237" i="1"/>
  <c r="AZ237" i="1"/>
  <c r="AV238" i="1"/>
  <c r="BD238" i="1"/>
  <c r="BE238" i="1" s="1"/>
  <c r="AO239" i="1"/>
  <c r="AQ239" i="1" s="1"/>
  <c r="AR239" i="1" s="1"/>
  <c r="AV239" i="1"/>
  <c r="AZ239" i="1"/>
  <c r="AV240" i="1"/>
  <c r="BD240" i="1"/>
  <c r="BE240" i="1" s="1"/>
  <c r="AO241" i="1"/>
  <c r="AQ241" i="1" s="1"/>
  <c r="AR241" i="1" s="1"/>
  <c r="AV241" i="1"/>
  <c r="AZ241" i="1"/>
  <c r="AV242" i="1"/>
  <c r="BD242" i="1"/>
  <c r="BE242" i="1" s="1"/>
  <c r="AV243" i="1"/>
  <c r="AZ243" i="1"/>
  <c r="AO244" i="1"/>
  <c r="AQ244" i="1" s="1"/>
  <c r="AR244" i="1" s="1"/>
  <c r="AV246" i="1"/>
  <c r="BD246" i="1"/>
  <c r="BE246" i="1" s="1"/>
  <c r="AO247" i="1"/>
  <c r="AQ247" i="1" s="1"/>
  <c r="AR247" i="1" s="1"/>
  <c r="AV247" i="1"/>
  <c r="AZ247" i="1"/>
  <c r="AO248" i="1"/>
  <c r="AQ248" i="1" s="1"/>
  <c r="AR248" i="1" s="1"/>
  <c r="AX249" i="1"/>
  <c r="AO250" i="1"/>
  <c r="AQ250" i="1" s="1"/>
  <c r="AR250" i="1" s="1"/>
  <c r="AX251" i="1"/>
  <c r="AO252" i="1"/>
  <c r="AQ252" i="1" s="1"/>
  <c r="AR252" i="1" s="1"/>
  <c r="BF254" i="1"/>
  <c r="BG254" i="1"/>
  <c r="AO256" i="1"/>
  <c r="AQ256" i="1" s="1"/>
  <c r="AR256" i="1" s="1"/>
  <c r="AO258" i="1"/>
  <c r="AQ258" i="1" s="1"/>
  <c r="AR258" i="1" s="1"/>
  <c r="AO260" i="1"/>
  <c r="AQ260" i="1" s="1"/>
  <c r="AR260" i="1" s="1"/>
  <c r="AO262" i="1"/>
  <c r="AQ262" i="1" s="1"/>
  <c r="AR262" i="1" s="1"/>
  <c r="AX263" i="1"/>
  <c r="AO264" i="1"/>
  <c r="AQ264" i="1" s="1"/>
  <c r="AR264" i="1" s="1"/>
  <c r="BF266" i="1"/>
  <c r="BG266" i="1"/>
  <c r="AO267" i="1"/>
  <c r="AQ267" i="1" s="1"/>
  <c r="AR267" i="1" s="1"/>
  <c r="AV268" i="1"/>
  <c r="BF268" i="1"/>
  <c r="BG268" i="1"/>
  <c r="AO270" i="1"/>
  <c r="AQ270" i="1" s="1"/>
  <c r="AR270" i="1" s="1"/>
  <c r="AX271" i="1"/>
  <c r="BF272" i="1"/>
  <c r="BG272" i="1"/>
  <c r="AO273" i="1"/>
  <c r="AQ273" i="1" s="1"/>
  <c r="AR273" i="1" s="1"/>
  <c r="AV274" i="1"/>
  <c r="BF274" i="1"/>
  <c r="BG274" i="1"/>
  <c r="AO276" i="1"/>
  <c r="AQ276" i="1" s="1"/>
  <c r="AR276" i="1" s="1"/>
  <c r="BF278" i="1"/>
  <c r="BG278" i="1"/>
  <c r="AO279" i="1"/>
  <c r="AQ279" i="1" s="1"/>
  <c r="AR279" i="1" s="1"/>
  <c r="AV280" i="1"/>
  <c r="BF280" i="1"/>
  <c r="BG280" i="1"/>
  <c r="AO281" i="1"/>
  <c r="AQ281" i="1" s="1"/>
  <c r="AR281" i="1" s="1"/>
  <c r="AO282" i="1"/>
  <c r="AQ282" i="1" s="1"/>
  <c r="AR282" i="1" s="1"/>
  <c r="BF284" i="1"/>
  <c r="BG284" i="1"/>
  <c r="AO285" i="1"/>
  <c r="AQ285" i="1" s="1"/>
  <c r="AR285" i="1" s="1"/>
  <c r="AO286" i="1"/>
  <c r="AQ286" i="1" s="1"/>
  <c r="AR286" i="1" s="1"/>
  <c r="AX287" i="1"/>
  <c r="BF288" i="1"/>
  <c r="BG288" i="1"/>
  <c r="AO289" i="1"/>
  <c r="AQ289" i="1" s="1"/>
  <c r="AR289" i="1" s="1"/>
  <c r="AO290" i="1"/>
  <c r="AQ290" i="1" s="1"/>
  <c r="AR290" i="1" s="1"/>
  <c r="AO292" i="1"/>
  <c r="AQ292" i="1" s="1"/>
  <c r="AR292" i="1" s="1"/>
  <c r="AX293" i="1"/>
  <c r="AO294" i="1"/>
  <c r="AQ294" i="1" s="1"/>
  <c r="AR294" i="1" s="1"/>
  <c r="AX295" i="1"/>
  <c r="BF296" i="1"/>
  <c r="BG296" i="1"/>
  <c r="AV298" i="1"/>
  <c r="BF298" i="1"/>
  <c r="BG298" i="1"/>
  <c r="AV300" i="1"/>
  <c r="BF300" i="1"/>
  <c r="BG300" i="1"/>
  <c r="AO301" i="1"/>
  <c r="AQ301" i="1" s="1"/>
  <c r="AR301" i="1" s="1"/>
  <c r="AO302" i="1"/>
  <c r="AQ302" i="1" s="1"/>
  <c r="AR302" i="1" s="1"/>
  <c r="AO305" i="1"/>
  <c r="AQ305" i="1" s="1"/>
  <c r="AR305" i="1" s="1"/>
  <c r="AV306" i="1"/>
  <c r="AO308" i="1"/>
  <c r="AQ308" i="1" s="1"/>
  <c r="AR308" i="1" s="1"/>
  <c r="AX309" i="1"/>
  <c r="AO310" i="1"/>
  <c r="AQ310" i="1" s="1"/>
  <c r="AR310" i="1" s="1"/>
  <c r="AO313" i="1"/>
  <c r="AQ313" i="1" s="1"/>
  <c r="AR313" i="1" s="1"/>
  <c r="AO314" i="1"/>
  <c r="AQ314" i="1" s="1"/>
  <c r="AR314" i="1" s="1"/>
  <c r="AO316" i="1"/>
  <c r="AQ316" i="1" s="1"/>
  <c r="AR316" i="1" s="1"/>
  <c r="AX317" i="1"/>
  <c r="AO318" i="1"/>
  <c r="AQ318" i="1" s="1"/>
  <c r="AR318" i="1" s="1"/>
  <c r="AO320" i="1"/>
  <c r="AQ320" i="1" s="1"/>
  <c r="AR320" i="1" s="1"/>
  <c r="AX321" i="1"/>
  <c r="AO323" i="1"/>
  <c r="AQ323" i="1" s="1"/>
  <c r="AR323" i="1" s="1"/>
  <c r="AV324" i="1"/>
  <c r="AV326" i="1"/>
  <c r="AO327" i="1"/>
  <c r="AQ327" i="1" s="1"/>
  <c r="AR327" i="1" s="1"/>
  <c r="AO328" i="1"/>
  <c r="AQ328" i="1" s="1"/>
  <c r="AR328" i="1" s="1"/>
  <c r="AO332" i="1"/>
  <c r="AQ332" i="1" s="1"/>
  <c r="AR332" i="1" s="1"/>
  <c r="AO335" i="1"/>
  <c r="AQ335" i="1" s="1"/>
  <c r="AR335" i="1" s="1"/>
  <c r="AV336" i="1"/>
  <c r="AV338" i="1"/>
  <c r="AO339" i="1"/>
  <c r="AQ339" i="1" s="1"/>
  <c r="AR339" i="1" s="1"/>
  <c r="AO340" i="1"/>
  <c r="AQ340" i="1" s="1"/>
  <c r="AR340" i="1" s="1"/>
  <c r="AX341" i="1"/>
  <c r="AO342" i="1"/>
  <c r="AQ342" i="1" s="1"/>
  <c r="AR342" i="1" s="1"/>
  <c r="AX343" i="1"/>
  <c r="AO345" i="1"/>
  <c r="AQ345" i="1" s="1"/>
  <c r="AR345" i="1" s="1"/>
  <c r="AV346" i="1"/>
  <c r="AO348" i="1"/>
  <c r="AQ348" i="1" s="1"/>
  <c r="AR348" i="1" s="1"/>
  <c r="AO352" i="1"/>
  <c r="AQ352" i="1" s="1"/>
  <c r="AR352" i="1" s="1"/>
  <c r="AX353" i="1"/>
  <c r="AO354" i="1"/>
  <c r="AQ354" i="1" s="1"/>
  <c r="AR354" i="1" s="1"/>
  <c r="AC359" i="1"/>
  <c r="AV359" i="1"/>
  <c r="BA233" i="1"/>
  <c r="BD233" i="1" s="1"/>
  <c r="BE233" i="1" s="1"/>
  <c r="BA235" i="1"/>
  <c r="BD235" i="1" s="1"/>
  <c r="BE235" i="1" s="1"/>
  <c r="BA237" i="1"/>
  <c r="BD237" i="1" s="1"/>
  <c r="BE237" i="1" s="1"/>
  <c r="BA239" i="1"/>
  <c r="BD239" i="1" s="1"/>
  <c r="BE239" i="1" s="1"/>
  <c r="BA241" i="1"/>
  <c r="BD241" i="1" s="1"/>
  <c r="BE241" i="1" s="1"/>
  <c r="BA243" i="1"/>
  <c r="BD243" i="1" s="1"/>
  <c r="BE243" i="1" s="1"/>
  <c r="BA245" i="1"/>
  <c r="BD245" i="1" s="1"/>
  <c r="BE245" i="1" s="1"/>
  <c r="BA247" i="1"/>
  <c r="BD247" i="1" s="1"/>
  <c r="BE247" i="1" s="1"/>
  <c r="BA249" i="1"/>
  <c r="BD249" i="1" s="1"/>
  <c r="BE249" i="1" s="1"/>
  <c r="BA251" i="1"/>
  <c r="BD251" i="1" s="1"/>
  <c r="BE251" i="1" s="1"/>
  <c r="BA253" i="1"/>
  <c r="BD253" i="1" s="1"/>
  <c r="BE253" i="1" s="1"/>
  <c r="BA255" i="1"/>
  <c r="BD255" i="1" s="1"/>
  <c r="BE255" i="1" s="1"/>
  <c r="BA257" i="1"/>
  <c r="BD257" i="1" s="1"/>
  <c r="BE257" i="1" s="1"/>
  <c r="BA259" i="1"/>
  <c r="BD259" i="1" s="1"/>
  <c r="BE259" i="1" s="1"/>
  <c r="BA261" i="1"/>
  <c r="BD261" i="1" s="1"/>
  <c r="BE261" i="1" s="1"/>
  <c r="BA263" i="1"/>
  <c r="BD263" i="1" s="1"/>
  <c r="BE263" i="1" s="1"/>
  <c r="BA265" i="1"/>
  <c r="BD265" i="1" s="1"/>
  <c r="BE265" i="1" s="1"/>
  <c r="BA267" i="1"/>
  <c r="BD267" i="1" s="1"/>
  <c r="BE267" i="1" s="1"/>
  <c r="BA269" i="1"/>
  <c r="BD269" i="1" s="1"/>
  <c r="BE269" i="1" s="1"/>
  <c r="BA271" i="1"/>
  <c r="BD271" i="1" s="1"/>
  <c r="BE271" i="1" s="1"/>
  <c r="BA273" i="1"/>
  <c r="BD273" i="1" s="1"/>
  <c r="BE273" i="1" s="1"/>
  <c r="BA275" i="1"/>
  <c r="BD275" i="1" s="1"/>
  <c r="BE275" i="1" s="1"/>
  <c r="BA277" i="1"/>
  <c r="BD277" i="1" s="1"/>
  <c r="BE277" i="1" s="1"/>
  <c r="BA279" i="1"/>
  <c r="BD279" i="1" s="1"/>
  <c r="BE279" i="1" s="1"/>
  <c r="BA281" i="1"/>
  <c r="BD281" i="1" s="1"/>
  <c r="BE281" i="1" s="1"/>
  <c r="BA283" i="1"/>
  <c r="BD283" i="1" s="1"/>
  <c r="BE283" i="1" s="1"/>
  <c r="BA285" i="1"/>
  <c r="BD285" i="1" s="1"/>
  <c r="BE285" i="1" s="1"/>
  <c r="BA287" i="1"/>
  <c r="BD287" i="1" s="1"/>
  <c r="BE287" i="1" s="1"/>
  <c r="BA289" i="1"/>
  <c r="BD289" i="1" s="1"/>
  <c r="BE289" i="1" s="1"/>
  <c r="BA291" i="1"/>
  <c r="BD291" i="1" s="1"/>
  <c r="BE291" i="1" s="1"/>
  <c r="BA293" i="1"/>
  <c r="BD293" i="1" s="1"/>
  <c r="BE293" i="1" s="1"/>
  <c r="BA295" i="1"/>
  <c r="BD295" i="1" s="1"/>
  <c r="BE295" i="1" s="1"/>
  <c r="BA297" i="1"/>
  <c r="BD297" i="1" s="1"/>
  <c r="BE297" i="1" s="1"/>
  <c r="BA299" i="1"/>
  <c r="BD299" i="1" s="1"/>
  <c r="BE299" i="1" s="1"/>
  <c r="BA301" i="1"/>
  <c r="BD301" i="1" s="1"/>
  <c r="BE301" i="1" s="1"/>
  <c r="BA303" i="1"/>
  <c r="BD303" i="1" s="1"/>
  <c r="BE303" i="1" s="1"/>
  <c r="BA305" i="1"/>
  <c r="BD305" i="1" s="1"/>
  <c r="BE305" i="1" s="1"/>
  <c r="BA307" i="1"/>
  <c r="BD307" i="1" s="1"/>
  <c r="BE307" i="1" s="1"/>
  <c r="BA309" i="1"/>
  <c r="BD309" i="1" s="1"/>
  <c r="BE309" i="1" s="1"/>
  <c r="BA311" i="1"/>
  <c r="BD311" i="1" s="1"/>
  <c r="BE311" i="1" s="1"/>
  <c r="BA313" i="1"/>
  <c r="BD313" i="1" s="1"/>
  <c r="BE313" i="1" s="1"/>
  <c r="BA315" i="1"/>
  <c r="BD315" i="1" s="1"/>
  <c r="BE315" i="1" s="1"/>
  <c r="BA317" i="1"/>
  <c r="BD317" i="1" s="1"/>
  <c r="BE317" i="1" s="1"/>
  <c r="BA319" i="1"/>
  <c r="BD319" i="1" s="1"/>
  <c r="BE319" i="1" s="1"/>
  <c r="BA321" i="1"/>
  <c r="BD321" i="1" s="1"/>
  <c r="BE321" i="1" s="1"/>
  <c r="BA323" i="1"/>
  <c r="BD323" i="1" s="1"/>
  <c r="BE323" i="1" s="1"/>
  <c r="BA325" i="1"/>
  <c r="BD325" i="1" s="1"/>
  <c r="BE325" i="1" s="1"/>
  <c r="BA327" i="1"/>
  <c r="BD327" i="1" s="1"/>
  <c r="BE327" i="1" s="1"/>
  <c r="BA329" i="1"/>
  <c r="BD329" i="1" s="1"/>
  <c r="BE329" i="1" s="1"/>
  <c r="BA331" i="1"/>
  <c r="BD331" i="1" s="1"/>
  <c r="BE331" i="1" s="1"/>
  <c r="BA333" i="1"/>
  <c r="BD333" i="1" s="1"/>
  <c r="BE333" i="1" s="1"/>
  <c r="BA335" i="1"/>
  <c r="BD335" i="1" s="1"/>
  <c r="BE335" i="1" s="1"/>
  <c r="BA337" i="1"/>
  <c r="BD337" i="1" s="1"/>
  <c r="BE337" i="1" s="1"/>
  <c r="BA339" i="1"/>
  <c r="BD339" i="1" s="1"/>
  <c r="BE339" i="1" s="1"/>
  <c r="BA341" i="1"/>
  <c r="BD341" i="1" s="1"/>
  <c r="BE341" i="1" s="1"/>
  <c r="BA343" i="1"/>
  <c r="BD343" i="1" s="1"/>
  <c r="BE343" i="1" s="1"/>
  <c r="BA345" i="1"/>
  <c r="BD345" i="1" s="1"/>
  <c r="BE345" i="1" s="1"/>
  <c r="BA347" i="1"/>
  <c r="BD347" i="1" s="1"/>
  <c r="BE347" i="1" s="1"/>
  <c r="BA349" i="1"/>
  <c r="BD349" i="1" s="1"/>
  <c r="BE349" i="1" s="1"/>
  <c r="BA351" i="1"/>
  <c r="BD351" i="1" s="1"/>
  <c r="BE351" i="1" s="1"/>
  <c r="BA353" i="1"/>
  <c r="BD353" i="1" s="1"/>
  <c r="BE353" i="1" s="1"/>
  <c r="BD355" i="1"/>
  <c r="BE355" i="1" s="1"/>
  <c r="AN356" i="1"/>
  <c r="AI356" i="1"/>
  <c r="AX356" i="1" s="1"/>
  <c r="BD357" i="1"/>
  <c r="BE357" i="1" s="1"/>
  <c r="AN358" i="1"/>
  <c r="AI358" i="1"/>
  <c r="BD359" i="1"/>
  <c r="BE359" i="1" s="1"/>
  <c r="BD361" i="1"/>
  <c r="BE361" i="1" s="1"/>
  <c r="AX363" i="1"/>
  <c r="BA363" i="1"/>
  <c r="BD363" i="1" s="1"/>
  <c r="BE363" i="1" s="1"/>
  <c r="BD365" i="1"/>
  <c r="BE365" i="1" s="1"/>
  <c r="BF366" i="1"/>
  <c r="BG366" i="1"/>
  <c r="AV367" i="1"/>
  <c r="BG367" i="1"/>
  <c r="BF367" i="1"/>
  <c r="BF368" i="1"/>
  <c r="BG368" i="1"/>
  <c r="AV369" i="1"/>
  <c r="BG369" i="1"/>
  <c r="BF369" i="1"/>
  <c r="BF370" i="1"/>
  <c r="BG370" i="1"/>
  <c r="AV371" i="1"/>
  <c r="BG371" i="1"/>
  <c r="BF371" i="1"/>
  <c r="BF373" i="1"/>
  <c r="BG373" i="1"/>
  <c r="AV374" i="1"/>
  <c r="BG374" i="1"/>
  <c r="BF374" i="1"/>
  <c r="AO375" i="1"/>
  <c r="AQ375" i="1" s="1"/>
  <c r="AR375" i="1" s="1"/>
  <c r="BF375" i="1"/>
  <c r="BG375" i="1"/>
  <c r="AZ375" i="1"/>
  <c r="AO376" i="1"/>
  <c r="AQ376" i="1" s="1"/>
  <c r="AR376" i="1" s="1"/>
  <c r="AO378" i="1"/>
  <c r="AQ378" i="1" s="1"/>
  <c r="AR378" i="1" s="1"/>
  <c r="BG380" i="1"/>
  <c r="BF380" i="1"/>
  <c r="AX382" i="1"/>
  <c r="AO383" i="1"/>
  <c r="AQ383" i="1" s="1"/>
  <c r="AR383" i="1" s="1"/>
  <c r="AV384" i="1"/>
  <c r="AO387" i="1"/>
  <c r="AQ387" i="1" s="1"/>
  <c r="AR387" i="1" s="1"/>
  <c r="AO388" i="1"/>
  <c r="AQ388" i="1" s="1"/>
  <c r="AR388" i="1" s="1"/>
  <c r="AV389" i="1"/>
  <c r="BG391" i="1"/>
  <c r="BF391" i="1"/>
  <c r="AO392" i="1"/>
  <c r="AQ392" i="1" s="1"/>
  <c r="AR392" i="1" s="1"/>
  <c r="BF392" i="1"/>
  <c r="BG392" i="1"/>
  <c r="AZ392" i="1"/>
  <c r="AV393" i="1"/>
  <c r="BD393" i="1"/>
  <c r="BE393" i="1" s="1"/>
  <c r="BF394" i="1"/>
  <c r="BG394" i="1"/>
  <c r="AZ394" i="1"/>
  <c r="AO395" i="1"/>
  <c r="AQ395" i="1" s="1"/>
  <c r="AR395" i="1" s="1"/>
  <c r="AX396" i="1"/>
  <c r="AV397" i="1"/>
  <c r="BD397" i="1"/>
  <c r="BE397" i="1" s="1"/>
  <c r="BF398" i="1"/>
  <c r="BG398" i="1"/>
  <c r="AZ398" i="1"/>
  <c r="AV399" i="1"/>
  <c r="BD399" i="1"/>
  <c r="BE399" i="1" s="1"/>
  <c r="AO400" i="1"/>
  <c r="AQ400" i="1" s="1"/>
  <c r="AR400" i="1" s="1"/>
  <c r="AZ400" i="1"/>
  <c r="AX401" i="1"/>
  <c r="AZ402" i="1"/>
  <c r="AO404" i="1"/>
  <c r="AQ404" i="1" s="1"/>
  <c r="AR404" i="1" s="1"/>
  <c r="AZ404" i="1"/>
  <c r="AZ406" i="1"/>
  <c r="AX407" i="1"/>
  <c r="AO409" i="1"/>
  <c r="AQ409" i="1" s="1"/>
  <c r="AR409" i="1" s="1"/>
  <c r="BF409" i="1"/>
  <c r="BG409" i="1"/>
  <c r="AZ409" i="1"/>
  <c r="AV410" i="1"/>
  <c r="BD410" i="1"/>
  <c r="BE410" i="1" s="1"/>
  <c r="BF411" i="1"/>
  <c r="BG411" i="1"/>
  <c r="AZ411" i="1"/>
  <c r="AO412" i="1"/>
  <c r="AQ412" i="1" s="1"/>
  <c r="AR412" i="1" s="1"/>
  <c r="AO414" i="1"/>
  <c r="AQ414" i="1" s="1"/>
  <c r="AR414" i="1" s="1"/>
  <c r="AV416" i="1"/>
  <c r="BD416" i="1"/>
  <c r="BE416" i="1" s="1"/>
  <c r="AO417" i="1"/>
  <c r="AQ417" i="1" s="1"/>
  <c r="AR417" i="1" s="1"/>
  <c r="BF417" i="1"/>
  <c r="BG417" i="1"/>
  <c r="AZ417" i="1"/>
  <c r="AV418" i="1"/>
  <c r="BD418" i="1"/>
  <c r="BE418" i="1" s="1"/>
  <c r="AO419" i="1"/>
  <c r="AQ419" i="1" s="1"/>
  <c r="AR419" i="1" s="1"/>
  <c r="BF419" i="1"/>
  <c r="BG419" i="1"/>
  <c r="AZ419" i="1"/>
  <c r="AO420" i="1"/>
  <c r="AQ420" i="1" s="1"/>
  <c r="AR420" i="1" s="1"/>
  <c r="AX421" i="1"/>
  <c r="AV422" i="1"/>
  <c r="BD422" i="1"/>
  <c r="BE422" i="1" s="1"/>
  <c r="BF423" i="1"/>
  <c r="BG423" i="1"/>
  <c r="AZ423" i="1"/>
  <c r="AV424" i="1"/>
  <c r="BD424" i="1"/>
  <c r="BE424" i="1" s="1"/>
  <c r="AO425" i="1"/>
  <c r="AQ425" i="1" s="1"/>
  <c r="AR425" i="1" s="1"/>
  <c r="BF425" i="1"/>
  <c r="BG425" i="1"/>
  <c r="AZ425" i="1"/>
  <c r="AO426" i="1"/>
  <c r="AQ426" i="1" s="1"/>
  <c r="AR426" i="1" s="1"/>
  <c r="AX427" i="1"/>
  <c r="BD428" i="1"/>
  <c r="BE428" i="1" s="1"/>
  <c r="AV429" i="1"/>
  <c r="BD429" i="1"/>
  <c r="BE429" i="1" s="1"/>
  <c r="BF430" i="1"/>
  <c r="BG430" i="1"/>
  <c r="AZ430" i="1"/>
  <c r="AO431" i="1"/>
  <c r="AQ431" i="1" s="1"/>
  <c r="AR431" i="1" s="1"/>
  <c r="AV433" i="1"/>
  <c r="BD433" i="1"/>
  <c r="BE433" i="1" s="1"/>
  <c r="BF434" i="1"/>
  <c r="BG434" i="1"/>
  <c r="AZ434" i="1"/>
  <c r="AV435" i="1"/>
  <c r="BD435" i="1"/>
  <c r="BE435" i="1" s="1"/>
  <c r="AO436" i="1"/>
  <c r="AQ436" i="1" s="1"/>
  <c r="AR436" i="1" s="1"/>
  <c r="BF436" i="1"/>
  <c r="BG436" i="1"/>
  <c r="AZ436" i="1"/>
  <c r="AV437" i="1"/>
  <c r="BD437" i="1"/>
  <c r="BE437" i="1" s="1"/>
  <c r="AO438" i="1"/>
  <c r="AQ438" i="1" s="1"/>
  <c r="AR438" i="1" s="1"/>
  <c r="BF438" i="1"/>
  <c r="BG438" i="1"/>
  <c r="AZ438" i="1"/>
  <c r="AV439" i="1"/>
  <c r="BD439" i="1"/>
  <c r="BE439" i="1" s="1"/>
  <c r="AO440" i="1"/>
  <c r="AQ440" i="1" s="1"/>
  <c r="AR440" i="1" s="1"/>
  <c r="BF440" i="1"/>
  <c r="BG440" i="1"/>
  <c r="AZ440" i="1"/>
  <c r="AV442" i="1"/>
  <c r="AV446" i="1"/>
  <c r="AV455" i="1"/>
  <c r="AI233" i="1"/>
  <c r="AX233" i="1" s="1"/>
  <c r="AI235" i="1"/>
  <c r="AX235" i="1" s="1"/>
  <c r="AI237" i="1"/>
  <c r="AO237" i="1" s="1"/>
  <c r="AQ237" i="1" s="1"/>
  <c r="AR237" i="1" s="1"/>
  <c r="AI243" i="1"/>
  <c r="AX243" i="1" s="1"/>
  <c r="AI245" i="1"/>
  <c r="AO245" i="1" s="1"/>
  <c r="AQ245" i="1" s="1"/>
  <c r="AR245" i="1" s="1"/>
  <c r="AI253" i="1"/>
  <c r="AX253" i="1" s="1"/>
  <c r="AI255" i="1"/>
  <c r="AX255" i="1" s="1"/>
  <c r="AI257" i="1"/>
  <c r="AO257" i="1" s="1"/>
  <c r="AQ257" i="1" s="1"/>
  <c r="AR257" i="1" s="1"/>
  <c r="AI259" i="1"/>
  <c r="AO259" i="1" s="1"/>
  <c r="AQ259" i="1" s="1"/>
  <c r="AR259" i="1" s="1"/>
  <c r="AI261" i="1"/>
  <c r="AO261" i="1" s="1"/>
  <c r="AQ261" i="1" s="1"/>
  <c r="AR261" i="1" s="1"/>
  <c r="AI265" i="1"/>
  <c r="AO265" i="1" s="1"/>
  <c r="AQ265" i="1" s="1"/>
  <c r="AR265" i="1" s="1"/>
  <c r="AI269" i="1"/>
  <c r="AX269" i="1" s="1"/>
  <c r="AI275" i="1"/>
  <c r="AX275" i="1" s="1"/>
  <c r="AI277" i="1"/>
  <c r="AO277" i="1" s="1"/>
  <c r="AQ277" i="1" s="1"/>
  <c r="AR277" i="1" s="1"/>
  <c r="AI283" i="1"/>
  <c r="AX283" i="1" s="1"/>
  <c r="AI291" i="1"/>
  <c r="AX291" i="1" s="1"/>
  <c r="AI297" i="1"/>
  <c r="AX297" i="1" s="1"/>
  <c r="AI299" i="1"/>
  <c r="AX299" i="1" s="1"/>
  <c r="AI303" i="1"/>
  <c r="AO303" i="1" s="1"/>
  <c r="AQ303" i="1" s="1"/>
  <c r="AR303" i="1" s="1"/>
  <c r="AI307" i="1"/>
  <c r="AX307" i="1" s="1"/>
  <c r="AI311" i="1"/>
  <c r="AO311" i="1" s="1"/>
  <c r="AQ311" i="1" s="1"/>
  <c r="AR311" i="1" s="1"/>
  <c r="AI315" i="1"/>
  <c r="AO315" i="1" s="1"/>
  <c r="AQ315" i="1" s="1"/>
  <c r="AR315" i="1" s="1"/>
  <c r="AI319" i="1"/>
  <c r="AO319" i="1" s="1"/>
  <c r="AQ319" i="1" s="1"/>
  <c r="AR319" i="1" s="1"/>
  <c r="AI325" i="1"/>
  <c r="AO325" i="1" s="1"/>
  <c r="AQ325" i="1" s="1"/>
  <c r="AR325" i="1" s="1"/>
  <c r="AI329" i="1"/>
  <c r="AO329" i="1" s="1"/>
  <c r="AQ329" i="1" s="1"/>
  <c r="AR329" i="1" s="1"/>
  <c r="AI331" i="1"/>
  <c r="AX331" i="1" s="1"/>
  <c r="AI333" i="1"/>
  <c r="AO333" i="1" s="1"/>
  <c r="AQ333" i="1" s="1"/>
  <c r="AR333" i="1" s="1"/>
  <c r="AI337" i="1"/>
  <c r="AO337" i="1" s="1"/>
  <c r="AQ337" i="1" s="1"/>
  <c r="AR337" i="1" s="1"/>
  <c r="AI347" i="1"/>
  <c r="AX347" i="1" s="1"/>
  <c r="AI349" i="1"/>
  <c r="AO349" i="1" s="1"/>
  <c r="AQ349" i="1" s="1"/>
  <c r="AR349" i="1" s="1"/>
  <c r="AI351" i="1"/>
  <c r="AX351" i="1" s="1"/>
  <c r="AO355" i="1"/>
  <c r="AQ355" i="1" s="1"/>
  <c r="AR355" i="1" s="1"/>
  <c r="Z356" i="1"/>
  <c r="AC356" i="1" s="1"/>
  <c r="AB356" i="1"/>
  <c r="BA356" i="1"/>
  <c r="BD356" i="1" s="1"/>
  <c r="BE356" i="1" s="1"/>
  <c r="AO357" i="1"/>
  <c r="AQ357" i="1" s="1"/>
  <c r="AR357" i="1" s="1"/>
  <c r="Z358" i="1"/>
  <c r="AC358" i="1" s="1"/>
  <c r="AB358" i="1"/>
  <c r="AX358" i="1"/>
  <c r="BA358" i="1"/>
  <c r="BD358" i="1" s="1"/>
  <c r="BE358" i="1" s="1"/>
  <c r="AO359" i="1"/>
  <c r="AQ359" i="1" s="1"/>
  <c r="AR359" i="1" s="1"/>
  <c r="Z360" i="1"/>
  <c r="AC360" i="1" s="1"/>
  <c r="AB360" i="1"/>
  <c r="AX360" i="1"/>
  <c r="BA360" i="1"/>
  <c r="BD360" i="1" s="1"/>
  <c r="BE360" i="1" s="1"/>
  <c r="AO361" i="1"/>
  <c r="AQ361" i="1" s="1"/>
  <c r="AR361" i="1" s="1"/>
  <c r="Z362" i="1"/>
  <c r="AC362" i="1" s="1"/>
  <c r="AB362" i="1"/>
  <c r="AX362" i="1"/>
  <c r="BA362" i="1"/>
  <c r="BD362" i="1" s="1"/>
  <c r="BE362" i="1" s="1"/>
  <c r="AV363" i="1"/>
  <c r="AZ363" i="1"/>
  <c r="Z364" i="1"/>
  <c r="AC364" i="1" s="1"/>
  <c r="AB364" i="1"/>
  <c r="AX364" i="1"/>
  <c r="BA364" i="1"/>
  <c r="BD364" i="1" s="1"/>
  <c r="BE364" i="1" s="1"/>
  <c r="AO365" i="1"/>
  <c r="AQ365" i="1" s="1"/>
  <c r="AR365" i="1" s="1"/>
  <c r="Z366" i="1"/>
  <c r="AC366" i="1" s="1"/>
  <c r="AB366" i="1"/>
  <c r="AO367" i="1"/>
  <c r="AQ367" i="1" s="1"/>
  <c r="AR367" i="1" s="1"/>
  <c r="AO369" i="1"/>
  <c r="AQ369" i="1" s="1"/>
  <c r="AR369" i="1" s="1"/>
  <c r="AO371" i="1"/>
  <c r="AQ371" i="1" s="1"/>
  <c r="AR371" i="1" s="1"/>
  <c r="AO374" i="1"/>
  <c r="AQ374" i="1" s="1"/>
  <c r="AR374" i="1" s="1"/>
  <c r="AX375" i="1"/>
  <c r="BF377" i="1"/>
  <c r="BG377" i="1"/>
  <c r="AZ377" i="1"/>
  <c r="AV378" i="1"/>
  <c r="BD378" i="1"/>
  <c r="BE378" i="1" s="1"/>
  <c r="BF379" i="1"/>
  <c r="BG379" i="1"/>
  <c r="AZ379" i="1"/>
  <c r="AO380" i="1"/>
  <c r="AQ380" i="1" s="1"/>
  <c r="AR380" i="1" s="1"/>
  <c r="AO382" i="1"/>
  <c r="AQ382" i="1" s="1"/>
  <c r="AR382" i="1" s="1"/>
  <c r="BF382" i="1"/>
  <c r="BG382" i="1"/>
  <c r="AZ382" i="1"/>
  <c r="AV383" i="1"/>
  <c r="BD383" i="1"/>
  <c r="BE383" i="1" s="1"/>
  <c r="BG383" i="1" s="1"/>
  <c r="AO384" i="1"/>
  <c r="AQ384" i="1" s="1"/>
  <c r="AR384" i="1" s="1"/>
  <c r="AO385" i="1"/>
  <c r="AQ385" i="1" s="1"/>
  <c r="AR385" i="1" s="1"/>
  <c r="AO386" i="1"/>
  <c r="AQ386" i="1" s="1"/>
  <c r="AR386" i="1" s="1"/>
  <c r="AV387" i="1"/>
  <c r="BD387" i="1"/>
  <c r="BE387" i="1" s="1"/>
  <c r="BG387" i="1" s="1"/>
  <c r="AV388" i="1"/>
  <c r="BD388" i="1"/>
  <c r="BE388" i="1" s="1"/>
  <c r="BG388" i="1" s="1"/>
  <c r="AO389" i="1"/>
  <c r="AQ389" i="1" s="1"/>
  <c r="AR389" i="1" s="1"/>
  <c r="AO391" i="1"/>
  <c r="AQ391" i="1" s="1"/>
  <c r="AR391" i="1" s="1"/>
  <c r="AX392" i="1"/>
  <c r="AO393" i="1"/>
  <c r="AQ393" i="1" s="1"/>
  <c r="AR393" i="1" s="1"/>
  <c r="AO396" i="1"/>
  <c r="AQ396" i="1" s="1"/>
  <c r="AR396" i="1" s="1"/>
  <c r="BF396" i="1"/>
  <c r="BG396" i="1"/>
  <c r="AO397" i="1"/>
  <c r="AQ397" i="1" s="1"/>
  <c r="AR397" i="1" s="1"/>
  <c r="AO399" i="1"/>
  <c r="AQ399" i="1" s="1"/>
  <c r="AR399" i="1" s="1"/>
  <c r="AX400" i="1"/>
  <c r="AO401" i="1"/>
  <c r="AQ401" i="1" s="1"/>
  <c r="AR401" i="1" s="1"/>
  <c r="AX404" i="1"/>
  <c r="AO407" i="1"/>
  <c r="AQ407" i="1" s="1"/>
  <c r="AR407" i="1" s="1"/>
  <c r="AX409" i="1"/>
  <c r="AO410" i="1"/>
  <c r="AQ410" i="1" s="1"/>
  <c r="AR410" i="1" s="1"/>
  <c r="BF413" i="1"/>
  <c r="BG413" i="1"/>
  <c r="AV414" i="1"/>
  <c r="BF415" i="1"/>
  <c r="BG415" i="1"/>
  <c r="AO416" i="1"/>
  <c r="AQ416" i="1" s="1"/>
  <c r="AR416" i="1" s="1"/>
  <c r="AX417" i="1"/>
  <c r="AO418" i="1"/>
  <c r="AQ418" i="1" s="1"/>
  <c r="AR418" i="1" s="1"/>
  <c r="AX419" i="1"/>
  <c r="AO421" i="1"/>
  <c r="AQ421" i="1" s="1"/>
  <c r="AR421" i="1" s="1"/>
  <c r="BF421" i="1"/>
  <c r="BG421" i="1"/>
  <c r="AO422" i="1"/>
  <c r="AQ422" i="1" s="1"/>
  <c r="AR422" i="1" s="1"/>
  <c r="AO424" i="1"/>
  <c r="AQ424" i="1" s="1"/>
  <c r="AR424" i="1" s="1"/>
  <c r="AX425" i="1"/>
  <c r="AO427" i="1"/>
  <c r="AQ427" i="1" s="1"/>
  <c r="AR427" i="1" s="1"/>
  <c r="BF427" i="1"/>
  <c r="BG427" i="1"/>
  <c r="AO429" i="1"/>
  <c r="AQ429" i="1" s="1"/>
  <c r="AR429" i="1" s="1"/>
  <c r="BF432" i="1"/>
  <c r="BG432" i="1"/>
  <c r="AO433" i="1"/>
  <c r="AQ433" i="1" s="1"/>
  <c r="AR433" i="1" s="1"/>
  <c r="AO435" i="1"/>
  <c r="AQ435" i="1" s="1"/>
  <c r="AR435" i="1" s="1"/>
  <c r="AX436" i="1"/>
  <c r="AO437" i="1"/>
  <c r="AQ437" i="1" s="1"/>
  <c r="AR437" i="1" s="1"/>
  <c r="AX438" i="1"/>
  <c r="AO439" i="1"/>
  <c r="AQ439" i="1" s="1"/>
  <c r="AR439" i="1" s="1"/>
  <c r="AX440" i="1"/>
  <c r="AO441" i="1"/>
  <c r="AQ441" i="1" s="1"/>
  <c r="AR441" i="1" s="1"/>
  <c r="AV444" i="1"/>
  <c r="BG448" i="1"/>
  <c r="BF448" i="1"/>
  <c r="AV449" i="1"/>
  <c r="BG450" i="1"/>
  <c r="BF450" i="1"/>
  <c r="AV451" i="1"/>
  <c r="BG452" i="1"/>
  <c r="BF452" i="1"/>
  <c r="AV453" i="1"/>
  <c r="BG454" i="1"/>
  <c r="BF454" i="1"/>
  <c r="AV456" i="1"/>
  <c r="AI366" i="1"/>
  <c r="AO366" i="1" s="1"/>
  <c r="AQ366" i="1" s="1"/>
  <c r="AR366" i="1" s="1"/>
  <c r="AV366" i="1"/>
  <c r="AI368" i="1"/>
  <c r="AO368" i="1" s="1"/>
  <c r="AQ368" i="1" s="1"/>
  <c r="AR368" i="1" s="1"/>
  <c r="AV368" i="1"/>
  <c r="AI370" i="1"/>
  <c r="AO370" i="1" s="1"/>
  <c r="AQ370" i="1" s="1"/>
  <c r="AR370" i="1" s="1"/>
  <c r="AV370" i="1"/>
  <c r="AI373" i="1"/>
  <c r="AO373" i="1" s="1"/>
  <c r="AQ373" i="1" s="1"/>
  <c r="AR373" i="1" s="1"/>
  <c r="AV373" i="1"/>
  <c r="AV375" i="1"/>
  <c r="AI377" i="1"/>
  <c r="AX377" i="1" s="1"/>
  <c r="AV377" i="1"/>
  <c r="AI379" i="1"/>
  <c r="AX379" i="1" s="1"/>
  <c r="AV379" i="1"/>
  <c r="AI381" i="1"/>
  <c r="AO381" i="1" s="1"/>
  <c r="AQ381" i="1" s="1"/>
  <c r="AR381" i="1" s="1"/>
  <c r="AV381" i="1"/>
  <c r="AV382" i="1"/>
  <c r="AV392" i="1"/>
  <c r="AI394" i="1"/>
  <c r="AO394" i="1" s="1"/>
  <c r="AQ394" i="1" s="1"/>
  <c r="AR394" i="1" s="1"/>
  <c r="AV394" i="1"/>
  <c r="AV396" i="1"/>
  <c r="AI398" i="1"/>
  <c r="AX398" i="1" s="1"/>
  <c r="AV398" i="1"/>
  <c r="AV400" i="1"/>
  <c r="AV401" i="1"/>
  <c r="AI402" i="1"/>
  <c r="AO402" i="1" s="1"/>
  <c r="AQ402" i="1" s="1"/>
  <c r="AR402" i="1" s="1"/>
  <c r="AV402" i="1"/>
  <c r="AI403" i="1"/>
  <c r="AX403" i="1" s="1"/>
  <c r="AV403" i="1"/>
  <c r="AV404" i="1"/>
  <c r="AI405" i="1"/>
  <c r="AX405" i="1" s="1"/>
  <c r="AV405" i="1"/>
  <c r="AI406" i="1"/>
  <c r="AO406" i="1" s="1"/>
  <c r="AQ406" i="1" s="1"/>
  <c r="AR406" i="1" s="1"/>
  <c r="AV406" i="1"/>
  <c r="AV407" i="1"/>
  <c r="AV409" i="1"/>
  <c r="AI411" i="1"/>
  <c r="AO411" i="1" s="1"/>
  <c r="AQ411" i="1" s="1"/>
  <c r="AR411" i="1" s="1"/>
  <c r="AV411" i="1"/>
  <c r="AI413" i="1"/>
  <c r="AX413" i="1" s="1"/>
  <c r="AV413" i="1"/>
  <c r="AI415" i="1"/>
  <c r="AX415" i="1" s="1"/>
  <c r="AV415" i="1"/>
  <c r="AV417" i="1"/>
  <c r="AV419" i="1"/>
  <c r="AV421" i="1"/>
  <c r="AI423" i="1"/>
  <c r="AX423" i="1" s="1"/>
  <c r="AV423" i="1"/>
  <c r="AV425" i="1"/>
  <c r="AV427" i="1"/>
  <c r="AI430" i="1"/>
  <c r="AX430" i="1" s="1"/>
  <c r="AV430" i="1"/>
  <c r="AI432" i="1"/>
  <c r="AX432" i="1" s="1"/>
  <c r="AV432" i="1"/>
  <c r="AI434" i="1"/>
  <c r="AO434" i="1" s="1"/>
  <c r="AQ434" i="1" s="1"/>
  <c r="AR434" i="1" s="1"/>
  <c r="AV434" i="1"/>
  <c r="AV436" i="1"/>
  <c r="AV438" i="1"/>
  <c r="AV440" i="1"/>
  <c r="AV441" i="1"/>
  <c r="AZ441" i="1"/>
  <c r="AA442" i="1"/>
  <c r="BA442" i="1"/>
  <c r="BD442" i="1" s="1"/>
  <c r="BE442" i="1" s="1"/>
  <c r="AV443" i="1"/>
  <c r="AZ443" i="1"/>
  <c r="AA444" i="1"/>
  <c r="BA444" i="1"/>
  <c r="BD444" i="1" s="1"/>
  <c r="BE444" i="1" s="1"/>
  <c r="AV445" i="1"/>
  <c r="AZ445" i="1"/>
  <c r="AA446" i="1"/>
  <c r="BA446" i="1"/>
  <c r="BD446" i="1" s="1"/>
  <c r="BE446" i="1" s="1"/>
  <c r="AZ447" i="1"/>
  <c r="BD447" i="1" s="1"/>
  <c r="BE447" i="1" s="1"/>
  <c r="Z448" i="1"/>
  <c r="AC448" i="1" s="1"/>
  <c r="AB448" i="1"/>
  <c r="AX448" i="1"/>
  <c r="AO449" i="1"/>
  <c r="AQ449" i="1" s="1"/>
  <c r="AR449" i="1" s="1"/>
  <c r="Z450" i="1"/>
  <c r="AC450" i="1" s="1"/>
  <c r="AB450" i="1"/>
  <c r="AO451" i="1"/>
  <c r="AQ451" i="1" s="1"/>
  <c r="AR451" i="1" s="1"/>
  <c r="Z452" i="1"/>
  <c r="AC452" i="1" s="1"/>
  <c r="AB452" i="1"/>
  <c r="AO453" i="1"/>
  <c r="AQ453" i="1" s="1"/>
  <c r="AR453" i="1" s="1"/>
  <c r="Z454" i="1"/>
  <c r="AC454" i="1" s="1"/>
  <c r="AB454" i="1"/>
  <c r="AX454" i="1"/>
  <c r="AO455" i="1"/>
  <c r="AQ455" i="1" s="1"/>
  <c r="AR455" i="1" s="1"/>
  <c r="AA456" i="1"/>
  <c r="BA456" i="1"/>
  <c r="BD456" i="1" s="1"/>
  <c r="BE456" i="1" s="1"/>
  <c r="AO458" i="1"/>
  <c r="AQ458" i="1" s="1"/>
  <c r="AR458" i="1" s="1"/>
  <c r="BD458" i="1"/>
  <c r="BE458" i="1" s="1"/>
  <c r="BG458" i="1" s="1"/>
  <c r="AO459" i="1"/>
  <c r="AQ459" i="1" s="1"/>
  <c r="AR459" i="1" s="1"/>
  <c r="AV460" i="1"/>
  <c r="BD460" i="1"/>
  <c r="BE460" i="1" s="1"/>
  <c r="BG460" i="1" s="1"/>
  <c r="AO461" i="1"/>
  <c r="AQ461" i="1" s="1"/>
  <c r="AR461" i="1" s="1"/>
  <c r="AV462" i="1"/>
  <c r="BD462" i="1"/>
  <c r="BE462" i="1" s="1"/>
  <c r="BG462" i="1" s="1"/>
  <c r="AV463" i="1"/>
  <c r="BD463" i="1"/>
  <c r="BE463" i="1" s="1"/>
  <c r="BG463" i="1" s="1"/>
  <c r="AO464" i="1"/>
  <c r="AQ464" i="1" s="1"/>
  <c r="AR464" i="1" s="1"/>
  <c r="AO465" i="1"/>
  <c r="AQ465" i="1" s="1"/>
  <c r="AR465" i="1" s="1"/>
  <c r="AV466" i="1"/>
  <c r="BD466" i="1"/>
  <c r="BE466" i="1" s="1"/>
  <c r="AO467" i="1"/>
  <c r="AQ467" i="1" s="1"/>
  <c r="AR467" i="1" s="1"/>
  <c r="BF467" i="1"/>
  <c r="BG467" i="1"/>
  <c r="AZ467" i="1"/>
  <c r="AV468" i="1"/>
  <c r="BD468" i="1"/>
  <c r="BE468" i="1" s="1"/>
  <c r="AO469" i="1"/>
  <c r="AQ469" i="1" s="1"/>
  <c r="AR469" i="1" s="1"/>
  <c r="BF469" i="1"/>
  <c r="BG469" i="1"/>
  <c r="AZ469" i="1"/>
  <c r="AO470" i="1"/>
  <c r="AQ470" i="1" s="1"/>
  <c r="AR470" i="1" s="1"/>
  <c r="AV472" i="1"/>
  <c r="BD472" i="1"/>
  <c r="BE472" i="1" s="1"/>
  <c r="AO473" i="1"/>
  <c r="AQ473" i="1" s="1"/>
  <c r="AR473" i="1" s="1"/>
  <c r="BF473" i="1"/>
  <c r="BG473" i="1"/>
  <c r="AZ473" i="1"/>
  <c r="AV474" i="1"/>
  <c r="BD474" i="1"/>
  <c r="BE474" i="1" s="1"/>
  <c r="AV475" i="1"/>
  <c r="BD475" i="1"/>
  <c r="BE475" i="1" s="1"/>
  <c r="AO476" i="1"/>
  <c r="AQ476" i="1" s="1"/>
  <c r="AR476" i="1" s="1"/>
  <c r="BF476" i="1"/>
  <c r="BG476" i="1"/>
  <c r="AZ476" i="1"/>
  <c r="AV477" i="1"/>
  <c r="BD477" i="1"/>
  <c r="BE477" i="1" s="1"/>
  <c r="AO478" i="1"/>
  <c r="AQ478" i="1" s="1"/>
  <c r="AR478" i="1" s="1"/>
  <c r="BF478" i="1"/>
  <c r="BG478" i="1"/>
  <c r="AZ478" i="1"/>
  <c r="AV479" i="1"/>
  <c r="BD479" i="1"/>
  <c r="BE479" i="1" s="1"/>
  <c r="BF480" i="1"/>
  <c r="BG480" i="1"/>
  <c r="AZ480" i="1"/>
  <c r="AV481" i="1"/>
  <c r="BD481" i="1"/>
  <c r="BE481" i="1" s="1"/>
  <c r="BF482" i="1"/>
  <c r="BG482" i="1"/>
  <c r="AZ482" i="1"/>
  <c r="AO483" i="1"/>
  <c r="AQ483" i="1" s="1"/>
  <c r="AR483" i="1" s="1"/>
  <c r="AX484" i="1"/>
  <c r="AV485" i="1"/>
  <c r="BD485" i="1"/>
  <c r="BE485" i="1" s="1"/>
  <c r="AO486" i="1"/>
  <c r="AQ486" i="1" s="1"/>
  <c r="AR486" i="1" s="1"/>
  <c r="BF486" i="1"/>
  <c r="BG486" i="1"/>
  <c r="AZ486" i="1"/>
  <c r="AV487" i="1"/>
  <c r="BD487" i="1"/>
  <c r="BE487" i="1" s="1"/>
  <c r="AO488" i="1"/>
  <c r="AQ488" i="1" s="1"/>
  <c r="AR488" i="1" s="1"/>
  <c r="BF488" i="1"/>
  <c r="BG488" i="1"/>
  <c r="AZ488" i="1"/>
  <c r="AV489" i="1"/>
  <c r="BD489" i="1"/>
  <c r="BE489" i="1" s="1"/>
  <c r="BF490" i="1"/>
  <c r="BG490" i="1"/>
  <c r="AZ490" i="1"/>
  <c r="AO491" i="1"/>
  <c r="AQ491" i="1" s="1"/>
  <c r="AR491" i="1" s="1"/>
  <c r="AV493" i="1"/>
  <c r="BD493" i="1"/>
  <c r="BE493" i="1" s="1"/>
  <c r="AO494" i="1"/>
  <c r="AQ494" i="1" s="1"/>
  <c r="AR494" i="1" s="1"/>
  <c r="BF494" i="1"/>
  <c r="BG494" i="1"/>
  <c r="AZ494" i="1"/>
  <c r="AV495" i="1"/>
  <c r="BD495" i="1"/>
  <c r="BE495" i="1" s="1"/>
  <c r="AO496" i="1"/>
  <c r="AQ496" i="1" s="1"/>
  <c r="AR496" i="1" s="1"/>
  <c r="BF496" i="1"/>
  <c r="BG496" i="1"/>
  <c r="AZ496" i="1"/>
  <c r="AV497" i="1"/>
  <c r="BD497" i="1"/>
  <c r="BE497" i="1" s="1"/>
  <c r="AO498" i="1"/>
  <c r="AQ498" i="1" s="1"/>
  <c r="AR498" i="1" s="1"/>
  <c r="BF498" i="1"/>
  <c r="BG498" i="1"/>
  <c r="AZ498" i="1"/>
  <c r="AO499" i="1"/>
  <c r="AQ499" i="1" s="1"/>
  <c r="AR499" i="1" s="1"/>
  <c r="AV501" i="1"/>
  <c r="BD501" i="1"/>
  <c r="BE501" i="1" s="1"/>
  <c r="BF502" i="1"/>
  <c r="BG502" i="1"/>
  <c r="AZ502" i="1"/>
  <c r="AV503" i="1"/>
  <c r="BD503" i="1"/>
  <c r="BE503" i="1" s="1"/>
  <c r="AO504" i="1"/>
  <c r="AQ504" i="1" s="1"/>
  <c r="AR504" i="1" s="1"/>
  <c r="BF504" i="1"/>
  <c r="BG504" i="1"/>
  <c r="AZ504" i="1"/>
  <c r="AO505" i="1"/>
  <c r="AQ505" i="1" s="1"/>
  <c r="AR505" i="1" s="1"/>
  <c r="AX506" i="1"/>
  <c r="AO507" i="1"/>
  <c r="AQ507" i="1" s="1"/>
  <c r="AR507" i="1" s="1"/>
  <c r="AV508" i="1"/>
  <c r="BG509" i="1"/>
  <c r="BF509" i="1"/>
  <c r="AV510" i="1"/>
  <c r="BG511" i="1"/>
  <c r="BF511" i="1"/>
  <c r="AX441" i="1"/>
  <c r="BA441" i="1"/>
  <c r="BD441" i="1" s="1"/>
  <c r="BE441" i="1" s="1"/>
  <c r="AO442" i="1"/>
  <c r="AQ442" i="1" s="1"/>
  <c r="AR442" i="1" s="1"/>
  <c r="AX443" i="1"/>
  <c r="BA443" i="1"/>
  <c r="BD443" i="1" s="1"/>
  <c r="BE443" i="1" s="1"/>
  <c r="AO444" i="1"/>
  <c r="AQ444" i="1" s="1"/>
  <c r="AR444" i="1" s="1"/>
  <c r="AX445" i="1"/>
  <c r="BA445" i="1"/>
  <c r="BD445" i="1" s="1"/>
  <c r="BE445" i="1" s="1"/>
  <c r="AO446" i="1"/>
  <c r="AQ446" i="1" s="1"/>
  <c r="AR446" i="1" s="1"/>
  <c r="AX447" i="1"/>
  <c r="BA447" i="1"/>
  <c r="AV448" i="1"/>
  <c r="BD449" i="1"/>
  <c r="BE449" i="1" s="1"/>
  <c r="AN450" i="1"/>
  <c r="AI450" i="1"/>
  <c r="AX450" i="1" s="1"/>
  <c r="AV450" i="1"/>
  <c r="BD451" i="1"/>
  <c r="BE451" i="1" s="1"/>
  <c r="AN452" i="1"/>
  <c r="AI452" i="1"/>
  <c r="AX452" i="1" s="1"/>
  <c r="AV452" i="1"/>
  <c r="BD453" i="1"/>
  <c r="BE453" i="1" s="1"/>
  <c r="AV454" i="1"/>
  <c r="BD455" i="1"/>
  <c r="BE455" i="1" s="1"/>
  <c r="BG455" i="1" s="1"/>
  <c r="AO456" i="1"/>
  <c r="AQ456" i="1" s="1"/>
  <c r="AR456" i="1" s="1"/>
  <c r="AV459" i="1"/>
  <c r="AO460" i="1"/>
  <c r="AQ460" i="1" s="1"/>
  <c r="AR460" i="1" s="1"/>
  <c r="AV461" i="1"/>
  <c r="AO462" i="1"/>
  <c r="AQ462" i="1" s="1"/>
  <c r="AR462" i="1" s="1"/>
  <c r="AO463" i="1"/>
  <c r="AQ463" i="1" s="1"/>
  <c r="AR463" i="1" s="1"/>
  <c r="AV464" i="1"/>
  <c r="AO466" i="1"/>
  <c r="AQ466" i="1" s="1"/>
  <c r="AR466" i="1" s="1"/>
  <c r="AX467" i="1"/>
  <c r="AO468" i="1"/>
  <c r="AQ468" i="1" s="1"/>
  <c r="AR468" i="1" s="1"/>
  <c r="AX469" i="1"/>
  <c r="BF471" i="1"/>
  <c r="BG471" i="1"/>
  <c r="AO472" i="1"/>
  <c r="AQ472" i="1" s="1"/>
  <c r="AR472" i="1" s="1"/>
  <c r="AX473" i="1"/>
  <c r="AO474" i="1"/>
  <c r="AQ474" i="1" s="1"/>
  <c r="AR474" i="1" s="1"/>
  <c r="AO475" i="1"/>
  <c r="AQ475" i="1" s="1"/>
  <c r="AR475" i="1" s="1"/>
  <c r="AX476" i="1"/>
  <c r="AO477" i="1"/>
  <c r="AQ477" i="1" s="1"/>
  <c r="AR477" i="1" s="1"/>
  <c r="AX478" i="1"/>
  <c r="AO479" i="1"/>
  <c r="AQ479" i="1" s="1"/>
  <c r="AR479" i="1" s="1"/>
  <c r="AO481" i="1"/>
  <c r="AQ481" i="1" s="1"/>
  <c r="AR481" i="1" s="1"/>
  <c r="AO484" i="1"/>
  <c r="AQ484" i="1" s="1"/>
  <c r="AR484" i="1" s="1"/>
  <c r="BF484" i="1"/>
  <c r="BG484" i="1"/>
  <c r="AO485" i="1"/>
  <c r="AQ485" i="1" s="1"/>
  <c r="AR485" i="1" s="1"/>
  <c r="AX486" i="1"/>
  <c r="AO487" i="1"/>
  <c r="AQ487" i="1" s="1"/>
  <c r="AR487" i="1" s="1"/>
  <c r="AX488" i="1"/>
  <c r="AO489" i="1"/>
  <c r="AQ489" i="1" s="1"/>
  <c r="AR489" i="1" s="1"/>
  <c r="BF492" i="1"/>
  <c r="BG492" i="1"/>
  <c r="AO493" i="1"/>
  <c r="AQ493" i="1" s="1"/>
  <c r="AR493" i="1" s="1"/>
  <c r="AX494" i="1"/>
  <c r="AO495" i="1"/>
  <c r="AQ495" i="1" s="1"/>
  <c r="AR495" i="1" s="1"/>
  <c r="AX496" i="1"/>
  <c r="AO497" i="1"/>
  <c r="AQ497" i="1" s="1"/>
  <c r="AR497" i="1" s="1"/>
  <c r="AX498" i="1"/>
  <c r="BF500" i="1"/>
  <c r="BG500" i="1"/>
  <c r="AO501" i="1"/>
  <c r="AQ501" i="1" s="1"/>
  <c r="AR501" i="1" s="1"/>
  <c r="AO503" i="1"/>
  <c r="AQ503" i="1" s="1"/>
  <c r="AR503" i="1" s="1"/>
  <c r="AX504" i="1"/>
  <c r="AV505" i="1"/>
  <c r="BD505" i="1"/>
  <c r="BE505" i="1" s="1"/>
  <c r="AO506" i="1"/>
  <c r="AQ506" i="1" s="1"/>
  <c r="AR506" i="1" s="1"/>
  <c r="BF506" i="1"/>
  <c r="BG506" i="1"/>
  <c r="AZ506" i="1"/>
  <c r="AV507" i="1"/>
  <c r="BD507" i="1"/>
  <c r="BE507" i="1" s="1"/>
  <c r="BG513" i="1"/>
  <c r="BF513" i="1"/>
  <c r="AV467" i="1"/>
  <c r="AV469" i="1"/>
  <c r="AI471" i="1"/>
  <c r="AX471" i="1" s="1"/>
  <c r="AV471" i="1"/>
  <c r="AV473" i="1"/>
  <c r="AV476" i="1"/>
  <c r="AV478" i="1"/>
  <c r="AI480" i="1"/>
  <c r="AO480" i="1" s="1"/>
  <c r="AQ480" i="1" s="1"/>
  <c r="AR480" i="1" s="1"/>
  <c r="AV480" i="1"/>
  <c r="AI482" i="1"/>
  <c r="AO482" i="1" s="1"/>
  <c r="AQ482" i="1" s="1"/>
  <c r="AR482" i="1" s="1"/>
  <c r="AV482" i="1"/>
  <c r="AV484" i="1"/>
  <c r="AV486" i="1"/>
  <c r="AV488" i="1"/>
  <c r="AI490" i="1"/>
  <c r="AX490" i="1" s="1"/>
  <c r="AV490" i="1"/>
  <c r="AI492" i="1"/>
  <c r="AX492" i="1" s="1"/>
  <c r="AV492" i="1"/>
  <c r="AV494" i="1"/>
  <c r="AV496" i="1"/>
  <c r="AV498" i="1"/>
  <c r="AI500" i="1"/>
  <c r="AX500" i="1" s="1"/>
  <c r="AV500" i="1"/>
  <c r="AI502" i="1"/>
  <c r="AO502" i="1" s="1"/>
  <c r="AQ502" i="1" s="1"/>
  <c r="AR502" i="1" s="1"/>
  <c r="AV502" i="1"/>
  <c r="AV504" i="1"/>
  <c r="AV506" i="1"/>
  <c r="AI508" i="1"/>
  <c r="AX508" i="1" s="1"/>
  <c r="Z509" i="1"/>
  <c r="AC509" i="1" s="1"/>
  <c r="AB509" i="1"/>
  <c r="AO510" i="1"/>
  <c r="AQ510" i="1" s="1"/>
  <c r="AR510" i="1" s="1"/>
  <c r="Z511" i="1"/>
  <c r="AC511" i="1" s="1"/>
  <c r="AB511" i="1"/>
  <c r="AO512" i="1"/>
  <c r="AQ512" i="1" s="1"/>
  <c r="AR512" i="1" s="1"/>
  <c r="Z513" i="1"/>
  <c r="AC513" i="1" s="1"/>
  <c r="AB513" i="1"/>
  <c r="AV514" i="1"/>
  <c r="BD514" i="1"/>
  <c r="BE514" i="1" s="1"/>
  <c r="AO515" i="1"/>
  <c r="AQ515" i="1" s="1"/>
  <c r="AR515" i="1" s="1"/>
  <c r="BF515" i="1"/>
  <c r="BG515" i="1"/>
  <c r="AZ515" i="1"/>
  <c r="AV516" i="1"/>
  <c r="BD516" i="1"/>
  <c r="BE516" i="1" s="1"/>
  <c r="BF517" i="1"/>
  <c r="BG517" i="1"/>
  <c r="AZ517" i="1"/>
  <c r="AV518" i="1"/>
  <c r="BD518" i="1"/>
  <c r="BE518" i="1" s="1"/>
  <c r="AO519" i="1"/>
  <c r="AQ519" i="1" s="1"/>
  <c r="AR519" i="1" s="1"/>
  <c r="BF519" i="1"/>
  <c r="BG519" i="1"/>
  <c r="AZ519" i="1"/>
  <c r="AO520" i="1"/>
  <c r="AQ520" i="1" s="1"/>
  <c r="AR520" i="1" s="1"/>
  <c r="AV522" i="1"/>
  <c r="BD522" i="1"/>
  <c r="BE522" i="1" s="1"/>
  <c r="AO523" i="1"/>
  <c r="AQ523" i="1" s="1"/>
  <c r="AR523" i="1" s="1"/>
  <c r="BF523" i="1"/>
  <c r="BG523" i="1"/>
  <c r="AZ523" i="1"/>
  <c r="AO524" i="1"/>
  <c r="AQ524" i="1" s="1"/>
  <c r="AR524" i="1" s="1"/>
  <c r="AX525" i="1"/>
  <c r="AO526" i="1"/>
  <c r="AQ526" i="1" s="1"/>
  <c r="AR526" i="1" s="1"/>
  <c r="AV528" i="1"/>
  <c r="BG528" i="1"/>
  <c r="BF528" i="1"/>
  <c r="BF529" i="1"/>
  <c r="BG529" i="1"/>
  <c r="AV530" i="1"/>
  <c r="BD530" i="1"/>
  <c r="BE530" i="1" s="1"/>
  <c r="AO531" i="1"/>
  <c r="AQ531" i="1" s="1"/>
  <c r="AR531" i="1" s="1"/>
  <c r="BF531" i="1"/>
  <c r="BG531" i="1"/>
  <c r="AZ531" i="1"/>
  <c r="AV532" i="1"/>
  <c r="BD532" i="1"/>
  <c r="BE532" i="1" s="1"/>
  <c r="BF533" i="1"/>
  <c r="BG533" i="1"/>
  <c r="AZ533" i="1"/>
  <c r="AO534" i="1"/>
  <c r="AQ534" i="1" s="1"/>
  <c r="AR534" i="1" s="1"/>
  <c r="AX535" i="1"/>
  <c r="AO536" i="1"/>
  <c r="AQ536" i="1" s="1"/>
  <c r="AR536" i="1" s="1"/>
  <c r="AO538" i="1"/>
  <c r="AQ538" i="1" s="1"/>
  <c r="AR538" i="1" s="1"/>
  <c r="AX539" i="1"/>
  <c r="BG540" i="1"/>
  <c r="BF540" i="1"/>
  <c r="AO541" i="1"/>
  <c r="AQ541" i="1" s="1"/>
  <c r="AR541" i="1" s="1"/>
  <c r="BF541" i="1"/>
  <c r="BG541" i="1"/>
  <c r="AV542" i="1"/>
  <c r="BD542" i="1"/>
  <c r="BE542" i="1" s="1"/>
  <c r="BF543" i="1"/>
  <c r="BG543" i="1"/>
  <c r="AZ543" i="1"/>
  <c r="AV544" i="1"/>
  <c r="BD544" i="1"/>
  <c r="BE544" i="1" s="1"/>
  <c r="AO545" i="1"/>
  <c r="AQ545" i="1" s="1"/>
  <c r="AR545" i="1" s="1"/>
  <c r="BF545" i="1"/>
  <c r="BG545" i="1"/>
  <c r="AZ545" i="1"/>
  <c r="AV546" i="1"/>
  <c r="BD546" i="1"/>
  <c r="BE546" i="1" s="1"/>
  <c r="AO547" i="1"/>
  <c r="AQ547" i="1" s="1"/>
  <c r="AR547" i="1" s="1"/>
  <c r="BF547" i="1"/>
  <c r="BG547" i="1"/>
  <c r="AZ547" i="1"/>
  <c r="AO548" i="1"/>
  <c r="AQ548" i="1" s="1"/>
  <c r="AR548" i="1" s="1"/>
  <c r="AX549" i="1"/>
  <c r="AO550" i="1"/>
  <c r="AQ550" i="1" s="1"/>
  <c r="AR550" i="1" s="1"/>
  <c r="AV551" i="1"/>
  <c r="AV553" i="1"/>
  <c r="BD508" i="1"/>
  <c r="BE508" i="1" s="1"/>
  <c r="AN509" i="1"/>
  <c r="AO509" i="1" s="1"/>
  <c r="AQ509" i="1" s="1"/>
  <c r="AR509" i="1" s="1"/>
  <c r="AI509" i="1"/>
  <c r="AX509" i="1" s="1"/>
  <c r="AV509" i="1"/>
  <c r="BD510" i="1"/>
  <c r="BE510" i="1" s="1"/>
  <c r="AN511" i="1"/>
  <c r="AO511" i="1" s="1"/>
  <c r="AQ511" i="1" s="1"/>
  <c r="AR511" i="1" s="1"/>
  <c r="AI511" i="1"/>
  <c r="AX511" i="1" s="1"/>
  <c r="AV511" i="1"/>
  <c r="BD512" i="1"/>
  <c r="BE512" i="1" s="1"/>
  <c r="AN513" i="1"/>
  <c r="AO513" i="1" s="1"/>
  <c r="AQ513" i="1" s="1"/>
  <c r="AR513" i="1" s="1"/>
  <c r="AI513" i="1"/>
  <c r="AX513" i="1" s="1"/>
  <c r="AV513" i="1"/>
  <c r="AO514" i="1"/>
  <c r="AQ514" i="1" s="1"/>
  <c r="AR514" i="1" s="1"/>
  <c r="AX515" i="1"/>
  <c r="AO516" i="1"/>
  <c r="AQ516" i="1" s="1"/>
  <c r="AR516" i="1" s="1"/>
  <c r="AO518" i="1"/>
  <c r="AQ518" i="1" s="1"/>
  <c r="AR518" i="1" s="1"/>
  <c r="AX519" i="1"/>
  <c r="BF521" i="1"/>
  <c r="BG521" i="1"/>
  <c r="AO522" i="1"/>
  <c r="AQ522" i="1" s="1"/>
  <c r="AR522" i="1" s="1"/>
  <c r="AX523" i="1"/>
  <c r="AO525" i="1"/>
  <c r="AQ525" i="1" s="1"/>
  <c r="AR525" i="1" s="1"/>
  <c r="BF525" i="1"/>
  <c r="BG525" i="1"/>
  <c r="AV526" i="1"/>
  <c r="BG526" i="1"/>
  <c r="BF526" i="1"/>
  <c r="BF527" i="1"/>
  <c r="BG527" i="1"/>
  <c r="AO528" i="1"/>
  <c r="AQ528" i="1" s="1"/>
  <c r="AR528" i="1" s="1"/>
  <c r="AO530" i="1"/>
  <c r="AQ530" i="1" s="1"/>
  <c r="AR530" i="1" s="1"/>
  <c r="AX531" i="1"/>
  <c r="AO532" i="1"/>
  <c r="AQ532" i="1" s="1"/>
  <c r="AR532" i="1" s="1"/>
  <c r="BG534" i="1"/>
  <c r="BF534" i="1"/>
  <c r="AO535" i="1"/>
  <c r="AQ535" i="1" s="1"/>
  <c r="AR535" i="1" s="1"/>
  <c r="BF535" i="1"/>
  <c r="BG535" i="1"/>
  <c r="AV536" i="1"/>
  <c r="BG536" i="1"/>
  <c r="BF536" i="1"/>
  <c r="BF537" i="1"/>
  <c r="BG537" i="1"/>
  <c r="AV538" i="1"/>
  <c r="BD538" i="1"/>
  <c r="BE538" i="1" s="1"/>
  <c r="AO539" i="1"/>
  <c r="AQ539" i="1" s="1"/>
  <c r="AR539" i="1" s="1"/>
  <c r="BF539" i="1"/>
  <c r="BG539" i="1"/>
  <c r="AZ539" i="1"/>
  <c r="AO540" i="1"/>
  <c r="AQ540" i="1" s="1"/>
  <c r="AR540" i="1" s="1"/>
  <c r="AX541" i="1"/>
  <c r="AO542" i="1"/>
  <c r="AQ542" i="1" s="1"/>
  <c r="AR542" i="1" s="1"/>
  <c r="AO544" i="1"/>
  <c r="AQ544" i="1" s="1"/>
  <c r="AR544" i="1" s="1"/>
  <c r="AX545" i="1"/>
  <c r="AO546" i="1"/>
  <c r="AQ546" i="1" s="1"/>
  <c r="AR546" i="1" s="1"/>
  <c r="AX547" i="1"/>
  <c r="BG548" i="1"/>
  <c r="BF548" i="1"/>
  <c r="AO549" i="1"/>
  <c r="AQ549" i="1" s="1"/>
  <c r="AR549" i="1" s="1"/>
  <c r="BF549" i="1"/>
  <c r="BG549" i="1"/>
  <c r="BG550" i="1"/>
  <c r="BF550" i="1"/>
  <c r="AV515" i="1"/>
  <c r="AI517" i="1"/>
  <c r="AX517" i="1" s="1"/>
  <c r="AV517" i="1"/>
  <c r="AV519" i="1"/>
  <c r="AI521" i="1"/>
  <c r="AX521" i="1" s="1"/>
  <c r="AV521" i="1"/>
  <c r="AV523" i="1"/>
  <c r="AV525" i="1"/>
  <c r="AI527" i="1"/>
  <c r="AX527" i="1" s="1"/>
  <c r="AV527" i="1"/>
  <c r="AI529" i="1"/>
  <c r="AO529" i="1" s="1"/>
  <c r="AQ529" i="1" s="1"/>
  <c r="AR529" i="1" s="1"/>
  <c r="AV529" i="1"/>
  <c r="AV531" i="1"/>
  <c r="AI533" i="1"/>
  <c r="AX533" i="1" s="1"/>
  <c r="AV533" i="1"/>
  <c r="AV535" i="1"/>
  <c r="AI537" i="1"/>
  <c r="AX537" i="1" s="1"/>
  <c r="AV537" i="1"/>
  <c r="AV539" i="1"/>
  <c r="AV541" i="1"/>
  <c r="AI543" i="1"/>
  <c r="AO543" i="1" s="1"/>
  <c r="AQ543" i="1" s="1"/>
  <c r="AR543" i="1" s="1"/>
  <c r="AV543" i="1"/>
  <c r="AV545" i="1"/>
  <c r="AV547" i="1"/>
  <c r="AV549" i="1"/>
  <c r="AV550" i="1"/>
  <c r="AZ550" i="1"/>
  <c r="AA551" i="1"/>
  <c r="BA551" i="1"/>
  <c r="BD551" i="1" s="1"/>
  <c r="BE551" i="1" s="1"/>
  <c r="AN552" i="1"/>
  <c r="AI552" i="1"/>
  <c r="AV552" i="1"/>
  <c r="AZ552" i="1"/>
  <c r="AA553" i="1"/>
  <c r="BA553" i="1"/>
  <c r="BD553" i="1" s="1"/>
  <c r="BE553" i="1" s="1"/>
  <c r="AN554" i="1"/>
  <c r="AO554" i="1" s="1"/>
  <c r="AQ554" i="1" s="1"/>
  <c r="AR554" i="1" s="1"/>
  <c r="AI554" i="1"/>
  <c r="AV554" i="1"/>
  <c r="AZ554" i="1"/>
  <c r="AV555" i="1"/>
  <c r="BD555" i="1"/>
  <c r="BE555" i="1" s="1"/>
  <c r="BF556" i="1"/>
  <c r="BG556" i="1"/>
  <c r="AZ556" i="1"/>
  <c r="AV557" i="1"/>
  <c r="BD557" i="1"/>
  <c r="BE557" i="1" s="1"/>
  <c r="AO558" i="1"/>
  <c r="AQ558" i="1" s="1"/>
  <c r="AR558" i="1" s="1"/>
  <c r="BF558" i="1"/>
  <c r="BG558" i="1"/>
  <c r="AZ558" i="1"/>
  <c r="AO559" i="1"/>
  <c r="AQ559" i="1" s="1"/>
  <c r="AR559" i="1" s="1"/>
  <c r="AO561" i="1"/>
  <c r="AQ561" i="1" s="1"/>
  <c r="AR561" i="1" s="1"/>
  <c r="AX562" i="1"/>
  <c r="AO564" i="1"/>
  <c r="AQ564" i="1" s="1"/>
  <c r="AR564" i="1" s="1"/>
  <c r="AX565" i="1"/>
  <c r="AO566" i="1"/>
  <c r="AQ566" i="1" s="1"/>
  <c r="AR566" i="1" s="1"/>
  <c r="AX567" i="1"/>
  <c r="AV568" i="1"/>
  <c r="BD568" i="1"/>
  <c r="BE568" i="1" s="1"/>
  <c r="AO569" i="1"/>
  <c r="AQ569" i="1" s="1"/>
  <c r="AR569" i="1" s="1"/>
  <c r="BF569" i="1"/>
  <c r="BG569" i="1"/>
  <c r="AZ569" i="1"/>
  <c r="AV570" i="1"/>
  <c r="BD570" i="1"/>
  <c r="BE570" i="1" s="1"/>
  <c r="BF571" i="1"/>
  <c r="BG571" i="1"/>
  <c r="AZ571" i="1"/>
  <c r="AV572" i="1"/>
  <c r="BD572" i="1"/>
  <c r="BE572" i="1" s="1"/>
  <c r="AO573" i="1"/>
  <c r="AQ573" i="1" s="1"/>
  <c r="AR573" i="1" s="1"/>
  <c r="BF573" i="1"/>
  <c r="BG573" i="1"/>
  <c r="AZ573" i="1"/>
  <c r="AV574" i="1"/>
  <c r="BD574" i="1"/>
  <c r="BE574" i="1" s="1"/>
  <c r="AO575" i="1"/>
  <c r="AQ575" i="1" s="1"/>
  <c r="AR575" i="1" s="1"/>
  <c r="BF575" i="1"/>
  <c r="BG575" i="1"/>
  <c r="AZ575" i="1"/>
  <c r="AV576" i="1"/>
  <c r="BD576" i="1"/>
  <c r="BE576" i="1" s="1"/>
  <c r="AO577" i="1"/>
  <c r="AQ577" i="1" s="1"/>
  <c r="AR577" i="1" s="1"/>
  <c r="BF577" i="1"/>
  <c r="BG577" i="1"/>
  <c r="AZ577" i="1"/>
  <c r="AV578" i="1"/>
  <c r="BD578" i="1"/>
  <c r="BE578" i="1" s="1"/>
  <c r="AO579" i="1"/>
  <c r="AQ579" i="1" s="1"/>
  <c r="AR579" i="1" s="1"/>
  <c r="BF579" i="1"/>
  <c r="BG579" i="1"/>
  <c r="AZ579" i="1"/>
  <c r="AO580" i="1"/>
  <c r="AQ580" i="1" s="1"/>
  <c r="AR580" i="1" s="1"/>
  <c r="AV582" i="1"/>
  <c r="AV586" i="1"/>
  <c r="AX550" i="1"/>
  <c r="AO551" i="1"/>
  <c r="AQ551" i="1" s="1"/>
  <c r="AR551" i="1" s="1"/>
  <c r="AX552" i="1"/>
  <c r="BA552" i="1"/>
  <c r="BD552" i="1" s="1"/>
  <c r="BE552" i="1" s="1"/>
  <c r="AO553" i="1"/>
  <c r="AQ553" i="1" s="1"/>
  <c r="AR553" i="1" s="1"/>
  <c r="AX554" i="1"/>
  <c r="BA554" i="1"/>
  <c r="BD554" i="1" s="1"/>
  <c r="BE554" i="1" s="1"/>
  <c r="AO555" i="1"/>
  <c r="AQ555" i="1" s="1"/>
  <c r="AR555" i="1" s="1"/>
  <c r="AO557" i="1"/>
  <c r="AQ557" i="1" s="1"/>
  <c r="AR557" i="1" s="1"/>
  <c r="AX558" i="1"/>
  <c r="BG559" i="1"/>
  <c r="BF559" i="1"/>
  <c r="BF560" i="1"/>
  <c r="BG560" i="1"/>
  <c r="AV561" i="1"/>
  <c r="BG561" i="1"/>
  <c r="BF561" i="1"/>
  <c r="AO562" i="1"/>
  <c r="AQ562" i="1" s="1"/>
  <c r="AR562" i="1" s="1"/>
  <c r="BF562" i="1"/>
  <c r="BG562" i="1"/>
  <c r="BF563" i="1"/>
  <c r="BG563" i="1"/>
  <c r="AV564" i="1"/>
  <c r="BG564" i="1"/>
  <c r="BF564" i="1"/>
  <c r="AO565" i="1"/>
  <c r="AQ565" i="1" s="1"/>
  <c r="AR565" i="1" s="1"/>
  <c r="BF565" i="1"/>
  <c r="BG565" i="1"/>
  <c r="AV566" i="1"/>
  <c r="BG566" i="1"/>
  <c r="BF566" i="1"/>
  <c r="AO567" i="1"/>
  <c r="AQ567" i="1" s="1"/>
  <c r="AR567" i="1" s="1"/>
  <c r="BF567" i="1"/>
  <c r="BG567" i="1"/>
  <c r="AO568" i="1"/>
  <c r="AQ568" i="1" s="1"/>
  <c r="AR568" i="1" s="1"/>
  <c r="AX569" i="1"/>
  <c r="AO570" i="1"/>
  <c r="AQ570" i="1" s="1"/>
  <c r="AR570" i="1" s="1"/>
  <c r="AO572" i="1"/>
  <c r="AQ572" i="1" s="1"/>
  <c r="AR572" i="1" s="1"/>
  <c r="AX573" i="1"/>
  <c r="AO574" i="1"/>
  <c r="AQ574" i="1" s="1"/>
  <c r="AR574" i="1" s="1"/>
  <c r="AX575" i="1"/>
  <c r="AO576" i="1"/>
  <c r="AQ576" i="1" s="1"/>
  <c r="AR576" i="1" s="1"/>
  <c r="AX577" i="1"/>
  <c r="AO578" i="1"/>
  <c r="AQ578" i="1" s="1"/>
  <c r="AR578" i="1" s="1"/>
  <c r="AX579" i="1"/>
  <c r="BG580" i="1"/>
  <c r="BF580" i="1"/>
  <c r="BG581" i="1"/>
  <c r="BF581" i="1"/>
  <c r="AZ581" i="1"/>
  <c r="AI556" i="1"/>
  <c r="AO556" i="1" s="1"/>
  <c r="AQ556" i="1" s="1"/>
  <c r="AR556" i="1" s="1"/>
  <c r="AV556" i="1"/>
  <c r="AV558" i="1"/>
  <c r="AI560" i="1"/>
  <c r="AX560" i="1" s="1"/>
  <c r="AV560" i="1"/>
  <c r="AV562" i="1"/>
  <c r="AI563" i="1"/>
  <c r="AX563" i="1" s="1"/>
  <c r="AV563" i="1"/>
  <c r="AV565" i="1"/>
  <c r="AV567" i="1"/>
  <c r="AV569" i="1"/>
  <c r="AI571" i="1"/>
  <c r="AO571" i="1" s="1"/>
  <c r="AQ571" i="1" s="1"/>
  <c r="AR571" i="1" s="1"/>
  <c r="AV571" i="1"/>
  <c r="AV573" i="1"/>
  <c r="AV575" i="1"/>
  <c r="AV577" i="1"/>
  <c r="AV579" i="1"/>
  <c r="AI581" i="1"/>
  <c r="AX581" i="1" s="1"/>
  <c r="AV581" i="1"/>
  <c r="AA582" i="1"/>
  <c r="BA582" i="1"/>
  <c r="BD582" i="1" s="1"/>
  <c r="BE582" i="1" s="1"/>
  <c r="AN583" i="1"/>
  <c r="AI583" i="1"/>
  <c r="AV583" i="1"/>
  <c r="AZ583" i="1"/>
  <c r="AA584" i="1"/>
  <c r="AO584" i="1" s="1"/>
  <c r="AQ584" i="1" s="1"/>
  <c r="AR584" i="1" s="1"/>
  <c r="BA584" i="1"/>
  <c r="BD584" i="1" s="1"/>
  <c r="BE584" i="1" s="1"/>
  <c r="AN585" i="1"/>
  <c r="AI585" i="1"/>
  <c r="AX585" i="1" s="1"/>
  <c r="AZ585" i="1"/>
  <c r="AA586" i="1"/>
  <c r="BD586" i="1"/>
  <c r="BE586" i="1" s="1"/>
  <c r="BF587" i="1"/>
  <c r="BG587" i="1"/>
  <c r="AZ587" i="1"/>
  <c r="AO588" i="1"/>
  <c r="AQ588" i="1" s="1"/>
  <c r="AR588" i="1" s="1"/>
  <c r="AV590" i="1"/>
  <c r="BD590" i="1"/>
  <c r="BE590" i="1" s="1"/>
  <c r="AO591" i="1"/>
  <c r="AQ591" i="1" s="1"/>
  <c r="AR591" i="1" s="1"/>
  <c r="BF591" i="1"/>
  <c r="BG591" i="1"/>
  <c r="AZ591" i="1"/>
  <c r="AV592" i="1"/>
  <c r="BD592" i="1"/>
  <c r="BE592" i="1" s="1"/>
  <c r="AO593" i="1"/>
  <c r="AQ593" i="1" s="1"/>
  <c r="AR593" i="1" s="1"/>
  <c r="BF593" i="1"/>
  <c r="BG593" i="1"/>
  <c r="AZ593" i="1"/>
  <c r="AV594" i="1"/>
  <c r="BD594" i="1"/>
  <c r="BE594" i="1" s="1"/>
  <c r="AO595" i="1"/>
  <c r="AQ595" i="1" s="1"/>
  <c r="AR595" i="1" s="1"/>
  <c r="BF595" i="1"/>
  <c r="BG595" i="1"/>
  <c r="AZ595" i="1"/>
  <c r="AV596" i="1"/>
  <c r="BD596" i="1"/>
  <c r="BE596" i="1" s="1"/>
  <c r="AO597" i="1"/>
  <c r="AQ597" i="1" s="1"/>
  <c r="AR597" i="1" s="1"/>
  <c r="BF597" i="1"/>
  <c r="BG597" i="1"/>
  <c r="AZ597" i="1"/>
  <c r="AO598" i="1"/>
  <c r="AQ598" i="1" s="1"/>
  <c r="AR598" i="1" s="1"/>
  <c r="AO600" i="1"/>
  <c r="AQ600" i="1" s="1"/>
  <c r="AR600" i="1" s="1"/>
  <c r="AX601" i="1"/>
  <c r="AV602" i="1"/>
  <c r="BD602" i="1"/>
  <c r="BE602" i="1" s="1"/>
  <c r="AZ603" i="1"/>
  <c r="BF605" i="1"/>
  <c r="BG605" i="1"/>
  <c r="AZ605" i="1"/>
  <c r="AO582" i="1"/>
  <c r="AQ582" i="1" s="1"/>
  <c r="AR582" i="1" s="1"/>
  <c r="AX583" i="1"/>
  <c r="BA583" i="1"/>
  <c r="BD583" i="1" s="1"/>
  <c r="BE583" i="1" s="1"/>
  <c r="Z585" i="1"/>
  <c r="AC585" i="1" s="1"/>
  <c r="BA585" i="1"/>
  <c r="BD585" i="1" s="1"/>
  <c r="BE585" i="1" s="1"/>
  <c r="AO586" i="1"/>
  <c r="AQ586" i="1" s="1"/>
  <c r="AR586" i="1" s="1"/>
  <c r="AO590" i="1"/>
  <c r="AQ590" i="1" s="1"/>
  <c r="AR590" i="1" s="1"/>
  <c r="AX591" i="1"/>
  <c r="AO592" i="1"/>
  <c r="AQ592" i="1" s="1"/>
  <c r="AR592" i="1" s="1"/>
  <c r="AX593" i="1"/>
  <c r="AO594" i="1"/>
  <c r="AQ594" i="1" s="1"/>
  <c r="AR594" i="1" s="1"/>
  <c r="AX595" i="1"/>
  <c r="AO596" i="1"/>
  <c r="AQ596" i="1" s="1"/>
  <c r="AR596" i="1" s="1"/>
  <c r="AX597" i="1"/>
  <c r="BG598" i="1"/>
  <c r="BF598" i="1"/>
  <c r="BF599" i="1"/>
  <c r="BG599" i="1"/>
  <c r="AV600" i="1"/>
  <c r="BG600" i="1"/>
  <c r="BF600" i="1"/>
  <c r="AO601" i="1"/>
  <c r="AQ601" i="1" s="1"/>
  <c r="AR601" i="1" s="1"/>
  <c r="BF601" i="1"/>
  <c r="BG601" i="1"/>
  <c r="AO602" i="1"/>
  <c r="AQ602" i="1" s="1"/>
  <c r="AR602" i="1" s="1"/>
  <c r="AX605" i="1"/>
  <c r="BG607" i="1"/>
  <c r="BF607" i="1"/>
  <c r="AV608" i="1"/>
  <c r="AI587" i="1"/>
  <c r="AX587" i="1" s="1"/>
  <c r="AV587" i="1"/>
  <c r="AV591" i="1"/>
  <c r="AV593" i="1"/>
  <c r="AV595" i="1"/>
  <c r="AV597" i="1"/>
  <c r="AI599" i="1"/>
  <c r="AX599" i="1" s="1"/>
  <c r="AV599" i="1"/>
  <c r="AV601" i="1"/>
  <c r="AI603" i="1"/>
  <c r="AO603" i="1" s="1"/>
  <c r="AQ603" i="1" s="1"/>
  <c r="AR603" i="1" s="1"/>
  <c r="AV603" i="1"/>
  <c r="AI604" i="1"/>
  <c r="AX604" i="1" s="1"/>
  <c r="AV604" i="1"/>
  <c r="AI605" i="1"/>
  <c r="AO605" i="1" s="1"/>
  <c r="AQ605" i="1" s="1"/>
  <c r="AR605" i="1" s="1"/>
  <c r="AV605" i="1"/>
  <c r="AO606" i="1"/>
  <c r="AQ606" i="1" s="1"/>
  <c r="AR606" i="1" s="1"/>
  <c r="Z607" i="1"/>
  <c r="AC607" i="1" s="1"/>
  <c r="AB607" i="1"/>
  <c r="AO608" i="1"/>
  <c r="AQ608" i="1" s="1"/>
  <c r="AR608" i="1" s="1"/>
  <c r="AX609" i="1"/>
  <c r="AO610" i="1"/>
  <c r="AQ610" i="1" s="1"/>
  <c r="AR610" i="1" s="1"/>
  <c r="AX611" i="1"/>
  <c r="AO612" i="1"/>
  <c r="AQ612" i="1" s="1"/>
  <c r="AR612" i="1" s="1"/>
  <c r="AX613" i="1"/>
  <c r="AO614" i="1"/>
  <c r="AQ614" i="1" s="1"/>
  <c r="AR614" i="1" s="1"/>
  <c r="AX615" i="1"/>
  <c r="AV616" i="1"/>
  <c r="BD616" i="1"/>
  <c r="BE616" i="1" s="1"/>
  <c r="BG616" i="1" s="1"/>
  <c r="AV617" i="1"/>
  <c r="BD617" i="1"/>
  <c r="BE617" i="1" s="1"/>
  <c r="BG617" i="1" s="1"/>
  <c r="AO618" i="1"/>
  <c r="AQ618" i="1" s="1"/>
  <c r="AR618" i="1" s="1"/>
  <c r="AZ618" i="1"/>
  <c r="AX619" i="1"/>
  <c r="AV620" i="1"/>
  <c r="BD620" i="1"/>
  <c r="BE620" i="1" s="1"/>
  <c r="BG620" i="1" s="1"/>
  <c r="AV621" i="1"/>
  <c r="BD621" i="1"/>
  <c r="BE621" i="1" s="1"/>
  <c r="BG621" i="1" s="1"/>
  <c r="BD606" i="1"/>
  <c r="BE606" i="1" s="1"/>
  <c r="AN607" i="1"/>
  <c r="AI607" i="1"/>
  <c r="AX607" i="1" s="1"/>
  <c r="BD608" i="1"/>
  <c r="BE608" i="1" s="1"/>
  <c r="AO609" i="1"/>
  <c r="AQ609" i="1" s="1"/>
  <c r="AR609" i="1" s="1"/>
  <c r="BF609" i="1"/>
  <c r="BG609" i="1"/>
  <c r="AV610" i="1"/>
  <c r="BG610" i="1"/>
  <c r="BF610" i="1"/>
  <c r="AO611" i="1"/>
  <c r="AQ611" i="1" s="1"/>
  <c r="AR611" i="1" s="1"/>
  <c r="BF611" i="1"/>
  <c r="BG611" i="1"/>
  <c r="AV612" i="1"/>
  <c r="BG612" i="1"/>
  <c r="BF612" i="1"/>
  <c r="AO613" i="1"/>
  <c r="AQ613" i="1" s="1"/>
  <c r="AR613" i="1" s="1"/>
  <c r="BF613" i="1"/>
  <c r="BG613" i="1"/>
  <c r="AV614" i="1"/>
  <c r="BG614" i="1"/>
  <c r="BF614" i="1"/>
  <c r="AO615" i="1"/>
  <c r="AQ615" i="1" s="1"/>
  <c r="AR615" i="1" s="1"/>
  <c r="BF615" i="1"/>
  <c r="BG615" i="1"/>
  <c r="AO616" i="1"/>
  <c r="AQ616" i="1" s="1"/>
  <c r="AR616" i="1" s="1"/>
  <c r="AO617" i="1"/>
  <c r="AQ617" i="1" s="1"/>
  <c r="AR617" i="1" s="1"/>
  <c r="AO619" i="1"/>
  <c r="AQ619" i="1" s="1"/>
  <c r="AR619" i="1" s="1"/>
  <c r="BF619" i="1"/>
  <c r="BG619" i="1"/>
  <c r="AO620" i="1"/>
  <c r="AQ620" i="1" s="1"/>
  <c r="AR620" i="1" s="1"/>
  <c r="AO621" i="1"/>
  <c r="AQ621" i="1" s="1"/>
  <c r="AR621" i="1" s="1"/>
  <c r="AO622" i="1"/>
  <c r="AQ622" i="1" s="1"/>
  <c r="AR622" i="1" s="1"/>
  <c r="AV609" i="1"/>
  <c r="AV611" i="1"/>
  <c r="AV613" i="1"/>
  <c r="AV615" i="1"/>
  <c r="AV618" i="1"/>
  <c r="AV619" i="1"/>
  <c r="AX622" i="1"/>
  <c r="Z623" i="1"/>
  <c r="AC623" i="1" s="1"/>
  <c r="AB623" i="1"/>
  <c r="Z624" i="1"/>
  <c r="AC624" i="1" s="1"/>
  <c r="AB624" i="1"/>
  <c r="BD624" i="1"/>
  <c r="BE624" i="1" s="1"/>
  <c r="BG624" i="1" s="1"/>
  <c r="AV626" i="1"/>
  <c r="BD626" i="1"/>
  <c r="BE626" i="1" s="1"/>
  <c r="AO627" i="1"/>
  <c r="AQ627" i="1" s="1"/>
  <c r="AR627" i="1" s="1"/>
  <c r="AV627" i="1"/>
  <c r="AZ627" i="1"/>
  <c r="AV628" i="1"/>
  <c r="BD628" i="1"/>
  <c r="BE628" i="1" s="1"/>
  <c r="AV629" i="1"/>
  <c r="AZ629" i="1"/>
  <c r="AC630" i="1"/>
  <c r="AV630" i="1"/>
  <c r="BD630" i="1"/>
  <c r="BE630" i="1" s="1"/>
  <c r="AO631" i="1"/>
  <c r="AQ631" i="1" s="1"/>
  <c r="AR631" i="1" s="1"/>
  <c r="AV631" i="1"/>
  <c r="AZ631" i="1"/>
  <c r="AO632" i="1"/>
  <c r="AQ632" i="1" s="1"/>
  <c r="AR632" i="1" s="1"/>
  <c r="AV622" i="1"/>
  <c r="AZ622" i="1"/>
  <c r="AN623" i="1"/>
  <c r="AO623" i="1" s="1"/>
  <c r="AQ623" i="1" s="1"/>
  <c r="AR623" i="1" s="1"/>
  <c r="AI623" i="1"/>
  <c r="AX623" i="1" s="1"/>
  <c r="AV623" i="1"/>
  <c r="AO626" i="1"/>
  <c r="AQ626" i="1" s="1"/>
  <c r="AR626" i="1" s="1"/>
  <c r="AX627" i="1"/>
  <c r="AO628" i="1"/>
  <c r="AQ628" i="1" s="1"/>
  <c r="AR628" i="1" s="1"/>
  <c r="AO630" i="1"/>
  <c r="AQ630" i="1" s="1"/>
  <c r="AR630" i="1" s="1"/>
  <c r="AX631" i="1"/>
  <c r="AI624" i="1"/>
  <c r="AX624" i="1" s="1"/>
  <c r="BA627" i="1"/>
  <c r="BD627" i="1" s="1"/>
  <c r="BE627" i="1" s="1"/>
  <c r="BA629" i="1"/>
  <c r="BD629" i="1" s="1"/>
  <c r="BE629" i="1" s="1"/>
  <c r="BA631" i="1"/>
  <c r="BD631" i="1" s="1"/>
  <c r="BE631" i="1" s="1"/>
  <c r="BD632" i="1"/>
  <c r="BE632" i="1" s="1"/>
  <c r="AX633" i="1"/>
  <c r="AO635" i="1"/>
  <c r="AQ635" i="1" s="1"/>
  <c r="AR635" i="1" s="1"/>
  <c r="BF635" i="1"/>
  <c r="BG635" i="1"/>
  <c r="AV636" i="1"/>
  <c r="AO637" i="1"/>
  <c r="AQ637" i="1" s="1"/>
  <c r="AR637" i="1" s="1"/>
  <c r="AO638" i="1"/>
  <c r="AQ638" i="1" s="1"/>
  <c r="AR638" i="1" s="1"/>
  <c r="BD639" i="1"/>
  <c r="BE639" i="1" s="1"/>
  <c r="AO640" i="1"/>
  <c r="AQ640" i="1" s="1"/>
  <c r="AR640" i="1" s="1"/>
  <c r="BD641" i="1"/>
  <c r="BE641" i="1" s="1"/>
  <c r="AI629" i="1"/>
  <c r="AO629" i="1" s="1"/>
  <c r="AQ629" i="1" s="1"/>
  <c r="AR629" i="1" s="1"/>
  <c r="Z633" i="1"/>
  <c r="AC633" i="1" s="1"/>
  <c r="AB633" i="1"/>
  <c r="AO633" i="1" s="1"/>
  <c r="AQ633" i="1" s="1"/>
  <c r="AR633" i="1" s="1"/>
  <c r="AZ633" i="1"/>
  <c r="AO634" i="1"/>
  <c r="AQ634" i="1" s="1"/>
  <c r="AR634" i="1" s="1"/>
  <c r="AV634" i="1"/>
  <c r="AX635" i="1"/>
  <c r="AO636" i="1"/>
  <c r="AQ636" i="1" s="1"/>
  <c r="AR636" i="1" s="1"/>
  <c r="AX637" i="1"/>
  <c r="BD637" i="1"/>
  <c r="BE637" i="1" s="1"/>
  <c r="AV638" i="1"/>
  <c r="BD638" i="1"/>
  <c r="BE638" i="1" s="1"/>
  <c r="AZ639" i="1"/>
  <c r="AV640" i="1"/>
  <c r="AC640" i="1"/>
  <c r="BD640" i="1"/>
  <c r="BE640" i="1" s="1"/>
  <c r="AZ641" i="1"/>
  <c r="BA634" i="1"/>
  <c r="BD634" i="1" s="1"/>
  <c r="BE634" i="1" s="1"/>
  <c r="AV635" i="1"/>
  <c r="AV637" i="1"/>
  <c r="AI639" i="1"/>
  <c r="AX639" i="1" s="1"/>
  <c r="AV639" i="1"/>
  <c r="AI641" i="1"/>
  <c r="AX641" i="1" s="1"/>
  <c r="AV641" i="1"/>
  <c r="BG636" i="1" l="1"/>
  <c r="BF636" i="1"/>
  <c r="BG499" i="1"/>
  <c r="BF499" i="1"/>
  <c r="BG483" i="1"/>
  <c r="BF483" i="1"/>
  <c r="BG420" i="1"/>
  <c r="BF420" i="1"/>
  <c r="BG395" i="1"/>
  <c r="BF395" i="1"/>
  <c r="BF350" i="1"/>
  <c r="BG350" i="1"/>
  <c r="BG346" i="1"/>
  <c r="BF346" i="1"/>
  <c r="BG344" i="1"/>
  <c r="BF344" i="1"/>
  <c r="BG248" i="1"/>
  <c r="BF248" i="1"/>
  <c r="BG244" i="1"/>
  <c r="BF244" i="1"/>
  <c r="BF218" i="1"/>
  <c r="BG218" i="1"/>
  <c r="BF214" i="1"/>
  <c r="BG214" i="1"/>
  <c r="BG212" i="1"/>
  <c r="BF212" i="1"/>
  <c r="BF633" i="1"/>
  <c r="BG633" i="1"/>
  <c r="BG588" i="1"/>
  <c r="BF588" i="1"/>
  <c r="BF524" i="1"/>
  <c r="BG524" i="1"/>
  <c r="BF520" i="1"/>
  <c r="BG520" i="1"/>
  <c r="BG491" i="1"/>
  <c r="BF491" i="1"/>
  <c r="BF470" i="1"/>
  <c r="BG470" i="1"/>
  <c r="BG431" i="1"/>
  <c r="BF431" i="1"/>
  <c r="BG426" i="1"/>
  <c r="BF426" i="1"/>
  <c r="BG414" i="1"/>
  <c r="BF414" i="1"/>
  <c r="BF412" i="1"/>
  <c r="BG412" i="1"/>
  <c r="BG376" i="1"/>
  <c r="BF376" i="1"/>
  <c r="BF338" i="1"/>
  <c r="BG338" i="1"/>
  <c r="BG336" i="1"/>
  <c r="BF336" i="1"/>
  <c r="BG334" i="1"/>
  <c r="BF334" i="1"/>
  <c r="BF330" i="1"/>
  <c r="BG330" i="1"/>
  <c r="BF326" i="1"/>
  <c r="BG326" i="1"/>
  <c r="BG324" i="1"/>
  <c r="BF324" i="1"/>
  <c r="BG322" i="1"/>
  <c r="BF322" i="1"/>
  <c r="BF312" i="1"/>
  <c r="BG312" i="1"/>
  <c r="BG306" i="1"/>
  <c r="BF306" i="1"/>
  <c r="BG304" i="1"/>
  <c r="BF304" i="1"/>
  <c r="BG81" i="1"/>
  <c r="BF81" i="1"/>
  <c r="BF77" i="1"/>
  <c r="BG77" i="1"/>
  <c r="BF75" i="1"/>
  <c r="BG75" i="1"/>
  <c r="AO639" i="1"/>
  <c r="AQ639" i="1" s="1"/>
  <c r="AR639" i="1" s="1"/>
  <c r="AX603" i="1"/>
  <c r="AO581" i="1"/>
  <c r="AQ581" i="1" s="1"/>
  <c r="AR581" i="1" s="1"/>
  <c r="AO560" i="1"/>
  <c r="AQ560" i="1" s="1"/>
  <c r="AR560" i="1" s="1"/>
  <c r="AX529" i="1"/>
  <c r="AO527" i="1"/>
  <c r="AQ527" i="1" s="1"/>
  <c r="AR527" i="1" s="1"/>
  <c r="AV524" i="1"/>
  <c r="AO445" i="1"/>
  <c r="AQ445" i="1" s="1"/>
  <c r="AR445" i="1" s="1"/>
  <c r="AV431" i="1"/>
  <c r="AV426" i="1"/>
  <c r="AV420" i="1"/>
  <c r="AO363" i="1"/>
  <c r="AQ363" i="1" s="1"/>
  <c r="AR363" i="1" s="1"/>
  <c r="AV351" i="1"/>
  <c r="AV350" i="1"/>
  <c r="AV339" i="1"/>
  <c r="AV337" i="1"/>
  <c r="AV335" i="1"/>
  <c r="AV334" i="1"/>
  <c r="AV327" i="1"/>
  <c r="AV313" i="1"/>
  <c r="AV312" i="1"/>
  <c r="AV307" i="1"/>
  <c r="AV305" i="1"/>
  <c r="AV304" i="1"/>
  <c r="AV245" i="1"/>
  <c r="AV244" i="1"/>
  <c r="AV219" i="1"/>
  <c r="AV218" i="1"/>
  <c r="AV78" i="1"/>
  <c r="AV75" i="1"/>
  <c r="AO583" i="1"/>
  <c r="AQ583" i="1" s="1"/>
  <c r="AR583" i="1" s="1"/>
  <c r="AX502" i="1"/>
  <c r="AO500" i="1"/>
  <c r="AQ500" i="1" s="1"/>
  <c r="AR500" i="1" s="1"/>
  <c r="AX411" i="1"/>
  <c r="AX406" i="1"/>
  <c r="AO379" i="1"/>
  <c r="AQ379" i="1" s="1"/>
  <c r="AR379" i="1" s="1"/>
  <c r="AO377" i="1"/>
  <c r="AQ377" i="1" s="1"/>
  <c r="AR377" i="1" s="1"/>
  <c r="AV588" i="1"/>
  <c r="AV520" i="1"/>
  <c r="AV512" i="1"/>
  <c r="AV499" i="1"/>
  <c r="AV491" i="1"/>
  <c r="AV483" i="1"/>
  <c r="AV470" i="1"/>
  <c r="AV465" i="1"/>
  <c r="AV412" i="1"/>
  <c r="AV395" i="1"/>
  <c r="AV376" i="1"/>
  <c r="AV361" i="1"/>
  <c r="AV347" i="1"/>
  <c r="AV345" i="1"/>
  <c r="AV344" i="1"/>
  <c r="AV331" i="1"/>
  <c r="AV330" i="1"/>
  <c r="AV325" i="1"/>
  <c r="AV323" i="1"/>
  <c r="AV322" i="1"/>
  <c r="AV249" i="1"/>
  <c r="AV248" i="1"/>
  <c r="AV233" i="1"/>
  <c r="AV215" i="1"/>
  <c r="AV214" i="1"/>
  <c r="AV211" i="1"/>
  <c r="AV82" i="1"/>
  <c r="AV76" i="1"/>
  <c r="AV81" i="1"/>
  <c r="BF553" i="1"/>
  <c r="BG553" i="1"/>
  <c r="BF446" i="1"/>
  <c r="BG446" i="1"/>
  <c r="BG634" i="1"/>
  <c r="BF634" i="1"/>
  <c r="BF582" i="1"/>
  <c r="BG582" i="1"/>
  <c r="BF442" i="1"/>
  <c r="BG442" i="1"/>
  <c r="AV633" i="1"/>
  <c r="AO641" i="1"/>
  <c r="AQ641" i="1" s="1"/>
  <c r="AR641" i="1" s="1"/>
  <c r="BG638" i="1"/>
  <c r="BF638" i="1"/>
  <c r="BF637" i="1"/>
  <c r="BG637" i="1"/>
  <c r="BF639" i="1"/>
  <c r="BG639" i="1"/>
  <c r="BF632" i="1"/>
  <c r="BG632" i="1"/>
  <c r="BG629" i="1"/>
  <c r="BF629" i="1"/>
  <c r="AV624" i="1"/>
  <c r="AX629" i="1"/>
  <c r="AO624" i="1"/>
  <c r="AQ624" i="1" s="1"/>
  <c r="AR624" i="1" s="1"/>
  <c r="BF630" i="1"/>
  <c r="BG630" i="1"/>
  <c r="BF628" i="1"/>
  <c r="BG628" i="1"/>
  <c r="AV607" i="1"/>
  <c r="AO607" i="1"/>
  <c r="AQ607" i="1" s="1"/>
  <c r="AR607" i="1" s="1"/>
  <c r="AO604" i="1"/>
  <c r="AQ604" i="1" s="1"/>
  <c r="AR604" i="1" s="1"/>
  <c r="AO587" i="1"/>
  <c r="AQ587" i="1" s="1"/>
  <c r="AR587" i="1" s="1"/>
  <c r="AV585" i="1"/>
  <c r="AO585" i="1"/>
  <c r="AQ585" i="1" s="1"/>
  <c r="AR585" i="1" s="1"/>
  <c r="AX571" i="1"/>
  <c r="AO563" i="1"/>
  <c r="AQ563" i="1" s="1"/>
  <c r="AR563" i="1" s="1"/>
  <c r="AX556" i="1"/>
  <c r="BG554" i="1"/>
  <c r="BF554" i="1"/>
  <c r="BG557" i="1"/>
  <c r="BF557" i="1"/>
  <c r="BG555" i="1"/>
  <c r="BF555" i="1"/>
  <c r="AO552" i="1"/>
  <c r="AQ552" i="1" s="1"/>
  <c r="AR552" i="1" s="1"/>
  <c r="AX543" i="1"/>
  <c r="BG538" i="1"/>
  <c r="BF538" i="1"/>
  <c r="AO537" i="1"/>
  <c r="AQ537" i="1" s="1"/>
  <c r="AR537" i="1" s="1"/>
  <c r="AO521" i="1"/>
  <c r="AQ521" i="1" s="1"/>
  <c r="AR521" i="1" s="1"/>
  <c r="BF512" i="1"/>
  <c r="BG512" i="1"/>
  <c r="BF510" i="1"/>
  <c r="BG510" i="1"/>
  <c r="BF508" i="1"/>
  <c r="BG508" i="1"/>
  <c r="BG546" i="1"/>
  <c r="BF546" i="1"/>
  <c r="BG544" i="1"/>
  <c r="BF544" i="1"/>
  <c r="BG542" i="1"/>
  <c r="BF542" i="1"/>
  <c r="AO533" i="1"/>
  <c r="AQ533" i="1" s="1"/>
  <c r="AR533" i="1" s="1"/>
  <c r="AO517" i="1"/>
  <c r="AQ517" i="1" s="1"/>
  <c r="AR517" i="1" s="1"/>
  <c r="AO508" i="1"/>
  <c r="AQ508" i="1" s="1"/>
  <c r="AR508" i="1" s="1"/>
  <c r="AO492" i="1"/>
  <c r="AQ492" i="1" s="1"/>
  <c r="AR492" i="1" s="1"/>
  <c r="AX482" i="1"/>
  <c r="AX480" i="1"/>
  <c r="AO452" i="1"/>
  <c r="AQ452" i="1" s="1"/>
  <c r="AR452" i="1" s="1"/>
  <c r="AO450" i="1"/>
  <c r="AQ450" i="1" s="1"/>
  <c r="AR450" i="1" s="1"/>
  <c r="BG445" i="1"/>
  <c r="BF445" i="1"/>
  <c r="BG441" i="1"/>
  <c r="BF441" i="1"/>
  <c r="AO490" i="1"/>
  <c r="AQ490" i="1" s="1"/>
  <c r="AR490" i="1" s="1"/>
  <c r="BG447" i="1"/>
  <c r="BF447" i="1"/>
  <c r="AX434" i="1"/>
  <c r="AO432" i="1"/>
  <c r="AQ432" i="1" s="1"/>
  <c r="AR432" i="1" s="1"/>
  <c r="AO415" i="1"/>
  <c r="AQ415" i="1" s="1"/>
  <c r="AR415" i="1" s="1"/>
  <c r="AO413" i="1"/>
  <c r="AQ413" i="1" s="1"/>
  <c r="AR413" i="1" s="1"/>
  <c r="AO405" i="1"/>
  <c r="AQ405" i="1" s="1"/>
  <c r="AR405" i="1" s="1"/>
  <c r="AO403" i="1"/>
  <c r="AQ403" i="1" s="1"/>
  <c r="AR403" i="1" s="1"/>
  <c r="AX394" i="1"/>
  <c r="AX381" i="1"/>
  <c r="BG378" i="1"/>
  <c r="BF378" i="1"/>
  <c r="AX373" i="1"/>
  <c r="AX370" i="1"/>
  <c r="AX368" i="1"/>
  <c r="AX366" i="1"/>
  <c r="BG364" i="1"/>
  <c r="BF364" i="1"/>
  <c r="BG362" i="1"/>
  <c r="BF362" i="1"/>
  <c r="BG358" i="1"/>
  <c r="BF358" i="1"/>
  <c r="AO430" i="1"/>
  <c r="AQ430" i="1" s="1"/>
  <c r="AR430" i="1" s="1"/>
  <c r="AO423" i="1"/>
  <c r="AQ423" i="1" s="1"/>
  <c r="AR423" i="1" s="1"/>
  <c r="AO398" i="1"/>
  <c r="AQ398" i="1" s="1"/>
  <c r="AR398" i="1" s="1"/>
  <c r="BF365" i="1"/>
  <c r="BG365" i="1"/>
  <c r="BG363" i="1"/>
  <c r="BF363" i="1"/>
  <c r="AV362" i="1"/>
  <c r="AV360" i="1"/>
  <c r="AV358" i="1"/>
  <c r="AO358" i="1"/>
  <c r="AQ358" i="1" s="1"/>
  <c r="AR358" i="1" s="1"/>
  <c r="AV356" i="1"/>
  <c r="AO356" i="1"/>
  <c r="AQ356" i="1" s="1"/>
  <c r="AR356" i="1" s="1"/>
  <c r="BG353" i="1"/>
  <c r="BF353" i="1"/>
  <c r="BG349" i="1"/>
  <c r="BF349" i="1"/>
  <c r="BG345" i="1"/>
  <c r="BF345" i="1"/>
  <c r="BG341" i="1"/>
  <c r="BF341" i="1"/>
  <c r="BG337" i="1"/>
  <c r="BF337" i="1"/>
  <c r="BG333" i="1"/>
  <c r="BF333" i="1"/>
  <c r="BG329" i="1"/>
  <c r="BF329" i="1"/>
  <c r="BG325" i="1"/>
  <c r="BF325" i="1"/>
  <c r="BG321" i="1"/>
  <c r="BF321" i="1"/>
  <c r="BG317" i="1"/>
  <c r="BF317" i="1"/>
  <c r="BG313" i="1"/>
  <c r="BF313" i="1"/>
  <c r="BG309" i="1"/>
  <c r="BF309" i="1"/>
  <c r="BG305" i="1"/>
  <c r="BF305" i="1"/>
  <c r="BG301" i="1"/>
  <c r="BF301" i="1"/>
  <c r="BG297" i="1"/>
  <c r="BF297" i="1"/>
  <c r="BG293" i="1"/>
  <c r="BF293" i="1"/>
  <c r="BG289" i="1"/>
  <c r="BF289" i="1"/>
  <c r="BG285" i="1"/>
  <c r="BF285" i="1"/>
  <c r="BG281" i="1"/>
  <c r="BF281" i="1"/>
  <c r="BG277" i="1"/>
  <c r="BF277" i="1"/>
  <c r="BG273" i="1"/>
  <c r="BF273" i="1"/>
  <c r="BG269" i="1"/>
  <c r="BF269" i="1"/>
  <c r="BG265" i="1"/>
  <c r="BF265" i="1"/>
  <c r="BG261" i="1"/>
  <c r="BF261" i="1"/>
  <c r="BG257" i="1"/>
  <c r="BF257" i="1"/>
  <c r="BG253" i="1"/>
  <c r="BF253" i="1"/>
  <c r="BG249" i="1"/>
  <c r="BF249" i="1"/>
  <c r="BG245" i="1"/>
  <c r="BF245" i="1"/>
  <c r="BG241" i="1"/>
  <c r="BF241" i="1"/>
  <c r="BG237" i="1"/>
  <c r="BF237" i="1"/>
  <c r="BG233" i="1"/>
  <c r="BF233" i="1"/>
  <c r="AX349" i="1"/>
  <c r="AO347" i="1"/>
  <c r="AQ347" i="1" s="1"/>
  <c r="AR347" i="1" s="1"/>
  <c r="AX333" i="1"/>
  <c r="AO331" i="1"/>
  <c r="AQ331" i="1" s="1"/>
  <c r="AR331" i="1" s="1"/>
  <c r="AX319" i="1"/>
  <c r="AX315" i="1"/>
  <c r="AX303" i="1"/>
  <c r="AO299" i="1"/>
  <c r="AQ299" i="1" s="1"/>
  <c r="AR299" i="1" s="1"/>
  <c r="AO297" i="1"/>
  <c r="AQ297" i="1" s="1"/>
  <c r="AR297" i="1" s="1"/>
  <c r="AX277" i="1"/>
  <c r="AO275" i="1"/>
  <c r="AQ275" i="1" s="1"/>
  <c r="AR275" i="1" s="1"/>
  <c r="AX265" i="1"/>
  <c r="AX261" i="1"/>
  <c r="AX259" i="1"/>
  <c r="AX257" i="1"/>
  <c r="AO255" i="1"/>
  <c r="AQ255" i="1" s="1"/>
  <c r="AR255" i="1" s="1"/>
  <c r="BF246" i="1"/>
  <c r="BG246" i="1"/>
  <c r="AX245" i="1"/>
  <c r="AO243" i="1"/>
  <c r="AQ243" i="1" s="1"/>
  <c r="AR243" i="1" s="1"/>
  <c r="BF240" i="1"/>
  <c r="BG240" i="1"/>
  <c r="BF236" i="1"/>
  <c r="BG236" i="1"/>
  <c r="AO235" i="1"/>
  <c r="AQ235" i="1" s="1"/>
  <c r="AR235" i="1" s="1"/>
  <c r="BG229" i="1"/>
  <c r="BF229" i="1"/>
  <c r="BG225" i="1"/>
  <c r="BF225" i="1"/>
  <c r="AO360" i="1"/>
  <c r="AQ360" i="1" s="1"/>
  <c r="AR360" i="1" s="1"/>
  <c r="BF354" i="1"/>
  <c r="BG354" i="1"/>
  <c r="BF348" i="1"/>
  <c r="BG348" i="1"/>
  <c r="BF340" i="1"/>
  <c r="BG340" i="1"/>
  <c r="AX337" i="1"/>
  <c r="BF328" i="1"/>
  <c r="BG328" i="1"/>
  <c r="AX325" i="1"/>
  <c r="BF316" i="1"/>
  <c r="BG316" i="1"/>
  <c r="BF310" i="1"/>
  <c r="BG310" i="1"/>
  <c r="BF302" i="1"/>
  <c r="BG302" i="1"/>
  <c r="BF292" i="1"/>
  <c r="BG292" i="1"/>
  <c r="AO291" i="1"/>
  <c r="AQ291" i="1" s="1"/>
  <c r="AR291" i="1" s="1"/>
  <c r="BF286" i="1"/>
  <c r="BG286" i="1"/>
  <c r="AO283" i="1"/>
  <c r="AQ283" i="1" s="1"/>
  <c r="AR283" i="1" s="1"/>
  <c r="BF276" i="1"/>
  <c r="BG276" i="1"/>
  <c r="BF264" i="1"/>
  <c r="BG264" i="1"/>
  <c r="BF260" i="1"/>
  <c r="BG260" i="1"/>
  <c r="BF256" i="1"/>
  <c r="BG256" i="1"/>
  <c r="AO253" i="1"/>
  <c r="AQ253" i="1" s="1"/>
  <c r="AR253" i="1" s="1"/>
  <c r="BF250" i="1"/>
  <c r="BG250" i="1"/>
  <c r="AX237" i="1"/>
  <c r="AO233" i="1"/>
  <c r="AQ233" i="1" s="1"/>
  <c r="AR233" i="1" s="1"/>
  <c r="AV231" i="1"/>
  <c r="AO231" i="1"/>
  <c r="AQ231" i="1" s="1"/>
  <c r="AR231" i="1" s="1"/>
  <c r="AV229" i="1"/>
  <c r="AV227" i="1"/>
  <c r="AO227" i="1"/>
  <c r="AQ227" i="1" s="1"/>
  <c r="AR227" i="1" s="1"/>
  <c r="AV225" i="1"/>
  <c r="AO225" i="1"/>
  <c r="AQ225" i="1" s="1"/>
  <c r="AR225" i="1" s="1"/>
  <c r="AV223" i="1"/>
  <c r="AO223" i="1"/>
  <c r="AQ223" i="1" s="1"/>
  <c r="AR223" i="1" s="1"/>
  <c r="BG221" i="1"/>
  <c r="BF221" i="1"/>
  <c r="BG217" i="1"/>
  <c r="BF217" i="1"/>
  <c r="BG213" i="1"/>
  <c r="BF213" i="1"/>
  <c r="BG209" i="1"/>
  <c r="BF209" i="1"/>
  <c r="BG205" i="1"/>
  <c r="BF205" i="1"/>
  <c r="BG201" i="1"/>
  <c r="BF201" i="1"/>
  <c r="BG197" i="1"/>
  <c r="BF197" i="1"/>
  <c r="BG193" i="1"/>
  <c r="BF193" i="1"/>
  <c r="BG189" i="1"/>
  <c r="BF189" i="1"/>
  <c r="BG185" i="1"/>
  <c r="BF185" i="1"/>
  <c r="BG180" i="1"/>
  <c r="BF180" i="1"/>
  <c r="BG177" i="1"/>
  <c r="BF177" i="1"/>
  <c r="BG173" i="1"/>
  <c r="BF173" i="1"/>
  <c r="BG169" i="1"/>
  <c r="BF169" i="1"/>
  <c r="BG165" i="1"/>
  <c r="BF165" i="1"/>
  <c r="BG161" i="1"/>
  <c r="BF161" i="1"/>
  <c r="BG157" i="1"/>
  <c r="BF157" i="1"/>
  <c r="BG153" i="1"/>
  <c r="BF153" i="1"/>
  <c r="BG149" i="1"/>
  <c r="BF149" i="1"/>
  <c r="BG145" i="1"/>
  <c r="BF145" i="1"/>
  <c r="BG141" i="1"/>
  <c r="BF141" i="1"/>
  <c r="BG137" i="1"/>
  <c r="BF137" i="1"/>
  <c r="BG133" i="1"/>
  <c r="BF133" i="1"/>
  <c r="BG129" i="1"/>
  <c r="BF129" i="1"/>
  <c r="BG125" i="1"/>
  <c r="BF125" i="1"/>
  <c r="BG121" i="1"/>
  <c r="BF121" i="1"/>
  <c r="BG117" i="1"/>
  <c r="BF117" i="1"/>
  <c r="BG113" i="1"/>
  <c r="BF113" i="1"/>
  <c r="BG109" i="1"/>
  <c r="BF109" i="1"/>
  <c r="BG105" i="1"/>
  <c r="BF105" i="1"/>
  <c r="BG101" i="1"/>
  <c r="BF101" i="1"/>
  <c r="BG97" i="1"/>
  <c r="BF97" i="1"/>
  <c r="BG94" i="1"/>
  <c r="BF94" i="1"/>
  <c r="BG92" i="1"/>
  <c r="BF92" i="1"/>
  <c r="BG89" i="1"/>
  <c r="BF89" i="1"/>
  <c r="BG86" i="1"/>
  <c r="BF86" i="1"/>
  <c r="BG82" i="1"/>
  <c r="BF82" i="1"/>
  <c r="BG78" i="1"/>
  <c r="BF78" i="1"/>
  <c r="BF220" i="1"/>
  <c r="BG220" i="1"/>
  <c r="AO217" i="1"/>
  <c r="AQ217" i="1" s="1"/>
  <c r="AR217" i="1" s="1"/>
  <c r="AX203" i="1"/>
  <c r="AO187" i="1"/>
  <c r="AQ187" i="1" s="1"/>
  <c r="AR187" i="1" s="1"/>
  <c r="AO185" i="1"/>
  <c r="AQ185" i="1" s="1"/>
  <c r="AR185" i="1" s="1"/>
  <c r="AO165" i="1"/>
  <c r="AQ165" i="1" s="1"/>
  <c r="AR165" i="1" s="1"/>
  <c r="AO159" i="1"/>
  <c r="AQ159" i="1" s="1"/>
  <c r="AR159" i="1" s="1"/>
  <c r="AO157" i="1"/>
  <c r="AQ157" i="1" s="1"/>
  <c r="AR157" i="1" s="1"/>
  <c r="AO137" i="1"/>
  <c r="AQ137" i="1" s="1"/>
  <c r="AR137" i="1" s="1"/>
  <c r="AX129" i="1"/>
  <c r="AO125" i="1"/>
  <c r="AQ125" i="1" s="1"/>
  <c r="AR125" i="1" s="1"/>
  <c r="AO123" i="1"/>
  <c r="AQ123" i="1" s="1"/>
  <c r="AR123" i="1" s="1"/>
  <c r="AX113" i="1"/>
  <c r="AX111" i="1"/>
  <c r="AX109" i="1"/>
  <c r="AX80" i="1"/>
  <c r="AO78" i="1"/>
  <c r="AQ78" i="1" s="1"/>
  <c r="AR78" i="1" s="1"/>
  <c r="BF73" i="1"/>
  <c r="BG73" i="1"/>
  <c r="BF71" i="1"/>
  <c r="BG71" i="1"/>
  <c r="BF69" i="1"/>
  <c r="BG69" i="1"/>
  <c r="BF67" i="1"/>
  <c r="BG67" i="1"/>
  <c r="BF65" i="1"/>
  <c r="BG65" i="1"/>
  <c r="BF63" i="1"/>
  <c r="BG63" i="1"/>
  <c r="BF61" i="1"/>
  <c r="BG61" i="1"/>
  <c r="BF59" i="1"/>
  <c r="BG59" i="1"/>
  <c r="BF57" i="1"/>
  <c r="BG57" i="1"/>
  <c r="BF55" i="1"/>
  <c r="BG55" i="1"/>
  <c r="BF53" i="1"/>
  <c r="BG53" i="1"/>
  <c r="BF51" i="1"/>
  <c r="BG51" i="1"/>
  <c r="BF49" i="1"/>
  <c r="BG49" i="1"/>
  <c r="BF47" i="1"/>
  <c r="BG47" i="1"/>
  <c r="BF45" i="1"/>
  <c r="BG45" i="1"/>
  <c r="BF43" i="1"/>
  <c r="BG43" i="1"/>
  <c r="BF41" i="1"/>
  <c r="BG41" i="1"/>
  <c r="BF39" i="1"/>
  <c r="BG39" i="1"/>
  <c r="BF37" i="1"/>
  <c r="BG37" i="1"/>
  <c r="BF35" i="1"/>
  <c r="BG35" i="1"/>
  <c r="BF33" i="1"/>
  <c r="BG33" i="1"/>
  <c r="BF31" i="1"/>
  <c r="BG31" i="1"/>
  <c r="BF29" i="1"/>
  <c r="BG29" i="1"/>
  <c r="BF27" i="1"/>
  <c r="BG27" i="1"/>
  <c r="BF25" i="1"/>
  <c r="BG25" i="1"/>
  <c r="BF23" i="1"/>
  <c r="BG23" i="1"/>
  <c r="BF21" i="1"/>
  <c r="BG21" i="1"/>
  <c r="BF19" i="1"/>
  <c r="BG19" i="1"/>
  <c r="BF17" i="1"/>
  <c r="BG17" i="1"/>
  <c r="BF15" i="1"/>
  <c r="BG15" i="1"/>
  <c r="BF13" i="1"/>
  <c r="BG13" i="1"/>
  <c r="BF11" i="1"/>
  <c r="BG11" i="1"/>
  <c r="BF9" i="1"/>
  <c r="BG9" i="1"/>
  <c r="BF7" i="1"/>
  <c r="BG7" i="1"/>
  <c r="AO229" i="1"/>
  <c r="AQ229" i="1" s="1"/>
  <c r="AR229" i="1" s="1"/>
  <c r="BF210" i="1"/>
  <c r="BG210" i="1"/>
  <c r="AO207" i="1"/>
  <c r="AQ207" i="1" s="1"/>
  <c r="AR207" i="1" s="1"/>
  <c r="BF202" i="1"/>
  <c r="BG202" i="1"/>
  <c r="BF196" i="1"/>
  <c r="BG196" i="1"/>
  <c r="AX195" i="1"/>
  <c r="BF182" i="1"/>
  <c r="BG182" i="1"/>
  <c r="AX179" i="1"/>
  <c r="BF178" i="1"/>
  <c r="BG178" i="1"/>
  <c r="BF174" i="1"/>
  <c r="BG174" i="1"/>
  <c r="AX173" i="1"/>
  <c r="BF172" i="1"/>
  <c r="BG172" i="1"/>
  <c r="BF170" i="1"/>
  <c r="BG170" i="1"/>
  <c r="AO169" i="1"/>
  <c r="AQ169" i="1" s="1"/>
  <c r="AR169" i="1" s="1"/>
  <c r="AO161" i="1"/>
  <c r="AQ161" i="1" s="1"/>
  <c r="AR161" i="1" s="1"/>
  <c r="AQ155" i="1"/>
  <c r="AR155" i="1" s="1"/>
  <c r="AO153" i="1"/>
  <c r="AQ153" i="1" s="1"/>
  <c r="AR153" i="1" s="1"/>
  <c r="AO151" i="1"/>
  <c r="AQ151" i="1" s="1"/>
  <c r="AR151" i="1" s="1"/>
  <c r="AX147" i="1"/>
  <c r="BF146" i="1"/>
  <c r="BG146" i="1"/>
  <c r="AO145" i="1"/>
  <c r="AQ145" i="1" s="1"/>
  <c r="AR145" i="1" s="1"/>
  <c r="BF140" i="1"/>
  <c r="BG140" i="1"/>
  <c r="BF134" i="1"/>
  <c r="BG134" i="1"/>
  <c r="AO133" i="1"/>
  <c r="AQ133" i="1" s="1"/>
  <c r="AR133" i="1" s="1"/>
  <c r="BF128" i="1"/>
  <c r="BG128" i="1"/>
  <c r="BF120" i="1"/>
  <c r="BG120" i="1"/>
  <c r="BF112" i="1"/>
  <c r="BG112" i="1"/>
  <c r="BF108" i="1"/>
  <c r="BG108" i="1"/>
  <c r="BF102" i="1"/>
  <c r="BG102" i="1"/>
  <c r="AX101" i="1"/>
  <c r="AX99" i="1"/>
  <c r="AO88" i="1"/>
  <c r="AQ88" i="1" s="1"/>
  <c r="AR88" i="1" s="1"/>
  <c r="AO86" i="1"/>
  <c r="AQ86" i="1" s="1"/>
  <c r="AR86" i="1" s="1"/>
  <c r="BF79" i="1"/>
  <c r="BG79" i="1"/>
  <c r="AO60" i="1"/>
  <c r="AQ60" i="1" s="1"/>
  <c r="AR60" i="1" s="1"/>
  <c r="AO44" i="1"/>
  <c r="AQ44" i="1" s="1"/>
  <c r="AR44" i="1" s="1"/>
  <c r="AO22" i="1"/>
  <c r="AQ22" i="1" s="1"/>
  <c r="AR22" i="1" s="1"/>
  <c r="AO20" i="1"/>
  <c r="AQ20" i="1" s="1"/>
  <c r="AR20" i="1" s="1"/>
  <c r="AO10" i="1"/>
  <c r="AQ10" i="1" s="1"/>
  <c r="AR10" i="1" s="1"/>
  <c r="AO74" i="1"/>
  <c r="AQ74" i="1" s="1"/>
  <c r="AR74" i="1" s="1"/>
  <c r="AO14" i="1"/>
  <c r="AQ14" i="1" s="1"/>
  <c r="AR14" i="1" s="1"/>
  <c r="BG640" i="1"/>
  <c r="BF640" i="1"/>
  <c r="BF641" i="1"/>
  <c r="BG641" i="1"/>
  <c r="BG631" i="1"/>
  <c r="BF631" i="1"/>
  <c r="BG627" i="1"/>
  <c r="BF627" i="1"/>
  <c r="BF626" i="1"/>
  <c r="BG626" i="1"/>
  <c r="BF608" i="1"/>
  <c r="BG608" i="1"/>
  <c r="BF606" i="1"/>
  <c r="BG606" i="1"/>
  <c r="AO599" i="1"/>
  <c r="AQ599" i="1" s="1"/>
  <c r="AR599" i="1" s="1"/>
  <c r="BG585" i="1"/>
  <c r="BF585" i="1"/>
  <c r="BG583" i="1"/>
  <c r="BF583" i="1"/>
  <c r="BG602" i="1"/>
  <c r="BF602" i="1"/>
  <c r="BG596" i="1"/>
  <c r="BF596" i="1"/>
  <c r="BG594" i="1"/>
  <c r="BF594" i="1"/>
  <c r="BG592" i="1"/>
  <c r="BF592" i="1"/>
  <c r="BG590" i="1"/>
  <c r="BF590" i="1"/>
  <c r="BF586" i="1"/>
  <c r="BG586" i="1"/>
  <c r="BF584" i="1"/>
  <c r="BG584" i="1"/>
  <c r="BG552" i="1"/>
  <c r="BF552" i="1"/>
  <c r="BG578" i="1"/>
  <c r="BF578" i="1"/>
  <c r="BG576" i="1"/>
  <c r="BF576" i="1"/>
  <c r="BG574" i="1"/>
  <c r="BF574" i="1"/>
  <c r="BG572" i="1"/>
  <c r="BF572" i="1"/>
  <c r="BG570" i="1"/>
  <c r="BF570" i="1"/>
  <c r="BG568" i="1"/>
  <c r="BF568" i="1"/>
  <c r="BF551" i="1"/>
  <c r="BG551" i="1"/>
  <c r="BG532" i="1"/>
  <c r="BF532" i="1"/>
  <c r="BG530" i="1"/>
  <c r="BF530" i="1"/>
  <c r="BG522" i="1"/>
  <c r="BF522" i="1"/>
  <c r="BG518" i="1"/>
  <c r="BF518" i="1"/>
  <c r="BG516" i="1"/>
  <c r="BF516" i="1"/>
  <c r="BG514" i="1"/>
  <c r="BF514" i="1"/>
  <c r="BG507" i="1"/>
  <c r="BF507" i="1"/>
  <c r="BG505" i="1"/>
  <c r="BF505" i="1"/>
  <c r="AO471" i="1"/>
  <c r="AQ471" i="1" s="1"/>
  <c r="AR471" i="1" s="1"/>
  <c r="BF453" i="1"/>
  <c r="BG453" i="1"/>
  <c r="BF451" i="1"/>
  <c r="BG451" i="1"/>
  <c r="BF449" i="1"/>
  <c r="BG449" i="1"/>
  <c r="BG443" i="1"/>
  <c r="BF443" i="1"/>
  <c r="BG503" i="1"/>
  <c r="BF503" i="1"/>
  <c r="BG501" i="1"/>
  <c r="BF501" i="1"/>
  <c r="BG497" i="1"/>
  <c r="BF497" i="1"/>
  <c r="BG495" i="1"/>
  <c r="BF495" i="1"/>
  <c r="BG493" i="1"/>
  <c r="BF493" i="1"/>
  <c r="BG489" i="1"/>
  <c r="BF489" i="1"/>
  <c r="BG487" i="1"/>
  <c r="BF487" i="1"/>
  <c r="BG485" i="1"/>
  <c r="BF485" i="1"/>
  <c r="BG481" i="1"/>
  <c r="BF481" i="1"/>
  <c r="BG479" i="1"/>
  <c r="BF479" i="1"/>
  <c r="BG477" i="1"/>
  <c r="BF477" i="1"/>
  <c r="BG475" i="1"/>
  <c r="BF475" i="1"/>
  <c r="BG474" i="1"/>
  <c r="BF474" i="1"/>
  <c r="BG472" i="1"/>
  <c r="BF472" i="1"/>
  <c r="BG468" i="1"/>
  <c r="BF468" i="1"/>
  <c r="BG466" i="1"/>
  <c r="BF466" i="1"/>
  <c r="BF456" i="1"/>
  <c r="BG456" i="1"/>
  <c r="BF444" i="1"/>
  <c r="BG444" i="1"/>
  <c r="AO454" i="1"/>
  <c r="AQ454" i="1" s="1"/>
  <c r="AR454" i="1" s="1"/>
  <c r="AO448" i="1"/>
  <c r="AQ448" i="1" s="1"/>
  <c r="AR448" i="1" s="1"/>
  <c r="AX402" i="1"/>
  <c r="BG360" i="1"/>
  <c r="BF360" i="1"/>
  <c r="BG356" i="1"/>
  <c r="BF356" i="1"/>
  <c r="BG439" i="1"/>
  <c r="BF439" i="1"/>
  <c r="BG437" i="1"/>
  <c r="BF437" i="1"/>
  <c r="BG435" i="1"/>
  <c r="BF435" i="1"/>
  <c r="BG433" i="1"/>
  <c r="BF433" i="1"/>
  <c r="BG429" i="1"/>
  <c r="BF429" i="1"/>
  <c r="BG428" i="1"/>
  <c r="BF428" i="1"/>
  <c r="BG424" i="1"/>
  <c r="BF424" i="1"/>
  <c r="BG422" i="1"/>
  <c r="BF422" i="1"/>
  <c r="BG418" i="1"/>
  <c r="BF418" i="1"/>
  <c r="BG416" i="1"/>
  <c r="BF416" i="1"/>
  <c r="BG410" i="1"/>
  <c r="BF410" i="1"/>
  <c r="BG399" i="1"/>
  <c r="BF399" i="1"/>
  <c r="BG397" i="1"/>
  <c r="BF397" i="1"/>
  <c r="BG393" i="1"/>
  <c r="BF393" i="1"/>
  <c r="AV364" i="1"/>
  <c r="BF361" i="1"/>
  <c r="BG361" i="1"/>
  <c r="BF359" i="1"/>
  <c r="BG359" i="1"/>
  <c r="BF357" i="1"/>
  <c r="BG357" i="1"/>
  <c r="BF355" i="1"/>
  <c r="BG355" i="1"/>
  <c r="BG351" i="1"/>
  <c r="BF351" i="1"/>
  <c r="BG347" i="1"/>
  <c r="BF347" i="1"/>
  <c r="BG343" i="1"/>
  <c r="BF343" i="1"/>
  <c r="BG339" i="1"/>
  <c r="BF339" i="1"/>
  <c r="BG335" i="1"/>
  <c r="BF335" i="1"/>
  <c r="BG331" i="1"/>
  <c r="BF331" i="1"/>
  <c r="BG327" i="1"/>
  <c r="BF327" i="1"/>
  <c r="BG323" i="1"/>
  <c r="BF323" i="1"/>
  <c r="BG319" i="1"/>
  <c r="BF319" i="1"/>
  <c r="BG315" i="1"/>
  <c r="BF315" i="1"/>
  <c r="BG311" i="1"/>
  <c r="BF311" i="1"/>
  <c r="BG307" i="1"/>
  <c r="BF307" i="1"/>
  <c r="BG303" i="1"/>
  <c r="BF303" i="1"/>
  <c r="BG299" i="1"/>
  <c r="BF299" i="1"/>
  <c r="BG295" i="1"/>
  <c r="BF295" i="1"/>
  <c r="BG291" i="1"/>
  <c r="BF291" i="1"/>
  <c r="BG287" i="1"/>
  <c r="BF287" i="1"/>
  <c r="BG283" i="1"/>
  <c r="BF283" i="1"/>
  <c r="BG279" i="1"/>
  <c r="BF279" i="1"/>
  <c r="BG275" i="1"/>
  <c r="BF275" i="1"/>
  <c r="BG271" i="1"/>
  <c r="BF271" i="1"/>
  <c r="BG267" i="1"/>
  <c r="BF267" i="1"/>
  <c r="BG263" i="1"/>
  <c r="BF263" i="1"/>
  <c r="BG259" i="1"/>
  <c r="BF259" i="1"/>
  <c r="BG255" i="1"/>
  <c r="BF255" i="1"/>
  <c r="BG251" i="1"/>
  <c r="BF251" i="1"/>
  <c r="BG247" i="1"/>
  <c r="BF247" i="1"/>
  <c r="BG243" i="1"/>
  <c r="BF243" i="1"/>
  <c r="BG239" i="1"/>
  <c r="BF239" i="1"/>
  <c r="BG235" i="1"/>
  <c r="BF235" i="1"/>
  <c r="AO362" i="1"/>
  <c r="AQ362" i="1" s="1"/>
  <c r="AR362" i="1" s="1"/>
  <c r="AO351" i="1"/>
  <c r="AQ351" i="1" s="1"/>
  <c r="AR351" i="1" s="1"/>
  <c r="AX329" i="1"/>
  <c r="AX311" i="1"/>
  <c r="AO307" i="1"/>
  <c r="AQ307" i="1" s="1"/>
  <c r="AR307" i="1" s="1"/>
  <c r="AO269" i="1"/>
  <c r="AQ269" i="1" s="1"/>
  <c r="AR269" i="1" s="1"/>
  <c r="BF242" i="1"/>
  <c r="BG242" i="1"/>
  <c r="BF238" i="1"/>
  <c r="BG238" i="1"/>
  <c r="BF234" i="1"/>
  <c r="BG234" i="1"/>
  <c r="BG231" i="1"/>
  <c r="BF231" i="1"/>
  <c r="BG227" i="1"/>
  <c r="BF227" i="1"/>
  <c r="BG223" i="1"/>
  <c r="BF223" i="1"/>
  <c r="AO364" i="1"/>
  <c r="AQ364" i="1" s="1"/>
  <c r="AR364" i="1" s="1"/>
  <c r="BF352" i="1"/>
  <c r="BG352" i="1"/>
  <c r="BF342" i="1"/>
  <c r="BG342" i="1"/>
  <c r="BF332" i="1"/>
  <c r="BG332" i="1"/>
  <c r="BF320" i="1"/>
  <c r="BG320" i="1"/>
  <c r="BF318" i="1"/>
  <c r="BG318" i="1"/>
  <c r="BF314" i="1"/>
  <c r="BG314" i="1"/>
  <c r="BF308" i="1"/>
  <c r="BG308" i="1"/>
  <c r="BF294" i="1"/>
  <c r="BG294" i="1"/>
  <c r="BF290" i="1"/>
  <c r="BG290" i="1"/>
  <c r="BF282" i="1"/>
  <c r="BG282" i="1"/>
  <c r="BF270" i="1"/>
  <c r="BG270" i="1"/>
  <c r="BF262" i="1"/>
  <c r="BG262" i="1"/>
  <c r="BF258" i="1"/>
  <c r="BG258" i="1"/>
  <c r="BF252" i="1"/>
  <c r="BG252" i="1"/>
  <c r="BF232" i="1"/>
  <c r="BG232" i="1"/>
  <c r="BF230" i="1"/>
  <c r="BG230" i="1"/>
  <c r="BF228" i="1"/>
  <c r="BG228" i="1"/>
  <c r="BF226" i="1"/>
  <c r="BG226" i="1"/>
  <c r="BF224" i="1"/>
  <c r="BG224" i="1"/>
  <c r="BF222" i="1"/>
  <c r="BG222" i="1"/>
  <c r="BG219" i="1"/>
  <c r="BF219" i="1"/>
  <c r="BG215" i="1"/>
  <c r="BF215" i="1"/>
  <c r="BG211" i="1"/>
  <c r="BF211" i="1"/>
  <c r="BG207" i="1"/>
  <c r="BF207" i="1"/>
  <c r="BG203" i="1"/>
  <c r="BF203" i="1"/>
  <c r="BG199" i="1"/>
  <c r="BF199" i="1"/>
  <c r="BG195" i="1"/>
  <c r="BF195" i="1"/>
  <c r="BG191" i="1"/>
  <c r="BF191" i="1"/>
  <c r="BG187" i="1"/>
  <c r="BF187" i="1"/>
  <c r="BG183" i="1"/>
  <c r="BF183" i="1"/>
  <c r="BG179" i="1"/>
  <c r="BF179" i="1"/>
  <c r="BG175" i="1"/>
  <c r="BF175" i="1"/>
  <c r="BG171" i="1"/>
  <c r="BF171" i="1"/>
  <c r="BG167" i="1"/>
  <c r="BF167" i="1"/>
  <c r="BG163" i="1"/>
  <c r="BF163" i="1"/>
  <c r="BG159" i="1"/>
  <c r="BF159" i="1"/>
  <c r="BG155" i="1"/>
  <c r="BF155" i="1"/>
  <c r="BG151" i="1"/>
  <c r="BF151" i="1"/>
  <c r="BG147" i="1"/>
  <c r="BF147" i="1"/>
  <c r="BG143" i="1"/>
  <c r="BF143" i="1"/>
  <c r="BG139" i="1"/>
  <c r="BF139" i="1"/>
  <c r="BG135" i="1"/>
  <c r="BF135" i="1"/>
  <c r="BG131" i="1"/>
  <c r="BF131" i="1"/>
  <c r="BG127" i="1"/>
  <c r="BF127" i="1"/>
  <c r="BG123" i="1"/>
  <c r="BF123" i="1"/>
  <c r="BG119" i="1"/>
  <c r="BF119" i="1"/>
  <c r="BG115" i="1"/>
  <c r="BF115" i="1"/>
  <c r="BG111" i="1"/>
  <c r="BF111" i="1"/>
  <c r="BG107" i="1"/>
  <c r="BF107" i="1"/>
  <c r="BG103" i="1"/>
  <c r="BF103" i="1"/>
  <c r="BG99" i="1"/>
  <c r="BF99" i="1"/>
  <c r="BG95" i="1"/>
  <c r="BF95" i="1"/>
  <c r="BG93" i="1"/>
  <c r="BF93" i="1"/>
  <c r="BG91" i="1"/>
  <c r="BF91" i="1"/>
  <c r="BG88" i="1"/>
  <c r="BF88" i="1"/>
  <c r="BG84" i="1"/>
  <c r="BF84" i="1"/>
  <c r="BG80" i="1"/>
  <c r="BF80" i="1"/>
  <c r="BG76" i="1"/>
  <c r="BF76" i="1"/>
  <c r="BF216" i="1"/>
  <c r="BG216" i="1"/>
  <c r="AX197" i="1"/>
  <c r="AX175" i="1"/>
  <c r="AO143" i="1"/>
  <c r="AQ143" i="1" s="1"/>
  <c r="AR143" i="1" s="1"/>
  <c r="AO131" i="1"/>
  <c r="AQ131" i="1" s="1"/>
  <c r="AR131" i="1" s="1"/>
  <c r="AX121" i="1"/>
  <c r="BF206" i="1"/>
  <c r="BG206" i="1"/>
  <c r="BF200" i="1"/>
  <c r="BG200" i="1"/>
  <c r="BF188" i="1"/>
  <c r="BG188" i="1"/>
  <c r="BF168" i="1"/>
  <c r="BG168" i="1"/>
  <c r="BF160" i="1"/>
  <c r="BG160" i="1"/>
  <c r="BF154" i="1"/>
  <c r="BG154" i="1"/>
  <c r="BF152" i="1"/>
  <c r="BG152" i="1"/>
  <c r="BF150" i="1"/>
  <c r="BG150" i="1"/>
  <c r="BF144" i="1"/>
  <c r="BG144" i="1"/>
  <c r="BF138" i="1"/>
  <c r="BG138" i="1"/>
  <c r="BF132" i="1"/>
  <c r="BG132" i="1"/>
  <c r="BF126" i="1"/>
  <c r="BG126" i="1"/>
  <c r="BF114" i="1"/>
  <c r="BG114" i="1"/>
  <c r="BF110" i="1"/>
  <c r="BG110" i="1"/>
  <c r="BF106" i="1"/>
  <c r="BG106" i="1"/>
  <c r="BF96" i="1"/>
  <c r="BG96" i="1"/>
  <c r="BF90" i="1"/>
  <c r="BG90" i="1"/>
  <c r="BF87" i="1"/>
  <c r="BG87" i="1"/>
  <c r="BF85" i="1"/>
  <c r="BG85" i="1"/>
  <c r="BF83" i="1"/>
  <c r="BG83" i="1"/>
  <c r="AO52" i="1"/>
  <c r="AQ52" i="1" s="1"/>
  <c r="AR52" i="1" s="1"/>
  <c r="AO50" i="1"/>
  <c r="AQ50" i="1" s="1"/>
  <c r="AR50" i="1" s="1"/>
  <c r="AO36" i="1"/>
  <c r="AQ36" i="1" s="1"/>
  <c r="AR36" i="1" s="1"/>
  <c r="AO34" i="1"/>
  <c r="AQ34" i="1" s="1"/>
  <c r="AR34" i="1" s="1"/>
  <c r="AO32" i="1"/>
  <c r="AQ32" i="1" s="1"/>
  <c r="AR32" i="1" s="1"/>
  <c r="AV447" i="1"/>
  <c r="AC447" i="1"/>
  <c r="AR447" i="1"/>
  <c r="T447" i="1"/>
  <c r="Z447" i="1"/>
  <c r="AO447" i="1"/>
  <c r="AQ447" i="1"/>
  <c r="AB447" i="1"/>
  <c r="AB428" i="1"/>
  <c r="AO428" i="1"/>
  <c r="AQ428" i="1"/>
  <c r="AR428" i="1"/>
  <c r="AC428" i="1"/>
  <c r="T428" i="1"/>
  <c r="Z428" i="1"/>
  <c r="AV428" i="1"/>
  <c r="V447" i="1"/>
  <c r="U447" i="1"/>
  <c r="AA447" i="1"/>
  <c r="V428" i="1"/>
  <c r="U428" i="1"/>
  <c r="AA4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BuketPalanci</author>
  </authors>
  <commentList>
    <comment ref="B181" authorId="0" shapeId="0" xr:uid="{8BD954A2-62C3-40ED-8F06-EAB5C362F25B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Önkoşul</t>
        </r>
      </text>
    </comment>
    <comment ref="B272" authorId="0" shapeId="0" xr:uid="{EA0CE285-A0C6-4649-9E96-EBB93B6C80EF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Güzde aldılar.</t>
        </r>
      </text>
    </comment>
    <comment ref="B291" authorId="0" shapeId="0" xr:uid="{A27A4F6E-9383-4F17-8215-6D79B24B20EA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Dersi seçen olmadığı için açılmadı.</t>
        </r>
      </text>
    </comment>
    <comment ref="B372" authorId="0" shapeId="0" xr:uid="{AE79D33F-DF6B-4C5D-AEC3-D7997BA197D5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Önkoşul</t>
        </r>
      </text>
    </comment>
    <comment ref="B390" authorId="0" shapeId="0" xr:uid="{6E897981-8BFB-4DAC-9A1F-744CC2895DCB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Önkoşul</t>
        </r>
      </text>
    </comment>
    <comment ref="B408" authorId="0" shapeId="0" xr:uid="{57C9DBBB-8578-4E50-85CD-94817D769B7C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Ön koşul</t>
        </r>
      </text>
    </comment>
    <comment ref="B426" authorId="0" shapeId="0" xr:uid="{48E5DA2D-C3A2-4887-9537-7C7751799B8E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dersi seçen olmadığı için ders programından kaldırıldı.</t>
        </r>
      </text>
    </comment>
    <comment ref="B474" authorId="0" shapeId="0" xr:uid="{0B78B9FD-853A-46B9-80EF-1789875150B6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GÜZDE AÇILMAMIŞTI. BAHARDA AÇILACAK</t>
        </r>
      </text>
    </comment>
    <comment ref="B489" authorId="0" shapeId="0" xr:uid="{D4F7B4DA-42AC-4F60-8414-8F62D5DC8CEB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güzde açıldığı için bu dönem açılmıyor.</t>
        </r>
      </text>
    </comment>
    <comment ref="B495" authorId="0" shapeId="0" xr:uid="{03945028-C438-4A2D-B408-73FA3F661979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güz döneminden bahara kaydırılmıştı.</t>
        </r>
      </text>
    </comment>
    <comment ref="B536" authorId="0" shapeId="0" xr:uid="{14B546DD-97B5-4CE5-82CA-041EC9D8D008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Önkoşul</t>
        </r>
      </text>
    </comment>
    <comment ref="B561" authorId="0" shapeId="0" xr:uid="{129F6121-DEEF-41C3-A239-B2311183D3C8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Önkoşul</t>
        </r>
      </text>
    </comment>
    <comment ref="B562" authorId="0" shapeId="0" xr:uid="{1163D055-5290-42E8-AD85-43944EC3634F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Önkoşul</t>
        </r>
      </text>
    </comment>
    <comment ref="B589" authorId="0" shapeId="0" xr:uid="{A70066E6-4796-46CE-BF8C-F417ACA9CBEF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Önkoşul</t>
        </r>
      </text>
    </comment>
    <comment ref="B607" authorId="0" shapeId="0" xr:uid="{57F0A71B-DB03-4D23-ABF9-AB2DAF8BB9D0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Önkoşul</t>
        </r>
      </text>
    </comment>
    <comment ref="B625" authorId="0" shapeId="0" xr:uid="{B447B8C9-5BEA-440B-8429-5D3A16B335EB}">
      <text>
        <r>
          <rPr>
            <b/>
            <sz val="9"/>
            <color indexed="81"/>
            <rFont val="Tahoma"/>
            <family val="2"/>
            <charset val="162"/>
          </rPr>
          <t>BuketPalanci:</t>
        </r>
        <r>
          <rPr>
            <sz val="9"/>
            <color indexed="81"/>
            <rFont val="Tahoma"/>
            <family val="2"/>
            <charset val="162"/>
          </rPr>
          <t xml:space="preserve">
Önkoşul</t>
        </r>
      </text>
    </comment>
  </commentList>
</comments>
</file>

<file path=xl/sharedStrings.xml><?xml version="1.0" encoding="utf-8"?>
<sst xmlns="http://schemas.openxmlformats.org/spreadsheetml/2006/main" count="5877" uniqueCount="735">
  <si>
    <t>Ders_Kodu</t>
  </si>
  <si>
    <t>Ders Adı</t>
  </si>
  <si>
    <t>Dersin Kısa Adı</t>
  </si>
  <si>
    <t>Statu</t>
  </si>
  <si>
    <t>Grup</t>
  </si>
  <si>
    <t>donem_adi</t>
  </si>
  <si>
    <t>Kota</t>
  </si>
  <si>
    <t>Program_adi</t>
  </si>
  <si>
    <t>Program_ID</t>
  </si>
  <si>
    <t>Bolum_Adi</t>
  </si>
  <si>
    <t>İntibak</t>
  </si>
  <si>
    <t>KION_ID</t>
  </si>
  <si>
    <t>Nokta_V2_ID</t>
  </si>
  <si>
    <t>Nokta V1 Ders  ID</t>
  </si>
  <si>
    <t>Ort.</t>
  </si>
  <si>
    <t>Öğr. Unvan</t>
  </si>
  <si>
    <t>İngilizce Uzun Ad</t>
  </si>
  <si>
    <t>İngilizce Kısa Ad</t>
  </si>
  <si>
    <t>Ölçme Sistemi</t>
  </si>
  <si>
    <t>Kısa Sınav Sayısı</t>
  </si>
  <si>
    <t>Vize/Proje/D. Ödev Sayısı</t>
  </si>
  <si>
    <t>Final</t>
  </si>
  <si>
    <t>Kısa Sınav Çalışma Saati</t>
  </si>
  <si>
    <t>Vize/Proje/D. Ödev Çalışma Saatiı</t>
  </si>
  <si>
    <t>Final Çalışma Saati</t>
  </si>
  <si>
    <t>Kısa Sınav Toplam Çalışma Saati</t>
  </si>
  <si>
    <t>Final Çalışma Toplam Çalışma Saati</t>
  </si>
  <si>
    <t>Toplam Sınava Çalışma Saati</t>
  </si>
  <si>
    <t>Varsayılan Ev Çalışma Haftası</t>
  </si>
  <si>
    <t>Varsayım 1/4</t>
  </si>
  <si>
    <t>Dönem İçi Toplam Sınav Sayısı</t>
  </si>
  <si>
    <t>Haftalık Ev Çalışma Saati</t>
  </si>
  <si>
    <t>Haftalık Laboratuvar Çalışma Saati</t>
  </si>
  <si>
    <t>Toplam Ev Çalışması Saati</t>
  </si>
  <si>
    <t>Dönem İçi ve Sonu Toplam Sınav Sayısı</t>
  </si>
  <si>
    <t>Sınava Ayrılan Süre Varsayımı</t>
  </si>
  <si>
    <t>Sınav İçin Harcanan İş Yükü</t>
  </si>
  <si>
    <t>Hafta Sayısı</t>
  </si>
  <si>
    <t>Toplam Ders Saati</t>
  </si>
  <si>
    <t>Toplam İş Yükü</t>
  </si>
  <si>
    <t>ECTS Hesap Parametresi</t>
  </si>
  <si>
    <t>ECTS</t>
  </si>
  <si>
    <t>Kontrol (ECTS)</t>
  </si>
  <si>
    <t>Quiz/Ödev Hazılık %25</t>
  </si>
  <si>
    <t>Vize/Hazırlık</t>
  </si>
  <si>
    <t>Final
/Proje Hazırlık</t>
  </si>
  <si>
    <t>Kontrol1</t>
  </si>
  <si>
    <t>Ev
Çalışması</t>
  </si>
  <si>
    <t>Kontrol2</t>
  </si>
  <si>
    <t>Sınav
 İş
Yükü</t>
  </si>
  <si>
    <t>Kontrol3</t>
  </si>
  <si>
    <t>Toplam
Ders Dışı
Çalışma
İş Yükü</t>
  </si>
  <si>
    <t>Eğitim
Türü
(T/S)</t>
  </si>
  <si>
    <t>Yüzyüze/Uzak Eğitim Yükü</t>
  </si>
  <si>
    <t>Toplam
İş Yükü</t>
  </si>
  <si>
    <t>ECTS Kont</t>
  </si>
  <si>
    <t>ECTS fark</t>
  </si>
  <si>
    <t>Eğitim Dili</t>
  </si>
  <si>
    <t>Eğitim Türü</t>
  </si>
  <si>
    <t>Hazırlık</t>
  </si>
  <si>
    <t>NK_Girişi</t>
  </si>
  <si>
    <t>Sistem id orijinal</t>
  </si>
  <si>
    <t>Uygulama Saati İş yükü</t>
  </si>
  <si>
    <r>
      <t xml:space="preserve">Yüzyüze işlenmesi </t>
    </r>
    <r>
      <rPr>
        <b/>
        <u/>
        <sz val="11"/>
        <color theme="1"/>
        <rFont val="Calibri"/>
        <family val="2"/>
        <charset val="162"/>
        <scheme val="minor"/>
      </rPr>
      <t>zorunlu olan</t>
    </r>
    <r>
      <rPr>
        <b/>
        <sz val="11"/>
        <color theme="1"/>
        <rFont val="Calibri"/>
        <family val="2"/>
        <charset val="162"/>
        <scheme val="minor"/>
      </rPr>
      <t xml:space="preserve"> uygulama saati iş yükü</t>
    </r>
  </si>
  <si>
    <r>
      <t xml:space="preserve">Yüzyüze işlenmesi </t>
    </r>
    <r>
      <rPr>
        <b/>
        <u/>
        <sz val="11"/>
        <color theme="1"/>
        <rFont val="Calibri"/>
        <family val="2"/>
        <charset val="162"/>
        <scheme val="minor"/>
      </rPr>
      <t>zorunlu olmayan</t>
    </r>
    <r>
      <rPr>
        <b/>
        <sz val="11"/>
        <color theme="1"/>
        <rFont val="Calibri"/>
        <family val="2"/>
        <charset val="162"/>
        <scheme val="minor"/>
      </rPr>
      <t xml:space="preserve"> uygulama saati iş yükü</t>
    </r>
  </si>
  <si>
    <t>Yüzyüze işlenmesi zorunlu olmayan uygulama saati iş yükü yöntemi
(Proje/ Ödev)</t>
  </si>
  <si>
    <t>Yüzyüze işlenmesi zorunlu olmayan uygulama saati iş yükü yöntemi (Video)</t>
  </si>
  <si>
    <t>Yüzyüze işlenmesi zorunlu olmayan uygulama saati iş yükü yöntemi (Uygulamalı Ders Anlatımı)</t>
  </si>
  <si>
    <t>Yüzyüze işlenmesi zorunlu olmayan uygulama saati iş yükü yöntemi (Öğrenci Sunumu)</t>
  </si>
  <si>
    <t>Yüzyüze işlenmesi zorunlu olmayan uygulama saati iş yükü yöntemi (Varsa Başka Bir Öneri)</t>
  </si>
  <si>
    <t>Uygulama dersleri için  yardım (kamera çekimi, kurgu vb) gerekli mi?</t>
  </si>
  <si>
    <t>Dersi veren öğretim elamanı dersi nerden veriyor? (Mustafapaşa Stüdyo, Ankara Stüdyo ev vb.)</t>
  </si>
  <si>
    <t>Prgram/Bölüm Bşk. Açıklaması</t>
  </si>
  <si>
    <t>.</t>
  </si>
  <si>
    <t>..</t>
  </si>
  <si>
    <t>…</t>
  </si>
  <si>
    <t>….</t>
  </si>
  <si>
    <t>Sistem Üzerinden - Eş Zamanlı Sınav (Kamera kontrolü olan eşleştirmeli, doğru-yanlış, boşluk doldurmalı, çoktan seçmeli soru)</t>
  </si>
  <si>
    <t>Sınavın Yapılacağı Tarih 1</t>
  </si>
  <si>
    <t>Sınav B-Başlangıç-Bitiş Saati 1</t>
  </si>
  <si>
    <t>Sınavın Yapılacağı Tarih 2</t>
  </si>
  <si>
    <t>Sınav B-Başlangıç-Bitiş Saati 2</t>
  </si>
  <si>
    <t>ADL272</t>
  </si>
  <si>
    <t>Ceza Evi İdaresi ve İnfaz Hukuku</t>
  </si>
  <si>
    <t>S</t>
  </si>
  <si>
    <t>Adalet</t>
  </si>
  <si>
    <t>HUKUK</t>
  </si>
  <si>
    <t>s</t>
  </si>
  <si>
    <t>ADL202</t>
  </si>
  <si>
    <t>Ceza Muhakemesi Hukuku</t>
  </si>
  <si>
    <t>Z</t>
  </si>
  <si>
    <t>DAS102</t>
  </si>
  <si>
    <t>Danışmanlık ve Kariyer Planlama</t>
  </si>
  <si>
    <t>A</t>
  </si>
  <si>
    <t>DAB161</t>
  </si>
  <si>
    <t>Davranış Bilimleri</t>
  </si>
  <si>
    <t>ETS202</t>
  </si>
  <si>
    <t>Etkinlik</t>
  </si>
  <si>
    <t>Extracurricular Activities</t>
  </si>
  <si>
    <t>ADL262</t>
  </si>
  <si>
    <t>Hukuk Dili ve Adli Yazışmalar</t>
  </si>
  <si>
    <t>ADL222</t>
  </si>
  <si>
    <t>İleri Düzey Klavye Kullanımı</t>
  </si>
  <si>
    <t>GIN272</t>
  </si>
  <si>
    <t>İngilizce - IV</t>
  </si>
  <si>
    <t>English - IV</t>
  </si>
  <si>
    <t>ADL204</t>
  </si>
  <si>
    <t>Medeni Usul Hukuku</t>
  </si>
  <si>
    <t>STA202</t>
  </si>
  <si>
    <t>Staj</t>
  </si>
  <si>
    <t>Internship</t>
  </si>
  <si>
    <t>ADL264</t>
  </si>
  <si>
    <t>UYAP - II</t>
  </si>
  <si>
    <t>ADS102</t>
  </si>
  <si>
    <t>Ağız ve Diş Sağlığı Çalışma Prensipleri</t>
  </si>
  <si>
    <t>Ağız ve Diş Sağlığı (SO)</t>
  </si>
  <si>
    <t>DİŞÇİLİK HİZMETLERİ</t>
  </si>
  <si>
    <t>ATS162</t>
  </si>
  <si>
    <t>Atatürk İlkeleri ve İnkılap Tarihi - II</t>
  </si>
  <si>
    <t>Atatürk's Principles and History of Turkish Revolution - II</t>
  </si>
  <si>
    <t>Atatürk's P&amp;H of Turkish Revolution - II</t>
  </si>
  <si>
    <t>GIN162</t>
  </si>
  <si>
    <t>İngilizce - II</t>
  </si>
  <si>
    <t>English - II</t>
  </si>
  <si>
    <t>ADS104</t>
  </si>
  <si>
    <t>Maddeler Bilgisi</t>
  </si>
  <si>
    <t>Science of Ingredients - I</t>
  </si>
  <si>
    <t>ADS106</t>
  </si>
  <si>
    <t>Mikrobiyoloji ve Sterilizasyon</t>
  </si>
  <si>
    <t>ADS108</t>
  </si>
  <si>
    <t>Oral Hijyen</t>
  </si>
  <si>
    <t>TRS162</t>
  </si>
  <si>
    <t>Türk Dili - II</t>
  </si>
  <si>
    <t>Turkish Language - II</t>
  </si>
  <si>
    <t>CES171</t>
  </si>
  <si>
    <t>Çevre Sağlığı</t>
  </si>
  <si>
    <t>ADS204</t>
  </si>
  <si>
    <t>Enfeksiyon Hastalıkları</t>
  </si>
  <si>
    <t>GZS172</t>
  </si>
  <si>
    <t>Güzel Sanatlar - II</t>
  </si>
  <si>
    <t>Fine Arts - II</t>
  </si>
  <si>
    <t>ADS262</t>
  </si>
  <si>
    <t>Hasta ve Tedavi Kayıt Sistemleri</t>
  </si>
  <si>
    <t>ADS206</t>
  </si>
  <si>
    <t>Maddeler Bilgisi - II</t>
  </si>
  <si>
    <t>Science of Ingredients - II</t>
  </si>
  <si>
    <t>SYK171</t>
  </si>
  <si>
    <t>Sağlık Yönetimi ve Sağlık Hizmetlerinde Kalite</t>
  </si>
  <si>
    <t>SES172</t>
  </si>
  <si>
    <t>Sağlıklı Yaşam ve Egzersiz - II</t>
  </si>
  <si>
    <t>Sağlık Yaşam ve Egzersiz - II</t>
  </si>
  <si>
    <t>SJO202</t>
  </si>
  <si>
    <t>Staj - II</t>
  </si>
  <si>
    <t>Professional Applications - II</t>
  </si>
  <si>
    <t>AHT102</t>
  </si>
  <si>
    <t>Ameliyathane Uygulamaları - I</t>
  </si>
  <si>
    <t>Ameliyathane Hizmetleri (SO)</t>
  </si>
  <si>
    <t>TIBBİ HİZMETLER ve TEKNİKLER</t>
  </si>
  <si>
    <t>AHT104</t>
  </si>
  <si>
    <t>Cerrahi Hastalıklar Bilgisi - I</t>
  </si>
  <si>
    <t>FIY101</t>
  </si>
  <si>
    <t>Fizyoloji</t>
  </si>
  <si>
    <t>AHT202</t>
  </si>
  <si>
    <t>Ameliyathane Uygulamaları - III</t>
  </si>
  <si>
    <t>AHT262</t>
  </si>
  <si>
    <t>Biyomedikal Cihaz Kullanımı</t>
  </si>
  <si>
    <t>ISI171</t>
  </si>
  <si>
    <t>İş Sağlığı Güvenliği ve İlk Yardım</t>
  </si>
  <si>
    <t>Cultural Preferences Management</t>
  </si>
  <si>
    <t xml:space="preserve">Cultural Preferences Management </t>
  </si>
  <si>
    <t>ANE104</t>
  </si>
  <si>
    <t>Anestezi Ekipmanları</t>
  </si>
  <si>
    <t>Anestezi (SO)</t>
  </si>
  <si>
    <t>ANE102</t>
  </si>
  <si>
    <t>Anestezi Uygulamaları - I</t>
  </si>
  <si>
    <t>MBS101</t>
  </si>
  <si>
    <t>ANE202</t>
  </si>
  <si>
    <t>Anestezi Uygulamaları - III</t>
  </si>
  <si>
    <t>ISK171</t>
  </si>
  <si>
    <t>İş Sağlığı Güvenliği ve Sağlık Hizmetlerinde Kalite</t>
  </si>
  <si>
    <t>Quality Management</t>
  </si>
  <si>
    <t>ANE262</t>
  </si>
  <si>
    <t>Sistem Hastalıkları</t>
  </si>
  <si>
    <t>ATT162</t>
  </si>
  <si>
    <t>Aşçılık (TR)</t>
  </si>
  <si>
    <t>OTEL, LOKANTA VE İKRAM HİZMETLERİ</t>
  </si>
  <si>
    <t>t</t>
  </si>
  <si>
    <t>DAT102</t>
  </si>
  <si>
    <t>ASC102</t>
  </si>
  <si>
    <t>Ekmek ve Pasta Yapım Teknikleri</t>
  </si>
  <si>
    <t>Bread and Cake Making Techniques</t>
  </si>
  <si>
    <t>Bread and Cake Making Tech.</t>
  </si>
  <si>
    <t>X</t>
  </si>
  <si>
    <t>Hayır</t>
  </si>
  <si>
    <t>Uçhisar</t>
  </si>
  <si>
    <t>Uygulama ders saatinin tamamı Uçhisar Yerleşkesi'nde uygulama mutfaklarında 5 - 6 günlük yoğunlaştırılmış programla verilecektir verilecektir.</t>
  </si>
  <si>
    <t>ASC164</t>
  </si>
  <si>
    <t>Hijyen ve Sanitasyon</t>
  </si>
  <si>
    <t xml:space="preserve">Hygiene and Sanitation </t>
  </si>
  <si>
    <t>GIT162</t>
  </si>
  <si>
    <t>15:25-16:10</t>
  </si>
  <si>
    <t>ASC162</t>
  </si>
  <si>
    <t>Mutfak Yönetimi</t>
  </si>
  <si>
    <t>Kitchen Management</t>
  </si>
  <si>
    <t>ASC104</t>
  </si>
  <si>
    <t>Temel Mutfak Uygulamaları</t>
  </si>
  <si>
    <t>Basic Kitchen Applications</t>
  </si>
  <si>
    <t>TRT161</t>
  </si>
  <si>
    <t>ASC202</t>
  </si>
  <si>
    <t>Dünya Mutfak Sanatları - II</t>
  </si>
  <si>
    <t>World Culinary Arts - II</t>
  </si>
  <si>
    <t>ASC272</t>
  </si>
  <si>
    <t>Egzersiz ve Beslenme</t>
  </si>
  <si>
    <t>Physical Exercise and Nutrition</t>
  </si>
  <si>
    <t>GZT172</t>
  </si>
  <si>
    <t>KYT172</t>
  </si>
  <si>
    <t>Kültürel Tercihler Yönetimi - II</t>
  </si>
  <si>
    <t>Cultural Preferences Management - II</t>
  </si>
  <si>
    <t>SET172</t>
  </si>
  <si>
    <t>ASC204</t>
  </si>
  <si>
    <t>Türk Mutfak Sanatları - II</t>
  </si>
  <si>
    <t>Turkish Culinary Arts - II</t>
  </si>
  <si>
    <t>ASC262</t>
  </si>
  <si>
    <t>Yiyecek - İçecek Kültürü</t>
  </si>
  <si>
    <t>Food and Beverage Culture</t>
  </si>
  <si>
    <t>ATA202</t>
  </si>
  <si>
    <t>At Antrenörlüğü - II</t>
  </si>
  <si>
    <t>Atçılık ve Antrenörlüğü</t>
  </si>
  <si>
    <t>BİTKİSEL ve HAYVANSAL ÜRETİM</t>
  </si>
  <si>
    <t>Horse Training - II</t>
  </si>
  <si>
    <t>ATA204</t>
  </si>
  <si>
    <t>At Bakımı ve Ahır Hizmetleri - IV</t>
  </si>
  <si>
    <t>Horse Care and Stable Services - IV</t>
  </si>
  <si>
    <t>ATA272</t>
  </si>
  <si>
    <t>Atçılık Mevzuatı</t>
  </si>
  <si>
    <t>Horsemanship Legislations</t>
  </si>
  <si>
    <t>ATA262</t>
  </si>
  <si>
    <t>Atlarda İç ve Dış Hastalıklar</t>
  </si>
  <si>
    <t>Horse Surgery</t>
  </si>
  <si>
    <t>ATA222</t>
  </si>
  <si>
    <t>Atlı Terapi - IV</t>
  </si>
  <si>
    <t>ATA206</t>
  </si>
  <si>
    <t>Binicilik Eğitimi - IV</t>
  </si>
  <si>
    <t>Horseman Training - IV</t>
  </si>
  <si>
    <t>Basic Health Knowledge and First Aid</t>
  </si>
  <si>
    <t>Basic Health Knowledge &amp; First Aid</t>
  </si>
  <si>
    <t>KYS172</t>
  </si>
  <si>
    <t>CIG102</t>
  </si>
  <si>
    <t>Ceza İnfaz Kurumu Güvenliği</t>
  </si>
  <si>
    <t>Ceza İnfaz ve Güvenlik Hizmetleri</t>
  </si>
  <si>
    <t>CIG104</t>
  </si>
  <si>
    <t>Denetimli Serbestlik Sistemi ve Yönetimi</t>
  </si>
  <si>
    <t>CIG106</t>
  </si>
  <si>
    <t>Klavye Kullanımı</t>
  </si>
  <si>
    <t>CIG108</t>
  </si>
  <si>
    <t>Özel Güvenlik Hizmetleri - II</t>
  </si>
  <si>
    <t>CIG162</t>
  </si>
  <si>
    <t>Psikoloji</t>
  </si>
  <si>
    <t>CIG164</t>
  </si>
  <si>
    <t>Yazılı Anlatım Türleri ve Doküman Yönetim Sistemi</t>
  </si>
  <si>
    <t>CIG202</t>
  </si>
  <si>
    <t>Ceza İnfaz Kurumlarında İnsan Hakları</t>
  </si>
  <si>
    <t>CIG268</t>
  </si>
  <si>
    <t>İnfaz Hukuku</t>
  </si>
  <si>
    <t>CIG204</t>
  </si>
  <si>
    <t>Mesleki Müdahale Teknik ve Taktikleri</t>
  </si>
  <si>
    <t>CIG206</t>
  </si>
  <si>
    <t>Silah Bilgisi ve Atış</t>
  </si>
  <si>
    <t>CIG266</t>
  </si>
  <si>
    <t>UYAP</t>
  </si>
  <si>
    <t>Çocuk Gelişimi</t>
  </si>
  <si>
    <t>ÇOCUK BAKIMI VE GENÇLİK HİZMETLERİ</t>
  </si>
  <si>
    <t>CGO104</t>
  </si>
  <si>
    <t>Çocuk Ruh Sağlığı ve İletişimi</t>
  </si>
  <si>
    <t>Child Mental Health</t>
  </si>
  <si>
    <t>CGO106</t>
  </si>
  <si>
    <t>Değerler Eğitimi</t>
  </si>
  <si>
    <t>CGO102</t>
  </si>
  <si>
    <t>Okul Öncesi Çocuk Gelişimi - II</t>
  </si>
  <si>
    <t>Pre-school Child Development - II</t>
  </si>
  <si>
    <t>CGO108</t>
  </si>
  <si>
    <t>Öğretimde Planlama</t>
  </si>
  <si>
    <t>CGO204</t>
  </si>
  <si>
    <t>Çocuk Gelişimi Uygulamaları - II</t>
  </si>
  <si>
    <t>CGU272</t>
  </si>
  <si>
    <t>Çocukta Beslenme İlkeleri</t>
  </si>
  <si>
    <t>CGU262</t>
  </si>
  <si>
    <t>Gelişimsel Tanı ve Değerlendirme Yöntemleri</t>
  </si>
  <si>
    <t>GIR272</t>
  </si>
  <si>
    <t>Girişimcilik</t>
  </si>
  <si>
    <t>GEK171</t>
  </si>
  <si>
    <t>Güzel ve Etkili Konuşma</t>
  </si>
  <si>
    <t>Eloquent and Rhetorical Speech</t>
  </si>
  <si>
    <t>CGO202</t>
  </si>
  <si>
    <t>Mesleki Uygulama</t>
  </si>
  <si>
    <t>CGU276</t>
  </si>
  <si>
    <t>Okul Öncesi Montessori Eğitimi - II</t>
  </si>
  <si>
    <t>CGO206</t>
  </si>
  <si>
    <t>Özel Eğitim</t>
  </si>
  <si>
    <t>CGO208</t>
  </si>
  <si>
    <t>Sınıf Yönetimi</t>
  </si>
  <si>
    <t>Çocuk Gelişimi - (Uzaktan)</t>
  </si>
  <si>
    <t>CGU164</t>
  </si>
  <si>
    <t>CGU166</t>
  </si>
  <si>
    <t>CGU162</t>
  </si>
  <si>
    <t>CGU168</t>
  </si>
  <si>
    <t>CGU264</t>
  </si>
  <si>
    <t>CGU202</t>
  </si>
  <si>
    <t>CGU266</t>
  </si>
  <si>
    <t>CGU268</t>
  </si>
  <si>
    <t>Diş Protez Teknolojisi</t>
  </si>
  <si>
    <t>DPT162</t>
  </si>
  <si>
    <t>Çapraz Enfeksiyon Kontrolü</t>
  </si>
  <si>
    <t>DPT102</t>
  </si>
  <si>
    <t>Çiğneme Fizyolojisi</t>
  </si>
  <si>
    <t>DPT104</t>
  </si>
  <si>
    <t>Hareketli Protezler - II</t>
  </si>
  <si>
    <t>DPT106</t>
  </si>
  <si>
    <t>Sabit Protezler - I</t>
  </si>
  <si>
    <t>DPT262</t>
  </si>
  <si>
    <t>Çene Yüz Protezleri</t>
  </si>
  <si>
    <t>DPT206</t>
  </si>
  <si>
    <t>İmplant Üstü Protezler</t>
  </si>
  <si>
    <t>DPT264</t>
  </si>
  <si>
    <t>Meslek Hastalıkları</t>
  </si>
  <si>
    <t>DPT202</t>
  </si>
  <si>
    <t>Porselen Protezler - II</t>
  </si>
  <si>
    <t>DPT204</t>
  </si>
  <si>
    <t>Sabit Protezler - III</t>
  </si>
  <si>
    <t>DPT208</t>
  </si>
  <si>
    <t>Professional Applications - I</t>
  </si>
  <si>
    <t>DYI101</t>
  </si>
  <si>
    <t>Advanced English - I</t>
  </si>
  <si>
    <t>Diyaliz (İngilizce) (SO)</t>
  </si>
  <si>
    <t>DYI102</t>
  </si>
  <si>
    <t>Advanced English - II</t>
  </si>
  <si>
    <t>BIK102</t>
  </si>
  <si>
    <t>Biyokimya</t>
  </si>
  <si>
    <t>DYT162</t>
  </si>
  <si>
    <t>Dahiliye Hastalıkları Bilgisi</t>
  </si>
  <si>
    <t>DYI104</t>
  </si>
  <si>
    <t>Dialysis Equipment and Equipment Use</t>
  </si>
  <si>
    <t>DYI206</t>
  </si>
  <si>
    <t>Dialysis Applications - III</t>
  </si>
  <si>
    <t>DYI272</t>
  </si>
  <si>
    <t>General English Practices - II</t>
  </si>
  <si>
    <t>General English Practices - I</t>
  </si>
  <si>
    <t>DYI202</t>
  </si>
  <si>
    <t>Infectious Diseases</t>
  </si>
  <si>
    <t>DYT262</t>
  </si>
  <si>
    <t>Nefroloji</t>
  </si>
  <si>
    <t>DYT206</t>
  </si>
  <si>
    <t>Diyaliz (Türkçe) (SO)</t>
  </si>
  <si>
    <t>DYT102</t>
  </si>
  <si>
    <t>Diyaliz Ekipmanları ve Kullanımı</t>
  </si>
  <si>
    <t>DYT204</t>
  </si>
  <si>
    <t>Diyaliz Uygulamaları - III</t>
  </si>
  <si>
    <t>EHA101</t>
  </si>
  <si>
    <t>Elektronörofizyoloji (SO)</t>
  </si>
  <si>
    <t>ENE102</t>
  </si>
  <si>
    <t>Biofizik</t>
  </si>
  <si>
    <t>ENE106</t>
  </si>
  <si>
    <t>Elektronörofizyoloji Uygulamaları - I</t>
  </si>
  <si>
    <t>ENE104</t>
  </si>
  <si>
    <t>Fizik</t>
  </si>
  <si>
    <t>ENE208</t>
  </si>
  <si>
    <t>Elektronörofizyoloji Uygulamaları - III</t>
  </si>
  <si>
    <t>ENE202</t>
  </si>
  <si>
    <t xml:space="preserve">Kognitif Nöroloji </t>
  </si>
  <si>
    <t>ENE206</t>
  </si>
  <si>
    <t>Sinir ve Kas Anatomisi</t>
  </si>
  <si>
    <t>Fizyoterapi (SO)</t>
  </si>
  <si>
    <t>FTO102</t>
  </si>
  <si>
    <t>Fizik Tedavi Yöntemleri - I</t>
  </si>
  <si>
    <t>FTO104</t>
  </si>
  <si>
    <t>Fizyoterapide Klinik Kavramlar</t>
  </si>
  <si>
    <t>FTO106</t>
  </si>
  <si>
    <t>Nöroloji</t>
  </si>
  <si>
    <t>FTO202</t>
  </si>
  <si>
    <t>Fizyoterapi Uygulamaları - II</t>
  </si>
  <si>
    <t>FTO210</t>
  </si>
  <si>
    <t>Masaj</t>
  </si>
  <si>
    <t>FTO271</t>
  </si>
  <si>
    <t>Pediatri</t>
  </si>
  <si>
    <t>FTO262</t>
  </si>
  <si>
    <t>Psikososyal Rehabilitasyon</t>
  </si>
  <si>
    <t>FTO208</t>
  </si>
  <si>
    <t>IAY102</t>
  </si>
  <si>
    <t>Acil Hasta Bakımı - II</t>
  </si>
  <si>
    <t>İlk ve Acil Yardım (SO)</t>
  </si>
  <si>
    <t>IAY104</t>
  </si>
  <si>
    <t>Acil Uygulamaları - I</t>
  </si>
  <si>
    <t>IAY106</t>
  </si>
  <si>
    <t>Yüzme</t>
  </si>
  <si>
    <t>Swimming</t>
  </si>
  <si>
    <t>IAY202</t>
  </si>
  <si>
    <t>Acil Uygulamaları - III</t>
  </si>
  <si>
    <t>IAY208</t>
  </si>
  <si>
    <t>Acil Yardım ve Kurtarma</t>
  </si>
  <si>
    <t>IAY206</t>
  </si>
  <si>
    <t>Ambulans Servis Eğitimi</t>
  </si>
  <si>
    <t>IAY210</t>
  </si>
  <si>
    <t>Mimari Restorasyon (SO)</t>
  </si>
  <si>
    <t>MİMARLIK ve ŞEHİR PLANLAMA</t>
  </si>
  <si>
    <t>Introduction to Computing</t>
  </si>
  <si>
    <t>MRS104</t>
  </si>
  <si>
    <t>Geleneksel Yapılar</t>
  </si>
  <si>
    <t>Traditional Structures - I</t>
  </si>
  <si>
    <t>MRS106</t>
  </si>
  <si>
    <t>Kentleşme ve Mimari</t>
  </si>
  <si>
    <t>MRS102</t>
  </si>
  <si>
    <t xml:space="preserve">Mimari Yazılım Kullanımı </t>
  </si>
  <si>
    <t>Architectural Software Application - I</t>
  </si>
  <si>
    <t>MRS162</t>
  </si>
  <si>
    <t>Sanat Tarihi</t>
  </si>
  <si>
    <t>History of Art</t>
  </si>
  <si>
    <t>Mimari Restorasyon (TR)</t>
  </si>
  <si>
    <t>GIT272</t>
  </si>
  <si>
    <t>MRT204</t>
  </si>
  <si>
    <t>Konservasyon Teknikleri - II</t>
  </si>
  <si>
    <t>Conservation Techniques - II</t>
  </si>
  <si>
    <t>MRT202</t>
  </si>
  <si>
    <t>Restorasyon Projesi</t>
  </si>
  <si>
    <t>Quantity and Survey in Restoration</t>
  </si>
  <si>
    <t>MRT262</t>
  </si>
  <si>
    <t>Restorasyonda Metraj ve Keşif</t>
  </si>
  <si>
    <t>MRT206</t>
  </si>
  <si>
    <t>Rölöve - II</t>
  </si>
  <si>
    <t>Building Survey - II</t>
  </si>
  <si>
    <t>Proje</t>
  </si>
  <si>
    <t>Ev</t>
  </si>
  <si>
    <t xml:space="preserve">Dersin teorik kısmı uzaktan eğitim yöntemiyle verilecektir. 22 saatlik uygulamanın ise 14 saati yüzyüze uyglama şeklinde planlanmakta, kalan 8 saati ise proje olarak tamamlanacaktır. </t>
  </si>
  <si>
    <t>SET171</t>
  </si>
  <si>
    <t>TRT162</t>
  </si>
  <si>
    <t>MRT264</t>
  </si>
  <si>
    <t>Yapısal El Sanatları</t>
  </si>
  <si>
    <t>Structural Handcrafts</t>
  </si>
  <si>
    <t>ODM102</t>
  </si>
  <si>
    <t>Akustik Fizik</t>
  </si>
  <si>
    <t>Odyometri (SO)</t>
  </si>
  <si>
    <t>ODM104</t>
  </si>
  <si>
    <t>İşitme Cihazları</t>
  </si>
  <si>
    <t>ODM106</t>
  </si>
  <si>
    <t>Konuşma ve Dil Gelişimi</t>
  </si>
  <si>
    <t>ODM108</t>
  </si>
  <si>
    <t>Odyometri Uygulamaları - I</t>
  </si>
  <si>
    <t>ODM202</t>
  </si>
  <si>
    <t>Çocuklarda Odyolojik Değerlendirme</t>
  </si>
  <si>
    <t>ODM204</t>
  </si>
  <si>
    <t>Odyometri Uygulamaları - III</t>
  </si>
  <si>
    <t>ODM208</t>
  </si>
  <si>
    <t>Odyometride İleri Test Yöntemleri</t>
  </si>
  <si>
    <t>Optisyenlik (SO)</t>
  </si>
  <si>
    <t>OPT108</t>
  </si>
  <si>
    <t>Basic Phyiscs</t>
  </si>
  <si>
    <t>OPT102</t>
  </si>
  <si>
    <t>Geometrik Optik</t>
  </si>
  <si>
    <t>OPT106</t>
  </si>
  <si>
    <t>Görme Optiği</t>
  </si>
  <si>
    <t>OPT104</t>
  </si>
  <si>
    <t>Optisyenlik - II</t>
  </si>
  <si>
    <t>Enterpreneurship and Small Business Management</t>
  </si>
  <si>
    <t>Enterpr. and Small Bus. Manag.</t>
  </si>
  <si>
    <t>OPT206</t>
  </si>
  <si>
    <t>Optisyenlik Uygulamaları - II</t>
  </si>
  <si>
    <t>OPT202</t>
  </si>
  <si>
    <t>Pazarlama ve Marka Yönetimi</t>
  </si>
  <si>
    <t>Patoloji Laboratuvar Teknikleri (SO)</t>
  </si>
  <si>
    <t>PLT104</t>
  </si>
  <si>
    <t>Histoloji</t>
  </si>
  <si>
    <t>PLT106</t>
  </si>
  <si>
    <t>Mikrobiyoloji Uygulamaları</t>
  </si>
  <si>
    <t>PLT108</t>
  </si>
  <si>
    <t>Patoloji Uygulamaları - I</t>
  </si>
  <si>
    <t>PLT206</t>
  </si>
  <si>
    <t>Makroskobik Diseksiyon</t>
  </si>
  <si>
    <t>PLT208</t>
  </si>
  <si>
    <t>Patoloji Uygulamaları - III</t>
  </si>
  <si>
    <t>Radyoterapi</t>
  </si>
  <si>
    <t>RAD112</t>
  </si>
  <si>
    <t>Hasta İmmobilizasyon ve Simülasyon Teknikleri</t>
  </si>
  <si>
    <t>Hasta immobilizasyon ve Simülasyon Teknikleri</t>
  </si>
  <si>
    <t>RAD110</t>
  </si>
  <si>
    <t>Radyoterapi Fiziği - I</t>
  </si>
  <si>
    <t>RAD108</t>
  </si>
  <si>
    <t>Tıbbi Görüntüleme ve Radyoterapi Cihazları</t>
  </si>
  <si>
    <t>21-22/2</t>
  </si>
  <si>
    <t>GEB171</t>
  </si>
  <si>
    <t>Genel Beslenme</t>
  </si>
  <si>
    <t>RAD202</t>
  </si>
  <si>
    <t>Klinik Onkoloji</t>
  </si>
  <si>
    <t>RAD262</t>
  </si>
  <si>
    <t>Radyobiyoloji</t>
  </si>
  <si>
    <t>RAD204</t>
  </si>
  <si>
    <t>Radyoterapi Uygulamaları - II</t>
  </si>
  <si>
    <t>Health Managment and Quality in Health Services</t>
  </si>
  <si>
    <t>SHI103</t>
  </si>
  <si>
    <t>20-21/1</t>
  </si>
  <si>
    <t>Sivil Hava Ulaştırma İşletmeciliği (İngilizce) - IST</t>
  </si>
  <si>
    <t>ULAŞTIRMA HİZMETLERİ</t>
  </si>
  <si>
    <t>YANLIŞ</t>
  </si>
  <si>
    <t>SHI104</t>
  </si>
  <si>
    <t>SHI106</t>
  </si>
  <si>
    <t>Yolcu Hizmetleri</t>
  </si>
  <si>
    <t>Passenger Services</t>
  </si>
  <si>
    <t>SHI102</t>
  </si>
  <si>
    <t>Yük Kontrolü ve Haberleşme</t>
  </si>
  <si>
    <t>Weight Control and Communications</t>
  </si>
  <si>
    <t>SHI262</t>
  </si>
  <si>
    <t>Ticketing and Travel Agencies</t>
  </si>
  <si>
    <t>DOĞRU</t>
  </si>
  <si>
    <t>SHI202</t>
  </si>
  <si>
    <t>SHI264</t>
  </si>
  <si>
    <t>Introduction to Tourism - II</t>
  </si>
  <si>
    <t>SHI266</t>
  </si>
  <si>
    <t>Kargo İşlemleri</t>
  </si>
  <si>
    <t>Air Cargo Procedures</t>
  </si>
  <si>
    <t>SHI204</t>
  </si>
  <si>
    <t>Meteoroloji</t>
  </si>
  <si>
    <t>Meteorology</t>
  </si>
  <si>
    <t>SHI206</t>
  </si>
  <si>
    <t>Speaking Skills - II</t>
  </si>
  <si>
    <t>Sivil Hava Ulaştırma İşletmeciliği (İngilizce) - NEV</t>
  </si>
  <si>
    <t>SHI208</t>
  </si>
  <si>
    <t>Seminar</t>
  </si>
  <si>
    <t>SIN101</t>
  </si>
  <si>
    <t>İngilizce - I</t>
  </si>
  <si>
    <t>Sivil Hava Ulaştırma İşletmeciliği (Türkçe)</t>
  </si>
  <si>
    <t>English - I</t>
  </si>
  <si>
    <t>28 saat</t>
  </si>
  <si>
    <t>SIN102</t>
  </si>
  <si>
    <t>27 saat</t>
  </si>
  <si>
    <t>SHT202</t>
  </si>
  <si>
    <t>Genel İngilizce Alıştırmaları - II</t>
  </si>
  <si>
    <t>SIN222</t>
  </si>
  <si>
    <t>SHT272</t>
  </si>
  <si>
    <t>Turizm ve Seyahat Endüstrisi</t>
  </si>
  <si>
    <t>Tourism and Travel Industry</t>
  </si>
  <si>
    <t>Sivil Havacılık Kabin Hizmetleri - İST</t>
  </si>
  <si>
    <t>BKC102</t>
  </si>
  <si>
    <t>Basic Course (KING) - II</t>
  </si>
  <si>
    <t>26 saat</t>
  </si>
  <si>
    <t>SKH102</t>
  </si>
  <si>
    <t>İkram ve Servis Hizmetleri</t>
  </si>
  <si>
    <t>Catering Services</t>
  </si>
  <si>
    <t>KIN102</t>
  </si>
  <si>
    <t>SKH104</t>
  </si>
  <si>
    <t>Temel İletişim Becerileri</t>
  </si>
  <si>
    <t>Basic Communication Skills</t>
  </si>
  <si>
    <t>SKH222</t>
  </si>
  <si>
    <t>Beceri Eğitimi - II*</t>
  </si>
  <si>
    <t>Beceri Eğitimi - II* 30 ECTS değerindeki zorunlu dersleri seçmeyenler, 36 ECTS değerindeki derslerin tamamını seçmek zorundadır.</t>
  </si>
  <si>
    <t>SKH202</t>
  </si>
  <si>
    <t>Professional English - II</t>
  </si>
  <si>
    <t>KIN202</t>
  </si>
  <si>
    <t>İngilizce - IV*</t>
  </si>
  <si>
    <t>İngilizce - IV* 30 ECTS değerindeki zorunlu dersleri seçmeyenler, 36 ECTS değerindeki derslerin tamamını seçmek zorundadır.</t>
  </si>
  <si>
    <t>SKH266</t>
  </si>
  <si>
    <t>Kültürel Tercihler Yönetimi</t>
  </si>
  <si>
    <t>SKH208</t>
  </si>
  <si>
    <t>Meslek Etiği ve Duygusal Emek</t>
  </si>
  <si>
    <t>SKH204</t>
  </si>
  <si>
    <t>Operasyonel Uygulamalar - II</t>
  </si>
  <si>
    <t>Operational Applications - II</t>
  </si>
  <si>
    <t>SKH264</t>
  </si>
  <si>
    <t>Temel Sağlık Bilgisi ve İlk Yardım</t>
  </si>
  <si>
    <t>Basic Health Knowledge and First Aid - I</t>
  </si>
  <si>
    <t>Basic Health Knowledge &amp; First Aid - I</t>
  </si>
  <si>
    <t>Sivil Havacılık Kabin Hizmetleri - NEV</t>
  </si>
  <si>
    <t>EKC102</t>
  </si>
  <si>
    <t>Elementary Course (KING) - II</t>
  </si>
  <si>
    <t>Ersin Aydınoğlu / Gamze Kapucu / Ayşegül Erşil / Altan Öztürk</t>
  </si>
  <si>
    <t>SOH262</t>
  </si>
  <si>
    <t>Afet ve Kriz Yönetiminde Sosyal Hizmet</t>
  </si>
  <si>
    <t>Sosyal Hizmetler</t>
  </si>
  <si>
    <t>SOSYAL HİZMET ve DANIŞMANLIK</t>
  </si>
  <si>
    <t>SOH264</t>
  </si>
  <si>
    <t>Engelliler ile Sosyal Hizmet</t>
  </si>
  <si>
    <t>SOH272</t>
  </si>
  <si>
    <t>İnsan Hakları ve Sosyal Hizmet</t>
  </si>
  <si>
    <t>SOH266</t>
  </si>
  <si>
    <t>Kentleşme, Kentsel Sorunlar ve Sosyal Hizmet</t>
  </si>
  <si>
    <t>TDO217</t>
  </si>
  <si>
    <t>Tıbbi Dökümantasyon Uygulamaları - I</t>
  </si>
  <si>
    <t>Tıbbi Dokümantasyon ve Sekreterlik</t>
  </si>
  <si>
    <t>TIBBİ HİZMETLER VE TEKNİKLER</t>
  </si>
  <si>
    <t>Hastane otomasyon sistemi gerekliliğinden ders bahar dönemine aktarılabilir.Halkla İlişkiler dersi güzdönemine alınabilir.</t>
  </si>
  <si>
    <t>SOH202</t>
  </si>
  <si>
    <t>Sosyal Hizmet Görüşme İlke ve Teknikleri - II</t>
  </si>
  <si>
    <t>MOTORLU ARAÇLAR ve ULAŞTIRMA TEKNOLOJİLERİ</t>
  </si>
  <si>
    <t>TDO102</t>
  </si>
  <si>
    <t>Sağlık Bilgi Sistemleri</t>
  </si>
  <si>
    <t>TDO112</t>
  </si>
  <si>
    <t>Sağlık Hizmetleri Yönetimi</t>
  </si>
  <si>
    <t>TDO110</t>
  </si>
  <si>
    <t>Tıbbi Dökümantasyon</t>
  </si>
  <si>
    <t>TDO114</t>
  </si>
  <si>
    <t>Yazışma ve Dosyalama Teknikleri</t>
  </si>
  <si>
    <t>TDO210</t>
  </si>
  <si>
    <t>Halkla İlişkiler ve İletişim</t>
  </si>
  <si>
    <t>TDO212</t>
  </si>
  <si>
    <t>Hasta Hizmetleri</t>
  </si>
  <si>
    <t>SSO171</t>
  </si>
  <si>
    <t>Sosyal Sorunlar</t>
  </si>
  <si>
    <t>TDO214</t>
  </si>
  <si>
    <t>Tıbbi Dökümantasyon Uygulamaları - II</t>
  </si>
  <si>
    <t>Tıbbi Görüntüleme Teknikleri (SO)</t>
  </si>
  <si>
    <t>TGT102</t>
  </si>
  <si>
    <t>TGT106</t>
  </si>
  <si>
    <t>Radyasyon Sağlığı ve Güvenliği</t>
  </si>
  <si>
    <t>TGT104</t>
  </si>
  <si>
    <t>Tıbbi Görüntüleme Uygulamaları - I</t>
  </si>
  <si>
    <t>TGT208</t>
  </si>
  <si>
    <t>TGT204</t>
  </si>
  <si>
    <t>Radyolojik Anatomi - II</t>
  </si>
  <si>
    <t>TGT210</t>
  </si>
  <si>
    <t>TGT206</t>
  </si>
  <si>
    <t>Tıbbi Görüntüleme Uygulamaları - III</t>
  </si>
  <si>
    <t>Tıbbi Laboratuvar Teknikleri (SO)</t>
  </si>
  <si>
    <t>TLT102</t>
  </si>
  <si>
    <t>Hematoloji</t>
  </si>
  <si>
    <t>TLT106</t>
  </si>
  <si>
    <t>Klinik Biyokimya ve Uygulamaları - I</t>
  </si>
  <si>
    <t>TLT108</t>
  </si>
  <si>
    <t>Klinik Mikrobiyoloji ve Uygulamaları - I</t>
  </si>
  <si>
    <t>TLT202</t>
  </si>
  <si>
    <t>Laboratuvar Uygulamaları</t>
  </si>
  <si>
    <t>TLT204</t>
  </si>
  <si>
    <t>Moleküler Biyoloji ve Genetik</t>
  </si>
  <si>
    <t>TLT208</t>
  </si>
  <si>
    <t>Patoloji</t>
  </si>
  <si>
    <t>TRO101</t>
  </si>
  <si>
    <t>Yabancı Dil - I (İngilizce)</t>
  </si>
  <si>
    <t>Yabancı Dil - II (İngilizce)</t>
  </si>
  <si>
    <t>Turist Rehberliği (Örgün)</t>
  </si>
  <si>
    <t>SEYAHAT-TURİZM VE EĞLENCE HİZMETLERİ</t>
  </si>
  <si>
    <t>TRO108</t>
  </si>
  <si>
    <t>Arkeolojiye Giriş - II</t>
  </si>
  <si>
    <t>TRO112</t>
  </si>
  <si>
    <t>Mitoloji ve İkonografi</t>
  </si>
  <si>
    <t>Mitoloji</t>
  </si>
  <si>
    <t>TRO110</t>
  </si>
  <si>
    <t>Temel Rehberlik - II</t>
  </si>
  <si>
    <t>TRO162</t>
  </si>
  <si>
    <t>Türk Tarihi ve Sanatı</t>
  </si>
  <si>
    <t>TRO106</t>
  </si>
  <si>
    <t>Yabancı Dil - II (Çince)</t>
  </si>
  <si>
    <t>TRO102</t>
  </si>
  <si>
    <t>TRO104</t>
  </si>
  <si>
    <t>Yabancı Dil - II (Rusça)</t>
  </si>
  <si>
    <t>TRO204</t>
  </si>
  <si>
    <t>Anadolu Uygarlıkları - II</t>
  </si>
  <si>
    <t>TRO222</t>
  </si>
  <si>
    <t>Binicilik Eğitimi</t>
  </si>
  <si>
    <t>Horseman Training</t>
  </si>
  <si>
    <t>TRO262</t>
  </si>
  <si>
    <t>Dinler Tarihi - II</t>
  </si>
  <si>
    <t>TRO208</t>
  </si>
  <si>
    <t>Halk Bilimi</t>
  </si>
  <si>
    <t>TRO274</t>
  </si>
  <si>
    <t>İleri Çince</t>
  </si>
  <si>
    <t>TRO278</t>
  </si>
  <si>
    <t>İleri İngilizce Alıştırmaları</t>
  </si>
  <si>
    <t>TRO272</t>
  </si>
  <si>
    <t>İleri İspanyolca</t>
  </si>
  <si>
    <t>TRO276</t>
  </si>
  <si>
    <t>İleri Rusça</t>
  </si>
  <si>
    <t>TRO210</t>
  </si>
  <si>
    <t>Kültürel Miras</t>
  </si>
  <si>
    <t>TRO206</t>
  </si>
  <si>
    <t>Rehberlik Uygulaması</t>
  </si>
  <si>
    <t>TRO202</t>
  </si>
  <si>
    <t>Sanat Tarihi - II</t>
  </si>
  <si>
    <t>History of Art - II</t>
  </si>
  <si>
    <t>TRO270</t>
  </si>
  <si>
    <t>Turizm ve Turist Sağlığı</t>
  </si>
  <si>
    <t>Turist Rehberliği (Uzaktan)</t>
  </si>
  <si>
    <t>TRO103</t>
  </si>
  <si>
    <t>Yabancı Dil - I (Rusça)</t>
  </si>
  <si>
    <t>TRU168</t>
  </si>
  <si>
    <t>Danışmanlık ve Kariyer Planlama-A</t>
  </si>
  <si>
    <t>Danışmanlık ve Kariyer Planlama-B</t>
  </si>
  <si>
    <t>Danışmanlık ve Kariyer Planlama-C</t>
  </si>
  <si>
    <t>TRU162</t>
  </si>
  <si>
    <t>TRU160</t>
  </si>
  <si>
    <t>TRU264</t>
  </si>
  <si>
    <t>TRU268</t>
  </si>
  <si>
    <t>TRU260</t>
  </si>
  <si>
    <t>TRU262</t>
  </si>
  <si>
    <t>UCT103</t>
  </si>
  <si>
    <t>Uçak Teknolojisi (İngilizce) - IST</t>
  </si>
  <si>
    <t>17:10-18:00</t>
  </si>
  <si>
    <t>UCT104</t>
  </si>
  <si>
    <t>UCT112</t>
  </si>
  <si>
    <t>Hava Aracı Dijital Sistemleri</t>
  </si>
  <si>
    <t>UCT162</t>
  </si>
  <si>
    <t>Havacılık Kuralları</t>
  </si>
  <si>
    <t>UCT102</t>
  </si>
  <si>
    <t>Piston Motorlar</t>
  </si>
  <si>
    <t>UCT110</t>
  </si>
  <si>
    <t>Temel Elektronik</t>
  </si>
  <si>
    <t>UCT106</t>
  </si>
  <si>
    <t>Uçak Bakım Teorisi - I</t>
  </si>
  <si>
    <t>UCT108</t>
  </si>
  <si>
    <t>Uçak Yapıları ve Sistemleri Teorisi - I</t>
  </si>
  <si>
    <t>UCT202</t>
  </si>
  <si>
    <t>Aircraft Maintenance Practices - II</t>
  </si>
  <si>
    <t>ATT161</t>
  </si>
  <si>
    <t>Atatürk İlkeleri ve İnkılap Tarihi - I</t>
  </si>
  <si>
    <t xml:space="preserve">Atatürk's Principles and History of Turkish Revolution - I </t>
  </si>
  <si>
    <t xml:space="preserve">Atatürk's P&amp;H of Turkish Revolution - I </t>
  </si>
  <si>
    <t>UCT206</t>
  </si>
  <si>
    <t>Basic Maintenance Practices</t>
  </si>
  <si>
    <t>UCT210</t>
  </si>
  <si>
    <t>Gaz Türbin Motor Uygulamaları - II</t>
  </si>
  <si>
    <t>Gas Turbine Engines and Applications - II</t>
  </si>
  <si>
    <t xml:space="preserve">Fine Arts - I </t>
  </si>
  <si>
    <t>UCT212</t>
  </si>
  <si>
    <t>Uçak Yapı ve Sistem Uygulamaları - II</t>
  </si>
  <si>
    <t>Uçak Teknolojisi (İngilizce) - NEV</t>
  </si>
  <si>
    <t>UHY105</t>
  </si>
  <si>
    <t>Uçuş Harekat Yöneticiliği (İngilizce) - İST</t>
  </si>
  <si>
    <t>UHY106</t>
  </si>
  <si>
    <t>UHY102</t>
  </si>
  <si>
    <t>Hava Trafik Yönetimi</t>
  </si>
  <si>
    <t>UHY104</t>
  </si>
  <si>
    <t>TTT161</t>
  </si>
  <si>
    <t>Temel Bilgi Teknolojileri</t>
  </si>
  <si>
    <t>UHY202</t>
  </si>
  <si>
    <t>Human Factors</t>
  </si>
  <si>
    <t>UHY204</t>
  </si>
  <si>
    <t>Sivil Havacılık Güvenliği</t>
  </si>
  <si>
    <t>UHY262</t>
  </si>
  <si>
    <t>UHY206</t>
  </si>
  <si>
    <t>Uçuş Planlama ve Kontrolü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</si>
</sst>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left" vertical="center" wrapText="1"/>
    </xf>
    <xf numFmtId="0" fontId="2" fillId="6" borderId="0" xfId="0" applyFont="1" applyFill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1" fontId="5" fillId="0" borderId="0" xfId="1" applyNumberFormat="1" applyFont="1" applyAlignment="1">
      <alignment horizontal="left"/>
    </xf>
    <xf numFmtId="1" fontId="6" fillId="0" borderId="0" xfId="1" applyNumberFormat="1" applyFont="1" applyAlignment="1">
      <alignment horizontal="left"/>
    </xf>
    <xf numFmtId="0" fontId="6" fillId="0" borderId="0" xfId="1" applyFont="1" applyAlignment="1">
      <alignment horizontal="left"/>
    </xf>
    <xf numFmtId="0" fontId="8" fillId="0" borderId="0" xfId="1" applyFont="1" applyAlignment="1">
      <alignment horizontal="left" vertical="center"/>
    </xf>
    <xf numFmtId="0" fontId="5" fillId="0" borderId="0" xfId="1" applyFont="1"/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9" fillId="0" borderId="0" xfId="0" applyFont="1" applyAlignment="1">
      <alignment horizontal="left"/>
    </xf>
    <xf numFmtId="0" fontId="2" fillId="5" borderId="0" xfId="0" applyFont="1" applyFill="1" applyAlignment="1">
      <alignment horizontal="center"/>
    </xf>
    <xf numFmtId="0" fontId="10" fillId="9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1" fontId="0" fillId="0" borderId="0" xfId="0" applyNumberFormat="1" applyAlignment="1">
      <alignment horizontal="left"/>
    </xf>
    <xf numFmtId="0" fontId="0" fillId="7" borderId="1" xfId="0" applyFill="1" applyBorder="1" applyAlignment="1">
      <alignment horizontal="left" vertical="center"/>
    </xf>
    <xf numFmtId="20" fontId="2" fillId="5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</cellXfs>
  <cellStyles count="2">
    <cellStyle name="Normal" xfId="0" builtinId="0"/>
    <cellStyle name="Normal 2" xfId="1" xr:uid="{1E75C65B-ED86-4A57-A6DB-B534F6BB2C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p\yedekler\D\Belgelerim\&#214;&#287;renci%20&#304;&#351;leri\2020_2021\&#214;nlisans_E&#287;itim_Program&#305;_2020_2021%20(version%20SO)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p/yedekler/D/Belgelerim/&#214;&#287;renci%20&#304;&#351;leri/2020_2021/&#214;nlisans_E&#287;itim_Program&#305;_2020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p\yedekler\D\Belgelerim\&#214;&#287;renci%20&#304;&#351;leri\2020_2021\&#214;nlisans_E&#287;itim_Program&#305;_2020_2021%20(version%20SO)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p/yedekler/D/Belgelerim/&#214;&#287;renci%20&#304;&#351;leri/2019_2020/&#214;nlisans_E&#287;itim_Program&#305;_2019_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p\yedekler\D\Belgelerim\&#214;&#287;renci%20&#304;&#351;leri\2020_2021\&#214;nlisans_E&#287;itim_Program&#305;_2020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s_Listesi"/>
      <sheetName val="sistem"/>
      <sheetName val="grup"/>
    </sheetNames>
    <sheetDataSet>
      <sheetData sheetId="0"/>
      <sheetData sheetId="1"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s_Listesi"/>
      <sheetName val="sistem"/>
      <sheetName val="grup"/>
    </sheetNames>
    <sheetDataSet>
      <sheetData sheetId="0" refreshError="1"/>
      <sheetData sheetId="1" refreshError="1"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s_Listesi"/>
      <sheetName val="sistem"/>
      <sheetName val="grup"/>
    </sheetNames>
    <sheetDataSet>
      <sheetData sheetId="0"/>
      <sheetData sheetId="1"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8">
          <cell r="I18" t="str">
            <v>s</v>
          </cell>
          <cell r="J18">
            <v>14</v>
          </cell>
        </row>
        <row r="19">
          <cell r="I19" t="str">
            <v>t</v>
          </cell>
          <cell r="J19">
            <v>11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s_Listesi"/>
      <sheetName val="sistem"/>
      <sheetName val="grup"/>
    </sheetNames>
    <sheetDataSet>
      <sheetData sheetId="0" refreshError="1"/>
      <sheetData sheetId="1" refreshError="1"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s_Listesi"/>
      <sheetName val="sistem"/>
      <sheetName val="grup"/>
    </sheetNames>
    <sheetDataSet>
      <sheetData sheetId="0" refreshError="1"/>
      <sheetData sheetId="1" refreshError="1">
        <row r="3"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1</v>
          </cell>
          <cell r="J4">
            <v>4</v>
          </cell>
          <cell r="K4">
            <v>0</v>
          </cell>
          <cell r="L4">
            <v>1</v>
          </cell>
          <cell r="M4">
            <v>4</v>
          </cell>
          <cell r="N4">
            <v>5</v>
          </cell>
        </row>
        <row r="5">
          <cell r="I5">
            <v>2</v>
          </cell>
          <cell r="J5">
            <v>0</v>
          </cell>
          <cell r="K5">
            <v>2</v>
          </cell>
          <cell r="L5">
            <v>1</v>
          </cell>
          <cell r="M5">
            <v>2</v>
          </cell>
          <cell r="N5">
            <v>3</v>
          </cell>
        </row>
        <row r="6">
          <cell r="I6">
            <v>3</v>
          </cell>
          <cell r="J6">
            <v>2</v>
          </cell>
          <cell r="K6">
            <v>1</v>
          </cell>
          <cell r="L6">
            <v>1</v>
          </cell>
          <cell r="M6">
            <v>3</v>
          </cell>
          <cell r="N6">
            <v>4</v>
          </cell>
        </row>
        <row r="7">
          <cell r="I7">
            <v>4</v>
          </cell>
          <cell r="J7">
            <v>0</v>
          </cell>
          <cell r="K7">
            <v>1</v>
          </cell>
          <cell r="L7">
            <v>1</v>
          </cell>
          <cell r="M7">
            <v>1</v>
          </cell>
          <cell r="N7">
            <v>2</v>
          </cell>
        </row>
        <row r="8">
          <cell r="I8">
            <v>5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I9">
            <v>6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1</v>
          </cell>
        </row>
        <row r="10">
          <cell r="I10">
            <v>7</v>
          </cell>
          <cell r="J10">
            <v>0</v>
          </cell>
          <cell r="K10">
            <v>1</v>
          </cell>
          <cell r="L10">
            <v>1</v>
          </cell>
          <cell r="M10">
            <v>1</v>
          </cell>
          <cell r="N10">
            <v>2</v>
          </cell>
        </row>
        <row r="13">
          <cell r="I13" t="str">
            <v>s</v>
          </cell>
          <cell r="J13">
            <v>1</v>
          </cell>
          <cell r="K13">
            <v>2</v>
          </cell>
          <cell r="L13">
            <v>3</v>
          </cell>
        </row>
        <row r="14">
          <cell r="I14" t="str">
            <v>t</v>
          </cell>
          <cell r="J14">
            <v>1</v>
          </cell>
          <cell r="K14">
            <v>2</v>
          </cell>
          <cell r="L14">
            <v>3</v>
          </cell>
        </row>
        <row r="18">
          <cell r="I18" t="str">
            <v>s</v>
          </cell>
          <cell r="J18">
            <v>14</v>
          </cell>
          <cell r="K18">
            <v>14</v>
          </cell>
        </row>
        <row r="19">
          <cell r="I19" t="str">
            <v>t</v>
          </cell>
          <cell r="J19">
            <v>11</v>
          </cell>
          <cell r="K19">
            <v>11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17302-DA04-4331-BD89-5B27F8B2B77A}">
  <sheetPr filterMode="1"/>
  <dimension ref="A1:CI641"/>
  <sheetViews>
    <sheetView tabSelected="1" workbookViewId="0">
      <selection activeCell="CI1" sqref="CI1"/>
    </sheetView>
  </sheetViews>
  <sheetFormatPr defaultRowHeight="15" x14ac:dyDescent="0.25"/>
  <cols>
    <col min="1" max="1" width="13.85546875" style="14" customWidth="1"/>
    <col min="2" max="2" width="19.85546875" style="14" customWidth="1"/>
    <col min="3" max="3" width="9.140625" style="14" hidden="1" customWidth="1"/>
    <col min="4" max="5" width="5.85546875" style="15" hidden="1" customWidth="1"/>
    <col min="6" max="6" width="0" style="15" hidden="1" customWidth="1"/>
    <col min="7" max="7" width="7.28515625" style="16" hidden="1" customWidth="1"/>
    <col min="8" max="8" width="31.85546875" style="14" customWidth="1"/>
    <col min="9" max="9" width="9.7109375" style="14" hidden="1" customWidth="1"/>
    <col min="10" max="14" width="9.140625" style="14" hidden="1" customWidth="1"/>
    <col min="15" max="16" width="5" style="14" hidden="1" customWidth="1"/>
    <col min="17" max="17" width="5.140625" style="14" hidden="1" customWidth="1"/>
    <col min="18" max="18" width="3.85546875" style="14" hidden="1" customWidth="1"/>
    <col min="19" max="19" width="9.140625" style="16"/>
    <col min="20" max="74" width="9.140625" style="14" hidden="1" customWidth="1"/>
    <col min="75" max="75" width="9.85546875" style="14" hidden="1" customWidth="1"/>
    <col min="76" max="77" width="9.140625" style="14" hidden="1" customWidth="1"/>
    <col min="78" max="82" width="0" style="14" hidden="1" customWidth="1"/>
    <col min="83" max="83" width="18.7109375" style="14" customWidth="1"/>
    <col min="84" max="87" width="12" style="14" customWidth="1"/>
    <col min="88" max="16384" width="9.140625" style="14"/>
  </cols>
  <sheetData>
    <row r="1" spans="1:87" s="2" customFormat="1" ht="115.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4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23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41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N1" s="5" t="s">
        <v>62</v>
      </c>
      <c r="BO1" s="6" t="s">
        <v>63</v>
      </c>
      <c r="BP1" s="7" t="s">
        <v>64</v>
      </c>
      <c r="BQ1" s="8" t="s">
        <v>65</v>
      </c>
      <c r="BR1" s="8" t="s">
        <v>66</v>
      </c>
      <c r="BS1" s="8" t="s">
        <v>67</v>
      </c>
      <c r="BT1" s="8" t="s">
        <v>68</v>
      </c>
      <c r="BU1" s="8" t="s">
        <v>69</v>
      </c>
      <c r="BV1" s="9" t="s">
        <v>70</v>
      </c>
      <c r="BW1" s="10" t="s">
        <v>71</v>
      </c>
      <c r="BX1" s="11" t="s">
        <v>72</v>
      </c>
      <c r="BY1" s="2" t="s">
        <v>73</v>
      </c>
      <c r="BZ1" s="2" t="s">
        <v>74</v>
      </c>
      <c r="CA1" s="2" t="s">
        <v>75</v>
      </c>
      <c r="CB1" s="2" t="s">
        <v>76</v>
      </c>
      <c r="CC1" s="2" t="s">
        <v>76</v>
      </c>
      <c r="CE1" s="12" t="s">
        <v>77</v>
      </c>
      <c r="CF1" s="13" t="s">
        <v>78</v>
      </c>
      <c r="CG1" s="13" t="s">
        <v>79</v>
      </c>
      <c r="CH1" s="13" t="s">
        <v>80</v>
      </c>
      <c r="CI1" s="13" t="s">
        <v>81</v>
      </c>
    </row>
    <row r="2" spans="1:87" hidden="1" x14ac:dyDescent="0.25">
      <c r="A2" s="14" t="s">
        <v>82</v>
      </c>
      <c r="B2" s="14" t="s">
        <v>83</v>
      </c>
      <c r="C2" s="14" t="s">
        <v>83</v>
      </c>
      <c r="D2" s="15" t="s">
        <v>84</v>
      </c>
      <c r="E2" s="15">
        <v>1</v>
      </c>
      <c r="F2" s="15" t="e">
        <f>IF(BB2="S",
IF(#REF!+BJ2=2012,
IF(#REF!=1,"12-13/1",
IF(#REF!=2,"12-13/2",
IF(#REF!=3,"13-14/1",
IF(#REF!=4,"13-14/2","Hata1")))),
IF(#REF!+BJ2=2013,
IF(#REF!=1,"13-14/1",
IF(#REF!=2,"13-14/2",
IF(#REF!=3,"14-15/1",
IF(#REF!=4,"14-15/2","Hata2")))),
IF(#REF!+BJ2=2014,
IF(#REF!=1,"14-15/1",
IF(#REF!=2,"14-15/2",
IF(#REF!=3,"15-16/1",
IF(#REF!=4,"15-16/2","Hata3")))),
IF(#REF!+BJ2=2015,
IF(#REF!=1,"15-16/1",
IF(#REF!=2,"15-16/2",
IF(#REF!=3,"16-17/1",
IF(#REF!=4,"16-17/2","Hata4")))),
IF(#REF!+BJ2=2016,
IF(#REF!=1,"16-17/1",
IF(#REF!=2,"16-17/2",
IF(#REF!=3,"17-18/1",
IF(#REF!=4,"17-18/2","Hata5")))),
IF(#REF!+BJ2=2017,
IF(#REF!=1,"17-18/1",
IF(#REF!=2,"17-18/2",
IF(#REF!=3,"18-19/1",
IF(#REF!=4,"18-19/2","Hata6")))),
IF(#REF!+BJ2=2018,
IF(#REF!=1,"18-19/1",
IF(#REF!=2,"18-19/2",
IF(#REF!=3,"19-20/1",
IF(#REF!=4,"19-20/2","Hata7")))),
IF(#REF!+BJ2=2019,
IF(#REF!=1,"19-20/1",
IF(#REF!=2,"19-20/2",
IF(#REF!=3,"20-21/1",
IF(#REF!=4,"20-21/2","Hata8")))),
IF(#REF!+BJ2=2020,
IF(#REF!=1,"20-21/1",
IF(#REF!=2,"20-21/2",
IF(#REF!=3,"21-22/1",
IF(#REF!=4,"21-22/2","Hata9")))),
IF(#REF!+BJ2=2021,
IF(#REF!=1,"21-22/1",
IF(#REF!=2,"21-22/2",
IF(#REF!=3,"22-23/1",
IF(#REF!=4,"22-23/2","Hata10")))),
IF(#REF!+BJ2=2022,
IF(#REF!=1,"22-23/1",
IF(#REF!=2,"22-23/2",
IF(#REF!=3,"23-24/1",
IF(#REF!=4,"23-24/2","Hata11")))),
IF(#REF!+BJ2=2023,
IF(#REF!=1,"23-24/1",
IF(#REF!=2,"23-24/2",
IF(#REF!=3,"24-25/1",
IF(#REF!=4,"24-25/2","Hata12")))),
)))))))))))),
IF(BB2="T",
IF(#REF!+BJ2=2012,
IF(#REF!=1,"12-13/1",
IF(#REF!=2,"12-13/2",
IF(#REF!=3,"12-13/3",
IF(#REF!=4,"13-14/1",
IF(#REF!=5,"13-14/2",
IF(#REF!=6,"13-14/3","Hata1")))))),
IF(#REF!+BJ2=2013,
IF(#REF!=1,"13-14/1",
IF(#REF!=2,"13-14/2",
IF(#REF!=3,"13-14/3",
IF(#REF!=4,"14-15/1",
IF(#REF!=5,"14-15/2",
IF(#REF!=6,"14-15/3","Hata2")))))),
IF(#REF!+BJ2=2014,
IF(#REF!=1,"14-15/1",
IF(#REF!=2,"14-15/2",
IF(#REF!=3,"14-15/3",
IF(#REF!=4,"15-16/1",
IF(#REF!=5,"15-16/2",
IF(#REF!=6,"15-16/3","Hata3")))))),
IF(AND(#REF!+#REF!&gt;2014,#REF!+#REF!&lt;2015,BJ2=1),
IF(#REF!=0.1,"14-15/0.1",
IF(#REF!=0.2,"14-15/0.2",
IF(#REF!=0.3,"14-15/0.3","Hata4"))),
IF(#REF!+BJ2=2015,
IF(#REF!=1,"15-16/1",
IF(#REF!=2,"15-16/2",
IF(#REF!=3,"15-16/3",
IF(#REF!=4,"16-17/1",
IF(#REF!=5,"16-17/2",
IF(#REF!=6,"16-17/3","Hata5")))))),
IF(#REF!+BJ2=2016,
IF(#REF!=1,"16-17/1",
IF(#REF!=2,"16-17/2",
IF(#REF!=3,"16-17/3",
IF(#REF!=4,"17-18/1",
IF(#REF!=5,"17-18/2",
IF(#REF!=6,"17-18/3","Hata6")))))),
IF(#REF!+BJ2=2017,
IF(#REF!=1,"17-18/1",
IF(#REF!=2,"17-18/2",
IF(#REF!=3,"17-18/3",
IF(#REF!=4,"18-19/1",
IF(#REF!=5,"18-19/2",
IF(#REF!=6,"18-19/3","Hata7")))))),
IF(#REF!+BJ2=2018,
IF(#REF!=1,"18-19/1",
IF(#REF!=2,"18-19/2",
IF(#REF!=3,"18-19/3",
IF(#REF!=4,"19-20/1",
IF(#REF!=5," 19-20/2",
IF(#REF!=6,"19-20/3","Hata8")))))),
IF(#REF!+BJ2=2019,
IF(#REF!=1,"19-20/1",
IF(#REF!=2,"19-20/2",
IF(#REF!=3,"19-20/3",
IF(#REF!=4,"20-21/1",
IF(#REF!=5,"20-21/2",
IF(#REF!=6,"20-21/3","Hata9")))))),
IF(#REF!+BJ2=2020,
IF(#REF!=1,"20-21/1",
IF(#REF!=2,"20-21/2",
IF(#REF!=3,"20-21/3",
IF(#REF!=4,"21-22/1",
IF(#REF!=5,"21-22/2",
IF(#REF!=6,"21-22/3","Hata10")))))),
IF(#REF!+BJ2=2021,
IF(#REF!=1,"21-22/1",
IF(#REF!=2,"21-22/2",
IF(#REF!=3,"21-22/3",
IF(#REF!=4,"22-23/1",
IF(#REF!=5,"22-23/2",
IF(#REF!=6,"22-23/3","Hata11")))))),
IF(#REF!+BJ2=2022,
IF(#REF!=1,"22-23/1",
IF(#REF!=2,"22-23/2",
IF(#REF!=3,"22-23/3",
IF(#REF!=4,"23-24/1",
IF(#REF!=5,"23-24/2",
IF(#REF!=6,"23-24/3","Hata12")))))),
IF(#REF!+BJ2=2023,
IF(#REF!=1,"23-24/1",
IF(#REF!=2,"23-24/2",
IF(#REF!=3,"23-24/3",
IF(#REF!=4,"24-25/1",
IF(#REF!=5,"24-25/2",
IF(#REF!=6,"24-25/3","Hata13")))))),
))))))))))))))
)</f>
        <v>#REF!</v>
      </c>
      <c r="G2" s="16">
        <v>0</v>
      </c>
      <c r="H2" s="14" t="s">
        <v>85</v>
      </c>
      <c r="I2" s="14">
        <v>1310281</v>
      </c>
      <c r="J2" s="14" t="s">
        <v>86</v>
      </c>
      <c r="S2" s="16">
        <v>4</v>
      </c>
      <c r="T2" s="14">
        <f>VLOOKUP($S2,[1]sistem!$I$3:$L$10,2,FALSE)</f>
        <v>0</v>
      </c>
      <c r="U2" s="14">
        <f>VLOOKUP($S2,[1]sistem!$I$3:$L$10,3,FALSE)</f>
        <v>1</v>
      </c>
      <c r="V2" s="14">
        <f>VLOOKUP($S2,[1]sistem!$I$3:$L$10,4,FALSE)</f>
        <v>1</v>
      </c>
      <c r="W2" s="14" t="e">
        <f>VLOOKUP($BB2,[1]sistem!$I$13:$L$14,2,FALSE)*#REF!</f>
        <v>#REF!</v>
      </c>
      <c r="X2" s="14" t="e">
        <f>VLOOKUP($BB2,[1]sistem!$I$13:$L$14,3,FALSE)*#REF!</f>
        <v>#REF!</v>
      </c>
      <c r="Y2" s="14" t="e">
        <f>VLOOKUP($BB2,[1]sistem!$I$13:$L$14,4,FALSE)*#REF!</f>
        <v>#REF!</v>
      </c>
      <c r="Z2" s="14" t="e">
        <f t="shared" ref="Z2:AB65" si="0">T2*W2</f>
        <v>#REF!</v>
      </c>
      <c r="AA2" s="14" t="e">
        <f t="shared" si="0"/>
        <v>#REF!</v>
      </c>
      <c r="AB2" s="14" t="e">
        <f t="shared" si="0"/>
        <v>#REF!</v>
      </c>
      <c r="AC2" s="14" t="e">
        <f t="shared" ref="AC2:AC65" si="1">SUM(Z2:AB2)</f>
        <v>#REF!</v>
      </c>
      <c r="AD2" s="14">
        <f>VLOOKUP(BB2,[1]sistem!$I$18:$J$19,2,FALSE)</f>
        <v>14</v>
      </c>
      <c r="AE2" s="14">
        <v>0.25</v>
      </c>
      <c r="AF2" s="14">
        <f>VLOOKUP($S2,[1]sistem!$I$3:$M$10,5,FALSE)</f>
        <v>1</v>
      </c>
      <c r="AG2" s="14">
        <v>4</v>
      </c>
      <c r="AI2" s="14">
        <f>AG2*AM2</f>
        <v>56</v>
      </c>
      <c r="AJ2" s="14">
        <f>VLOOKUP($S2,[1]sistem!$I$3:$N$10,6,FALSE)</f>
        <v>2</v>
      </c>
      <c r="AK2" s="14">
        <v>2</v>
      </c>
      <c r="AL2" s="14">
        <f t="shared" ref="AL2:AL65" si="2">AJ2*AK2</f>
        <v>4</v>
      </c>
      <c r="AM2" s="14">
        <f>VLOOKUP($BB2,[1]sistem!$I$18:$K$19,3,FALSE)</f>
        <v>14</v>
      </c>
      <c r="AN2" s="14" t="e">
        <f>AM2*#REF!</f>
        <v>#REF!</v>
      </c>
      <c r="AO2" s="14" t="e">
        <f t="shared" ref="AO2:AO65" si="3">AN2+AL2+AI2+Z2+AA2+AB2</f>
        <v>#REF!</v>
      </c>
      <c r="AP2" s="14">
        <f t="shared" ref="AP2:AP65" si="4">IF(BB2="s",25,25)</f>
        <v>25</v>
      </c>
      <c r="AQ2" s="14" t="e">
        <f t="shared" ref="AQ2:AQ65" si="5">ROUND(AO2/AP2,0)</f>
        <v>#REF!</v>
      </c>
      <c r="AR2" s="14" t="e">
        <f>ROUND(AQ2-#REF!,0)</f>
        <v>#REF!</v>
      </c>
      <c r="AS2" s="14">
        <f>IF(BB2="s",IF(S2=0,0,
IF(S2=1,#REF!*4*4,
IF(S2=2,0,
IF(S2=3,#REF!*4*2,
IF(S2=4,0,
IF(S2=5,0,
IF(S2=6,0,
IF(S2=7,0)))))))),
IF(BB2="t",
IF(S2=0,0,
IF(S2=1,#REF!*4*4*0.8,
IF(S2=2,0,
IF(S2=3,#REF!*4*2*0.8,
IF(S2=4,0,
IF(S2=5,0,
IF(S2=6,0,
IF(S2=7,0))))))))))</f>
        <v>0</v>
      </c>
      <c r="AT2" s="14" t="e">
        <f>IF(BB2="s",
IF(S2=0,0,
IF(S2=1,0,
IF(S2=2,#REF!*4*2,
IF(S2=3,#REF!*4,
IF(S2=4,#REF!*4,
IF(S2=5,0,
IF(S2=6,0,
IF(S2=7,#REF!*4)))))))),
IF(BB2="t",
IF(S2=0,0,
IF(S2=1,0,
IF(S2=2,#REF!*4*2*0.8,
IF(S2=3,#REF!*4*0.8,
IF(S2=4,#REF!*4*0.8,
IF(S2=5,0,
IF(S2=6,0,
IF(S2=7,#REF!*4))))))))))</f>
        <v>#REF!</v>
      </c>
      <c r="AU2" s="14" t="e">
        <f>IF(BB2="s",
IF(S2=0,0,
IF(S2=1,#REF!*2,
IF(S2=2,#REF!*2,
IF(S2=3,#REF!*2,
IF(S2=4,#REF!*2,
IF(S2=5,#REF!*2,
IF(S2=6,#REF!*2,
IF(S2=7,#REF!*2)))))))),
IF(BB2="t",
IF(S2=0,#REF!*2*0.8,
IF(S2=1,#REF!*2*0.8,
IF(S2=2,#REF!*2*0.8,
IF(S2=3,#REF!*2*0.8,
IF(S2=4,#REF!*2*0.8,
IF(S2=5,#REF!*2*0.8,
IF(S2=6,#REF!*1*0.8,
IF(S2=7,#REF!*2))))))))))</f>
        <v>#REF!</v>
      </c>
      <c r="AV2" s="14" t="e">
        <f t="shared" ref="AV2:AV65" si="6">SUM(AS2:AU2)-SUM(Z2:AB2)</f>
        <v>#REF!</v>
      </c>
      <c r="AW2" s="14" t="e">
        <f>IF(BB2="s",
IF(S2=0,0,
IF(S2=1,(14-2)*(#REF!+#REF!)/4*4,
IF(S2=2,(14-2)*(#REF!+#REF!)/4*2,
IF(S2=3,(14-2)*(#REF!+#REF!)/4*3,
IF(S2=4,(14-2)*(#REF!+#REF!)/4,
IF(S2=5,(14-2)*#REF!/4,
IF(S2=6,0,
IF(S2=7,(14)*#REF!)))))))),
IF(BB2="t",
IF(S2=0,0,
IF(S2=1,(11-2)*(#REF!+#REF!)/4*4,
IF(S2=2,(11-2)*(#REF!+#REF!)/4*2,
IF(S2=3,(11-2)*(#REF!+#REF!)/4*3,
IF(S2=4,(11-2)*(#REF!+#REF!)/4,
IF(S2=5,(11-2)*#REF!/4,
IF(S2=6,0,
IF(S2=7,(11)*#REF!))))))))))</f>
        <v>#REF!</v>
      </c>
      <c r="AX2" s="14" t="e">
        <f t="shared" ref="AX2:AX65" si="7">AW2-AI2</f>
        <v>#REF!</v>
      </c>
      <c r="AY2" s="14">
        <f t="shared" ref="AY2:AY65" si="8">IF(BB2="s",
IF(S2=0,0,
IF(S2=1,4*5,
IF(S2=2,4*3,
IF(S2=3,4*4,
IF(S2=4,4*2,
IF(S2=5,4,
IF(S2=6,4/2,
IF(S2=7,4*2,)))))))),
IF(BB2="t",
IF(S2=0,0,
IF(S2=1,4*5,
IF(S2=2,4*3,
IF(S2=3,4*4,
IF(S2=4,4*2,
IF(S2=5,4,
IF(S2=6,4/2,
IF(S2=7,4*2))))))))))</f>
        <v>8</v>
      </c>
      <c r="AZ2" s="14">
        <f t="shared" ref="AZ2:AZ65" si="9">AY2-AL2</f>
        <v>4</v>
      </c>
      <c r="BA2" s="14" t="e">
        <f t="shared" ref="BA2:BA65" si="10">AS2+AT2+AU2+(IF(BH2=1,(AW2)*2,AW2))+AY2</f>
        <v>#REF!</v>
      </c>
      <c r="BB2" s="14" t="s">
        <v>87</v>
      </c>
      <c r="BC2" s="14" t="e">
        <f>IF(BI2="A",0,IF(BB2="s",14*#REF!,IF(BB2="T",11*#REF!,"HATA")))</f>
        <v>#REF!</v>
      </c>
      <c r="BD2" s="14" t="e">
        <f t="shared" ref="BD2:BD65" si="11">IF(BI2="Z",(BC2+BA2)*1.15,(BC2+BA2))</f>
        <v>#REF!</v>
      </c>
      <c r="BE2" s="14" t="e">
        <f t="shared" ref="BE2:BE65" si="12">IF(BB2="s",ROUND(BD2/30,0),IF(BB2="T",ROUND(BD2/25,0),"HATA"))</f>
        <v>#REF!</v>
      </c>
      <c r="BF2" s="14" t="e">
        <f>IF(BE2-#REF!=0,"DOĞRU","YANLIŞ")</f>
        <v>#REF!</v>
      </c>
      <c r="BG2" s="14" t="e">
        <f>#REF!-BE2</f>
        <v>#REF!</v>
      </c>
      <c r="BH2" s="14">
        <v>0</v>
      </c>
      <c r="BJ2" s="14">
        <v>0</v>
      </c>
      <c r="BL2" s="14">
        <v>4</v>
      </c>
      <c r="BN2" s="5" t="e">
        <f>#REF!*14</f>
        <v>#REF!</v>
      </c>
      <c r="BO2" s="6"/>
      <c r="BP2" s="7"/>
      <c r="BQ2" s="8"/>
      <c r="BR2" s="8"/>
      <c r="BS2" s="8"/>
      <c r="BT2" s="8"/>
      <c r="BU2" s="8"/>
      <c r="BV2" s="9"/>
      <c r="BW2" s="10"/>
      <c r="BX2" s="11"/>
      <c r="CE2" s="8"/>
      <c r="CF2" s="17"/>
      <c r="CG2" s="17"/>
      <c r="CH2" s="17"/>
      <c r="CI2" s="17"/>
    </row>
    <row r="3" spans="1:87" hidden="1" x14ac:dyDescent="0.25">
      <c r="A3" s="14" t="s">
        <v>88</v>
      </c>
      <c r="B3" s="14" t="s">
        <v>89</v>
      </c>
      <c r="C3" s="14" t="s">
        <v>89</v>
      </c>
      <c r="D3" s="15" t="s">
        <v>90</v>
      </c>
      <c r="E3" s="15" t="s">
        <v>90</v>
      </c>
      <c r="F3" s="15" t="e">
        <f>IF(BB3="S",
IF(#REF!+BJ3=2012,
IF(#REF!=1,"12-13/1",
IF(#REF!=2,"12-13/2",
IF(#REF!=3,"13-14/1",
IF(#REF!=4,"13-14/2","Hata1")))),
IF(#REF!+BJ3=2013,
IF(#REF!=1,"13-14/1",
IF(#REF!=2,"13-14/2",
IF(#REF!=3,"14-15/1",
IF(#REF!=4,"14-15/2","Hata2")))),
IF(#REF!+BJ3=2014,
IF(#REF!=1,"14-15/1",
IF(#REF!=2,"14-15/2",
IF(#REF!=3,"15-16/1",
IF(#REF!=4,"15-16/2","Hata3")))),
IF(#REF!+BJ3=2015,
IF(#REF!=1,"15-16/1",
IF(#REF!=2,"15-16/2",
IF(#REF!=3,"16-17/1",
IF(#REF!=4,"16-17/2","Hata4")))),
IF(#REF!+BJ3=2016,
IF(#REF!=1,"16-17/1",
IF(#REF!=2,"16-17/2",
IF(#REF!=3,"17-18/1",
IF(#REF!=4,"17-18/2","Hata5")))),
IF(#REF!+BJ3=2017,
IF(#REF!=1,"17-18/1",
IF(#REF!=2,"17-18/2",
IF(#REF!=3,"18-19/1",
IF(#REF!=4,"18-19/2","Hata6")))),
IF(#REF!+BJ3=2018,
IF(#REF!=1,"18-19/1",
IF(#REF!=2,"18-19/2",
IF(#REF!=3,"19-20/1",
IF(#REF!=4,"19-20/2","Hata7")))),
IF(#REF!+BJ3=2019,
IF(#REF!=1,"19-20/1",
IF(#REF!=2,"19-20/2",
IF(#REF!=3,"20-21/1",
IF(#REF!=4,"20-21/2","Hata8")))),
IF(#REF!+BJ3=2020,
IF(#REF!=1,"20-21/1",
IF(#REF!=2,"20-21/2",
IF(#REF!=3,"21-22/1",
IF(#REF!=4,"21-22/2","Hata9")))),
IF(#REF!+BJ3=2021,
IF(#REF!=1,"21-22/1",
IF(#REF!=2,"21-22/2",
IF(#REF!=3,"22-23/1",
IF(#REF!=4,"22-23/2","Hata10")))),
IF(#REF!+BJ3=2022,
IF(#REF!=1,"22-23/1",
IF(#REF!=2,"22-23/2",
IF(#REF!=3,"23-24/1",
IF(#REF!=4,"23-24/2","Hata11")))),
IF(#REF!+BJ3=2023,
IF(#REF!=1,"23-24/1",
IF(#REF!=2,"23-24/2",
IF(#REF!=3,"24-25/1",
IF(#REF!=4,"24-25/2","Hata12")))),
)))))))))))),
IF(BB3="T",
IF(#REF!+BJ3=2012,
IF(#REF!=1,"12-13/1",
IF(#REF!=2,"12-13/2",
IF(#REF!=3,"12-13/3",
IF(#REF!=4,"13-14/1",
IF(#REF!=5,"13-14/2",
IF(#REF!=6,"13-14/3","Hata1")))))),
IF(#REF!+BJ3=2013,
IF(#REF!=1,"13-14/1",
IF(#REF!=2,"13-14/2",
IF(#REF!=3,"13-14/3",
IF(#REF!=4,"14-15/1",
IF(#REF!=5,"14-15/2",
IF(#REF!=6,"14-15/3","Hata2")))))),
IF(#REF!+BJ3=2014,
IF(#REF!=1,"14-15/1",
IF(#REF!=2,"14-15/2",
IF(#REF!=3,"14-15/3",
IF(#REF!=4,"15-16/1",
IF(#REF!=5,"15-16/2",
IF(#REF!=6,"15-16/3","Hata3")))))),
IF(AND(#REF!+#REF!&gt;2014,#REF!+#REF!&lt;2015,BJ3=1),
IF(#REF!=0.1,"14-15/0.1",
IF(#REF!=0.2,"14-15/0.2",
IF(#REF!=0.3,"14-15/0.3","Hata4"))),
IF(#REF!+BJ3=2015,
IF(#REF!=1,"15-16/1",
IF(#REF!=2,"15-16/2",
IF(#REF!=3,"15-16/3",
IF(#REF!=4,"16-17/1",
IF(#REF!=5,"16-17/2",
IF(#REF!=6,"16-17/3","Hata5")))))),
IF(#REF!+BJ3=2016,
IF(#REF!=1,"16-17/1",
IF(#REF!=2,"16-17/2",
IF(#REF!=3,"16-17/3",
IF(#REF!=4,"17-18/1",
IF(#REF!=5,"17-18/2",
IF(#REF!=6,"17-18/3","Hata6")))))),
IF(#REF!+BJ3=2017,
IF(#REF!=1,"17-18/1",
IF(#REF!=2,"17-18/2",
IF(#REF!=3,"17-18/3",
IF(#REF!=4,"18-19/1",
IF(#REF!=5,"18-19/2",
IF(#REF!=6,"18-19/3","Hata7")))))),
IF(#REF!+BJ3=2018,
IF(#REF!=1,"18-19/1",
IF(#REF!=2,"18-19/2",
IF(#REF!=3,"18-19/3",
IF(#REF!=4,"19-20/1",
IF(#REF!=5," 19-20/2",
IF(#REF!=6,"19-20/3","Hata8")))))),
IF(#REF!+BJ3=2019,
IF(#REF!=1,"19-20/1",
IF(#REF!=2,"19-20/2",
IF(#REF!=3,"19-20/3",
IF(#REF!=4,"20-21/1",
IF(#REF!=5,"20-21/2",
IF(#REF!=6,"20-21/3","Hata9")))))),
IF(#REF!+BJ3=2020,
IF(#REF!=1,"20-21/1",
IF(#REF!=2,"20-21/2",
IF(#REF!=3,"20-21/3",
IF(#REF!=4,"21-22/1",
IF(#REF!=5,"21-22/2",
IF(#REF!=6,"21-22/3","Hata10")))))),
IF(#REF!+BJ3=2021,
IF(#REF!=1,"21-22/1",
IF(#REF!=2,"21-22/2",
IF(#REF!=3,"21-22/3",
IF(#REF!=4,"22-23/1",
IF(#REF!=5,"22-23/2",
IF(#REF!=6,"22-23/3","Hata11")))))),
IF(#REF!+BJ3=2022,
IF(#REF!=1,"22-23/1",
IF(#REF!=2,"22-23/2",
IF(#REF!=3,"22-23/3",
IF(#REF!=4,"23-24/1",
IF(#REF!=5,"23-24/2",
IF(#REF!=6,"23-24/3","Hata12")))))),
IF(#REF!+BJ3=2023,
IF(#REF!=1,"23-24/1",
IF(#REF!=2,"23-24/2",
IF(#REF!=3,"23-24/3",
IF(#REF!=4,"24-25/1",
IF(#REF!=5,"24-25/2",
IF(#REF!=6,"24-25/3","Hata13")))))),
))))))))))))))
)</f>
        <v>#REF!</v>
      </c>
      <c r="H3" s="14" t="s">
        <v>85</v>
      </c>
      <c r="I3" s="14">
        <v>1310281</v>
      </c>
      <c r="J3" s="14" t="s">
        <v>86</v>
      </c>
      <c r="S3" s="16">
        <v>4</v>
      </c>
      <c r="T3" s="14">
        <f>VLOOKUP($S3,[1]sistem!$I$3:$L$10,2,FALSE)</f>
        <v>0</v>
      </c>
      <c r="U3" s="14">
        <f>VLOOKUP($S3,[1]sistem!$I$3:$L$10,3,FALSE)</f>
        <v>1</v>
      </c>
      <c r="V3" s="14">
        <f>VLOOKUP($S3,[1]sistem!$I$3:$L$10,4,FALSE)</f>
        <v>1</v>
      </c>
      <c r="W3" s="14" t="e">
        <f>VLOOKUP($BB3,[1]sistem!$I$13:$L$14,2,FALSE)*#REF!</f>
        <v>#REF!</v>
      </c>
      <c r="X3" s="14" t="e">
        <f>VLOOKUP($BB3,[1]sistem!$I$13:$L$14,3,FALSE)*#REF!</f>
        <v>#REF!</v>
      </c>
      <c r="Y3" s="14" t="e">
        <f>VLOOKUP($BB3,[1]sistem!$I$13:$L$14,4,FALSE)*#REF!</f>
        <v>#REF!</v>
      </c>
      <c r="Z3" s="14" t="e">
        <f t="shared" si="0"/>
        <v>#REF!</v>
      </c>
      <c r="AA3" s="14" t="e">
        <f t="shared" si="0"/>
        <v>#REF!</v>
      </c>
      <c r="AB3" s="14" t="e">
        <f t="shared" si="0"/>
        <v>#REF!</v>
      </c>
      <c r="AC3" s="14" t="e">
        <f t="shared" si="1"/>
        <v>#REF!</v>
      </c>
      <c r="AD3" s="14">
        <f>VLOOKUP(BB3,[1]sistem!$I$18:$J$19,2,FALSE)</f>
        <v>14</v>
      </c>
      <c r="AE3" s="14">
        <v>0.25</v>
      </c>
      <c r="AF3" s="14">
        <f>VLOOKUP($S3,[1]sistem!$I$3:$M$10,5,FALSE)</f>
        <v>1</v>
      </c>
      <c r="AI3" s="14" t="e">
        <f>(#REF!+#REF!)*AD3</f>
        <v>#REF!</v>
      </c>
      <c r="AJ3" s="14">
        <f>VLOOKUP($S3,[1]sistem!$I$3:$N$10,6,FALSE)</f>
        <v>2</v>
      </c>
      <c r="AK3" s="14">
        <v>2</v>
      </c>
      <c r="AL3" s="14">
        <f t="shared" si="2"/>
        <v>4</v>
      </c>
      <c r="AM3" s="14">
        <f>VLOOKUP($BB3,[1]sistem!$I$18:$K$19,3,FALSE)</f>
        <v>14</v>
      </c>
      <c r="AN3" s="14" t="e">
        <f>AM3*#REF!</f>
        <v>#REF!</v>
      </c>
      <c r="AO3" s="14" t="e">
        <f t="shared" si="3"/>
        <v>#REF!</v>
      </c>
      <c r="AP3" s="14">
        <f t="shared" si="4"/>
        <v>25</v>
      </c>
      <c r="AQ3" s="14" t="e">
        <f t="shared" si="5"/>
        <v>#REF!</v>
      </c>
      <c r="AR3" s="14" t="e">
        <f>ROUND(AQ3-#REF!,0)</f>
        <v>#REF!</v>
      </c>
      <c r="AS3" s="14">
        <f>IF(BB3="s",IF(S3=0,0,
IF(S3=1,#REF!*4*4,
IF(S3=2,0,
IF(S3=3,#REF!*4*2,
IF(S3=4,0,
IF(S3=5,0,
IF(S3=6,0,
IF(S3=7,0)))))))),
IF(BB3="t",
IF(S3=0,0,
IF(S3=1,#REF!*4*4*0.8,
IF(S3=2,0,
IF(S3=3,#REF!*4*2*0.8,
IF(S3=4,0,
IF(S3=5,0,
IF(S3=6,0,
IF(S3=7,0))))))))))</f>
        <v>0</v>
      </c>
      <c r="AT3" s="14" t="e">
        <f>IF(BB3="s",
IF(S3=0,0,
IF(S3=1,0,
IF(S3=2,#REF!*4*2,
IF(S3=3,#REF!*4,
IF(S3=4,#REF!*4,
IF(S3=5,0,
IF(S3=6,0,
IF(S3=7,#REF!*4)))))))),
IF(BB3="t",
IF(S3=0,0,
IF(S3=1,0,
IF(S3=2,#REF!*4*2*0.8,
IF(S3=3,#REF!*4*0.8,
IF(S3=4,#REF!*4*0.8,
IF(S3=5,0,
IF(S3=6,0,
IF(S3=7,#REF!*4))))))))))</f>
        <v>#REF!</v>
      </c>
      <c r="AU3" s="14" t="e">
        <f>IF(BB3="s",
IF(S3=0,0,
IF(S3=1,#REF!*2,
IF(S3=2,#REF!*2,
IF(S3=3,#REF!*2,
IF(S3=4,#REF!*2,
IF(S3=5,#REF!*2,
IF(S3=6,#REF!*2,
IF(S3=7,#REF!*2)))))))),
IF(BB3="t",
IF(S3=0,#REF!*2*0.8,
IF(S3=1,#REF!*2*0.8,
IF(S3=2,#REF!*2*0.8,
IF(S3=3,#REF!*2*0.8,
IF(S3=4,#REF!*2*0.8,
IF(S3=5,#REF!*2*0.8,
IF(S3=6,#REF!*1*0.8,
IF(S3=7,#REF!*2))))))))))</f>
        <v>#REF!</v>
      </c>
      <c r="AV3" s="14" t="e">
        <f t="shared" si="6"/>
        <v>#REF!</v>
      </c>
      <c r="AW3" s="14" t="e">
        <f>IF(BB3="s",
IF(S3=0,0,
IF(S3=1,(14-2)*(#REF!+#REF!)/4*4,
IF(S3=2,(14-2)*(#REF!+#REF!)/4*2,
IF(S3=3,(14-2)*(#REF!+#REF!)/4*3,
IF(S3=4,(14-2)*(#REF!+#REF!)/4,
IF(S3=5,(14-2)*#REF!/4,
IF(S3=6,0,
IF(S3=7,(14)*#REF!)))))))),
IF(BB3="t",
IF(S3=0,0,
IF(S3=1,(11-2)*(#REF!+#REF!)/4*4,
IF(S3=2,(11-2)*(#REF!+#REF!)/4*2,
IF(S3=3,(11-2)*(#REF!+#REF!)/4*3,
IF(S3=4,(11-2)*(#REF!+#REF!)/4,
IF(S3=5,(11-2)*#REF!/4,
IF(S3=6,0,
IF(S3=7,(11)*#REF!))))))))))</f>
        <v>#REF!</v>
      </c>
      <c r="AX3" s="14" t="e">
        <f t="shared" si="7"/>
        <v>#REF!</v>
      </c>
      <c r="AY3" s="14">
        <f t="shared" si="8"/>
        <v>8</v>
      </c>
      <c r="AZ3" s="14">
        <f t="shared" si="9"/>
        <v>4</v>
      </c>
      <c r="BA3" s="14" t="e">
        <f t="shared" si="10"/>
        <v>#REF!</v>
      </c>
      <c r="BB3" s="14" t="s">
        <v>87</v>
      </c>
      <c r="BC3" s="14" t="e">
        <f>IF(BI3="A",0,IF(BB3="s",14*#REF!,IF(BB3="T",11*#REF!,"HATA")))</f>
        <v>#REF!</v>
      </c>
      <c r="BD3" s="14" t="e">
        <f t="shared" si="11"/>
        <v>#REF!</v>
      </c>
      <c r="BE3" s="14" t="e">
        <f t="shared" si="12"/>
        <v>#REF!</v>
      </c>
      <c r="BF3" s="14" t="e">
        <f>IF(BE3-#REF!=0,"DOĞRU","YANLIŞ")</f>
        <v>#REF!</v>
      </c>
      <c r="BG3" s="14" t="e">
        <f>#REF!-BE3</f>
        <v>#REF!</v>
      </c>
      <c r="BH3" s="14">
        <v>0</v>
      </c>
      <c r="BJ3" s="14">
        <v>0</v>
      </c>
      <c r="BL3" s="14">
        <v>4</v>
      </c>
      <c r="BN3" s="5" t="e">
        <f>#REF!*14</f>
        <v>#REF!</v>
      </c>
      <c r="BO3" s="6"/>
      <c r="BP3" s="7"/>
      <c r="BQ3" s="8"/>
      <c r="BR3" s="8"/>
      <c r="BS3" s="8"/>
      <c r="BT3" s="8"/>
      <c r="BU3" s="8"/>
      <c r="BV3" s="9"/>
      <c r="BW3" s="10"/>
      <c r="BX3" s="11"/>
      <c r="CE3" s="8"/>
      <c r="CF3" s="17"/>
      <c r="CG3" s="17"/>
      <c r="CH3" s="17"/>
      <c r="CI3" s="17"/>
    </row>
    <row r="4" spans="1:87" hidden="1" x14ac:dyDescent="0.25">
      <c r="A4" s="14" t="s">
        <v>91</v>
      </c>
      <c r="B4" s="14" t="s">
        <v>92</v>
      </c>
      <c r="C4" s="14" t="s">
        <v>92</v>
      </c>
      <c r="D4" s="15" t="s">
        <v>90</v>
      </c>
      <c r="E4" s="15" t="s">
        <v>90</v>
      </c>
      <c r="F4" s="16" t="e">
        <f>IF(BB4="S",
IF(#REF!+BJ4=2012,
IF(#REF!=1,"12-13/1",
IF(#REF!=2,"12-13/2",
IF(#REF!=3,"13-14/1",
IF(#REF!=4,"13-14/2","Hata1")))),
IF(#REF!+BJ4=2013,
IF(#REF!=1,"13-14/1",
IF(#REF!=2,"13-14/2",
IF(#REF!=3,"14-15/1",
IF(#REF!=4,"14-15/2","Hata2")))),
IF(#REF!+BJ4=2014,
IF(#REF!=1,"14-15/1",
IF(#REF!=2,"14-15/2",
IF(#REF!=3,"15-16/1",
IF(#REF!=4,"15-16/2","Hata3")))),
IF(#REF!+BJ4=2015,
IF(#REF!=1,"15-16/1",
IF(#REF!=2,"15-16/2",
IF(#REF!=3,"16-17/1",
IF(#REF!=4,"16-17/2","Hata4")))),
IF(#REF!+BJ4=2016,
IF(#REF!=1,"16-17/1",
IF(#REF!=2,"16-17/2",
IF(#REF!=3,"17-18/1",
IF(#REF!=4,"17-18/2","Hata5")))),
IF(#REF!+BJ4=2017,
IF(#REF!=1,"17-18/1",
IF(#REF!=2,"17-18/2",
IF(#REF!=3,"18-19/1",
IF(#REF!=4,"18-19/2","Hata6")))),
IF(#REF!+BJ4=2018,
IF(#REF!=1,"18-19/1",
IF(#REF!=2,"18-19/2",
IF(#REF!=3,"19-20/1",
IF(#REF!=4,"19-20/2","Hata7")))),
IF(#REF!+BJ4=2019,
IF(#REF!=1,"19-20/1",
IF(#REF!=2,"19-20/2",
IF(#REF!=3,"20-21/1",
IF(#REF!=4,"20-21/2","Hata8")))),
IF(#REF!+BJ4=2020,
IF(#REF!=1,"20-21/1",
IF(#REF!=2,"20-21/2",
IF(#REF!=3,"21-22/1",
IF(#REF!=4,"21-22/2","Hata9")))),
IF(#REF!+BJ4=2021,
IF(#REF!=1,"21-22/1",
IF(#REF!=2,"21-22/2",
IF(#REF!=3,"22-23/1",
IF(#REF!=4,"22-23/2","Hata10")))),
IF(#REF!+BJ4=2022,
IF(#REF!=1,"22-23/1",
IF(#REF!=2,"22-23/2",
IF(#REF!=3,"23-24/1",
IF(#REF!=4,"23-24/2","Hata11")))),
IF(#REF!+BJ4=2023,
IF(#REF!=1,"23-24/1",
IF(#REF!=2,"23-24/2",
IF(#REF!=3,"24-25/1",
IF(#REF!=4,"24-25/2","Hata12")))),
)))))))))))),
IF(BB4="T",
IF(#REF!+BJ4=2012,
IF(#REF!=1,"12-13/1",
IF(#REF!=2,"12-13/2",
IF(#REF!=3,"12-13/3",
IF(#REF!=4,"13-14/1",
IF(#REF!=5,"13-14/2",
IF(#REF!=6,"13-14/3","Hata1")))))),
IF(#REF!+BJ4=2013,
IF(#REF!=1,"13-14/1",
IF(#REF!=2,"13-14/2",
IF(#REF!=3,"13-14/3",
IF(#REF!=4,"14-15/1",
IF(#REF!=5,"14-15/2",
IF(#REF!=6,"14-15/3","Hata2")))))),
IF(#REF!+BJ4=2014,
IF(#REF!=1,"14-15/1",
IF(#REF!=2,"14-15/2",
IF(#REF!=3,"14-15/3",
IF(#REF!=4,"15-16/1",
IF(#REF!=5,"15-16/2",
IF(#REF!=6,"15-16/3","Hata3")))))),
IF(AND(#REF!+#REF!&gt;2014,#REF!+#REF!&lt;2015,BJ4=1),
IF(#REF!=0.1,"14-15/0.1",
IF(#REF!=0.2,"14-15/0.2",
IF(#REF!=0.3,"14-15/0.3","Hata4"))),
IF(#REF!+BJ4=2015,
IF(#REF!=1,"15-16/1",
IF(#REF!=2,"15-16/2",
IF(#REF!=3,"15-16/3",
IF(#REF!=4,"16-17/1",
IF(#REF!=5,"16-17/2",
IF(#REF!=6,"16-17/3","Hata5")))))),
IF(#REF!+BJ4=2016,
IF(#REF!=1,"16-17/1",
IF(#REF!=2,"16-17/2",
IF(#REF!=3,"16-17/3",
IF(#REF!=4,"17-18/1",
IF(#REF!=5,"17-18/2",
IF(#REF!=6,"17-18/3","Hata6")))))),
IF(#REF!+BJ4=2017,
IF(#REF!=1,"17-18/1",
IF(#REF!=2,"17-18/2",
IF(#REF!=3,"17-18/3",
IF(#REF!=4,"18-19/1",
IF(#REF!=5,"18-19/2",
IF(#REF!=6,"18-19/3","Hata7")))))),
IF(#REF!+BJ4=2018,
IF(#REF!=1,"18-19/1",
IF(#REF!=2,"18-19/2",
IF(#REF!=3,"18-19/3",
IF(#REF!=4,"19-20/1",
IF(#REF!=5," 19-20/2",
IF(#REF!=6,"19-20/3","Hata8")))))),
IF(#REF!+BJ4=2019,
IF(#REF!=1,"19-20/1",
IF(#REF!=2,"19-20/2",
IF(#REF!=3,"19-20/3",
IF(#REF!=4,"20-21/1",
IF(#REF!=5,"20-21/2",
IF(#REF!=6,"20-21/3","Hata9")))))),
IF(#REF!+BJ4=2020,
IF(#REF!=1,"20-21/1",
IF(#REF!=2,"20-21/2",
IF(#REF!=3,"20-21/3",
IF(#REF!=4,"21-22/1",
IF(#REF!=5,"21-22/2",
IF(#REF!=6,"21-22/3","Hata10")))))),
IF(#REF!+BJ4=2021,
IF(#REF!=1,"21-22/1",
IF(#REF!=2,"21-22/2",
IF(#REF!=3,"21-22/3",
IF(#REF!=4,"22-23/1",
IF(#REF!=5,"22-23/2",
IF(#REF!=6,"22-23/3","Hata11")))))),
IF(#REF!+BJ4=2022,
IF(#REF!=1,"22-23/1",
IF(#REF!=2,"22-23/2",
IF(#REF!=3,"22-23/3",
IF(#REF!=4,"23-24/1",
IF(#REF!=5,"23-24/2",
IF(#REF!=6,"23-24/3","Hata12")))))),
IF(#REF!+BJ4=2023,
IF(#REF!=1,"23-24/1",
IF(#REF!=2,"23-24/2",
IF(#REF!=3,"23-24/3",
IF(#REF!=4,"24-25/1",
IF(#REF!=5,"24-25/2",
IF(#REF!=6,"24-25/3","Hata13")))))),
))))))))))))))
)</f>
        <v>#REF!</v>
      </c>
      <c r="G4" s="15"/>
      <c r="H4" s="14" t="s">
        <v>85</v>
      </c>
      <c r="I4" s="14">
        <v>1310281</v>
      </c>
      <c r="J4" s="14" t="s">
        <v>86</v>
      </c>
      <c r="L4" s="14">
        <v>4358</v>
      </c>
      <c r="S4" s="16">
        <v>0</v>
      </c>
      <c r="T4" s="14">
        <f>VLOOKUP($S4,[1]sistem!$I$3:$L$10,2,FALSE)</f>
        <v>0</v>
      </c>
      <c r="U4" s="14">
        <f>VLOOKUP($S4,[1]sistem!$I$3:$L$10,3,FALSE)</f>
        <v>0</v>
      </c>
      <c r="V4" s="14">
        <f>VLOOKUP($S4,[1]sistem!$I$3:$L$10,4,FALSE)</f>
        <v>0</v>
      </c>
      <c r="W4" s="14" t="e">
        <f>VLOOKUP($BB4,[1]sistem!$I$13:$L$14,2,FALSE)*#REF!</f>
        <v>#REF!</v>
      </c>
      <c r="X4" s="14" t="e">
        <f>VLOOKUP($BB4,[1]sistem!$I$13:$L$14,3,FALSE)*#REF!</f>
        <v>#REF!</v>
      </c>
      <c r="Y4" s="14" t="e">
        <f>VLOOKUP($BB4,[1]sistem!$I$13:$L$14,4,FALSE)*#REF!</f>
        <v>#REF!</v>
      </c>
      <c r="Z4" s="14" t="e">
        <f t="shared" si="0"/>
        <v>#REF!</v>
      </c>
      <c r="AA4" s="14" t="e">
        <f t="shared" si="0"/>
        <v>#REF!</v>
      </c>
      <c r="AB4" s="14" t="e">
        <f t="shared" si="0"/>
        <v>#REF!</v>
      </c>
      <c r="AC4" s="14" t="e">
        <f t="shared" si="1"/>
        <v>#REF!</v>
      </c>
      <c r="AD4" s="14">
        <f>VLOOKUP(BB4,[1]sistem!$I$18:$J$19,2,FALSE)</f>
        <v>14</v>
      </c>
      <c r="AE4" s="14">
        <v>0.25</v>
      </c>
      <c r="AF4" s="14">
        <f>VLOOKUP($S4,[1]sistem!$I$3:$M$10,5,FALSE)</f>
        <v>0</v>
      </c>
      <c r="AI4" s="14" t="e">
        <f>(#REF!+#REF!)*AD4</f>
        <v>#REF!</v>
      </c>
      <c r="AJ4" s="14">
        <f>VLOOKUP($S4,[1]sistem!$I$3:$N$10,6,FALSE)</f>
        <v>0</v>
      </c>
      <c r="AK4" s="14">
        <v>2</v>
      </c>
      <c r="AL4" s="14">
        <f t="shared" si="2"/>
        <v>0</v>
      </c>
      <c r="AM4" s="14">
        <f>VLOOKUP($BB4,[1]sistem!$I$18:$K$19,3,FALSE)</f>
        <v>14</v>
      </c>
      <c r="AN4" s="14" t="e">
        <f>AM4*#REF!</f>
        <v>#REF!</v>
      </c>
      <c r="AO4" s="14" t="e">
        <f t="shared" si="3"/>
        <v>#REF!</v>
      </c>
      <c r="AP4" s="14">
        <f t="shared" si="4"/>
        <v>25</v>
      </c>
      <c r="AQ4" s="14" t="e">
        <f t="shared" si="5"/>
        <v>#REF!</v>
      </c>
      <c r="AR4" s="14" t="e">
        <f>ROUND(AQ4-#REF!,0)</f>
        <v>#REF!</v>
      </c>
      <c r="AS4" s="14">
        <f>IF(BB4="s",IF(S4=0,0,
IF(S4=1,#REF!*4*4,
IF(S4=2,0,
IF(S4=3,#REF!*4*2,
IF(S4=4,0,
IF(S4=5,0,
IF(S4=6,0,
IF(S4=7,0)))))))),
IF(BB4="t",
IF(S4=0,0,
IF(S4=1,#REF!*4*4*0.8,
IF(S4=2,0,
IF(S4=3,#REF!*4*2*0.8,
IF(S4=4,0,
IF(S4=5,0,
IF(S4=6,0,
IF(S4=7,0))))))))))</f>
        <v>0</v>
      </c>
      <c r="AT4" s="14">
        <f>IF(BB4="s",
IF(S4=0,0,
IF(S4=1,0,
IF(S4=2,#REF!*4*2,
IF(S4=3,#REF!*4,
IF(S4=4,#REF!*4,
IF(S4=5,0,
IF(S4=6,0,
IF(S4=7,#REF!*4)))))))),
IF(BB4="t",
IF(S4=0,0,
IF(S4=1,0,
IF(S4=2,#REF!*4*2*0.8,
IF(S4=3,#REF!*4*0.8,
IF(S4=4,#REF!*4*0.8,
IF(S4=5,0,
IF(S4=6,0,
IF(S4=7,#REF!*4))))))))))</f>
        <v>0</v>
      </c>
      <c r="AU4" s="14">
        <f>IF(BB4="s",
IF(S4=0,0,
IF(S4=1,#REF!*2,
IF(S4=2,#REF!*2,
IF(S4=3,#REF!*2,
IF(S4=4,#REF!*2,
IF(S4=5,#REF!*2,
IF(S4=6,#REF!*2,
IF(S4=7,#REF!*2)))))))),
IF(BB4="t",
IF(S4=0,#REF!*2*0.8,
IF(S4=1,#REF!*2*0.8,
IF(S4=2,#REF!*2*0.8,
IF(S4=3,#REF!*2*0.8,
IF(S4=4,#REF!*2*0.8,
IF(S4=5,#REF!*2*0.8,
IF(S4=6,#REF!*1*0.8,
IF(S4=7,#REF!*2))))))))))</f>
        <v>0</v>
      </c>
      <c r="AV4" s="14" t="e">
        <f t="shared" si="6"/>
        <v>#REF!</v>
      </c>
      <c r="AW4" s="14">
        <f>IF(BB4="s",
IF(S4=0,0,
IF(S4=1,(14-2)*(#REF!+#REF!)/4*4,
IF(S4=2,(14-2)*(#REF!+#REF!)/4*2,
IF(S4=3,(14-2)*(#REF!+#REF!)/4*3,
IF(S4=4,(14-2)*(#REF!+#REF!)/4,
IF(S4=5,(14-2)*#REF!/4,
IF(S4=6,0,
IF(S4=7,(14)*#REF!)))))))),
IF(BB4="t",
IF(S4=0,0,
IF(S4=1,(11-2)*(#REF!+#REF!)/4*4,
IF(S4=2,(11-2)*(#REF!+#REF!)/4*2,
IF(S4=3,(11-2)*(#REF!+#REF!)/4*3,
IF(S4=4,(11-2)*(#REF!+#REF!)/4,
IF(S4=5,(11-2)*#REF!/4,
IF(S4=6,0,
IF(S4=7,(11)*#REF!))))))))))</f>
        <v>0</v>
      </c>
      <c r="AX4" s="14" t="e">
        <f t="shared" si="7"/>
        <v>#REF!</v>
      </c>
      <c r="AY4" s="14">
        <f t="shared" si="8"/>
        <v>0</v>
      </c>
      <c r="AZ4" s="14">
        <f t="shared" si="9"/>
        <v>0</v>
      </c>
      <c r="BA4" s="14">
        <f t="shared" si="10"/>
        <v>0</v>
      </c>
      <c r="BB4" s="14" t="s">
        <v>87</v>
      </c>
      <c r="BC4" s="14">
        <f>IF(BI4="A",0,IF(BB4="s",14*#REF!,IF(BB4="T",11*#REF!,"HATA")))</f>
        <v>0</v>
      </c>
      <c r="BD4" s="14">
        <f t="shared" si="11"/>
        <v>0</v>
      </c>
      <c r="BE4" s="14">
        <f t="shared" si="12"/>
        <v>0</v>
      </c>
      <c r="BF4" s="14" t="e">
        <f>IF(BE4-#REF!=0,"DOĞRU","YANLIŞ")</f>
        <v>#REF!</v>
      </c>
      <c r="BG4" s="14" t="e">
        <f>#REF!-BE4</f>
        <v>#REF!</v>
      </c>
      <c r="BH4" s="14">
        <v>0</v>
      </c>
      <c r="BI4" s="14" t="s">
        <v>93</v>
      </c>
      <c r="BJ4" s="14">
        <v>0</v>
      </c>
      <c r="BL4" s="14">
        <v>0</v>
      </c>
      <c r="BN4" s="5" t="e">
        <f>#REF!*14</f>
        <v>#REF!</v>
      </c>
      <c r="BO4" s="6"/>
      <c r="BP4" s="7"/>
      <c r="BQ4" s="8"/>
      <c r="BR4" s="8"/>
      <c r="BS4" s="8"/>
      <c r="BT4" s="8"/>
      <c r="BU4" s="8"/>
      <c r="BV4" s="9"/>
      <c r="BW4" s="10"/>
      <c r="BX4" s="11"/>
      <c r="CE4" s="8"/>
      <c r="CF4" s="17"/>
      <c r="CG4" s="17"/>
      <c r="CH4" s="17"/>
      <c r="CI4" s="17"/>
    </row>
    <row r="5" spans="1:87" hidden="1" x14ac:dyDescent="0.25">
      <c r="A5" s="14" t="s">
        <v>94</v>
      </c>
      <c r="B5" s="14" t="s">
        <v>95</v>
      </c>
      <c r="C5" s="14" t="s">
        <v>95</v>
      </c>
      <c r="D5" s="15" t="s">
        <v>90</v>
      </c>
      <c r="E5" s="15" t="s">
        <v>90</v>
      </c>
      <c r="F5" s="15" t="e">
        <f>IF(BB5="S",
IF(#REF!+BJ5=2012,
IF(#REF!=1,"12-13/1",
IF(#REF!=2,"12-13/2",
IF(#REF!=3,"13-14/1",
IF(#REF!=4,"13-14/2","Hata1")))),
IF(#REF!+BJ5=2013,
IF(#REF!=1,"13-14/1",
IF(#REF!=2,"13-14/2",
IF(#REF!=3,"14-15/1",
IF(#REF!=4,"14-15/2","Hata2")))),
IF(#REF!+BJ5=2014,
IF(#REF!=1,"14-15/1",
IF(#REF!=2,"14-15/2",
IF(#REF!=3,"15-16/1",
IF(#REF!=4,"15-16/2","Hata3")))),
IF(#REF!+BJ5=2015,
IF(#REF!=1,"15-16/1",
IF(#REF!=2,"15-16/2",
IF(#REF!=3,"16-17/1",
IF(#REF!=4,"16-17/2","Hata4")))),
IF(#REF!+BJ5=2016,
IF(#REF!=1,"16-17/1",
IF(#REF!=2,"16-17/2",
IF(#REF!=3,"17-18/1",
IF(#REF!=4,"17-18/2","Hata5")))),
IF(#REF!+BJ5=2017,
IF(#REF!=1,"17-18/1",
IF(#REF!=2,"17-18/2",
IF(#REF!=3,"18-19/1",
IF(#REF!=4,"18-19/2","Hata6")))),
IF(#REF!+BJ5=2018,
IF(#REF!=1,"18-19/1",
IF(#REF!=2,"18-19/2",
IF(#REF!=3,"19-20/1",
IF(#REF!=4,"19-20/2","Hata7")))),
IF(#REF!+BJ5=2019,
IF(#REF!=1,"19-20/1",
IF(#REF!=2,"19-20/2",
IF(#REF!=3,"20-21/1",
IF(#REF!=4,"20-21/2","Hata8")))),
IF(#REF!+BJ5=2020,
IF(#REF!=1,"20-21/1",
IF(#REF!=2,"20-21/2",
IF(#REF!=3,"21-22/1",
IF(#REF!=4,"21-22/2","Hata9")))),
IF(#REF!+BJ5=2021,
IF(#REF!=1,"21-22/1",
IF(#REF!=2,"21-22/2",
IF(#REF!=3,"22-23/1",
IF(#REF!=4,"22-23/2","Hata10")))),
IF(#REF!+BJ5=2022,
IF(#REF!=1,"22-23/1",
IF(#REF!=2,"22-23/2",
IF(#REF!=3,"23-24/1",
IF(#REF!=4,"23-24/2","Hata11")))),
IF(#REF!+BJ5=2023,
IF(#REF!=1,"23-24/1",
IF(#REF!=2,"23-24/2",
IF(#REF!=3,"24-25/1",
IF(#REF!=4,"24-25/2","Hata12")))),
)))))))))))),
IF(BB5="T",
IF(#REF!+BJ5=2012,
IF(#REF!=1,"12-13/1",
IF(#REF!=2,"12-13/2",
IF(#REF!=3,"12-13/3",
IF(#REF!=4,"13-14/1",
IF(#REF!=5,"13-14/2",
IF(#REF!=6,"13-14/3","Hata1")))))),
IF(#REF!+BJ5=2013,
IF(#REF!=1,"13-14/1",
IF(#REF!=2,"13-14/2",
IF(#REF!=3,"13-14/3",
IF(#REF!=4,"14-15/1",
IF(#REF!=5,"14-15/2",
IF(#REF!=6,"14-15/3","Hata2")))))),
IF(#REF!+BJ5=2014,
IF(#REF!=1,"14-15/1",
IF(#REF!=2,"14-15/2",
IF(#REF!=3,"14-15/3",
IF(#REF!=4,"15-16/1",
IF(#REF!=5,"15-16/2",
IF(#REF!=6,"15-16/3","Hata3")))))),
IF(AND(#REF!+#REF!&gt;2014,#REF!+#REF!&lt;2015,BJ5=1),
IF(#REF!=0.1,"14-15/0.1",
IF(#REF!=0.2,"14-15/0.2",
IF(#REF!=0.3,"14-15/0.3","Hata4"))),
IF(#REF!+BJ5=2015,
IF(#REF!=1,"15-16/1",
IF(#REF!=2,"15-16/2",
IF(#REF!=3,"15-16/3",
IF(#REF!=4,"16-17/1",
IF(#REF!=5,"16-17/2",
IF(#REF!=6,"16-17/3","Hata5")))))),
IF(#REF!+BJ5=2016,
IF(#REF!=1,"16-17/1",
IF(#REF!=2,"16-17/2",
IF(#REF!=3,"16-17/3",
IF(#REF!=4,"17-18/1",
IF(#REF!=5,"17-18/2",
IF(#REF!=6,"17-18/3","Hata6")))))),
IF(#REF!+BJ5=2017,
IF(#REF!=1,"17-18/1",
IF(#REF!=2,"17-18/2",
IF(#REF!=3,"17-18/3",
IF(#REF!=4,"18-19/1",
IF(#REF!=5,"18-19/2",
IF(#REF!=6,"18-19/3","Hata7")))))),
IF(#REF!+BJ5=2018,
IF(#REF!=1,"18-19/1",
IF(#REF!=2,"18-19/2",
IF(#REF!=3,"18-19/3",
IF(#REF!=4,"19-20/1",
IF(#REF!=5," 19-20/2",
IF(#REF!=6,"19-20/3","Hata8")))))),
IF(#REF!+BJ5=2019,
IF(#REF!=1,"19-20/1",
IF(#REF!=2,"19-20/2",
IF(#REF!=3,"19-20/3",
IF(#REF!=4,"20-21/1",
IF(#REF!=5,"20-21/2",
IF(#REF!=6,"20-21/3","Hata9")))))),
IF(#REF!+BJ5=2020,
IF(#REF!=1,"20-21/1",
IF(#REF!=2,"20-21/2",
IF(#REF!=3,"20-21/3",
IF(#REF!=4,"21-22/1",
IF(#REF!=5,"21-22/2",
IF(#REF!=6,"21-22/3","Hata10")))))),
IF(#REF!+BJ5=2021,
IF(#REF!=1,"21-22/1",
IF(#REF!=2,"21-22/2",
IF(#REF!=3,"21-22/3",
IF(#REF!=4,"22-23/1",
IF(#REF!=5,"22-23/2",
IF(#REF!=6,"22-23/3","Hata11")))))),
IF(#REF!+BJ5=2022,
IF(#REF!=1,"22-23/1",
IF(#REF!=2,"22-23/2",
IF(#REF!=3,"22-23/3",
IF(#REF!=4,"23-24/1",
IF(#REF!=5,"23-24/2",
IF(#REF!=6,"23-24/3","Hata12")))))),
IF(#REF!+BJ5=2023,
IF(#REF!=1,"23-24/1",
IF(#REF!=2,"23-24/2",
IF(#REF!=3,"23-24/3",
IF(#REF!=4,"24-25/1",
IF(#REF!=5,"24-25/2",
IF(#REF!=6,"24-25/3","Hata13")))))),
))))))))))))))
)</f>
        <v>#REF!</v>
      </c>
      <c r="H5" s="14" t="s">
        <v>85</v>
      </c>
      <c r="I5" s="14">
        <v>1310281</v>
      </c>
      <c r="J5" s="14" t="s">
        <v>86</v>
      </c>
      <c r="S5" s="16">
        <v>4</v>
      </c>
      <c r="T5" s="14">
        <f>VLOOKUP($S5,[1]sistem!$I$3:$L$10,2,FALSE)</f>
        <v>0</v>
      </c>
      <c r="U5" s="14">
        <f>VLOOKUP($S5,[1]sistem!$I$3:$L$10,3,FALSE)</f>
        <v>1</v>
      </c>
      <c r="V5" s="14">
        <f>VLOOKUP($S5,[1]sistem!$I$3:$L$10,4,FALSE)</f>
        <v>1</v>
      </c>
      <c r="W5" s="14" t="e">
        <f>VLOOKUP($BB5,[1]sistem!$I$13:$L$14,2,FALSE)*#REF!</f>
        <v>#REF!</v>
      </c>
      <c r="X5" s="14" t="e">
        <f>VLOOKUP($BB5,[1]sistem!$I$13:$L$14,3,FALSE)*#REF!</f>
        <v>#REF!</v>
      </c>
      <c r="Y5" s="14" t="e">
        <f>VLOOKUP($BB5,[1]sistem!$I$13:$L$14,4,FALSE)*#REF!</f>
        <v>#REF!</v>
      </c>
      <c r="Z5" s="14" t="e">
        <f t="shared" si="0"/>
        <v>#REF!</v>
      </c>
      <c r="AA5" s="14" t="e">
        <f t="shared" si="0"/>
        <v>#REF!</v>
      </c>
      <c r="AB5" s="14" t="e">
        <f t="shared" si="0"/>
        <v>#REF!</v>
      </c>
      <c r="AC5" s="14" t="e">
        <f t="shared" si="1"/>
        <v>#REF!</v>
      </c>
      <c r="AD5" s="14">
        <f>VLOOKUP(BB5,[1]sistem!$I$18:$J$19,2,FALSE)</f>
        <v>14</v>
      </c>
      <c r="AE5" s="14">
        <v>0.25</v>
      </c>
      <c r="AF5" s="14">
        <f>VLOOKUP($S5,[1]sistem!$I$3:$M$10,5,FALSE)</f>
        <v>1</v>
      </c>
      <c r="AI5" s="14" t="e">
        <f>(#REF!+#REF!)*AD5</f>
        <v>#REF!</v>
      </c>
      <c r="AJ5" s="14">
        <f>VLOOKUP($S5,[1]sistem!$I$3:$N$10,6,FALSE)</f>
        <v>2</v>
      </c>
      <c r="AK5" s="14">
        <v>2</v>
      </c>
      <c r="AL5" s="14">
        <f t="shared" si="2"/>
        <v>4</v>
      </c>
      <c r="AM5" s="14">
        <f>VLOOKUP($BB5,[1]sistem!$I$18:$K$19,3,FALSE)</f>
        <v>14</v>
      </c>
      <c r="AN5" s="14" t="e">
        <f>AM5*#REF!</f>
        <v>#REF!</v>
      </c>
      <c r="AO5" s="14" t="e">
        <f t="shared" si="3"/>
        <v>#REF!</v>
      </c>
      <c r="AP5" s="14">
        <f t="shared" si="4"/>
        <v>25</v>
      </c>
      <c r="AQ5" s="14" t="e">
        <f t="shared" si="5"/>
        <v>#REF!</v>
      </c>
      <c r="AR5" s="14" t="e">
        <f>ROUND(AQ5-#REF!,0)</f>
        <v>#REF!</v>
      </c>
      <c r="AS5" s="14">
        <f>IF(BB5="s",IF(S5=0,0,
IF(S5=1,#REF!*4*4,
IF(S5=2,0,
IF(S5=3,#REF!*4*2,
IF(S5=4,0,
IF(S5=5,0,
IF(S5=6,0,
IF(S5=7,0)))))))),
IF(BB5="t",
IF(S5=0,0,
IF(S5=1,#REF!*4*4*0.8,
IF(S5=2,0,
IF(S5=3,#REF!*4*2*0.8,
IF(S5=4,0,
IF(S5=5,0,
IF(S5=6,0,
IF(S5=7,0))))))))))</f>
        <v>0</v>
      </c>
      <c r="AT5" s="14" t="e">
        <f>IF(BB5="s",
IF(S5=0,0,
IF(S5=1,0,
IF(S5=2,#REF!*4*2,
IF(S5=3,#REF!*4,
IF(S5=4,#REF!*4,
IF(S5=5,0,
IF(S5=6,0,
IF(S5=7,#REF!*4)))))))),
IF(BB5="t",
IF(S5=0,0,
IF(S5=1,0,
IF(S5=2,#REF!*4*2*0.8,
IF(S5=3,#REF!*4*0.8,
IF(S5=4,#REF!*4*0.8,
IF(S5=5,0,
IF(S5=6,0,
IF(S5=7,#REF!*4))))))))))</f>
        <v>#REF!</v>
      </c>
      <c r="AU5" s="14" t="e">
        <f>IF(BB5="s",
IF(S5=0,0,
IF(S5=1,#REF!*2,
IF(S5=2,#REF!*2,
IF(S5=3,#REF!*2,
IF(S5=4,#REF!*2,
IF(S5=5,#REF!*2,
IF(S5=6,#REF!*2,
IF(S5=7,#REF!*2)))))))),
IF(BB5="t",
IF(S5=0,#REF!*2*0.8,
IF(S5=1,#REF!*2*0.8,
IF(S5=2,#REF!*2*0.8,
IF(S5=3,#REF!*2*0.8,
IF(S5=4,#REF!*2*0.8,
IF(S5=5,#REF!*2*0.8,
IF(S5=6,#REF!*1*0.8,
IF(S5=7,#REF!*2))))))))))</f>
        <v>#REF!</v>
      </c>
      <c r="AV5" s="14" t="e">
        <f t="shared" si="6"/>
        <v>#REF!</v>
      </c>
      <c r="AW5" s="14" t="e">
        <f>IF(BB5="s",
IF(S5=0,0,
IF(S5=1,(14-2)*(#REF!+#REF!)/4*4,
IF(S5=2,(14-2)*(#REF!+#REF!)/4*2,
IF(S5=3,(14-2)*(#REF!+#REF!)/4*3,
IF(S5=4,(14-2)*(#REF!+#REF!)/4,
IF(S5=5,(14-2)*#REF!/4,
IF(S5=6,0,
IF(S5=7,(14)*#REF!)))))))),
IF(BB5="t",
IF(S5=0,0,
IF(S5=1,(11-2)*(#REF!+#REF!)/4*4,
IF(S5=2,(11-2)*(#REF!+#REF!)/4*2,
IF(S5=3,(11-2)*(#REF!+#REF!)/4*3,
IF(S5=4,(11-2)*(#REF!+#REF!)/4,
IF(S5=5,(11-2)*#REF!/4,
IF(S5=6,0,
IF(S5=7,(11)*#REF!))))))))))</f>
        <v>#REF!</v>
      </c>
      <c r="AX5" s="14" t="e">
        <f t="shared" si="7"/>
        <v>#REF!</v>
      </c>
      <c r="AY5" s="14">
        <f t="shared" si="8"/>
        <v>8</v>
      </c>
      <c r="AZ5" s="14">
        <f t="shared" si="9"/>
        <v>4</v>
      </c>
      <c r="BA5" s="14" t="e">
        <f t="shared" si="10"/>
        <v>#REF!</v>
      </c>
      <c r="BB5" s="14" t="s">
        <v>87</v>
      </c>
      <c r="BC5" s="14" t="e">
        <f>IF(BI5="A",0,IF(BB5="s",14*#REF!,IF(BB5="T",11*#REF!,"HATA")))</f>
        <v>#REF!</v>
      </c>
      <c r="BD5" s="14" t="e">
        <f t="shared" si="11"/>
        <v>#REF!</v>
      </c>
      <c r="BE5" s="14" t="e">
        <f t="shared" si="12"/>
        <v>#REF!</v>
      </c>
      <c r="BF5" s="14" t="e">
        <f>IF(BE5-#REF!=0,"DOĞRU","YANLIŞ")</f>
        <v>#REF!</v>
      </c>
      <c r="BG5" s="14" t="e">
        <f>#REF!-BE5</f>
        <v>#REF!</v>
      </c>
      <c r="BH5" s="14">
        <v>0</v>
      </c>
      <c r="BJ5" s="14">
        <v>0</v>
      </c>
      <c r="BL5" s="14">
        <v>4</v>
      </c>
      <c r="BN5" s="5" t="e">
        <f>#REF!*14</f>
        <v>#REF!</v>
      </c>
      <c r="BO5" s="6"/>
      <c r="BP5" s="7"/>
      <c r="BQ5" s="8"/>
      <c r="BR5" s="8"/>
      <c r="BS5" s="8"/>
      <c r="BT5" s="8"/>
      <c r="BU5" s="8"/>
      <c r="BV5" s="9"/>
      <c r="BW5" s="10"/>
      <c r="BX5" s="11"/>
      <c r="CE5" s="8"/>
      <c r="CF5" s="17"/>
      <c r="CG5" s="17"/>
      <c r="CH5" s="17"/>
      <c r="CI5" s="17"/>
    </row>
    <row r="6" spans="1:87" hidden="1" x14ac:dyDescent="0.25">
      <c r="A6" s="14" t="s">
        <v>96</v>
      </c>
      <c r="B6" s="14" t="s">
        <v>97</v>
      </c>
      <c r="C6" s="14" t="s">
        <v>97</v>
      </c>
      <c r="D6" s="15" t="s">
        <v>90</v>
      </c>
      <c r="E6" s="15" t="s">
        <v>90</v>
      </c>
      <c r="F6" s="15" t="e">
        <f>IF(BB6="S",
IF(#REF!+BJ6=2012,
IF(#REF!=1,"12-13/1",
IF(#REF!=2,"12-13/2",
IF(#REF!=3,"13-14/1",
IF(#REF!=4,"13-14/2","Hata1")))),
IF(#REF!+BJ6=2013,
IF(#REF!=1,"13-14/1",
IF(#REF!=2,"13-14/2",
IF(#REF!=3,"14-15/1",
IF(#REF!=4,"14-15/2","Hata2")))),
IF(#REF!+BJ6=2014,
IF(#REF!=1,"14-15/1",
IF(#REF!=2,"14-15/2",
IF(#REF!=3,"15-16/1",
IF(#REF!=4,"15-16/2","Hata3")))),
IF(#REF!+BJ6=2015,
IF(#REF!=1,"15-16/1",
IF(#REF!=2,"15-16/2",
IF(#REF!=3,"16-17/1",
IF(#REF!=4,"16-17/2","Hata4")))),
IF(#REF!+BJ6=2016,
IF(#REF!=1,"16-17/1",
IF(#REF!=2,"16-17/2",
IF(#REF!=3,"17-18/1",
IF(#REF!=4,"17-18/2","Hata5")))),
IF(#REF!+BJ6=2017,
IF(#REF!=1,"17-18/1",
IF(#REF!=2,"17-18/2",
IF(#REF!=3,"18-19/1",
IF(#REF!=4,"18-19/2","Hata6")))),
IF(#REF!+BJ6=2018,
IF(#REF!=1,"18-19/1",
IF(#REF!=2,"18-19/2",
IF(#REF!=3,"19-20/1",
IF(#REF!=4,"19-20/2","Hata7")))),
IF(#REF!+BJ6=2019,
IF(#REF!=1,"19-20/1",
IF(#REF!=2,"19-20/2",
IF(#REF!=3,"20-21/1",
IF(#REF!=4,"20-21/2","Hata8")))),
IF(#REF!+BJ6=2020,
IF(#REF!=1,"20-21/1",
IF(#REF!=2,"20-21/2",
IF(#REF!=3,"21-22/1",
IF(#REF!=4,"21-22/2","Hata9")))),
IF(#REF!+BJ6=2021,
IF(#REF!=1,"21-22/1",
IF(#REF!=2,"21-22/2",
IF(#REF!=3,"22-23/1",
IF(#REF!=4,"22-23/2","Hata10")))),
IF(#REF!+BJ6=2022,
IF(#REF!=1,"22-23/1",
IF(#REF!=2,"22-23/2",
IF(#REF!=3,"23-24/1",
IF(#REF!=4,"23-24/2","Hata11")))),
IF(#REF!+BJ6=2023,
IF(#REF!=1,"23-24/1",
IF(#REF!=2,"23-24/2",
IF(#REF!=3,"24-25/1",
IF(#REF!=4,"24-25/2","Hata12")))),
)))))))))))),
IF(BB6="T",
IF(#REF!+BJ6=2012,
IF(#REF!=1,"12-13/1",
IF(#REF!=2,"12-13/2",
IF(#REF!=3,"12-13/3",
IF(#REF!=4,"13-14/1",
IF(#REF!=5,"13-14/2",
IF(#REF!=6,"13-14/3","Hata1")))))),
IF(#REF!+BJ6=2013,
IF(#REF!=1,"13-14/1",
IF(#REF!=2,"13-14/2",
IF(#REF!=3,"13-14/3",
IF(#REF!=4,"14-15/1",
IF(#REF!=5,"14-15/2",
IF(#REF!=6,"14-15/3","Hata2")))))),
IF(#REF!+BJ6=2014,
IF(#REF!=1,"14-15/1",
IF(#REF!=2,"14-15/2",
IF(#REF!=3,"14-15/3",
IF(#REF!=4,"15-16/1",
IF(#REF!=5,"15-16/2",
IF(#REF!=6,"15-16/3","Hata3")))))),
IF(AND(#REF!+#REF!&gt;2014,#REF!+#REF!&lt;2015,BJ6=1),
IF(#REF!=0.1,"14-15/0.1",
IF(#REF!=0.2,"14-15/0.2",
IF(#REF!=0.3,"14-15/0.3","Hata4"))),
IF(#REF!+BJ6=2015,
IF(#REF!=1,"15-16/1",
IF(#REF!=2,"15-16/2",
IF(#REF!=3,"15-16/3",
IF(#REF!=4,"16-17/1",
IF(#REF!=5,"16-17/2",
IF(#REF!=6,"16-17/3","Hata5")))))),
IF(#REF!+BJ6=2016,
IF(#REF!=1,"16-17/1",
IF(#REF!=2,"16-17/2",
IF(#REF!=3,"16-17/3",
IF(#REF!=4,"17-18/1",
IF(#REF!=5,"17-18/2",
IF(#REF!=6,"17-18/3","Hata6")))))),
IF(#REF!+BJ6=2017,
IF(#REF!=1,"17-18/1",
IF(#REF!=2,"17-18/2",
IF(#REF!=3,"17-18/3",
IF(#REF!=4,"18-19/1",
IF(#REF!=5,"18-19/2",
IF(#REF!=6,"18-19/3","Hata7")))))),
IF(#REF!+BJ6=2018,
IF(#REF!=1,"18-19/1",
IF(#REF!=2,"18-19/2",
IF(#REF!=3,"18-19/3",
IF(#REF!=4,"19-20/1",
IF(#REF!=5," 19-20/2",
IF(#REF!=6,"19-20/3","Hata8")))))),
IF(#REF!+BJ6=2019,
IF(#REF!=1,"19-20/1",
IF(#REF!=2,"19-20/2",
IF(#REF!=3,"19-20/3",
IF(#REF!=4,"20-21/1",
IF(#REF!=5,"20-21/2",
IF(#REF!=6,"20-21/3","Hata9")))))),
IF(#REF!+BJ6=2020,
IF(#REF!=1,"20-21/1",
IF(#REF!=2,"20-21/2",
IF(#REF!=3,"20-21/3",
IF(#REF!=4,"21-22/1",
IF(#REF!=5,"21-22/2",
IF(#REF!=6,"21-22/3","Hata10")))))),
IF(#REF!+BJ6=2021,
IF(#REF!=1,"21-22/1",
IF(#REF!=2,"21-22/2",
IF(#REF!=3,"21-22/3",
IF(#REF!=4,"22-23/1",
IF(#REF!=5,"22-23/2",
IF(#REF!=6,"22-23/3","Hata11")))))),
IF(#REF!+BJ6=2022,
IF(#REF!=1,"22-23/1",
IF(#REF!=2,"22-23/2",
IF(#REF!=3,"22-23/3",
IF(#REF!=4,"23-24/1",
IF(#REF!=5,"23-24/2",
IF(#REF!=6,"23-24/3","Hata12")))))),
IF(#REF!+BJ6=2023,
IF(#REF!=1,"23-24/1",
IF(#REF!=2,"23-24/2",
IF(#REF!=3,"23-24/3",
IF(#REF!=4,"24-25/1",
IF(#REF!=5,"24-25/2",
IF(#REF!=6,"24-25/3","Hata13")))))),
))))))))))))))
)</f>
        <v>#REF!</v>
      </c>
      <c r="H6" s="14" t="s">
        <v>85</v>
      </c>
      <c r="I6" s="14">
        <v>1310281</v>
      </c>
      <c r="J6" s="14" t="s">
        <v>86</v>
      </c>
      <c r="Q6" s="14" t="s">
        <v>98</v>
      </c>
      <c r="R6" s="14" t="s">
        <v>98</v>
      </c>
      <c r="S6" s="16">
        <v>0</v>
      </c>
      <c r="T6" s="14">
        <f>VLOOKUP($S6,[1]sistem!$I$3:$L$10,2,FALSE)</f>
        <v>0</v>
      </c>
      <c r="U6" s="14">
        <f>VLOOKUP($S6,[1]sistem!$I$3:$L$10,3,FALSE)</f>
        <v>0</v>
      </c>
      <c r="V6" s="14">
        <f>VLOOKUP($S6,[1]sistem!$I$3:$L$10,4,FALSE)</f>
        <v>0</v>
      </c>
      <c r="W6" s="14" t="e">
        <f>VLOOKUP($BB6,[1]sistem!$I$13:$L$14,2,FALSE)*#REF!</f>
        <v>#REF!</v>
      </c>
      <c r="X6" s="14" t="e">
        <f>VLOOKUP($BB6,[1]sistem!$I$13:$L$14,3,FALSE)*#REF!</f>
        <v>#REF!</v>
      </c>
      <c r="Y6" s="14" t="e">
        <f>VLOOKUP($BB6,[1]sistem!$I$13:$L$14,4,FALSE)*#REF!</f>
        <v>#REF!</v>
      </c>
      <c r="Z6" s="14" t="e">
        <f t="shared" si="0"/>
        <v>#REF!</v>
      </c>
      <c r="AA6" s="14" t="e">
        <f t="shared" si="0"/>
        <v>#REF!</v>
      </c>
      <c r="AB6" s="14" t="e">
        <f t="shared" si="0"/>
        <v>#REF!</v>
      </c>
      <c r="AC6" s="14" t="e">
        <f t="shared" si="1"/>
        <v>#REF!</v>
      </c>
      <c r="AD6" s="14">
        <f>VLOOKUP(BB6,[1]sistem!$I$18:$J$19,2,FALSE)</f>
        <v>14</v>
      </c>
      <c r="AE6" s="14">
        <v>0.25</v>
      </c>
      <c r="AF6" s="14">
        <f>VLOOKUP($S6,[1]sistem!$I$3:$M$10,5,FALSE)</f>
        <v>0</v>
      </c>
      <c r="AI6" s="14" t="e">
        <f>(#REF!+#REF!)*AD6</f>
        <v>#REF!</v>
      </c>
      <c r="AJ6" s="14">
        <f>VLOOKUP($S6,[1]sistem!$I$3:$N$10,6,FALSE)</f>
        <v>0</v>
      </c>
      <c r="AK6" s="14">
        <v>2</v>
      </c>
      <c r="AL6" s="14">
        <f t="shared" si="2"/>
        <v>0</v>
      </c>
      <c r="AM6" s="14">
        <f>VLOOKUP($BB6,[1]sistem!$I$18:$K$19,3,FALSE)</f>
        <v>14</v>
      </c>
      <c r="AN6" s="14" t="e">
        <f>AM6*#REF!</f>
        <v>#REF!</v>
      </c>
      <c r="AO6" s="14" t="e">
        <f t="shared" si="3"/>
        <v>#REF!</v>
      </c>
      <c r="AP6" s="14">
        <f t="shared" si="4"/>
        <v>25</v>
      </c>
      <c r="AQ6" s="14" t="e">
        <f t="shared" si="5"/>
        <v>#REF!</v>
      </c>
      <c r="AR6" s="14" t="e">
        <f>ROUND(AQ6-#REF!,0)</f>
        <v>#REF!</v>
      </c>
      <c r="AS6" s="14">
        <f>IF(BB6="s",IF(S6=0,0,
IF(S6=1,#REF!*4*4,
IF(S6=2,0,
IF(S6=3,#REF!*4*2,
IF(S6=4,0,
IF(S6=5,0,
IF(S6=6,0,
IF(S6=7,0)))))))),
IF(BB6="t",
IF(S6=0,0,
IF(S6=1,#REF!*4*4*0.8,
IF(S6=2,0,
IF(S6=3,#REF!*4*2*0.8,
IF(S6=4,0,
IF(S6=5,0,
IF(S6=6,0,
IF(S6=7,0))))))))))</f>
        <v>0</v>
      </c>
      <c r="AT6" s="14">
        <f>IF(BB6="s",
IF(S6=0,0,
IF(S6=1,0,
IF(S6=2,#REF!*4*2,
IF(S6=3,#REF!*4,
IF(S6=4,#REF!*4,
IF(S6=5,0,
IF(S6=6,0,
IF(S6=7,#REF!*4)))))))),
IF(BB6="t",
IF(S6=0,0,
IF(S6=1,0,
IF(S6=2,#REF!*4*2*0.8,
IF(S6=3,#REF!*4*0.8,
IF(S6=4,#REF!*4*0.8,
IF(S6=5,0,
IF(S6=6,0,
IF(S6=7,#REF!*4))))))))))</f>
        <v>0</v>
      </c>
      <c r="AU6" s="14">
        <f>IF(BB6="s",
IF(S6=0,0,
IF(S6=1,#REF!*2,
IF(S6=2,#REF!*2,
IF(S6=3,#REF!*2,
IF(S6=4,#REF!*2,
IF(S6=5,#REF!*2,
IF(S6=6,#REF!*2,
IF(S6=7,#REF!*2)))))))),
IF(BB6="t",
IF(S6=0,#REF!*2*0.8,
IF(S6=1,#REF!*2*0.8,
IF(S6=2,#REF!*2*0.8,
IF(S6=3,#REF!*2*0.8,
IF(S6=4,#REF!*2*0.8,
IF(S6=5,#REF!*2*0.8,
IF(S6=6,#REF!*1*0.8,
IF(S6=7,#REF!*2))))))))))</f>
        <v>0</v>
      </c>
      <c r="AV6" s="14" t="e">
        <f t="shared" si="6"/>
        <v>#REF!</v>
      </c>
      <c r="AW6" s="14">
        <f>IF(BB6="s",
IF(S6=0,0,
IF(S6=1,(14-2)*(#REF!+#REF!)/4*4,
IF(S6=2,(14-2)*(#REF!+#REF!)/4*2,
IF(S6=3,(14-2)*(#REF!+#REF!)/4*3,
IF(S6=4,(14-2)*(#REF!+#REF!)/4,
IF(S6=5,(14-2)*#REF!/4,
IF(S6=6,0,
IF(S6=7,(14)*#REF!)))))))),
IF(BB6="t",
IF(S6=0,0,
IF(S6=1,(11-2)*(#REF!+#REF!)/4*4,
IF(S6=2,(11-2)*(#REF!+#REF!)/4*2,
IF(S6=3,(11-2)*(#REF!+#REF!)/4*3,
IF(S6=4,(11-2)*(#REF!+#REF!)/4,
IF(S6=5,(11-2)*#REF!/4,
IF(S6=6,0,
IF(S6=7,(11)*#REF!))))))))))</f>
        <v>0</v>
      </c>
      <c r="AX6" s="14" t="e">
        <f t="shared" si="7"/>
        <v>#REF!</v>
      </c>
      <c r="AY6" s="14">
        <f t="shared" si="8"/>
        <v>0</v>
      </c>
      <c r="AZ6" s="14">
        <f t="shared" si="9"/>
        <v>0</v>
      </c>
      <c r="BA6" s="14">
        <f t="shared" si="10"/>
        <v>0</v>
      </c>
      <c r="BB6" s="14" t="s">
        <v>87</v>
      </c>
      <c r="BC6" s="14" t="e">
        <f>IF(BI6="A",0,IF(BB6="s",14*#REF!,IF(BB6="T",11*#REF!,"HATA")))</f>
        <v>#REF!</v>
      </c>
      <c r="BD6" s="14" t="e">
        <f t="shared" si="11"/>
        <v>#REF!</v>
      </c>
      <c r="BE6" s="14" t="e">
        <f t="shared" si="12"/>
        <v>#REF!</v>
      </c>
      <c r="BF6" s="14" t="e">
        <f>IF(BE6-#REF!=0,"DOĞRU","YANLIŞ")</f>
        <v>#REF!</v>
      </c>
      <c r="BG6" s="14" t="e">
        <f>#REF!-BE6</f>
        <v>#REF!</v>
      </c>
      <c r="BH6" s="14">
        <v>0</v>
      </c>
      <c r="BJ6" s="14">
        <v>0</v>
      </c>
      <c r="BL6" s="14">
        <v>0</v>
      </c>
      <c r="BN6" s="5" t="e">
        <f>#REF!*14</f>
        <v>#REF!</v>
      </c>
      <c r="BO6" s="6"/>
      <c r="BP6" s="7"/>
      <c r="BQ6" s="8"/>
      <c r="BR6" s="8"/>
      <c r="BS6" s="8"/>
      <c r="BT6" s="8"/>
      <c r="BU6" s="8"/>
      <c r="BV6" s="9"/>
      <c r="BW6" s="10"/>
      <c r="BX6" s="11"/>
      <c r="CE6" s="8"/>
      <c r="CF6" s="17"/>
      <c r="CG6" s="17"/>
      <c r="CH6" s="17"/>
      <c r="CI6" s="17"/>
    </row>
    <row r="7" spans="1:87" hidden="1" x14ac:dyDescent="0.25">
      <c r="A7" s="14" t="s">
        <v>99</v>
      </c>
      <c r="B7" s="14" t="s">
        <v>100</v>
      </c>
      <c r="C7" s="14" t="s">
        <v>100</v>
      </c>
      <c r="D7" s="15" t="s">
        <v>90</v>
      </c>
      <c r="E7" s="15" t="s">
        <v>90</v>
      </c>
      <c r="F7" s="15" t="e">
        <f>IF(BB7="S",
IF(#REF!+BJ7=2012,
IF(#REF!=1,"12-13/1",
IF(#REF!=2,"12-13/2",
IF(#REF!=3,"13-14/1",
IF(#REF!=4,"13-14/2","Hata1")))),
IF(#REF!+BJ7=2013,
IF(#REF!=1,"13-14/1",
IF(#REF!=2,"13-14/2",
IF(#REF!=3,"14-15/1",
IF(#REF!=4,"14-15/2","Hata2")))),
IF(#REF!+BJ7=2014,
IF(#REF!=1,"14-15/1",
IF(#REF!=2,"14-15/2",
IF(#REF!=3,"15-16/1",
IF(#REF!=4,"15-16/2","Hata3")))),
IF(#REF!+BJ7=2015,
IF(#REF!=1,"15-16/1",
IF(#REF!=2,"15-16/2",
IF(#REF!=3,"16-17/1",
IF(#REF!=4,"16-17/2","Hata4")))),
IF(#REF!+BJ7=2016,
IF(#REF!=1,"16-17/1",
IF(#REF!=2,"16-17/2",
IF(#REF!=3,"17-18/1",
IF(#REF!=4,"17-18/2","Hata5")))),
IF(#REF!+BJ7=2017,
IF(#REF!=1,"17-18/1",
IF(#REF!=2,"17-18/2",
IF(#REF!=3,"18-19/1",
IF(#REF!=4,"18-19/2","Hata6")))),
IF(#REF!+BJ7=2018,
IF(#REF!=1,"18-19/1",
IF(#REF!=2,"18-19/2",
IF(#REF!=3,"19-20/1",
IF(#REF!=4,"19-20/2","Hata7")))),
IF(#REF!+BJ7=2019,
IF(#REF!=1,"19-20/1",
IF(#REF!=2,"19-20/2",
IF(#REF!=3,"20-21/1",
IF(#REF!=4,"20-21/2","Hata8")))),
IF(#REF!+BJ7=2020,
IF(#REF!=1,"20-21/1",
IF(#REF!=2,"20-21/2",
IF(#REF!=3,"21-22/1",
IF(#REF!=4,"21-22/2","Hata9")))),
IF(#REF!+BJ7=2021,
IF(#REF!=1,"21-22/1",
IF(#REF!=2,"21-22/2",
IF(#REF!=3,"22-23/1",
IF(#REF!=4,"22-23/2","Hata10")))),
IF(#REF!+BJ7=2022,
IF(#REF!=1,"22-23/1",
IF(#REF!=2,"22-23/2",
IF(#REF!=3,"23-24/1",
IF(#REF!=4,"23-24/2","Hata11")))),
IF(#REF!+BJ7=2023,
IF(#REF!=1,"23-24/1",
IF(#REF!=2,"23-24/2",
IF(#REF!=3,"24-25/1",
IF(#REF!=4,"24-25/2","Hata12")))),
)))))))))))),
IF(BB7="T",
IF(#REF!+BJ7=2012,
IF(#REF!=1,"12-13/1",
IF(#REF!=2,"12-13/2",
IF(#REF!=3,"12-13/3",
IF(#REF!=4,"13-14/1",
IF(#REF!=5,"13-14/2",
IF(#REF!=6,"13-14/3","Hata1")))))),
IF(#REF!+BJ7=2013,
IF(#REF!=1,"13-14/1",
IF(#REF!=2,"13-14/2",
IF(#REF!=3,"13-14/3",
IF(#REF!=4,"14-15/1",
IF(#REF!=5,"14-15/2",
IF(#REF!=6,"14-15/3","Hata2")))))),
IF(#REF!+BJ7=2014,
IF(#REF!=1,"14-15/1",
IF(#REF!=2,"14-15/2",
IF(#REF!=3,"14-15/3",
IF(#REF!=4,"15-16/1",
IF(#REF!=5,"15-16/2",
IF(#REF!=6,"15-16/3","Hata3")))))),
IF(AND(#REF!+#REF!&gt;2014,#REF!+#REF!&lt;2015,BJ7=1),
IF(#REF!=0.1,"14-15/0.1",
IF(#REF!=0.2,"14-15/0.2",
IF(#REF!=0.3,"14-15/0.3","Hata4"))),
IF(#REF!+BJ7=2015,
IF(#REF!=1,"15-16/1",
IF(#REF!=2,"15-16/2",
IF(#REF!=3,"15-16/3",
IF(#REF!=4,"16-17/1",
IF(#REF!=5,"16-17/2",
IF(#REF!=6,"16-17/3","Hata5")))))),
IF(#REF!+BJ7=2016,
IF(#REF!=1,"16-17/1",
IF(#REF!=2,"16-17/2",
IF(#REF!=3,"16-17/3",
IF(#REF!=4,"17-18/1",
IF(#REF!=5,"17-18/2",
IF(#REF!=6,"17-18/3","Hata6")))))),
IF(#REF!+BJ7=2017,
IF(#REF!=1,"17-18/1",
IF(#REF!=2,"17-18/2",
IF(#REF!=3,"17-18/3",
IF(#REF!=4,"18-19/1",
IF(#REF!=5,"18-19/2",
IF(#REF!=6,"18-19/3","Hata7")))))),
IF(#REF!+BJ7=2018,
IF(#REF!=1,"18-19/1",
IF(#REF!=2,"18-19/2",
IF(#REF!=3,"18-19/3",
IF(#REF!=4,"19-20/1",
IF(#REF!=5," 19-20/2",
IF(#REF!=6,"19-20/3","Hata8")))))),
IF(#REF!+BJ7=2019,
IF(#REF!=1,"19-20/1",
IF(#REF!=2,"19-20/2",
IF(#REF!=3,"19-20/3",
IF(#REF!=4,"20-21/1",
IF(#REF!=5,"20-21/2",
IF(#REF!=6,"20-21/3","Hata9")))))),
IF(#REF!+BJ7=2020,
IF(#REF!=1,"20-21/1",
IF(#REF!=2,"20-21/2",
IF(#REF!=3,"20-21/3",
IF(#REF!=4,"21-22/1",
IF(#REF!=5,"21-22/2",
IF(#REF!=6,"21-22/3","Hata10")))))),
IF(#REF!+BJ7=2021,
IF(#REF!=1,"21-22/1",
IF(#REF!=2,"21-22/2",
IF(#REF!=3,"21-22/3",
IF(#REF!=4,"22-23/1",
IF(#REF!=5,"22-23/2",
IF(#REF!=6,"22-23/3","Hata11")))))),
IF(#REF!+BJ7=2022,
IF(#REF!=1,"22-23/1",
IF(#REF!=2,"22-23/2",
IF(#REF!=3,"22-23/3",
IF(#REF!=4,"23-24/1",
IF(#REF!=5,"23-24/2",
IF(#REF!=6,"23-24/3","Hata12")))))),
IF(#REF!+BJ7=2023,
IF(#REF!=1,"23-24/1",
IF(#REF!=2,"23-24/2",
IF(#REF!=3,"23-24/3",
IF(#REF!=4,"24-25/1",
IF(#REF!=5,"24-25/2",
IF(#REF!=6,"24-25/3","Hata13")))))),
))))))))))))))
)</f>
        <v>#REF!</v>
      </c>
      <c r="H7" s="14" t="s">
        <v>85</v>
      </c>
      <c r="I7" s="14">
        <v>1310281</v>
      </c>
      <c r="J7" s="14" t="s">
        <v>86</v>
      </c>
      <c r="S7" s="16">
        <v>4</v>
      </c>
      <c r="T7" s="14">
        <f>VLOOKUP($S7,[1]sistem!$I$3:$L$10,2,FALSE)</f>
        <v>0</v>
      </c>
      <c r="U7" s="14">
        <f>VLOOKUP($S7,[1]sistem!$I$3:$L$10,3,FALSE)</f>
        <v>1</v>
      </c>
      <c r="V7" s="14">
        <f>VLOOKUP($S7,[1]sistem!$I$3:$L$10,4,FALSE)</f>
        <v>1</v>
      </c>
      <c r="W7" s="14" t="e">
        <f>VLOOKUP($BB7,[1]sistem!$I$13:$L$14,2,FALSE)*#REF!</f>
        <v>#REF!</v>
      </c>
      <c r="X7" s="14" t="e">
        <f>VLOOKUP($BB7,[1]sistem!$I$13:$L$14,3,FALSE)*#REF!</f>
        <v>#REF!</v>
      </c>
      <c r="Y7" s="14" t="e">
        <f>VLOOKUP($BB7,[1]sistem!$I$13:$L$14,4,FALSE)*#REF!</f>
        <v>#REF!</v>
      </c>
      <c r="Z7" s="14" t="e">
        <f t="shared" si="0"/>
        <v>#REF!</v>
      </c>
      <c r="AA7" s="14" t="e">
        <f t="shared" si="0"/>
        <v>#REF!</v>
      </c>
      <c r="AB7" s="14" t="e">
        <f t="shared" si="0"/>
        <v>#REF!</v>
      </c>
      <c r="AC7" s="14" t="e">
        <f t="shared" si="1"/>
        <v>#REF!</v>
      </c>
      <c r="AD7" s="14">
        <f>VLOOKUP(BB7,[1]sistem!$I$18:$J$19,2,FALSE)</f>
        <v>14</v>
      </c>
      <c r="AE7" s="14">
        <v>0.25</v>
      </c>
      <c r="AF7" s="14">
        <f>VLOOKUP($S7,[1]sistem!$I$3:$M$10,5,FALSE)</f>
        <v>1</v>
      </c>
      <c r="AG7" s="14">
        <v>1</v>
      </c>
      <c r="AI7" s="14">
        <f>AG7*AM7</f>
        <v>14</v>
      </c>
      <c r="AJ7" s="14">
        <f>VLOOKUP($S7,[1]sistem!$I$3:$N$10,6,FALSE)</f>
        <v>2</v>
      </c>
      <c r="AK7" s="14">
        <v>2</v>
      </c>
      <c r="AL7" s="14">
        <f t="shared" si="2"/>
        <v>4</v>
      </c>
      <c r="AM7" s="14">
        <f>VLOOKUP($BB7,[1]sistem!$I$18:$K$19,3,FALSE)</f>
        <v>14</v>
      </c>
      <c r="AN7" s="14" t="e">
        <f>AM7*#REF!</f>
        <v>#REF!</v>
      </c>
      <c r="AO7" s="14" t="e">
        <f t="shared" si="3"/>
        <v>#REF!</v>
      </c>
      <c r="AP7" s="14">
        <f t="shared" si="4"/>
        <v>25</v>
      </c>
      <c r="AQ7" s="14" t="e">
        <f t="shared" si="5"/>
        <v>#REF!</v>
      </c>
      <c r="AR7" s="14" t="e">
        <f>ROUND(AQ7-#REF!,0)</f>
        <v>#REF!</v>
      </c>
      <c r="AS7" s="14">
        <f>IF(BB7="s",IF(S7=0,0,
IF(S7=1,#REF!*4*4,
IF(S7=2,0,
IF(S7=3,#REF!*4*2,
IF(S7=4,0,
IF(S7=5,0,
IF(S7=6,0,
IF(S7=7,0)))))))),
IF(BB7="t",
IF(S7=0,0,
IF(S7=1,#REF!*4*4*0.8,
IF(S7=2,0,
IF(S7=3,#REF!*4*2*0.8,
IF(S7=4,0,
IF(S7=5,0,
IF(S7=6,0,
IF(S7=7,0))))))))))</f>
        <v>0</v>
      </c>
      <c r="AT7" s="14" t="e">
        <f>IF(BB7="s",
IF(S7=0,0,
IF(S7=1,0,
IF(S7=2,#REF!*4*2,
IF(S7=3,#REF!*4,
IF(S7=4,#REF!*4,
IF(S7=5,0,
IF(S7=6,0,
IF(S7=7,#REF!*4)))))))),
IF(BB7="t",
IF(S7=0,0,
IF(S7=1,0,
IF(S7=2,#REF!*4*2*0.8,
IF(S7=3,#REF!*4*0.8,
IF(S7=4,#REF!*4*0.8,
IF(S7=5,0,
IF(S7=6,0,
IF(S7=7,#REF!*4))))))))))</f>
        <v>#REF!</v>
      </c>
      <c r="AU7" s="14" t="e">
        <f>IF(BB7="s",
IF(S7=0,0,
IF(S7=1,#REF!*2,
IF(S7=2,#REF!*2,
IF(S7=3,#REF!*2,
IF(S7=4,#REF!*2,
IF(S7=5,#REF!*2,
IF(S7=6,#REF!*2,
IF(S7=7,#REF!*2)))))))),
IF(BB7="t",
IF(S7=0,#REF!*2*0.8,
IF(S7=1,#REF!*2*0.8,
IF(S7=2,#REF!*2*0.8,
IF(S7=3,#REF!*2*0.8,
IF(S7=4,#REF!*2*0.8,
IF(S7=5,#REF!*2*0.8,
IF(S7=6,#REF!*1*0.8,
IF(S7=7,#REF!*2))))))))))</f>
        <v>#REF!</v>
      </c>
      <c r="AV7" s="14" t="e">
        <f t="shared" si="6"/>
        <v>#REF!</v>
      </c>
      <c r="AW7" s="14" t="e">
        <f>IF(BB7="s",
IF(S7=0,0,
IF(S7=1,(14-2)*(#REF!+#REF!)/4*4,
IF(S7=2,(14-2)*(#REF!+#REF!)/4*2,
IF(S7=3,(14-2)*(#REF!+#REF!)/4*3,
IF(S7=4,(14-2)*(#REF!+#REF!)/4,
IF(S7=5,(14-2)*#REF!/4,
IF(S7=6,0,
IF(S7=7,(14)*#REF!)))))))),
IF(BB7="t",
IF(S7=0,0,
IF(S7=1,(11-2)*(#REF!+#REF!)/4*4,
IF(S7=2,(11-2)*(#REF!+#REF!)/4*2,
IF(S7=3,(11-2)*(#REF!+#REF!)/4*3,
IF(S7=4,(11-2)*(#REF!+#REF!)/4,
IF(S7=5,(11-2)*#REF!/4,
IF(S7=6,0,
IF(S7=7,(11)*#REF!))))))))))</f>
        <v>#REF!</v>
      </c>
      <c r="AX7" s="14" t="e">
        <f t="shared" si="7"/>
        <v>#REF!</v>
      </c>
      <c r="AY7" s="14">
        <f t="shared" si="8"/>
        <v>8</v>
      </c>
      <c r="AZ7" s="14">
        <f t="shared" si="9"/>
        <v>4</v>
      </c>
      <c r="BA7" s="14" t="e">
        <f t="shared" si="10"/>
        <v>#REF!</v>
      </c>
      <c r="BB7" s="14" t="s">
        <v>87</v>
      </c>
      <c r="BC7" s="14" t="e">
        <f>IF(BI7="A",0,IF(BB7="s",14*#REF!,IF(BB7="T",11*#REF!,"HATA")))</f>
        <v>#REF!</v>
      </c>
      <c r="BD7" s="14" t="e">
        <f t="shared" si="11"/>
        <v>#REF!</v>
      </c>
      <c r="BE7" s="14" t="e">
        <f t="shared" si="12"/>
        <v>#REF!</v>
      </c>
      <c r="BF7" s="14" t="e">
        <f>IF(BE7-#REF!=0,"DOĞRU","YANLIŞ")</f>
        <v>#REF!</v>
      </c>
      <c r="BG7" s="14" t="e">
        <f>#REF!-BE7</f>
        <v>#REF!</v>
      </c>
      <c r="BH7" s="14">
        <v>0</v>
      </c>
      <c r="BJ7" s="14">
        <v>0</v>
      </c>
      <c r="BL7" s="14">
        <v>4</v>
      </c>
      <c r="BN7" s="5" t="e">
        <f>#REF!*14</f>
        <v>#REF!</v>
      </c>
      <c r="BO7" s="6"/>
      <c r="BP7" s="7"/>
      <c r="BQ7" s="8"/>
      <c r="BR7" s="8"/>
      <c r="BS7" s="8"/>
      <c r="BT7" s="8"/>
      <c r="BU7" s="8"/>
      <c r="BV7" s="9"/>
      <c r="BW7" s="10"/>
      <c r="BX7" s="11"/>
      <c r="CE7" s="8"/>
      <c r="CF7" s="17"/>
      <c r="CG7" s="17"/>
      <c r="CH7" s="17"/>
      <c r="CI7" s="17"/>
    </row>
    <row r="8" spans="1:87" hidden="1" x14ac:dyDescent="0.25">
      <c r="A8" s="14" t="s">
        <v>101</v>
      </c>
      <c r="B8" s="14" t="s">
        <v>102</v>
      </c>
      <c r="C8" s="14" t="s">
        <v>102</v>
      </c>
      <c r="D8" s="15" t="s">
        <v>84</v>
      </c>
      <c r="E8" s="15">
        <v>1</v>
      </c>
      <c r="F8" s="15" t="e">
        <f>IF(BB8="S",
IF(#REF!+BJ8=2012,
IF(#REF!=1,"12-13/1",
IF(#REF!=2,"12-13/2",
IF(#REF!=3,"13-14/1",
IF(#REF!=4,"13-14/2","Hata1")))),
IF(#REF!+BJ8=2013,
IF(#REF!=1,"13-14/1",
IF(#REF!=2,"13-14/2",
IF(#REF!=3,"14-15/1",
IF(#REF!=4,"14-15/2","Hata2")))),
IF(#REF!+BJ8=2014,
IF(#REF!=1,"14-15/1",
IF(#REF!=2,"14-15/2",
IF(#REF!=3,"15-16/1",
IF(#REF!=4,"15-16/2","Hata3")))),
IF(#REF!+BJ8=2015,
IF(#REF!=1,"15-16/1",
IF(#REF!=2,"15-16/2",
IF(#REF!=3,"16-17/1",
IF(#REF!=4,"16-17/2","Hata4")))),
IF(#REF!+BJ8=2016,
IF(#REF!=1,"16-17/1",
IF(#REF!=2,"16-17/2",
IF(#REF!=3,"17-18/1",
IF(#REF!=4,"17-18/2","Hata5")))),
IF(#REF!+BJ8=2017,
IF(#REF!=1,"17-18/1",
IF(#REF!=2,"17-18/2",
IF(#REF!=3,"18-19/1",
IF(#REF!=4,"18-19/2","Hata6")))),
IF(#REF!+BJ8=2018,
IF(#REF!=1,"18-19/1",
IF(#REF!=2,"18-19/2",
IF(#REF!=3,"19-20/1",
IF(#REF!=4,"19-20/2","Hata7")))),
IF(#REF!+BJ8=2019,
IF(#REF!=1,"19-20/1",
IF(#REF!=2,"19-20/2",
IF(#REF!=3,"20-21/1",
IF(#REF!=4,"20-21/2","Hata8")))),
IF(#REF!+BJ8=2020,
IF(#REF!=1,"20-21/1",
IF(#REF!=2,"20-21/2",
IF(#REF!=3,"21-22/1",
IF(#REF!=4,"21-22/2","Hata9")))),
IF(#REF!+BJ8=2021,
IF(#REF!=1,"21-22/1",
IF(#REF!=2,"21-22/2",
IF(#REF!=3,"22-23/1",
IF(#REF!=4,"22-23/2","Hata10")))),
IF(#REF!+BJ8=2022,
IF(#REF!=1,"22-23/1",
IF(#REF!=2,"22-23/2",
IF(#REF!=3,"23-24/1",
IF(#REF!=4,"23-24/2","Hata11")))),
IF(#REF!+BJ8=2023,
IF(#REF!=1,"23-24/1",
IF(#REF!=2,"23-24/2",
IF(#REF!=3,"24-25/1",
IF(#REF!=4,"24-25/2","Hata12")))),
)))))))))))),
IF(BB8="T",
IF(#REF!+BJ8=2012,
IF(#REF!=1,"12-13/1",
IF(#REF!=2,"12-13/2",
IF(#REF!=3,"12-13/3",
IF(#REF!=4,"13-14/1",
IF(#REF!=5,"13-14/2",
IF(#REF!=6,"13-14/3","Hata1")))))),
IF(#REF!+BJ8=2013,
IF(#REF!=1,"13-14/1",
IF(#REF!=2,"13-14/2",
IF(#REF!=3,"13-14/3",
IF(#REF!=4,"14-15/1",
IF(#REF!=5,"14-15/2",
IF(#REF!=6,"14-15/3","Hata2")))))),
IF(#REF!+BJ8=2014,
IF(#REF!=1,"14-15/1",
IF(#REF!=2,"14-15/2",
IF(#REF!=3,"14-15/3",
IF(#REF!=4,"15-16/1",
IF(#REF!=5,"15-16/2",
IF(#REF!=6,"15-16/3","Hata3")))))),
IF(AND(#REF!+#REF!&gt;2014,#REF!+#REF!&lt;2015,BJ8=1),
IF(#REF!=0.1,"14-15/0.1",
IF(#REF!=0.2,"14-15/0.2",
IF(#REF!=0.3,"14-15/0.3","Hata4"))),
IF(#REF!+BJ8=2015,
IF(#REF!=1,"15-16/1",
IF(#REF!=2,"15-16/2",
IF(#REF!=3,"15-16/3",
IF(#REF!=4,"16-17/1",
IF(#REF!=5,"16-17/2",
IF(#REF!=6,"16-17/3","Hata5")))))),
IF(#REF!+BJ8=2016,
IF(#REF!=1,"16-17/1",
IF(#REF!=2,"16-17/2",
IF(#REF!=3,"16-17/3",
IF(#REF!=4,"17-18/1",
IF(#REF!=5,"17-18/2",
IF(#REF!=6,"17-18/3","Hata6")))))),
IF(#REF!+BJ8=2017,
IF(#REF!=1,"17-18/1",
IF(#REF!=2,"17-18/2",
IF(#REF!=3,"17-18/3",
IF(#REF!=4,"18-19/1",
IF(#REF!=5,"18-19/2",
IF(#REF!=6,"18-19/3","Hata7")))))),
IF(#REF!+BJ8=2018,
IF(#REF!=1,"18-19/1",
IF(#REF!=2,"18-19/2",
IF(#REF!=3,"18-19/3",
IF(#REF!=4,"19-20/1",
IF(#REF!=5," 19-20/2",
IF(#REF!=6,"19-20/3","Hata8")))))),
IF(#REF!+BJ8=2019,
IF(#REF!=1,"19-20/1",
IF(#REF!=2,"19-20/2",
IF(#REF!=3,"19-20/3",
IF(#REF!=4,"20-21/1",
IF(#REF!=5,"20-21/2",
IF(#REF!=6,"20-21/3","Hata9")))))),
IF(#REF!+BJ8=2020,
IF(#REF!=1,"20-21/1",
IF(#REF!=2,"20-21/2",
IF(#REF!=3,"20-21/3",
IF(#REF!=4,"21-22/1",
IF(#REF!=5,"21-22/2",
IF(#REF!=6,"21-22/3","Hata10")))))),
IF(#REF!+BJ8=2021,
IF(#REF!=1,"21-22/1",
IF(#REF!=2,"21-22/2",
IF(#REF!=3,"21-22/3",
IF(#REF!=4,"22-23/1",
IF(#REF!=5,"22-23/2",
IF(#REF!=6,"22-23/3","Hata11")))))),
IF(#REF!+BJ8=2022,
IF(#REF!=1,"22-23/1",
IF(#REF!=2,"22-23/2",
IF(#REF!=3,"22-23/3",
IF(#REF!=4,"23-24/1",
IF(#REF!=5,"23-24/2",
IF(#REF!=6,"23-24/3","Hata12")))))),
IF(#REF!+BJ8=2023,
IF(#REF!=1,"23-24/1",
IF(#REF!=2,"23-24/2",
IF(#REF!=3,"23-24/3",
IF(#REF!=4,"24-25/1",
IF(#REF!=5,"24-25/2",
IF(#REF!=6,"24-25/3","Hata13")))))),
))))))))))))))
)</f>
        <v>#REF!</v>
      </c>
      <c r="H8" s="14" t="s">
        <v>85</v>
      </c>
      <c r="I8" s="14">
        <v>1310281</v>
      </c>
      <c r="J8" s="14" t="s">
        <v>86</v>
      </c>
      <c r="S8" s="16">
        <v>4</v>
      </c>
      <c r="T8" s="14">
        <f>VLOOKUP($S8,[1]sistem!$I$3:$L$10,2,FALSE)</f>
        <v>0</v>
      </c>
      <c r="U8" s="14">
        <f>VLOOKUP($S8,[1]sistem!$I$3:$L$10,3,FALSE)</f>
        <v>1</v>
      </c>
      <c r="V8" s="14">
        <f>VLOOKUP($S8,[1]sistem!$I$3:$L$10,4,FALSE)</f>
        <v>1</v>
      </c>
      <c r="W8" s="14" t="e">
        <f>VLOOKUP($BB8,[1]sistem!$I$13:$L$14,2,FALSE)*#REF!</f>
        <v>#REF!</v>
      </c>
      <c r="X8" s="14" t="e">
        <f>VLOOKUP($BB8,[1]sistem!$I$13:$L$14,3,FALSE)*#REF!</f>
        <v>#REF!</v>
      </c>
      <c r="Y8" s="14" t="e">
        <f>VLOOKUP($BB8,[1]sistem!$I$13:$L$14,4,FALSE)*#REF!</f>
        <v>#REF!</v>
      </c>
      <c r="Z8" s="14" t="e">
        <f t="shared" si="0"/>
        <v>#REF!</v>
      </c>
      <c r="AA8" s="14" t="e">
        <f t="shared" si="0"/>
        <v>#REF!</v>
      </c>
      <c r="AB8" s="14" t="e">
        <f t="shared" si="0"/>
        <v>#REF!</v>
      </c>
      <c r="AC8" s="14" t="e">
        <f t="shared" si="1"/>
        <v>#REF!</v>
      </c>
      <c r="AD8" s="14">
        <f>VLOOKUP(BB8,[1]sistem!$I$18:$J$19,2,FALSE)</f>
        <v>14</v>
      </c>
      <c r="AE8" s="14">
        <v>0.25</v>
      </c>
      <c r="AF8" s="14">
        <f>VLOOKUP($S8,[1]sistem!$I$3:$M$10,5,FALSE)</f>
        <v>1</v>
      </c>
      <c r="AG8" s="14">
        <v>4</v>
      </c>
      <c r="AI8" s="14">
        <f>AG8*AM8</f>
        <v>56</v>
      </c>
      <c r="AJ8" s="14">
        <f>VLOOKUP($S8,[1]sistem!$I$3:$N$10,6,FALSE)</f>
        <v>2</v>
      </c>
      <c r="AK8" s="14">
        <v>2</v>
      </c>
      <c r="AL8" s="14">
        <f t="shared" si="2"/>
        <v>4</v>
      </c>
      <c r="AM8" s="14">
        <f>VLOOKUP($BB8,[1]sistem!$I$18:$K$19,3,FALSE)</f>
        <v>14</v>
      </c>
      <c r="AN8" s="14" t="e">
        <f>AM8*#REF!</f>
        <v>#REF!</v>
      </c>
      <c r="AO8" s="14" t="e">
        <f t="shared" si="3"/>
        <v>#REF!</v>
      </c>
      <c r="AP8" s="14">
        <f t="shared" si="4"/>
        <v>25</v>
      </c>
      <c r="AQ8" s="14" t="e">
        <f t="shared" si="5"/>
        <v>#REF!</v>
      </c>
      <c r="AR8" s="14" t="e">
        <f>ROUND(AQ8-#REF!,0)</f>
        <v>#REF!</v>
      </c>
      <c r="AS8" s="14">
        <f>IF(BB8="s",IF(S8=0,0,
IF(S8=1,#REF!*4*4,
IF(S8=2,0,
IF(S8=3,#REF!*4*2,
IF(S8=4,0,
IF(S8=5,0,
IF(S8=6,0,
IF(S8=7,0)))))))),
IF(BB8="t",
IF(S8=0,0,
IF(S8=1,#REF!*4*4*0.8,
IF(S8=2,0,
IF(S8=3,#REF!*4*2*0.8,
IF(S8=4,0,
IF(S8=5,0,
IF(S8=6,0,
IF(S8=7,0))))))))))</f>
        <v>0</v>
      </c>
      <c r="AT8" s="14" t="e">
        <f>IF(BB8="s",
IF(S8=0,0,
IF(S8=1,0,
IF(S8=2,#REF!*4*2,
IF(S8=3,#REF!*4,
IF(S8=4,#REF!*4,
IF(S8=5,0,
IF(S8=6,0,
IF(S8=7,#REF!*4)))))))),
IF(BB8="t",
IF(S8=0,0,
IF(S8=1,0,
IF(S8=2,#REF!*4*2*0.8,
IF(S8=3,#REF!*4*0.8,
IF(S8=4,#REF!*4*0.8,
IF(S8=5,0,
IF(S8=6,0,
IF(S8=7,#REF!*4))))))))))</f>
        <v>#REF!</v>
      </c>
      <c r="AU8" s="14" t="e">
        <f>IF(BB8="s",
IF(S8=0,0,
IF(S8=1,#REF!*2,
IF(S8=2,#REF!*2,
IF(S8=3,#REF!*2,
IF(S8=4,#REF!*2,
IF(S8=5,#REF!*2,
IF(S8=6,#REF!*2,
IF(S8=7,#REF!*2)))))))),
IF(BB8="t",
IF(S8=0,#REF!*2*0.8,
IF(S8=1,#REF!*2*0.8,
IF(S8=2,#REF!*2*0.8,
IF(S8=3,#REF!*2*0.8,
IF(S8=4,#REF!*2*0.8,
IF(S8=5,#REF!*2*0.8,
IF(S8=6,#REF!*1*0.8,
IF(S8=7,#REF!*2))))))))))</f>
        <v>#REF!</v>
      </c>
      <c r="AV8" s="14" t="e">
        <f t="shared" si="6"/>
        <v>#REF!</v>
      </c>
      <c r="AW8" s="14" t="e">
        <f>IF(BB8="s",
IF(S8=0,0,
IF(S8=1,(14-2)*(#REF!+#REF!)/4*4,
IF(S8=2,(14-2)*(#REF!+#REF!)/4*2,
IF(S8=3,(14-2)*(#REF!+#REF!)/4*3,
IF(S8=4,(14-2)*(#REF!+#REF!)/4,
IF(S8=5,(14-2)*#REF!/4,
IF(S8=6,0,
IF(S8=7,(14)*#REF!)))))))),
IF(BB8="t",
IF(S8=0,0,
IF(S8=1,(11-2)*(#REF!+#REF!)/4*4,
IF(S8=2,(11-2)*(#REF!+#REF!)/4*2,
IF(S8=3,(11-2)*(#REF!+#REF!)/4*3,
IF(S8=4,(11-2)*(#REF!+#REF!)/4,
IF(S8=5,(11-2)*#REF!/4,
IF(S8=6,0,
IF(S8=7,(11)*#REF!))))))))))</f>
        <v>#REF!</v>
      </c>
      <c r="AX8" s="14" t="e">
        <f t="shared" si="7"/>
        <v>#REF!</v>
      </c>
      <c r="AY8" s="14">
        <f t="shared" si="8"/>
        <v>8</v>
      </c>
      <c r="AZ8" s="14">
        <f t="shared" si="9"/>
        <v>4</v>
      </c>
      <c r="BA8" s="14" t="e">
        <f t="shared" si="10"/>
        <v>#REF!</v>
      </c>
      <c r="BB8" s="14" t="s">
        <v>87</v>
      </c>
      <c r="BC8" s="14" t="e">
        <f>IF(BI8="A",0,IF(BB8="s",14*#REF!,IF(BB8="T",11*#REF!,"HATA")))</f>
        <v>#REF!</v>
      </c>
      <c r="BD8" s="14" t="e">
        <f t="shared" si="11"/>
        <v>#REF!</v>
      </c>
      <c r="BE8" s="14" t="e">
        <f t="shared" si="12"/>
        <v>#REF!</v>
      </c>
      <c r="BF8" s="14" t="e">
        <f>IF(BE8-#REF!=0,"DOĞRU","YANLIŞ")</f>
        <v>#REF!</v>
      </c>
      <c r="BG8" s="14" t="e">
        <f>#REF!-BE8</f>
        <v>#REF!</v>
      </c>
      <c r="BH8" s="14">
        <v>0</v>
      </c>
      <c r="BJ8" s="14">
        <v>0</v>
      </c>
      <c r="BL8" s="14">
        <v>4</v>
      </c>
      <c r="BN8" s="5" t="e">
        <f>#REF!*14</f>
        <v>#REF!</v>
      </c>
      <c r="BO8" s="6"/>
      <c r="BP8" s="7"/>
      <c r="BQ8" s="8"/>
      <c r="BR8" s="8"/>
      <c r="BS8" s="8"/>
      <c r="BT8" s="8"/>
      <c r="BU8" s="8"/>
      <c r="BV8" s="9"/>
      <c r="BW8" s="10"/>
      <c r="BX8" s="11"/>
      <c r="CE8" s="8"/>
      <c r="CF8" s="17"/>
      <c r="CG8" s="17"/>
      <c r="CH8" s="17"/>
      <c r="CI8" s="17"/>
    </row>
    <row r="9" spans="1:87" hidden="1" x14ac:dyDescent="0.25">
      <c r="A9" s="14" t="s">
        <v>103</v>
      </c>
      <c r="B9" s="14" t="s">
        <v>104</v>
      </c>
      <c r="C9" s="14" t="s">
        <v>104</v>
      </c>
      <c r="D9" s="15" t="s">
        <v>84</v>
      </c>
      <c r="E9" s="15">
        <v>1</v>
      </c>
      <c r="F9" s="15" t="e">
        <f>IF(BB9="S",
IF(#REF!+BJ9=2012,
IF(#REF!=1,"12-13/1",
IF(#REF!=2,"12-13/2",
IF(#REF!=3,"13-14/1",
IF(#REF!=4,"13-14/2","Hata1")))),
IF(#REF!+BJ9=2013,
IF(#REF!=1,"13-14/1",
IF(#REF!=2,"13-14/2",
IF(#REF!=3,"14-15/1",
IF(#REF!=4,"14-15/2","Hata2")))),
IF(#REF!+BJ9=2014,
IF(#REF!=1,"14-15/1",
IF(#REF!=2,"14-15/2",
IF(#REF!=3,"15-16/1",
IF(#REF!=4,"15-16/2","Hata3")))),
IF(#REF!+BJ9=2015,
IF(#REF!=1,"15-16/1",
IF(#REF!=2,"15-16/2",
IF(#REF!=3,"16-17/1",
IF(#REF!=4,"16-17/2","Hata4")))),
IF(#REF!+BJ9=2016,
IF(#REF!=1,"16-17/1",
IF(#REF!=2,"16-17/2",
IF(#REF!=3,"17-18/1",
IF(#REF!=4,"17-18/2","Hata5")))),
IF(#REF!+BJ9=2017,
IF(#REF!=1,"17-18/1",
IF(#REF!=2,"17-18/2",
IF(#REF!=3,"18-19/1",
IF(#REF!=4,"18-19/2","Hata6")))),
IF(#REF!+BJ9=2018,
IF(#REF!=1,"18-19/1",
IF(#REF!=2,"18-19/2",
IF(#REF!=3,"19-20/1",
IF(#REF!=4,"19-20/2","Hata7")))),
IF(#REF!+BJ9=2019,
IF(#REF!=1,"19-20/1",
IF(#REF!=2,"19-20/2",
IF(#REF!=3,"20-21/1",
IF(#REF!=4,"20-21/2","Hata8")))),
IF(#REF!+BJ9=2020,
IF(#REF!=1,"20-21/1",
IF(#REF!=2,"20-21/2",
IF(#REF!=3,"21-22/1",
IF(#REF!=4,"21-22/2","Hata9")))),
IF(#REF!+BJ9=2021,
IF(#REF!=1,"21-22/1",
IF(#REF!=2,"21-22/2",
IF(#REF!=3,"22-23/1",
IF(#REF!=4,"22-23/2","Hata10")))),
IF(#REF!+BJ9=2022,
IF(#REF!=1,"22-23/1",
IF(#REF!=2,"22-23/2",
IF(#REF!=3,"23-24/1",
IF(#REF!=4,"23-24/2","Hata11")))),
IF(#REF!+BJ9=2023,
IF(#REF!=1,"23-24/1",
IF(#REF!=2,"23-24/2",
IF(#REF!=3,"24-25/1",
IF(#REF!=4,"24-25/2","Hata12")))),
)))))))))))),
IF(BB9="T",
IF(#REF!+BJ9=2012,
IF(#REF!=1,"12-13/1",
IF(#REF!=2,"12-13/2",
IF(#REF!=3,"12-13/3",
IF(#REF!=4,"13-14/1",
IF(#REF!=5,"13-14/2",
IF(#REF!=6,"13-14/3","Hata1")))))),
IF(#REF!+BJ9=2013,
IF(#REF!=1,"13-14/1",
IF(#REF!=2,"13-14/2",
IF(#REF!=3,"13-14/3",
IF(#REF!=4,"14-15/1",
IF(#REF!=5,"14-15/2",
IF(#REF!=6,"14-15/3","Hata2")))))),
IF(#REF!+BJ9=2014,
IF(#REF!=1,"14-15/1",
IF(#REF!=2,"14-15/2",
IF(#REF!=3,"14-15/3",
IF(#REF!=4,"15-16/1",
IF(#REF!=5,"15-16/2",
IF(#REF!=6,"15-16/3","Hata3")))))),
IF(AND(#REF!+#REF!&gt;2014,#REF!+#REF!&lt;2015,BJ9=1),
IF(#REF!=0.1,"14-15/0.1",
IF(#REF!=0.2,"14-15/0.2",
IF(#REF!=0.3,"14-15/0.3","Hata4"))),
IF(#REF!+BJ9=2015,
IF(#REF!=1,"15-16/1",
IF(#REF!=2,"15-16/2",
IF(#REF!=3,"15-16/3",
IF(#REF!=4,"16-17/1",
IF(#REF!=5,"16-17/2",
IF(#REF!=6,"16-17/3","Hata5")))))),
IF(#REF!+BJ9=2016,
IF(#REF!=1,"16-17/1",
IF(#REF!=2,"16-17/2",
IF(#REF!=3,"16-17/3",
IF(#REF!=4,"17-18/1",
IF(#REF!=5,"17-18/2",
IF(#REF!=6,"17-18/3","Hata6")))))),
IF(#REF!+BJ9=2017,
IF(#REF!=1,"17-18/1",
IF(#REF!=2,"17-18/2",
IF(#REF!=3,"17-18/3",
IF(#REF!=4,"18-19/1",
IF(#REF!=5,"18-19/2",
IF(#REF!=6,"18-19/3","Hata7")))))),
IF(#REF!+BJ9=2018,
IF(#REF!=1,"18-19/1",
IF(#REF!=2,"18-19/2",
IF(#REF!=3,"18-19/3",
IF(#REF!=4,"19-20/1",
IF(#REF!=5," 19-20/2",
IF(#REF!=6,"19-20/3","Hata8")))))),
IF(#REF!+BJ9=2019,
IF(#REF!=1,"19-20/1",
IF(#REF!=2,"19-20/2",
IF(#REF!=3,"19-20/3",
IF(#REF!=4,"20-21/1",
IF(#REF!=5,"20-21/2",
IF(#REF!=6,"20-21/3","Hata9")))))),
IF(#REF!+BJ9=2020,
IF(#REF!=1,"20-21/1",
IF(#REF!=2,"20-21/2",
IF(#REF!=3,"20-21/3",
IF(#REF!=4,"21-22/1",
IF(#REF!=5,"21-22/2",
IF(#REF!=6,"21-22/3","Hata10")))))),
IF(#REF!+BJ9=2021,
IF(#REF!=1,"21-22/1",
IF(#REF!=2,"21-22/2",
IF(#REF!=3,"21-22/3",
IF(#REF!=4,"22-23/1",
IF(#REF!=5,"22-23/2",
IF(#REF!=6,"22-23/3","Hata11")))))),
IF(#REF!+BJ9=2022,
IF(#REF!=1,"22-23/1",
IF(#REF!=2,"22-23/2",
IF(#REF!=3,"22-23/3",
IF(#REF!=4,"23-24/1",
IF(#REF!=5,"23-24/2",
IF(#REF!=6,"23-24/3","Hata12")))))),
IF(#REF!+BJ9=2023,
IF(#REF!=1,"23-24/1",
IF(#REF!=2,"23-24/2",
IF(#REF!=3,"23-24/3",
IF(#REF!=4,"24-25/1",
IF(#REF!=5,"24-25/2",
IF(#REF!=6,"24-25/3","Hata13")))))),
))))))))))))))
)</f>
        <v>#REF!</v>
      </c>
      <c r="G9" s="16">
        <v>0</v>
      </c>
      <c r="H9" s="14" t="s">
        <v>85</v>
      </c>
      <c r="I9" s="14">
        <v>1310281</v>
      </c>
      <c r="J9" s="14" t="s">
        <v>86</v>
      </c>
      <c r="Q9" s="14" t="s">
        <v>105</v>
      </c>
      <c r="R9" s="14" t="s">
        <v>105</v>
      </c>
      <c r="S9" s="16">
        <v>7</v>
      </c>
      <c r="T9" s="14">
        <f>VLOOKUP($S9,[1]sistem!$I$3:$L$10,2,FALSE)</f>
        <v>0</v>
      </c>
      <c r="U9" s="14">
        <f>VLOOKUP($S9,[1]sistem!$I$3:$L$10,3,FALSE)</f>
        <v>1</v>
      </c>
      <c r="V9" s="14">
        <f>VLOOKUP($S9,[1]sistem!$I$3:$L$10,4,FALSE)</f>
        <v>1</v>
      </c>
      <c r="W9" s="14" t="e">
        <f>VLOOKUP($BB9,[1]sistem!$I$13:$L$14,2,FALSE)*#REF!</f>
        <v>#REF!</v>
      </c>
      <c r="X9" s="14" t="e">
        <f>VLOOKUP($BB9,[1]sistem!$I$13:$L$14,3,FALSE)*#REF!</f>
        <v>#REF!</v>
      </c>
      <c r="Y9" s="14" t="e">
        <f>VLOOKUP($BB9,[1]sistem!$I$13:$L$14,4,FALSE)*#REF!</f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C9" s="14" t="e">
        <f t="shared" si="1"/>
        <v>#REF!</v>
      </c>
      <c r="AD9" s="14">
        <f>VLOOKUP(BB9,[1]sistem!$I$18:$J$19,2,FALSE)</f>
        <v>14</v>
      </c>
      <c r="AE9" s="14">
        <v>0.25</v>
      </c>
      <c r="AF9" s="14">
        <f>VLOOKUP($S9,[1]sistem!$I$3:$M$10,5,FALSE)</f>
        <v>1</v>
      </c>
      <c r="AG9" s="14">
        <v>4</v>
      </c>
      <c r="AI9" s="14">
        <f>AG9*AM9</f>
        <v>56</v>
      </c>
      <c r="AJ9" s="14">
        <f>VLOOKUP($S9,[1]sistem!$I$3:$N$10,6,FALSE)</f>
        <v>2</v>
      </c>
      <c r="AK9" s="14">
        <v>2</v>
      </c>
      <c r="AL9" s="14">
        <f t="shared" si="2"/>
        <v>4</v>
      </c>
      <c r="AM9" s="14">
        <f>VLOOKUP($BB9,[1]sistem!$I$18:$K$19,3,FALSE)</f>
        <v>14</v>
      </c>
      <c r="AN9" s="14" t="e">
        <f>AM9*#REF!</f>
        <v>#REF!</v>
      </c>
      <c r="AO9" s="14" t="e">
        <f t="shared" si="3"/>
        <v>#REF!</v>
      </c>
      <c r="AP9" s="14">
        <f t="shared" si="4"/>
        <v>25</v>
      </c>
      <c r="AQ9" s="14" t="e">
        <f t="shared" si="5"/>
        <v>#REF!</v>
      </c>
      <c r="AR9" s="14" t="e">
        <f>ROUND(AQ9-#REF!,0)</f>
        <v>#REF!</v>
      </c>
      <c r="AS9" s="14">
        <f>IF(BB9="s",IF(S9=0,0,
IF(S9=1,#REF!*4*4,
IF(S9=2,0,
IF(S9=3,#REF!*4*2,
IF(S9=4,0,
IF(S9=5,0,
IF(S9=6,0,
IF(S9=7,0)))))))),
IF(BB9="t",
IF(S9=0,0,
IF(S9=1,#REF!*4*4*0.8,
IF(S9=2,0,
IF(S9=3,#REF!*4*2*0.8,
IF(S9=4,0,
IF(S9=5,0,
IF(S9=6,0,
IF(S9=7,0))))))))))</f>
        <v>0</v>
      </c>
      <c r="AT9" s="14" t="e">
        <f>IF(BB9="s",
IF(S9=0,0,
IF(S9=1,0,
IF(S9=2,#REF!*4*2,
IF(S9=3,#REF!*4,
IF(S9=4,#REF!*4,
IF(S9=5,0,
IF(S9=6,0,
IF(S9=7,#REF!*4)))))))),
IF(BB9="t",
IF(S9=0,0,
IF(S9=1,0,
IF(S9=2,#REF!*4*2*0.8,
IF(S9=3,#REF!*4*0.8,
IF(S9=4,#REF!*4*0.8,
IF(S9=5,0,
IF(S9=6,0,
IF(S9=7,#REF!*4))))))))))</f>
        <v>#REF!</v>
      </c>
      <c r="AU9" s="14" t="e">
        <f>IF(BB9="s",
IF(S9=0,0,
IF(S9=1,#REF!*2,
IF(S9=2,#REF!*2,
IF(S9=3,#REF!*2,
IF(S9=4,#REF!*2,
IF(S9=5,#REF!*2,
IF(S9=6,#REF!*2,
IF(S9=7,#REF!*2)))))))),
IF(BB9="t",
IF(S9=0,#REF!*2*0.8,
IF(S9=1,#REF!*2*0.8,
IF(S9=2,#REF!*2*0.8,
IF(S9=3,#REF!*2*0.8,
IF(S9=4,#REF!*2*0.8,
IF(S9=5,#REF!*2*0.8,
IF(S9=6,#REF!*1*0.8,
IF(S9=7,#REF!*2))))))))))</f>
        <v>#REF!</v>
      </c>
      <c r="AV9" s="14" t="e">
        <f t="shared" si="6"/>
        <v>#REF!</v>
      </c>
      <c r="AW9" s="14" t="e">
        <f>IF(BB9="s",
IF(S9=0,0,
IF(S9=1,(14-2)*(#REF!+#REF!)/4*4,
IF(S9=2,(14-2)*(#REF!+#REF!)/4*2,
IF(S9=3,(14-2)*(#REF!+#REF!)/4*3,
IF(S9=4,(14-2)*(#REF!+#REF!)/4,
IF(S9=5,(14-2)*#REF!/4,
IF(S9=6,0,
IF(S9=7,(14)*#REF!)))))))),
IF(BB9="t",
IF(S9=0,0,
IF(S9=1,(11-2)*(#REF!+#REF!)/4*4,
IF(S9=2,(11-2)*(#REF!+#REF!)/4*2,
IF(S9=3,(11-2)*(#REF!+#REF!)/4*3,
IF(S9=4,(11-2)*(#REF!+#REF!)/4,
IF(S9=5,(11-2)*#REF!/4,
IF(S9=6,0,
IF(S9=7,(11)*#REF!))))))))))</f>
        <v>#REF!</v>
      </c>
      <c r="AX9" s="14" t="e">
        <f t="shared" si="7"/>
        <v>#REF!</v>
      </c>
      <c r="AY9" s="14">
        <f t="shared" si="8"/>
        <v>8</v>
      </c>
      <c r="AZ9" s="14">
        <f t="shared" si="9"/>
        <v>4</v>
      </c>
      <c r="BA9" s="14" t="e">
        <f t="shared" si="10"/>
        <v>#REF!</v>
      </c>
      <c r="BB9" s="14" t="s">
        <v>87</v>
      </c>
      <c r="BC9" s="14" t="e">
        <f>IF(BI9="A",0,IF(BB9="s",14*#REF!,IF(BB9="T",11*#REF!,"HATA")))</f>
        <v>#REF!</v>
      </c>
      <c r="BD9" s="14" t="e">
        <f t="shared" si="11"/>
        <v>#REF!</v>
      </c>
      <c r="BE9" s="14" t="e">
        <f t="shared" si="12"/>
        <v>#REF!</v>
      </c>
      <c r="BF9" s="14" t="e">
        <f>IF(BE9-#REF!=0,"DOĞRU","YANLIŞ")</f>
        <v>#REF!</v>
      </c>
      <c r="BG9" s="14" t="e">
        <f>#REF!-BE9</f>
        <v>#REF!</v>
      </c>
      <c r="BH9" s="14">
        <v>1</v>
      </c>
      <c r="BJ9" s="14">
        <v>0</v>
      </c>
      <c r="BL9" s="14">
        <v>7</v>
      </c>
      <c r="BN9" s="5" t="e">
        <f>#REF!*14</f>
        <v>#REF!</v>
      </c>
      <c r="BO9" s="6"/>
      <c r="BP9" s="7"/>
      <c r="BQ9" s="8"/>
      <c r="BR9" s="8"/>
      <c r="BS9" s="8"/>
      <c r="BT9" s="8"/>
      <c r="BU9" s="8"/>
      <c r="BV9" s="9"/>
      <c r="BW9" s="10"/>
      <c r="BX9" s="11"/>
      <c r="CE9" s="8"/>
      <c r="CF9" s="17"/>
      <c r="CG9" s="17"/>
      <c r="CH9" s="17"/>
      <c r="CI9" s="17"/>
    </row>
    <row r="10" spans="1:87" hidden="1" x14ac:dyDescent="0.25">
      <c r="A10" s="14" t="s">
        <v>106</v>
      </c>
      <c r="B10" s="14" t="s">
        <v>107</v>
      </c>
      <c r="C10" s="14" t="s">
        <v>107</v>
      </c>
      <c r="D10" s="15" t="s">
        <v>90</v>
      </c>
      <c r="E10" s="15" t="s">
        <v>90</v>
      </c>
      <c r="F10" s="15" t="e">
        <f>IF(BB10="S",
IF(#REF!+BJ10=2012,
IF(#REF!=1,"12-13/1",
IF(#REF!=2,"12-13/2",
IF(#REF!=3,"13-14/1",
IF(#REF!=4,"13-14/2","Hata1")))),
IF(#REF!+BJ10=2013,
IF(#REF!=1,"13-14/1",
IF(#REF!=2,"13-14/2",
IF(#REF!=3,"14-15/1",
IF(#REF!=4,"14-15/2","Hata2")))),
IF(#REF!+BJ10=2014,
IF(#REF!=1,"14-15/1",
IF(#REF!=2,"14-15/2",
IF(#REF!=3,"15-16/1",
IF(#REF!=4,"15-16/2","Hata3")))),
IF(#REF!+BJ10=2015,
IF(#REF!=1,"15-16/1",
IF(#REF!=2,"15-16/2",
IF(#REF!=3,"16-17/1",
IF(#REF!=4,"16-17/2","Hata4")))),
IF(#REF!+BJ10=2016,
IF(#REF!=1,"16-17/1",
IF(#REF!=2,"16-17/2",
IF(#REF!=3,"17-18/1",
IF(#REF!=4,"17-18/2","Hata5")))),
IF(#REF!+BJ10=2017,
IF(#REF!=1,"17-18/1",
IF(#REF!=2,"17-18/2",
IF(#REF!=3,"18-19/1",
IF(#REF!=4,"18-19/2","Hata6")))),
IF(#REF!+BJ10=2018,
IF(#REF!=1,"18-19/1",
IF(#REF!=2,"18-19/2",
IF(#REF!=3,"19-20/1",
IF(#REF!=4,"19-20/2","Hata7")))),
IF(#REF!+BJ10=2019,
IF(#REF!=1,"19-20/1",
IF(#REF!=2,"19-20/2",
IF(#REF!=3,"20-21/1",
IF(#REF!=4,"20-21/2","Hata8")))),
IF(#REF!+BJ10=2020,
IF(#REF!=1,"20-21/1",
IF(#REF!=2,"20-21/2",
IF(#REF!=3,"21-22/1",
IF(#REF!=4,"21-22/2","Hata9")))),
IF(#REF!+BJ10=2021,
IF(#REF!=1,"21-22/1",
IF(#REF!=2,"21-22/2",
IF(#REF!=3,"22-23/1",
IF(#REF!=4,"22-23/2","Hata10")))),
IF(#REF!+BJ10=2022,
IF(#REF!=1,"22-23/1",
IF(#REF!=2,"22-23/2",
IF(#REF!=3,"23-24/1",
IF(#REF!=4,"23-24/2","Hata11")))),
IF(#REF!+BJ10=2023,
IF(#REF!=1,"23-24/1",
IF(#REF!=2,"23-24/2",
IF(#REF!=3,"24-25/1",
IF(#REF!=4,"24-25/2","Hata12")))),
)))))))))))),
IF(BB10="T",
IF(#REF!+BJ10=2012,
IF(#REF!=1,"12-13/1",
IF(#REF!=2,"12-13/2",
IF(#REF!=3,"12-13/3",
IF(#REF!=4,"13-14/1",
IF(#REF!=5,"13-14/2",
IF(#REF!=6,"13-14/3","Hata1")))))),
IF(#REF!+BJ10=2013,
IF(#REF!=1,"13-14/1",
IF(#REF!=2,"13-14/2",
IF(#REF!=3,"13-14/3",
IF(#REF!=4,"14-15/1",
IF(#REF!=5,"14-15/2",
IF(#REF!=6,"14-15/3","Hata2")))))),
IF(#REF!+BJ10=2014,
IF(#REF!=1,"14-15/1",
IF(#REF!=2,"14-15/2",
IF(#REF!=3,"14-15/3",
IF(#REF!=4,"15-16/1",
IF(#REF!=5,"15-16/2",
IF(#REF!=6,"15-16/3","Hata3")))))),
IF(AND(#REF!+#REF!&gt;2014,#REF!+#REF!&lt;2015,BJ10=1),
IF(#REF!=0.1,"14-15/0.1",
IF(#REF!=0.2,"14-15/0.2",
IF(#REF!=0.3,"14-15/0.3","Hata4"))),
IF(#REF!+BJ10=2015,
IF(#REF!=1,"15-16/1",
IF(#REF!=2,"15-16/2",
IF(#REF!=3,"15-16/3",
IF(#REF!=4,"16-17/1",
IF(#REF!=5,"16-17/2",
IF(#REF!=6,"16-17/3","Hata5")))))),
IF(#REF!+BJ10=2016,
IF(#REF!=1,"16-17/1",
IF(#REF!=2,"16-17/2",
IF(#REF!=3,"16-17/3",
IF(#REF!=4,"17-18/1",
IF(#REF!=5,"17-18/2",
IF(#REF!=6,"17-18/3","Hata6")))))),
IF(#REF!+BJ10=2017,
IF(#REF!=1,"17-18/1",
IF(#REF!=2,"17-18/2",
IF(#REF!=3,"17-18/3",
IF(#REF!=4,"18-19/1",
IF(#REF!=5,"18-19/2",
IF(#REF!=6,"18-19/3","Hata7")))))),
IF(#REF!+BJ10=2018,
IF(#REF!=1,"18-19/1",
IF(#REF!=2,"18-19/2",
IF(#REF!=3,"18-19/3",
IF(#REF!=4,"19-20/1",
IF(#REF!=5," 19-20/2",
IF(#REF!=6,"19-20/3","Hata8")))))),
IF(#REF!+BJ10=2019,
IF(#REF!=1,"19-20/1",
IF(#REF!=2,"19-20/2",
IF(#REF!=3,"19-20/3",
IF(#REF!=4,"20-21/1",
IF(#REF!=5,"20-21/2",
IF(#REF!=6,"20-21/3","Hata9")))))),
IF(#REF!+BJ10=2020,
IF(#REF!=1,"20-21/1",
IF(#REF!=2,"20-21/2",
IF(#REF!=3,"20-21/3",
IF(#REF!=4,"21-22/1",
IF(#REF!=5,"21-22/2",
IF(#REF!=6,"21-22/3","Hata10")))))),
IF(#REF!+BJ10=2021,
IF(#REF!=1,"21-22/1",
IF(#REF!=2,"21-22/2",
IF(#REF!=3,"21-22/3",
IF(#REF!=4,"22-23/1",
IF(#REF!=5,"22-23/2",
IF(#REF!=6,"22-23/3","Hata11")))))),
IF(#REF!+BJ10=2022,
IF(#REF!=1,"22-23/1",
IF(#REF!=2,"22-23/2",
IF(#REF!=3,"22-23/3",
IF(#REF!=4,"23-24/1",
IF(#REF!=5,"23-24/2",
IF(#REF!=6,"23-24/3","Hata12")))))),
IF(#REF!+BJ10=2023,
IF(#REF!=1,"23-24/1",
IF(#REF!=2,"23-24/2",
IF(#REF!=3,"23-24/3",
IF(#REF!=4,"24-25/1",
IF(#REF!=5,"24-25/2",
IF(#REF!=6,"24-25/3","Hata13")))))),
))))))))))))))
)</f>
        <v>#REF!</v>
      </c>
      <c r="H10" s="14" t="s">
        <v>85</v>
      </c>
      <c r="I10" s="14">
        <v>1310281</v>
      </c>
      <c r="J10" s="14" t="s">
        <v>86</v>
      </c>
      <c r="S10" s="16">
        <v>2</v>
      </c>
      <c r="T10" s="14">
        <f>VLOOKUP($S10,[1]sistem!$I$3:$L$10,2,FALSE)</f>
        <v>0</v>
      </c>
      <c r="U10" s="14">
        <f>VLOOKUP($S10,[1]sistem!$I$3:$L$10,3,FALSE)</f>
        <v>2</v>
      </c>
      <c r="V10" s="14">
        <f>VLOOKUP($S10,[1]sistem!$I$3:$L$10,4,FALSE)</f>
        <v>1</v>
      </c>
      <c r="W10" s="14" t="e">
        <f>VLOOKUP($BB10,[1]sistem!$I$13:$L$14,2,FALSE)*#REF!</f>
        <v>#REF!</v>
      </c>
      <c r="X10" s="14" t="e">
        <f>VLOOKUP($BB10,[1]sistem!$I$13:$L$14,3,FALSE)*#REF!</f>
        <v>#REF!</v>
      </c>
      <c r="Y10" s="14" t="e">
        <f>VLOOKUP($BB10,[1]sistem!$I$13:$L$14,4,FALSE)*#REF!</f>
        <v>#REF!</v>
      </c>
      <c r="Z10" s="14" t="e">
        <f t="shared" si="0"/>
        <v>#REF!</v>
      </c>
      <c r="AA10" s="14" t="e">
        <f t="shared" si="0"/>
        <v>#REF!</v>
      </c>
      <c r="AB10" s="14" t="e">
        <f t="shared" si="0"/>
        <v>#REF!</v>
      </c>
      <c r="AC10" s="14" t="e">
        <f t="shared" si="1"/>
        <v>#REF!</v>
      </c>
      <c r="AD10" s="14">
        <f>VLOOKUP(BB10,[1]sistem!$I$18:$J$19,2,FALSE)</f>
        <v>14</v>
      </c>
      <c r="AE10" s="14">
        <v>0.25</v>
      </c>
      <c r="AF10" s="14">
        <f>VLOOKUP($S10,[1]sistem!$I$3:$M$10,5,FALSE)</f>
        <v>2</v>
      </c>
      <c r="AI10" s="14" t="e">
        <f>(#REF!+#REF!)*AD10</f>
        <v>#REF!</v>
      </c>
      <c r="AJ10" s="14">
        <f>VLOOKUP($S10,[1]sistem!$I$3:$N$10,6,FALSE)</f>
        <v>3</v>
      </c>
      <c r="AK10" s="14">
        <v>2</v>
      </c>
      <c r="AL10" s="14">
        <f t="shared" si="2"/>
        <v>6</v>
      </c>
      <c r="AM10" s="14">
        <f>VLOOKUP($BB10,[1]sistem!$I$18:$K$19,3,FALSE)</f>
        <v>14</v>
      </c>
      <c r="AN10" s="14" t="e">
        <f>AM10*#REF!</f>
        <v>#REF!</v>
      </c>
      <c r="AO10" s="14" t="e">
        <f t="shared" si="3"/>
        <v>#REF!</v>
      </c>
      <c r="AP10" s="14">
        <f t="shared" si="4"/>
        <v>25</v>
      </c>
      <c r="AQ10" s="14" t="e">
        <f t="shared" si="5"/>
        <v>#REF!</v>
      </c>
      <c r="AR10" s="14" t="e">
        <f>ROUND(AQ10-#REF!,0)</f>
        <v>#REF!</v>
      </c>
      <c r="AS10" s="14">
        <f>IF(BB10="s",IF(S10=0,0,
IF(S10=1,#REF!*4*4,
IF(S10=2,0,
IF(S10=3,#REF!*4*2,
IF(S10=4,0,
IF(S10=5,0,
IF(S10=6,0,
IF(S10=7,0)))))))),
IF(BB10="t",
IF(S10=0,0,
IF(S10=1,#REF!*4*4*0.8,
IF(S10=2,0,
IF(S10=3,#REF!*4*2*0.8,
IF(S10=4,0,
IF(S10=5,0,
IF(S10=6,0,
IF(S10=7,0))))))))))</f>
        <v>0</v>
      </c>
      <c r="AT10" s="14" t="e">
        <f>IF(BB10="s",
IF(S10=0,0,
IF(S10=1,0,
IF(S10=2,#REF!*4*2,
IF(S10=3,#REF!*4,
IF(S10=4,#REF!*4,
IF(S10=5,0,
IF(S10=6,0,
IF(S10=7,#REF!*4)))))))),
IF(BB10="t",
IF(S10=0,0,
IF(S10=1,0,
IF(S10=2,#REF!*4*2*0.8,
IF(S10=3,#REF!*4*0.8,
IF(S10=4,#REF!*4*0.8,
IF(S10=5,0,
IF(S10=6,0,
IF(S10=7,#REF!*4))))))))))</f>
        <v>#REF!</v>
      </c>
      <c r="AU10" s="14" t="e">
        <f>IF(BB10="s",
IF(S10=0,0,
IF(S10=1,#REF!*2,
IF(S10=2,#REF!*2,
IF(S10=3,#REF!*2,
IF(S10=4,#REF!*2,
IF(S10=5,#REF!*2,
IF(S10=6,#REF!*2,
IF(S10=7,#REF!*2)))))))),
IF(BB10="t",
IF(S10=0,#REF!*2*0.8,
IF(S10=1,#REF!*2*0.8,
IF(S10=2,#REF!*2*0.8,
IF(S10=3,#REF!*2*0.8,
IF(S10=4,#REF!*2*0.8,
IF(S10=5,#REF!*2*0.8,
IF(S10=6,#REF!*1*0.8,
IF(S10=7,#REF!*2))))))))))</f>
        <v>#REF!</v>
      </c>
      <c r="AV10" s="14" t="e">
        <f t="shared" si="6"/>
        <v>#REF!</v>
      </c>
      <c r="AW10" s="14" t="e">
        <f>IF(BB10="s",
IF(S10=0,0,
IF(S10=1,(14-2)*(#REF!+#REF!)/4*4,
IF(S10=2,(14-2)*(#REF!+#REF!)/4*2,
IF(S10=3,(14-2)*(#REF!+#REF!)/4*3,
IF(S10=4,(14-2)*(#REF!+#REF!)/4,
IF(S10=5,(14-2)*#REF!/4,
IF(S10=6,0,
IF(S10=7,(14)*#REF!)))))))),
IF(BB10="t",
IF(S10=0,0,
IF(S10=1,(11-2)*(#REF!+#REF!)/4*4,
IF(S10=2,(11-2)*(#REF!+#REF!)/4*2,
IF(S10=3,(11-2)*(#REF!+#REF!)/4*3,
IF(S10=4,(11-2)*(#REF!+#REF!)/4,
IF(S10=5,(11-2)*#REF!/4,
IF(S10=6,0,
IF(S10=7,(11)*#REF!))))))))))</f>
        <v>#REF!</v>
      </c>
      <c r="AX10" s="14" t="e">
        <f t="shared" si="7"/>
        <v>#REF!</v>
      </c>
      <c r="AY10" s="14">
        <f t="shared" si="8"/>
        <v>12</v>
      </c>
      <c r="AZ10" s="14">
        <f t="shared" si="9"/>
        <v>6</v>
      </c>
      <c r="BA10" s="14" t="e">
        <f t="shared" si="10"/>
        <v>#REF!</v>
      </c>
      <c r="BB10" s="14" t="s">
        <v>87</v>
      </c>
      <c r="BC10" s="14" t="e">
        <f>IF(BI10="A",0,IF(BB10="s",14*#REF!,IF(BB10="T",11*#REF!,"HATA")))</f>
        <v>#REF!</v>
      </c>
      <c r="BD10" s="14" t="e">
        <f t="shared" si="11"/>
        <v>#REF!</v>
      </c>
      <c r="BE10" s="14" t="e">
        <f t="shared" si="12"/>
        <v>#REF!</v>
      </c>
      <c r="BF10" s="14" t="e">
        <f>IF(BE10-#REF!=0,"DOĞRU","YANLIŞ")</f>
        <v>#REF!</v>
      </c>
      <c r="BG10" s="14" t="e">
        <f>#REF!-BE10</f>
        <v>#REF!</v>
      </c>
      <c r="BH10" s="14">
        <v>0</v>
      </c>
      <c r="BJ10" s="14">
        <v>0</v>
      </c>
      <c r="BL10" s="14">
        <v>2</v>
      </c>
      <c r="BN10" s="5" t="e">
        <f>#REF!*14</f>
        <v>#REF!</v>
      </c>
      <c r="BO10" s="6"/>
      <c r="BP10" s="7"/>
      <c r="BQ10" s="8"/>
      <c r="BR10" s="8"/>
      <c r="BS10" s="8"/>
      <c r="BT10" s="8"/>
      <c r="BU10" s="8"/>
      <c r="BV10" s="9"/>
      <c r="BW10" s="10"/>
      <c r="BX10" s="11"/>
      <c r="CE10" s="8"/>
      <c r="CF10" s="17"/>
      <c r="CG10" s="17"/>
      <c r="CH10" s="17"/>
      <c r="CI10" s="17"/>
    </row>
    <row r="11" spans="1:87" hidden="1" x14ac:dyDescent="0.25">
      <c r="A11" s="14" t="s">
        <v>108</v>
      </c>
      <c r="B11" s="14" t="s">
        <v>109</v>
      </c>
      <c r="C11" s="14" t="s">
        <v>109</v>
      </c>
      <c r="D11" s="15" t="s">
        <v>90</v>
      </c>
      <c r="E11" s="15" t="s">
        <v>90</v>
      </c>
      <c r="F11" s="15" t="e">
        <f>IF(BB11="S",
IF(#REF!+BJ11=2012,
IF(#REF!=1,"12-13/1",
IF(#REF!=2,"12-13/2",
IF(#REF!=3,"13-14/1",
IF(#REF!=4,"13-14/2","Hata1")))),
IF(#REF!+BJ11=2013,
IF(#REF!=1,"13-14/1",
IF(#REF!=2,"13-14/2",
IF(#REF!=3,"14-15/1",
IF(#REF!=4,"14-15/2","Hata2")))),
IF(#REF!+BJ11=2014,
IF(#REF!=1,"14-15/1",
IF(#REF!=2,"14-15/2",
IF(#REF!=3,"15-16/1",
IF(#REF!=4,"15-16/2","Hata3")))),
IF(#REF!+BJ11=2015,
IF(#REF!=1,"15-16/1",
IF(#REF!=2,"15-16/2",
IF(#REF!=3,"16-17/1",
IF(#REF!=4,"16-17/2","Hata4")))),
IF(#REF!+BJ11=2016,
IF(#REF!=1,"16-17/1",
IF(#REF!=2,"16-17/2",
IF(#REF!=3,"17-18/1",
IF(#REF!=4,"17-18/2","Hata5")))),
IF(#REF!+BJ11=2017,
IF(#REF!=1,"17-18/1",
IF(#REF!=2,"17-18/2",
IF(#REF!=3,"18-19/1",
IF(#REF!=4,"18-19/2","Hata6")))),
IF(#REF!+BJ11=2018,
IF(#REF!=1,"18-19/1",
IF(#REF!=2,"18-19/2",
IF(#REF!=3,"19-20/1",
IF(#REF!=4,"19-20/2","Hata7")))),
IF(#REF!+BJ11=2019,
IF(#REF!=1,"19-20/1",
IF(#REF!=2,"19-20/2",
IF(#REF!=3,"20-21/1",
IF(#REF!=4,"20-21/2","Hata8")))),
IF(#REF!+BJ11=2020,
IF(#REF!=1,"20-21/1",
IF(#REF!=2,"20-21/2",
IF(#REF!=3,"21-22/1",
IF(#REF!=4,"21-22/2","Hata9")))),
IF(#REF!+BJ11=2021,
IF(#REF!=1,"21-22/1",
IF(#REF!=2,"21-22/2",
IF(#REF!=3,"22-23/1",
IF(#REF!=4,"22-23/2","Hata10")))),
IF(#REF!+BJ11=2022,
IF(#REF!=1,"22-23/1",
IF(#REF!=2,"22-23/2",
IF(#REF!=3,"23-24/1",
IF(#REF!=4,"23-24/2","Hata11")))),
IF(#REF!+BJ11=2023,
IF(#REF!=1,"23-24/1",
IF(#REF!=2,"23-24/2",
IF(#REF!=3,"24-25/1",
IF(#REF!=4,"24-25/2","Hata12")))),
)))))))))))),
IF(BB11="T",
IF(#REF!+BJ11=2012,
IF(#REF!=1,"12-13/1",
IF(#REF!=2,"12-13/2",
IF(#REF!=3,"12-13/3",
IF(#REF!=4,"13-14/1",
IF(#REF!=5,"13-14/2",
IF(#REF!=6,"13-14/3","Hata1")))))),
IF(#REF!+BJ11=2013,
IF(#REF!=1,"13-14/1",
IF(#REF!=2,"13-14/2",
IF(#REF!=3,"13-14/3",
IF(#REF!=4,"14-15/1",
IF(#REF!=5,"14-15/2",
IF(#REF!=6,"14-15/3","Hata2")))))),
IF(#REF!+BJ11=2014,
IF(#REF!=1,"14-15/1",
IF(#REF!=2,"14-15/2",
IF(#REF!=3,"14-15/3",
IF(#REF!=4,"15-16/1",
IF(#REF!=5,"15-16/2",
IF(#REF!=6,"15-16/3","Hata3")))))),
IF(AND(#REF!+#REF!&gt;2014,#REF!+#REF!&lt;2015,BJ11=1),
IF(#REF!=0.1,"14-15/0.1",
IF(#REF!=0.2,"14-15/0.2",
IF(#REF!=0.3,"14-15/0.3","Hata4"))),
IF(#REF!+BJ11=2015,
IF(#REF!=1,"15-16/1",
IF(#REF!=2,"15-16/2",
IF(#REF!=3,"15-16/3",
IF(#REF!=4,"16-17/1",
IF(#REF!=5,"16-17/2",
IF(#REF!=6,"16-17/3","Hata5")))))),
IF(#REF!+BJ11=2016,
IF(#REF!=1,"16-17/1",
IF(#REF!=2,"16-17/2",
IF(#REF!=3,"16-17/3",
IF(#REF!=4,"17-18/1",
IF(#REF!=5,"17-18/2",
IF(#REF!=6,"17-18/3","Hata6")))))),
IF(#REF!+BJ11=2017,
IF(#REF!=1,"17-18/1",
IF(#REF!=2,"17-18/2",
IF(#REF!=3,"17-18/3",
IF(#REF!=4,"18-19/1",
IF(#REF!=5,"18-19/2",
IF(#REF!=6,"18-19/3","Hata7")))))),
IF(#REF!+BJ11=2018,
IF(#REF!=1,"18-19/1",
IF(#REF!=2,"18-19/2",
IF(#REF!=3,"18-19/3",
IF(#REF!=4,"19-20/1",
IF(#REF!=5," 19-20/2",
IF(#REF!=6,"19-20/3","Hata8")))))),
IF(#REF!+BJ11=2019,
IF(#REF!=1,"19-20/1",
IF(#REF!=2,"19-20/2",
IF(#REF!=3,"19-20/3",
IF(#REF!=4,"20-21/1",
IF(#REF!=5,"20-21/2",
IF(#REF!=6,"20-21/3","Hata9")))))),
IF(#REF!+BJ11=2020,
IF(#REF!=1,"20-21/1",
IF(#REF!=2,"20-21/2",
IF(#REF!=3,"20-21/3",
IF(#REF!=4,"21-22/1",
IF(#REF!=5,"21-22/2",
IF(#REF!=6,"21-22/3","Hata10")))))),
IF(#REF!+BJ11=2021,
IF(#REF!=1,"21-22/1",
IF(#REF!=2,"21-22/2",
IF(#REF!=3,"21-22/3",
IF(#REF!=4,"22-23/1",
IF(#REF!=5,"22-23/2",
IF(#REF!=6,"22-23/3","Hata11")))))),
IF(#REF!+BJ11=2022,
IF(#REF!=1,"22-23/1",
IF(#REF!=2,"22-23/2",
IF(#REF!=3,"22-23/3",
IF(#REF!=4,"23-24/1",
IF(#REF!=5,"23-24/2",
IF(#REF!=6,"23-24/3","Hata12")))))),
IF(#REF!+BJ11=2023,
IF(#REF!=1,"23-24/1",
IF(#REF!=2,"23-24/2",
IF(#REF!=3,"23-24/3",
IF(#REF!=4,"24-25/1",
IF(#REF!=5,"24-25/2",
IF(#REF!=6,"24-25/3","Hata13")))))),
))))))))))))))
)</f>
        <v>#REF!</v>
      </c>
      <c r="H11" s="14" t="s">
        <v>85</v>
      </c>
      <c r="I11" s="14">
        <v>1310281</v>
      </c>
      <c r="J11" s="14" t="s">
        <v>86</v>
      </c>
      <c r="Q11" s="14" t="s">
        <v>110</v>
      </c>
      <c r="R11" s="14" t="s">
        <v>110</v>
      </c>
      <c r="S11" s="16">
        <v>0</v>
      </c>
      <c r="T11" s="14">
        <f>VLOOKUP($S11,[1]sistem!$I$3:$L$10,2,FALSE)</f>
        <v>0</v>
      </c>
      <c r="U11" s="14">
        <f>VLOOKUP($S11,[1]sistem!$I$3:$L$10,3,FALSE)</f>
        <v>0</v>
      </c>
      <c r="V11" s="14">
        <f>VLOOKUP($S11,[1]sistem!$I$3:$L$10,4,FALSE)</f>
        <v>0</v>
      </c>
      <c r="W11" s="14" t="e">
        <f>VLOOKUP($BB11,[1]sistem!$I$13:$L$14,2,FALSE)*#REF!</f>
        <v>#REF!</v>
      </c>
      <c r="X11" s="14" t="e">
        <f>VLOOKUP($BB11,[1]sistem!$I$13:$L$14,3,FALSE)*#REF!</f>
        <v>#REF!</v>
      </c>
      <c r="Y11" s="14" t="e">
        <f>VLOOKUP($BB11,[1]sistem!$I$13:$L$14,4,FALSE)*#REF!</f>
        <v>#REF!</v>
      </c>
      <c r="Z11" s="14" t="e">
        <f t="shared" si="0"/>
        <v>#REF!</v>
      </c>
      <c r="AA11" s="14" t="e">
        <f t="shared" si="0"/>
        <v>#REF!</v>
      </c>
      <c r="AB11" s="14" t="e">
        <f t="shared" si="0"/>
        <v>#REF!</v>
      </c>
      <c r="AC11" s="14" t="e">
        <f t="shared" si="1"/>
        <v>#REF!</v>
      </c>
      <c r="AD11" s="14">
        <f>VLOOKUP(BB11,[1]sistem!$I$18:$J$19,2,FALSE)</f>
        <v>14</v>
      </c>
      <c r="AE11" s="14">
        <v>0.25</v>
      </c>
      <c r="AF11" s="14">
        <f>VLOOKUP($S11,[1]sistem!$I$3:$M$10,5,FALSE)</f>
        <v>0</v>
      </c>
      <c r="AI11" s="14" t="e">
        <f>(#REF!+#REF!)*AD11</f>
        <v>#REF!</v>
      </c>
      <c r="AJ11" s="14">
        <f>VLOOKUP($S11,[1]sistem!$I$3:$N$10,6,FALSE)</f>
        <v>0</v>
      </c>
      <c r="AK11" s="14">
        <v>2</v>
      </c>
      <c r="AL11" s="14">
        <f t="shared" si="2"/>
        <v>0</v>
      </c>
      <c r="AM11" s="14">
        <f>VLOOKUP($BB11,[1]sistem!$I$18:$K$19,3,FALSE)</f>
        <v>14</v>
      </c>
      <c r="AN11" s="14" t="e">
        <f>AM11*#REF!</f>
        <v>#REF!</v>
      </c>
      <c r="AO11" s="14" t="e">
        <f t="shared" si="3"/>
        <v>#REF!</v>
      </c>
      <c r="AP11" s="14">
        <f t="shared" si="4"/>
        <v>25</v>
      </c>
      <c r="AQ11" s="14" t="e">
        <f t="shared" si="5"/>
        <v>#REF!</v>
      </c>
      <c r="AR11" s="14" t="e">
        <f>ROUND(AQ11-#REF!,0)</f>
        <v>#REF!</v>
      </c>
      <c r="AS11" s="14">
        <f>IF(BB11="s",IF(S11=0,0,
IF(S11=1,#REF!*4*4,
IF(S11=2,0,
IF(S11=3,#REF!*4*2,
IF(S11=4,0,
IF(S11=5,0,
IF(S11=6,0,
IF(S11=7,0)))))))),
IF(BB11="t",
IF(S11=0,0,
IF(S11=1,#REF!*4*4*0.8,
IF(S11=2,0,
IF(S11=3,#REF!*4*2*0.8,
IF(S11=4,0,
IF(S11=5,0,
IF(S11=6,0,
IF(S11=7,0))))))))))</f>
        <v>0</v>
      </c>
      <c r="AT11" s="14">
        <f>IF(BB11="s",
IF(S11=0,0,
IF(S11=1,0,
IF(S11=2,#REF!*4*2,
IF(S11=3,#REF!*4,
IF(S11=4,#REF!*4,
IF(S11=5,0,
IF(S11=6,0,
IF(S11=7,#REF!*4)))))))),
IF(BB11="t",
IF(S11=0,0,
IF(S11=1,0,
IF(S11=2,#REF!*4*2*0.8,
IF(S11=3,#REF!*4*0.8,
IF(S11=4,#REF!*4*0.8,
IF(S11=5,0,
IF(S11=6,0,
IF(S11=7,#REF!*4))))))))))</f>
        <v>0</v>
      </c>
      <c r="AU11" s="14">
        <f>IF(BB11="s",
IF(S11=0,0,
IF(S11=1,#REF!*2,
IF(S11=2,#REF!*2,
IF(S11=3,#REF!*2,
IF(S11=4,#REF!*2,
IF(S11=5,#REF!*2,
IF(S11=6,#REF!*2,
IF(S11=7,#REF!*2)))))))),
IF(BB11="t",
IF(S11=0,#REF!*2*0.8,
IF(S11=1,#REF!*2*0.8,
IF(S11=2,#REF!*2*0.8,
IF(S11=3,#REF!*2*0.8,
IF(S11=4,#REF!*2*0.8,
IF(S11=5,#REF!*2*0.8,
IF(S11=6,#REF!*1*0.8,
IF(S11=7,#REF!*2))))))))))</f>
        <v>0</v>
      </c>
      <c r="AV11" s="14" t="e">
        <f t="shared" si="6"/>
        <v>#REF!</v>
      </c>
      <c r="AW11" s="14">
        <f>IF(BB11="s",
IF(S11=0,0,
IF(S11=1,(14-2)*(#REF!+#REF!)/4*4,
IF(S11=2,(14-2)*(#REF!+#REF!)/4*2,
IF(S11=3,(14-2)*(#REF!+#REF!)/4*3,
IF(S11=4,(14-2)*(#REF!+#REF!)/4,
IF(S11=5,(14-2)*#REF!/4,
IF(S11=6,0,
IF(S11=7,(14)*#REF!)))))))),
IF(BB11="t",
IF(S11=0,0,
IF(S11=1,(11-2)*(#REF!+#REF!)/4*4,
IF(S11=2,(11-2)*(#REF!+#REF!)/4*2,
IF(S11=3,(11-2)*(#REF!+#REF!)/4*3,
IF(S11=4,(11-2)*(#REF!+#REF!)/4,
IF(S11=5,(11-2)*#REF!/4,
IF(S11=6,0,
IF(S11=7,(11)*#REF!))))))))))</f>
        <v>0</v>
      </c>
      <c r="AX11" s="14" t="e">
        <f t="shared" si="7"/>
        <v>#REF!</v>
      </c>
      <c r="AY11" s="14">
        <f t="shared" si="8"/>
        <v>0</v>
      </c>
      <c r="AZ11" s="14">
        <f t="shared" si="9"/>
        <v>0</v>
      </c>
      <c r="BA11" s="14">
        <f t="shared" si="10"/>
        <v>0</v>
      </c>
      <c r="BB11" s="14" t="s">
        <v>87</v>
      </c>
      <c r="BC11" s="14" t="e">
        <f>IF(BI11="A",0,IF(BB11="s",14*#REF!,IF(BB11="T",11*#REF!,"HATA")))</f>
        <v>#REF!</v>
      </c>
      <c r="BD11" s="14" t="e">
        <f t="shared" si="11"/>
        <v>#REF!</v>
      </c>
      <c r="BE11" s="14" t="e">
        <f t="shared" si="12"/>
        <v>#REF!</v>
      </c>
      <c r="BF11" s="14" t="e">
        <f>IF(BE11-#REF!=0,"DOĞRU","YANLIŞ")</f>
        <v>#REF!</v>
      </c>
      <c r="BG11" s="14" t="e">
        <f>#REF!-BE11</f>
        <v>#REF!</v>
      </c>
      <c r="BH11" s="14">
        <v>0</v>
      </c>
      <c r="BJ11" s="14">
        <v>0</v>
      </c>
      <c r="BL11" s="14">
        <v>0</v>
      </c>
      <c r="BN11" s="18" t="e">
        <f>#REF!*14</f>
        <v>#REF!</v>
      </c>
      <c r="BO11" s="6"/>
      <c r="BP11" s="7"/>
      <c r="BQ11" s="8"/>
      <c r="BR11" s="8"/>
      <c r="BS11" s="8"/>
      <c r="BT11" s="8"/>
      <c r="BU11" s="8"/>
      <c r="BV11" s="9"/>
      <c r="BW11" s="10"/>
      <c r="BX11" s="11"/>
      <c r="CE11" s="8"/>
      <c r="CF11" s="17"/>
      <c r="CG11" s="17"/>
      <c r="CH11" s="17"/>
      <c r="CI11" s="17"/>
    </row>
    <row r="12" spans="1:87" hidden="1" x14ac:dyDescent="0.25">
      <c r="A12" s="14" t="s">
        <v>111</v>
      </c>
      <c r="B12" s="14" t="s">
        <v>112</v>
      </c>
      <c r="C12" s="14" t="s">
        <v>112</v>
      </c>
      <c r="D12" s="15" t="s">
        <v>90</v>
      </c>
      <c r="E12" s="15" t="s">
        <v>90</v>
      </c>
      <c r="F12" s="15" t="e">
        <f>IF(BB12="S",
IF(#REF!+BJ12=2012,
IF(#REF!=1,"12-13/1",
IF(#REF!=2,"12-13/2",
IF(#REF!=3,"13-14/1",
IF(#REF!=4,"13-14/2","Hata1")))),
IF(#REF!+BJ12=2013,
IF(#REF!=1,"13-14/1",
IF(#REF!=2,"13-14/2",
IF(#REF!=3,"14-15/1",
IF(#REF!=4,"14-15/2","Hata2")))),
IF(#REF!+BJ12=2014,
IF(#REF!=1,"14-15/1",
IF(#REF!=2,"14-15/2",
IF(#REF!=3,"15-16/1",
IF(#REF!=4,"15-16/2","Hata3")))),
IF(#REF!+BJ12=2015,
IF(#REF!=1,"15-16/1",
IF(#REF!=2,"15-16/2",
IF(#REF!=3,"16-17/1",
IF(#REF!=4,"16-17/2","Hata4")))),
IF(#REF!+BJ12=2016,
IF(#REF!=1,"16-17/1",
IF(#REF!=2,"16-17/2",
IF(#REF!=3,"17-18/1",
IF(#REF!=4,"17-18/2","Hata5")))),
IF(#REF!+BJ12=2017,
IF(#REF!=1,"17-18/1",
IF(#REF!=2,"17-18/2",
IF(#REF!=3,"18-19/1",
IF(#REF!=4,"18-19/2","Hata6")))),
IF(#REF!+BJ12=2018,
IF(#REF!=1,"18-19/1",
IF(#REF!=2,"18-19/2",
IF(#REF!=3,"19-20/1",
IF(#REF!=4,"19-20/2","Hata7")))),
IF(#REF!+BJ12=2019,
IF(#REF!=1,"19-20/1",
IF(#REF!=2,"19-20/2",
IF(#REF!=3,"20-21/1",
IF(#REF!=4,"20-21/2","Hata8")))),
IF(#REF!+BJ12=2020,
IF(#REF!=1,"20-21/1",
IF(#REF!=2,"20-21/2",
IF(#REF!=3,"21-22/1",
IF(#REF!=4,"21-22/2","Hata9")))),
IF(#REF!+BJ12=2021,
IF(#REF!=1,"21-22/1",
IF(#REF!=2,"21-22/2",
IF(#REF!=3,"22-23/1",
IF(#REF!=4,"22-23/2","Hata10")))),
IF(#REF!+BJ12=2022,
IF(#REF!=1,"22-23/1",
IF(#REF!=2,"22-23/2",
IF(#REF!=3,"23-24/1",
IF(#REF!=4,"23-24/2","Hata11")))),
IF(#REF!+BJ12=2023,
IF(#REF!=1,"23-24/1",
IF(#REF!=2,"23-24/2",
IF(#REF!=3,"24-25/1",
IF(#REF!=4,"24-25/2","Hata12")))),
)))))))))))),
IF(BB12="T",
IF(#REF!+BJ12=2012,
IF(#REF!=1,"12-13/1",
IF(#REF!=2,"12-13/2",
IF(#REF!=3,"12-13/3",
IF(#REF!=4,"13-14/1",
IF(#REF!=5,"13-14/2",
IF(#REF!=6,"13-14/3","Hata1")))))),
IF(#REF!+BJ12=2013,
IF(#REF!=1,"13-14/1",
IF(#REF!=2,"13-14/2",
IF(#REF!=3,"13-14/3",
IF(#REF!=4,"14-15/1",
IF(#REF!=5,"14-15/2",
IF(#REF!=6,"14-15/3","Hata2")))))),
IF(#REF!+BJ12=2014,
IF(#REF!=1,"14-15/1",
IF(#REF!=2,"14-15/2",
IF(#REF!=3,"14-15/3",
IF(#REF!=4,"15-16/1",
IF(#REF!=5,"15-16/2",
IF(#REF!=6,"15-16/3","Hata3")))))),
IF(AND(#REF!+#REF!&gt;2014,#REF!+#REF!&lt;2015,BJ12=1),
IF(#REF!=0.1,"14-15/0.1",
IF(#REF!=0.2,"14-15/0.2",
IF(#REF!=0.3,"14-15/0.3","Hata4"))),
IF(#REF!+BJ12=2015,
IF(#REF!=1,"15-16/1",
IF(#REF!=2,"15-16/2",
IF(#REF!=3,"15-16/3",
IF(#REF!=4,"16-17/1",
IF(#REF!=5,"16-17/2",
IF(#REF!=6,"16-17/3","Hata5")))))),
IF(#REF!+BJ12=2016,
IF(#REF!=1,"16-17/1",
IF(#REF!=2,"16-17/2",
IF(#REF!=3,"16-17/3",
IF(#REF!=4,"17-18/1",
IF(#REF!=5,"17-18/2",
IF(#REF!=6,"17-18/3","Hata6")))))),
IF(#REF!+BJ12=2017,
IF(#REF!=1,"17-18/1",
IF(#REF!=2,"17-18/2",
IF(#REF!=3,"17-18/3",
IF(#REF!=4,"18-19/1",
IF(#REF!=5,"18-19/2",
IF(#REF!=6,"18-19/3","Hata7")))))),
IF(#REF!+BJ12=2018,
IF(#REF!=1,"18-19/1",
IF(#REF!=2,"18-19/2",
IF(#REF!=3,"18-19/3",
IF(#REF!=4,"19-20/1",
IF(#REF!=5," 19-20/2",
IF(#REF!=6,"19-20/3","Hata8")))))),
IF(#REF!+BJ12=2019,
IF(#REF!=1,"19-20/1",
IF(#REF!=2,"19-20/2",
IF(#REF!=3,"19-20/3",
IF(#REF!=4,"20-21/1",
IF(#REF!=5,"20-21/2",
IF(#REF!=6,"20-21/3","Hata9")))))),
IF(#REF!+BJ12=2020,
IF(#REF!=1,"20-21/1",
IF(#REF!=2,"20-21/2",
IF(#REF!=3,"20-21/3",
IF(#REF!=4,"21-22/1",
IF(#REF!=5,"21-22/2",
IF(#REF!=6,"21-22/3","Hata10")))))),
IF(#REF!+BJ12=2021,
IF(#REF!=1,"21-22/1",
IF(#REF!=2,"21-22/2",
IF(#REF!=3,"21-22/3",
IF(#REF!=4,"22-23/1",
IF(#REF!=5,"22-23/2",
IF(#REF!=6,"22-23/3","Hata11")))))),
IF(#REF!+BJ12=2022,
IF(#REF!=1,"22-23/1",
IF(#REF!=2,"22-23/2",
IF(#REF!=3,"22-23/3",
IF(#REF!=4,"23-24/1",
IF(#REF!=5,"23-24/2",
IF(#REF!=6,"23-24/3","Hata12")))))),
IF(#REF!+BJ12=2023,
IF(#REF!=1,"23-24/1",
IF(#REF!=2,"23-24/2",
IF(#REF!=3,"23-24/3",
IF(#REF!=4,"24-25/1",
IF(#REF!=5,"24-25/2",
IF(#REF!=6,"24-25/3","Hata13")))))),
))))))))))))))
)</f>
        <v>#REF!</v>
      </c>
      <c r="H12" s="14" t="s">
        <v>85</v>
      </c>
      <c r="I12" s="14">
        <v>1310281</v>
      </c>
      <c r="J12" s="14" t="s">
        <v>86</v>
      </c>
      <c r="S12" s="16">
        <v>4</v>
      </c>
      <c r="T12" s="14">
        <f>VLOOKUP($S12,[1]sistem!$I$3:$L$10,2,FALSE)</f>
        <v>0</v>
      </c>
      <c r="U12" s="14">
        <f>VLOOKUP($S12,[1]sistem!$I$3:$L$10,3,FALSE)</f>
        <v>1</v>
      </c>
      <c r="V12" s="14">
        <f>VLOOKUP($S12,[1]sistem!$I$3:$L$10,4,FALSE)</f>
        <v>1</v>
      </c>
      <c r="W12" s="14" t="e">
        <f>VLOOKUP($BB12,[1]sistem!$I$13:$L$14,2,FALSE)*#REF!</f>
        <v>#REF!</v>
      </c>
      <c r="X12" s="14" t="e">
        <f>VLOOKUP($BB12,[1]sistem!$I$13:$L$14,3,FALSE)*#REF!</f>
        <v>#REF!</v>
      </c>
      <c r="Y12" s="14" t="e">
        <f>VLOOKUP($BB12,[1]sistem!$I$13:$L$14,4,FALSE)*#REF!</f>
        <v>#REF!</v>
      </c>
      <c r="Z12" s="14" t="e">
        <f t="shared" si="0"/>
        <v>#REF!</v>
      </c>
      <c r="AA12" s="14" t="e">
        <f t="shared" si="0"/>
        <v>#REF!</v>
      </c>
      <c r="AB12" s="14" t="e">
        <f t="shared" si="0"/>
        <v>#REF!</v>
      </c>
      <c r="AC12" s="14" t="e">
        <f t="shared" si="1"/>
        <v>#REF!</v>
      </c>
      <c r="AD12" s="14">
        <f>VLOOKUP(BB12,[1]sistem!$I$18:$J$19,2,FALSE)</f>
        <v>14</v>
      </c>
      <c r="AE12" s="14">
        <v>0.25</v>
      </c>
      <c r="AF12" s="14">
        <f>VLOOKUP($S12,[1]sistem!$I$3:$M$10,5,FALSE)</f>
        <v>1</v>
      </c>
      <c r="AG12" s="14">
        <v>4</v>
      </c>
      <c r="AI12" s="14">
        <f>AG12*AM12</f>
        <v>56</v>
      </c>
      <c r="AJ12" s="14">
        <f>VLOOKUP($S12,[1]sistem!$I$3:$N$10,6,FALSE)</f>
        <v>2</v>
      </c>
      <c r="AK12" s="14">
        <v>2</v>
      </c>
      <c r="AL12" s="14">
        <f t="shared" si="2"/>
        <v>4</v>
      </c>
      <c r="AM12" s="14">
        <f>VLOOKUP($BB12,[1]sistem!$I$18:$K$19,3,FALSE)</f>
        <v>14</v>
      </c>
      <c r="AN12" s="14" t="e">
        <f>AM12*#REF!</f>
        <v>#REF!</v>
      </c>
      <c r="AO12" s="14" t="e">
        <f t="shared" si="3"/>
        <v>#REF!</v>
      </c>
      <c r="AP12" s="14">
        <f t="shared" si="4"/>
        <v>25</v>
      </c>
      <c r="AQ12" s="14" t="e">
        <f t="shared" si="5"/>
        <v>#REF!</v>
      </c>
      <c r="AR12" s="14" t="e">
        <f>ROUND(AQ12-#REF!,0)</f>
        <v>#REF!</v>
      </c>
      <c r="AS12" s="14">
        <f>IF(BB12="s",IF(S12=0,0,
IF(S12=1,#REF!*4*4,
IF(S12=2,0,
IF(S12=3,#REF!*4*2,
IF(S12=4,0,
IF(S12=5,0,
IF(S12=6,0,
IF(S12=7,0)))))))),
IF(BB12="t",
IF(S12=0,0,
IF(S12=1,#REF!*4*4*0.8,
IF(S12=2,0,
IF(S12=3,#REF!*4*2*0.8,
IF(S12=4,0,
IF(S12=5,0,
IF(S12=6,0,
IF(S12=7,0))))))))))</f>
        <v>0</v>
      </c>
      <c r="AT12" s="14" t="e">
        <f>IF(BB12="s",
IF(S12=0,0,
IF(S12=1,0,
IF(S12=2,#REF!*4*2,
IF(S12=3,#REF!*4,
IF(S12=4,#REF!*4,
IF(S12=5,0,
IF(S12=6,0,
IF(S12=7,#REF!*4)))))))),
IF(BB12="t",
IF(S12=0,0,
IF(S12=1,0,
IF(S12=2,#REF!*4*2*0.8,
IF(S12=3,#REF!*4*0.8,
IF(S12=4,#REF!*4*0.8,
IF(S12=5,0,
IF(S12=6,0,
IF(S12=7,#REF!*4))))))))))</f>
        <v>#REF!</v>
      </c>
      <c r="AU12" s="14" t="e">
        <f>IF(BB12="s",
IF(S12=0,0,
IF(S12=1,#REF!*2,
IF(S12=2,#REF!*2,
IF(S12=3,#REF!*2,
IF(S12=4,#REF!*2,
IF(S12=5,#REF!*2,
IF(S12=6,#REF!*2,
IF(S12=7,#REF!*2)))))))),
IF(BB12="t",
IF(S12=0,#REF!*2*0.8,
IF(S12=1,#REF!*2*0.8,
IF(S12=2,#REF!*2*0.8,
IF(S12=3,#REF!*2*0.8,
IF(S12=4,#REF!*2*0.8,
IF(S12=5,#REF!*2*0.8,
IF(S12=6,#REF!*1*0.8,
IF(S12=7,#REF!*2))))))))))</f>
        <v>#REF!</v>
      </c>
      <c r="AV12" s="14" t="e">
        <f t="shared" si="6"/>
        <v>#REF!</v>
      </c>
      <c r="AW12" s="14" t="e">
        <f>IF(BB12="s",
IF(S12=0,0,
IF(S12=1,(14-2)*(#REF!+#REF!)/4*4,
IF(S12=2,(14-2)*(#REF!+#REF!)/4*2,
IF(S12=3,(14-2)*(#REF!+#REF!)/4*3,
IF(S12=4,(14-2)*(#REF!+#REF!)/4,
IF(S12=5,(14-2)*#REF!/4,
IF(S12=6,0,
IF(S12=7,(14)*#REF!)))))))),
IF(BB12="t",
IF(S12=0,0,
IF(S12=1,(11-2)*(#REF!+#REF!)/4*4,
IF(S12=2,(11-2)*(#REF!+#REF!)/4*2,
IF(S12=3,(11-2)*(#REF!+#REF!)/4*3,
IF(S12=4,(11-2)*(#REF!+#REF!)/4,
IF(S12=5,(11-2)*#REF!/4,
IF(S12=6,0,
IF(S12=7,(11)*#REF!))))))))))</f>
        <v>#REF!</v>
      </c>
      <c r="AX12" s="14" t="e">
        <f t="shared" si="7"/>
        <v>#REF!</v>
      </c>
      <c r="AY12" s="14">
        <f t="shared" si="8"/>
        <v>8</v>
      </c>
      <c r="AZ12" s="14">
        <f t="shared" si="9"/>
        <v>4</v>
      </c>
      <c r="BA12" s="14" t="e">
        <f t="shared" si="10"/>
        <v>#REF!</v>
      </c>
      <c r="BB12" s="14" t="s">
        <v>87</v>
      </c>
      <c r="BC12" s="14" t="e">
        <f>IF(BI12="A",0,IF(BB12="s",14*#REF!,IF(BB12="T",11*#REF!,"HATA")))</f>
        <v>#REF!</v>
      </c>
      <c r="BD12" s="14" t="e">
        <f t="shared" si="11"/>
        <v>#REF!</v>
      </c>
      <c r="BE12" s="14" t="e">
        <f t="shared" si="12"/>
        <v>#REF!</v>
      </c>
      <c r="BF12" s="14" t="e">
        <f>IF(BE12-#REF!=0,"DOĞRU","YANLIŞ")</f>
        <v>#REF!</v>
      </c>
      <c r="BG12" s="14" t="e">
        <f>#REF!-BE12</f>
        <v>#REF!</v>
      </c>
      <c r="BH12" s="14">
        <v>0</v>
      </c>
      <c r="BJ12" s="14">
        <v>0</v>
      </c>
      <c r="BL12" s="14">
        <v>4</v>
      </c>
      <c r="BN12" s="5" t="e">
        <f>#REF!*14</f>
        <v>#REF!</v>
      </c>
      <c r="BO12" s="6"/>
      <c r="BP12" s="7"/>
      <c r="BQ12" s="8"/>
      <c r="BR12" s="8"/>
      <c r="BS12" s="8"/>
      <c r="BT12" s="8"/>
      <c r="BU12" s="8"/>
      <c r="BV12" s="9"/>
      <c r="BW12" s="10"/>
      <c r="BX12" s="11"/>
      <c r="CE12" s="8"/>
      <c r="CF12" s="17"/>
      <c r="CG12" s="17"/>
      <c r="CH12" s="17"/>
      <c r="CI12" s="17"/>
    </row>
    <row r="13" spans="1:87" hidden="1" x14ac:dyDescent="0.25">
      <c r="A13" s="14" t="s">
        <v>113</v>
      </c>
      <c r="B13" s="14" t="s">
        <v>114</v>
      </c>
      <c r="C13" s="14" t="s">
        <v>114</v>
      </c>
      <c r="D13" s="15" t="s">
        <v>90</v>
      </c>
      <c r="E13" s="15" t="s">
        <v>90</v>
      </c>
      <c r="F13" s="15" t="e">
        <f>IF(BB13="S",
IF(#REF!+BJ13=2012,
IF(#REF!=1,"12-13/1",
IF(#REF!=2,"12-13/2",
IF(#REF!=3,"13-14/1",
IF(#REF!=4,"13-14/2","Hata1")))),
IF(#REF!+BJ13=2013,
IF(#REF!=1,"13-14/1",
IF(#REF!=2,"13-14/2",
IF(#REF!=3,"14-15/1",
IF(#REF!=4,"14-15/2","Hata2")))),
IF(#REF!+BJ13=2014,
IF(#REF!=1,"14-15/1",
IF(#REF!=2,"14-15/2",
IF(#REF!=3,"15-16/1",
IF(#REF!=4,"15-16/2","Hata3")))),
IF(#REF!+BJ13=2015,
IF(#REF!=1,"15-16/1",
IF(#REF!=2,"15-16/2",
IF(#REF!=3,"16-17/1",
IF(#REF!=4,"16-17/2","Hata4")))),
IF(#REF!+BJ13=2016,
IF(#REF!=1,"16-17/1",
IF(#REF!=2,"16-17/2",
IF(#REF!=3,"17-18/1",
IF(#REF!=4,"17-18/2","Hata5")))),
IF(#REF!+BJ13=2017,
IF(#REF!=1,"17-18/1",
IF(#REF!=2,"17-18/2",
IF(#REF!=3,"18-19/1",
IF(#REF!=4,"18-19/2","Hata6")))),
IF(#REF!+BJ13=2018,
IF(#REF!=1,"18-19/1",
IF(#REF!=2,"18-19/2",
IF(#REF!=3,"19-20/1",
IF(#REF!=4,"19-20/2","Hata7")))),
IF(#REF!+BJ13=2019,
IF(#REF!=1,"19-20/1",
IF(#REF!=2,"19-20/2",
IF(#REF!=3,"20-21/1",
IF(#REF!=4,"20-21/2","Hata8")))),
IF(#REF!+BJ13=2020,
IF(#REF!=1,"20-21/1",
IF(#REF!=2,"20-21/2",
IF(#REF!=3,"21-22/1",
IF(#REF!=4,"21-22/2","Hata9")))),
IF(#REF!+BJ13=2021,
IF(#REF!=1,"21-22/1",
IF(#REF!=2,"21-22/2",
IF(#REF!=3,"22-23/1",
IF(#REF!=4,"22-23/2","Hata10")))),
IF(#REF!+BJ13=2022,
IF(#REF!=1,"22-23/1",
IF(#REF!=2,"22-23/2",
IF(#REF!=3,"23-24/1",
IF(#REF!=4,"23-24/2","Hata11")))),
IF(#REF!+BJ13=2023,
IF(#REF!=1,"23-24/1",
IF(#REF!=2,"23-24/2",
IF(#REF!=3,"24-25/1",
IF(#REF!=4,"24-25/2","Hata12")))),
)))))))))))),
IF(BB13="T",
IF(#REF!+BJ13=2012,
IF(#REF!=1,"12-13/1",
IF(#REF!=2,"12-13/2",
IF(#REF!=3,"12-13/3",
IF(#REF!=4,"13-14/1",
IF(#REF!=5,"13-14/2",
IF(#REF!=6,"13-14/3","Hata1")))))),
IF(#REF!+BJ13=2013,
IF(#REF!=1,"13-14/1",
IF(#REF!=2,"13-14/2",
IF(#REF!=3,"13-14/3",
IF(#REF!=4,"14-15/1",
IF(#REF!=5,"14-15/2",
IF(#REF!=6,"14-15/3","Hata2")))))),
IF(#REF!+BJ13=2014,
IF(#REF!=1,"14-15/1",
IF(#REF!=2,"14-15/2",
IF(#REF!=3,"14-15/3",
IF(#REF!=4,"15-16/1",
IF(#REF!=5,"15-16/2",
IF(#REF!=6,"15-16/3","Hata3")))))),
IF(AND(#REF!+#REF!&gt;2014,#REF!+#REF!&lt;2015,BJ13=1),
IF(#REF!=0.1,"14-15/0.1",
IF(#REF!=0.2,"14-15/0.2",
IF(#REF!=0.3,"14-15/0.3","Hata4"))),
IF(#REF!+BJ13=2015,
IF(#REF!=1,"15-16/1",
IF(#REF!=2,"15-16/2",
IF(#REF!=3,"15-16/3",
IF(#REF!=4,"16-17/1",
IF(#REF!=5,"16-17/2",
IF(#REF!=6,"16-17/3","Hata5")))))),
IF(#REF!+BJ13=2016,
IF(#REF!=1,"16-17/1",
IF(#REF!=2,"16-17/2",
IF(#REF!=3,"16-17/3",
IF(#REF!=4,"17-18/1",
IF(#REF!=5,"17-18/2",
IF(#REF!=6,"17-18/3","Hata6")))))),
IF(#REF!+BJ13=2017,
IF(#REF!=1,"17-18/1",
IF(#REF!=2,"17-18/2",
IF(#REF!=3,"17-18/3",
IF(#REF!=4,"18-19/1",
IF(#REF!=5,"18-19/2",
IF(#REF!=6,"18-19/3","Hata7")))))),
IF(#REF!+BJ13=2018,
IF(#REF!=1,"18-19/1",
IF(#REF!=2,"18-19/2",
IF(#REF!=3,"18-19/3",
IF(#REF!=4,"19-20/1",
IF(#REF!=5," 19-20/2",
IF(#REF!=6,"19-20/3","Hata8")))))),
IF(#REF!+BJ13=2019,
IF(#REF!=1,"19-20/1",
IF(#REF!=2,"19-20/2",
IF(#REF!=3,"19-20/3",
IF(#REF!=4,"20-21/1",
IF(#REF!=5,"20-21/2",
IF(#REF!=6,"20-21/3","Hata9")))))),
IF(#REF!+BJ13=2020,
IF(#REF!=1,"20-21/1",
IF(#REF!=2,"20-21/2",
IF(#REF!=3,"20-21/3",
IF(#REF!=4,"21-22/1",
IF(#REF!=5,"21-22/2",
IF(#REF!=6,"21-22/3","Hata10")))))),
IF(#REF!+BJ13=2021,
IF(#REF!=1,"21-22/1",
IF(#REF!=2,"21-22/2",
IF(#REF!=3,"21-22/3",
IF(#REF!=4,"22-23/1",
IF(#REF!=5,"22-23/2",
IF(#REF!=6,"22-23/3","Hata11")))))),
IF(#REF!+BJ13=2022,
IF(#REF!=1,"22-23/1",
IF(#REF!=2,"22-23/2",
IF(#REF!=3,"22-23/3",
IF(#REF!=4,"23-24/1",
IF(#REF!=5,"23-24/2",
IF(#REF!=6,"23-24/3","Hata12")))))),
IF(#REF!+BJ13=2023,
IF(#REF!=1,"23-24/1",
IF(#REF!=2,"23-24/2",
IF(#REF!=3,"23-24/3",
IF(#REF!=4,"24-25/1",
IF(#REF!=5,"24-25/2",
IF(#REF!=6,"24-25/3","Hata13")))))),
))))))))))))))
)</f>
        <v>#REF!</v>
      </c>
      <c r="G13" s="15"/>
      <c r="H13" s="14" t="s">
        <v>115</v>
      </c>
      <c r="I13" s="14">
        <v>238524</v>
      </c>
      <c r="J13" s="14" t="s">
        <v>116</v>
      </c>
      <c r="L13" s="14">
        <v>3674</v>
      </c>
      <c r="S13" s="16">
        <v>2</v>
      </c>
      <c r="T13" s="14">
        <f>VLOOKUP($S13,[1]sistem!$I$3:$L$10,2,FALSE)</f>
        <v>0</v>
      </c>
      <c r="U13" s="14">
        <f>VLOOKUP($S13,[1]sistem!$I$3:$L$10,3,FALSE)</f>
        <v>2</v>
      </c>
      <c r="V13" s="14">
        <f>VLOOKUP($S13,[1]sistem!$I$3:$L$10,4,FALSE)</f>
        <v>1</v>
      </c>
      <c r="W13" s="14" t="e">
        <f>VLOOKUP($BB13,[1]sistem!$I$13:$L$14,2,FALSE)*#REF!</f>
        <v>#REF!</v>
      </c>
      <c r="X13" s="14" t="e">
        <f>VLOOKUP($BB13,[1]sistem!$I$13:$L$14,3,FALSE)*#REF!</f>
        <v>#REF!</v>
      </c>
      <c r="Y13" s="14" t="e">
        <f>VLOOKUP($BB13,[1]sistem!$I$13:$L$14,4,FALSE)*#REF!</f>
        <v>#REF!</v>
      </c>
      <c r="Z13" s="14" t="e">
        <f t="shared" si="0"/>
        <v>#REF!</v>
      </c>
      <c r="AA13" s="14" t="e">
        <f t="shared" si="0"/>
        <v>#REF!</v>
      </c>
      <c r="AB13" s="14" t="e">
        <f t="shared" si="0"/>
        <v>#REF!</v>
      </c>
      <c r="AC13" s="14" t="e">
        <f t="shared" si="1"/>
        <v>#REF!</v>
      </c>
      <c r="AD13" s="14">
        <f>VLOOKUP(BB13,[1]sistem!$I$18:$J$19,2,FALSE)</f>
        <v>14</v>
      </c>
      <c r="AE13" s="14">
        <v>0.25</v>
      </c>
      <c r="AF13" s="14">
        <f>VLOOKUP($S13,[1]sistem!$I$3:$M$10,5,FALSE)</f>
        <v>2</v>
      </c>
      <c r="AG13" s="14">
        <v>5</v>
      </c>
      <c r="AI13" s="14">
        <f>AG13*AM13</f>
        <v>70</v>
      </c>
      <c r="AJ13" s="14">
        <f>VLOOKUP($S13,[1]sistem!$I$3:$N$10,6,FALSE)</f>
        <v>3</v>
      </c>
      <c r="AK13" s="14">
        <v>2</v>
      </c>
      <c r="AL13" s="14">
        <f t="shared" si="2"/>
        <v>6</v>
      </c>
      <c r="AM13" s="14">
        <f>VLOOKUP($BB13,[1]sistem!$I$18:$K$19,3,FALSE)</f>
        <v>14</v>
      </c>
      <c r="AN13" s="14" t="e">
        <f>AM13*#REF!</f>
        <v>#REF!</v>
      </c>
      <c r="AO13" s="14" t="e">
        <f t="shared" si="3"/>
        <v>#REF!</v>
      </c>
      <c r="AP13" s="14">
        <f t="shared" si="4"/>
        <v>25</v>
      </c>
      <c r="AQ13" s="14" t="e">
        <f t="shared" si="5"/>
        <v>#REF!</v>
      </c>
      <c r="AR13" s="14" t="e">
        <f>ROUND(AQ13-#REF!,0)</f>
        <v>#REF!</v>
      </c>
      <c r="AS13" s="14">
        <f>IF(BB13="s",IF(S13=0,0,
IF(S13=1,#REF!*4*4,
IF(S13=2,0,
IF(S13=3,#REF!*4*2,
IF(S13=4,0,
IF(S13=5,0,
IF(S13=6,0,
IF(S13=7,0)))))))),
IF(BB13="t",
IF(S13=0,0,
IF(S13=1,#REF!*4*4*0.8,
IF(S13=2,0,
IF(S13=3,#REF!*4*2*0.8,
IF(S13=4,0,
IF(S13=5,0,
IF(S13=6,0,
IF(S13=7,0))))))))))</f>
        <v>0</v>
      </c>
      <c r="AT13" s="14" t="e">
        <f>IF(BB13="s",
IF(S13=0,0,
IF(S13=1,0,
IF(S13=2,#REF!*4*2,
IF(S13=3,#REF!*4,
IF(S13=4,#REF!*4,
IF(S13=5,0,
IF(S13=6,0,
IF(S13=7,#REF!*4)))))))),
IF(BB13="t",
IF(S13=0,0,
IF(S13=1,0,
IF(S13=2,#REF!*4*2*0.8,
IF(S13=3,#REF!*4*0.8,
IF(S13=4,#REF!*4*0.8,
IF(S13=5,0,
IF(S13=6,0,
IF(S13=7,#REF!*4))))))))))</f>
        <v>#REF!</v>
      </c>
      <c r="AU13" s="14" t="e">
        <f>IF(BB13="s",
IF(S13=0,0,
IF(S13=1,#REF!*2,
IF(S13=2,#REF!*2,
IF(S13=3,#REF!*2,
IF(S13=4,#REF!*2,
IF(S13=5,#REF!*2,
IF(S13=6,#REF!*2,
IF(S13=7,#REF!*2)))))))),
IF(BB13="t",
IF(S13=0,#REF!*2*0.8,
IF(S13=1,#REF!*2*0.8,
IF(S13=2,#REF!*2*0.8,
IF(S13=3,#REF!*2*0.8,
IF(S13=4,#REF!*2*0.8,
IF(S13=5,#REF!*2*0.8,
IF(S13=6,#REF!*1*0.8,
IF(S13=7,#REF!*2))))))))))</f>
        <v>#REF!</v>
      </c>
      <c r="AV13" s="14" t="e">
        <f t="shared" si="6"/>
        <v>#REF!</v>
      </c>
      <c r="AW13" s="14" t="e">
        <f>IF(BB13="s",
IF(S13=0,0,
IF(S13=1,(14-2)*(#REF!+#REF!)/4*4,
IF(S13=2,(14-2)*(#REF!+#REF!)/4*2,
IF(S13=3,(14-2)*(#REF!+#REF!)/4*3,
IF(S13=4,(14-2)*(#REF!+#REF!)/4,
IF(S13=5,(14-2)*#REF!/4,
IF(S13=6,0,
IF(S13=7,(14)*#REF!)))))))),
IF(BB13="t",
IF(S13=0,0,
IF(S13=1,(11-2)*(#REF!+#REF!)/4*4,
IF(S13=2,(11-2)*(#REF!+#REF!)/4*2,
IF(S13=3,(11-2)*(#REF!+#REF!)/4*3,
IF(S13=4,(11-2)*(#REF!+#REF!)/4,
IF(S13=5,(11-2)*#REF!/4,
IF(S13=6,0,
IF(S13=7,(11)*#REF!))))))))))</f>
        <v>#REF!</v>
      </c>
      <c r="AX13" s="14" t="e">
        <f t="shared" si="7"/>
        <v>#REF!</v>
      </c>
      <c r="AY13" s="14">
        <f t="shared" si="8"/>
        <v>12</v>
      </c>
      <c r="AZ13" s="14">
        <f t="shared" si="9"/>
        <v>6</v>
      </c>
      <c r="BA13" s="14" t="e">
        <f t="shared" si="10"/>
        <v>#REF!</v>
      </c>
      <c r="BB13" s="14" t="s">
        <v>87</v>
      </c>
      <c r="BC13" s="14" t="e">
        <f>IF(BI13="A",0,IF(BB13="s",14*#REF!,IF(BB13="T",11*#REF!,"HATA")))</f>
        <v>#REF!</v>
      </c>
      <c r="BD13" s="14" t="e">
        <f t="shared" si="11"/>
        <v>#REF!</v>
      </c>
      <c r="BE13" s="14" t="e">
        <f t="shared" si="12"/>
        <v>#REF!</v>
      </c>
      <c r="BF13" s="14" t="e">
        <f>IF(BE13-#REF!=0,"DOĞRU","YANLIŞ")</f>
        <v>#REF!</v>
      </c>
      <c r="BG13" s="14" t="e">
        <f>#REF!-BE13</f>
        <v>#REF!</v>
      </c>
      <c r="BH13" s="14">
        <v>0</v>
      </c>
      <c r="BJ13" s="14">
        <v>0</v>
      </c>
      <c r="BL13" s="14">
        <v>2</v>
      </c>
      <c r="BN13" s="5" t="e">
        <f>#REF!*14</f>
        <v>#REF!</v>
      </c>
      <c r="BO13" s="6"/>
      <c r="BP13" s="7"/>
      <c r="BQ13" s="8"/>
      <c r="BR13" s="8"/>
      <c r="BS13" s="8"/>
      <c r="BT13" s="8"/>
      <c r="BU13" s="8"/>
      <c r="BV13" s="9"/>
      <c r="BW13" s="10"/>
      <c r="BX13" s="11"/>
      <c r="CE13" s="8"/>
      <c r="CF13" s="17"/>
      <c r="CG13" s="17"/>
      <c r="CH13" s="17"/>
      <c r="CI13" s="17"/>
    </row>
    <row r="14" spans="1:87" hidden="1" x14ac:dyDescent="0.25">
      <c r="A14" s="14" t="s">
        <v>117</v>
      </c>
      <c r="B14" s="14" t="s">
        <v>118</v>
      </c>
      <c r="C14" s="14" t="s">
        <v>118</v>
      </c>
      <c r="D14" s="15" t="s">
        <v>90</v>
      </c>
      <c r="E14" s="15" t="s">
        <v>90</v>
      </c>
      <c r="F14" s="15" t="e">
        <f>IF(BB14="S",
IF(#REF!+BJ14=2012,
IF(#REF!=1,"12-13/1",
IF(#REF!=2,"12-13/2",
IF(#REF!=3,"13-14/1",
IF(#REF!=4,"13-14/2","Hata1")))),
IF(#REF!+BJ14=2013,
IF(#REF!=1,"13-14/1",
IF(#REF!=2,"13-14/2",
IF(#REF!=3,"14-15/1",
IF(#REF!=4,"14-15/2","Hata2")))),
IF(#REF!+BJ14=2014,
IF(#REF!=1,"14-15/1",
IF(#REF!=2,"14-15/2",
IF(#REF!=3,"15-16/1",
IF(#REF!=4,"15-16/2","Hata3")))),
IF(#REF!+BJ14=2015,
IF(#REF!=1,"15-16/1",
IF(#REF!=2,"15-16/2",
IF(#REF!=3,"16-17/1",
IF(#REF!=4,"16-17/2","Hata4")))),
IF(#REF!+BJ14=2016,
IF(#REF!=1,"16-17/1",
IF(#REF!=2,"16-17/2",
IF(#REF!=3,"17-18/1",
IF(#REF!=4,"17-18/2","Hata5")))),
IF(#REF!+BJ14=2017,
IF(#REF!=1,"17-18/1",
IF(#REF!=2,"17-18/2",
IF(#REF!=3,"18-19/1",
IF(#REF!=4,"18-19/2","Hata6")))),
IF(#REF!+BJ14=2018,
IF(#REF!=1,"18-19/1",
IF(#REF!=2,"18-19/2",
IF(#REF!=3,"19-20/1",
IF(#REF!=4,"19-20/2","Hata7")))),
IF(#REF!+BJ14=2019,
IF(#REF!=1,"19-20/1",
IF(#REF!=2,"19-20/2",
IF(#REF!=3,"20-21/1",
IF(#REF!=4,"20-21/2","Hata8")))),
IF(#REF!+BJ14=2020,
IF(#REF!=1,"20-21/1",
IF(#REF!=2,"20-21/2",
IF(#REF!=3,"21-22/1",
IF(#REF!=4,"21-22/2","Hata9")))),
IF(#REF!+BJ14=2021,
IF(#REF!=1,"21-22/1",
IF(#REF!=2,"21-22/2",
IF(#REF!=3,"22-23/1",
IF(#REF!=4,"22-23/2","Hata10")))),
IF(#REF!+BJ14=2022,
IF(#REF!=1,"22-23/1",
IF(#REF!=2,"22-23/2",
IF(#REF!=3,"23-24/1",
IF(#REF!=4,"23-24/2","Hata11")))),
IF(#REF!+BJ14=2023,
IF(#REF!=1,"23-24/1",
IF(#REF!=2,"23-24/2",
IF(#REF!=3,"24-25/1",
IF(#REF!=4,"24-25/2","Hata12")))),
)))))))))))),
IF(BB14="T",
IF(#REF!+BJ14=2012,
IF(#REF!=1,"12-13/1",
IF(#REF!=2,"12-13/2",
IF(#REF!=3,"12-13/3",
IF(#REF!=4,"13-14/1",
IF(#REF!=5,"13-14/2",
IF(#REF!=6,"13-14/3","Hata1")))))),
IF(#REF!+BJ14=2013,
IF(#REF!=1,"13-14/1",
IF(#REF!=2,"13-14/2",
IF(#REF!=3,"13-14/3",
IF(#REF!=4,"14-15/1",
IF(#REF!=5,"14-15/2",
IF(#REF!=6,"14-15/3","Hata2")))))),
IF(#REF!+BJ14=2014,
IF(#REF!=1,"14-15/1",
IF(#REF!=2,"14-15/2",
IF(#REF!=3,"14-15/3",
IF(#REF!=4,"15-16/1",
IF(#REF!=5,"15-16/2",
IF(#REF!=6,"15-16/3","Hata3")))))),
IF(AND(#REF!+#REF!&gt;2014,#REF!+#REF!&lt;2015,BJ14=1),
IF(#REF!=0.1,"14-15/0.1",
IF(#REF!=0.2,"14-15/0.2",
IF(#REF!=0.3,"14-15/0.3","Hata4"))),
IF(#REF!+BJ14=2015,
IF(#REF!=1,"15-16/1",
IF(#REF!=2,"15-16/2",
IF(#REF!=3,"15-16/3",
IF(#REF!=4,"16-17/1",
IF(#REF!=5,"16-17/2",
IF(#REF!=6,"16-17/3","Hata5")))))),
IF(#REF!+BJ14=2016,
IF(#REF!=1,"16-17/1",
IF(#REF!=2,"16-17/2",
IF(#REF!=3,"16-17/3",
IF(#REF!=4,"17-18/1",
IF(#REF!=5,"17-18/2",
IF(#REF!=6,"17-18/3","Hata6")))))),
IF(#REF!+BJ14=2017,
IF(#REF!=1,"17-18/1",
IF(#REF!=2,"17-18/2",
IF(#REF!=3,"17-18/3",
IF(#REF!=4,"18-19/1",
IF(#REF!=5,"18-19/2",
IF(#REF!=6,"18-19/3","Hata7")))))),
IF(#REF!+BJ14=2018,
IF(#REF!=1,"18-19/1",
IF(#REF!=2,"18-19/2",
IF(#REF!=3,"18-19/3",
IF(#REF!=4,"19-20/1",
IF(#REF!=5," 19-20/2",
IF(#REF!=6,"19-20/3","Hata8")))))),
IF(#REF!+BJ14=2019,
IF(#REF!=1,"19-20/1",
IF(#REF!=2,"19-20/2",
IF(#REF!=3,"19-20/3",
IF(#REF!=4,"20-21/1",
IF(#REF!=5,"20-21/2",
IF(#REF!=6,"20-21/3","Hata9")))))),
IF(#REF!+BJ14=2020,
IF(#REF!=1,"20-21/1",
IF(#REF!=2,"20-21/2",
IF(#REF!=3,"20-21/3",
IF(#REF!=4,"21-22/1",
IF(#REF!=5,"21-22/2",
IF(#REF!=6,"21-22/3","Hata10")))))),
IF(#REF!+BJ14=2021,
IF(#REF!=1,"21-22/1",
IF(#REF!=2,"21-22/2",
IF(#REF!=3,"21-22/3",
IF(#REF!=4,"22-23/1",
IF(#REF!=5,"22-23/2",
IF(#REF!=6,"22-23/3","Hata11")))))),
IF(#REF!+BJ14=2022,
IF(#REF!=1,"22-23/1",
IF(#REF!=2,"22-23/2",
IF(#REF!=3,"22-23/3",
IF(#REF!=4,"23-24/1",
IF(#REF!=5,"23-24/2",
IF(#REF!=6,"23-24/3","Hata12")))))),
IF(#REF!+BJ14=2023,
IF(#REF!=1,"23-24/1",
IF(#REF!=2,"23-24/2",
IF(#REF!=3,"23-24/3",
IF(#REF!=4,"24-25/1",
IF(#REF!=5,"24-25/2",
IF(#REF!=6,"24-25/3","Hata13")))))),
))))))))))))))
)</f>
        <v>#REF!</v>
      </c>
      <c r="G14" s="15"/>
      <c r="H14" s="14" t="s">
        <v>115</v>
      </c>
      <c r="I14" s="14">
        <v>238524</v>
      </c>
      <c r="J14" s="14" t="s">
        <v>116</v>
      </c>
      <c r="Q14" s="14" t="s">
        <v>119</v>
      </c>
      <c r="R14" s="14" t="s">
        <v>120</v>
      </c>
      <c r="S14" s="16">
        <v>7</v>
      </c>
      <c r="T14" s="14">
        <f>VLOOKUP($S14,[1]sistem!$I$3:$L$10,2,FALSE)</f>
        <v>0</v>
      </c>
      <c r="U14" s="14">
        <f>VLOOKUP($S14,[1]sistem!$I$3:$L$10,3,FALSE)</f>
        <v>1</v>
      </c>
      <c r="V14" s="14">
        <f>VLOOKUP($S14,[1]sistem!$I$3:$L$10,4,FALSE)</f>
        <v>1</v>
      </c>
      <c r="W14" s="14" t="e">
        <f>VLOOKUP($BB14,[1]sistem!$I$13:$L$14,2,FALSE)*#REF!</f>
        <v>#REF!</v>
      </c>
      <c r="X14" s="14" t="e">
        <f>VLOOKUP($BB14,[1]sistem!$I$13:$L$14,3,FALSE)*#REF!</f>
        <v>#REF!</v>
      </c>
      <c r="Y14" s="14" t="e">
        <f>VLOOKUP($BB14,[1]sistem!$I$13:$L$14,4,FALSE)*#REF!</f>
        <v>#REF!</v>
      </c>
      <c r="Z14" s="14" t="e">
        <f t="shared" si="0"/>
        <v>#REF!</v>
      </c>
      <c r="AA14" s="14" t="e">
        <f t="shared" si="0"/>
        <v>#REF!</v>
      </c>
      <c r="AB14" s="14" t="e">
        <f t="shared" si="0"/>
        <v>#REF!</v>
      </c>
      <c r="AC14" s="14" t="e">
        <f t="shared" si="1"/>
        <v>#REF!</v>
      </c>
      <c r="AD14" s="14">
        <f>VLOOKUP(BB14,[1]sistem!$I$18:$J$19,2,FALSE)</f>
        <v>14</v>
      </c>
      <c r="AE14" s="14">
        <v>0.25</v>
      </c>
      <c r="AF14" s="14">
        <f>VLOOKUP($S14,[1]sistem!$I$3:$M$10,5,FALSE)</f>
        <v>1</v>
      </c>
      <c r="AI14" s="14" t="e">
        <f>(#REF!+#REF!)*AD14</f>
        <v>#REF!</v>
      </c>
      <c r="AJ14" s="14">
        <f>VLOOKUP($S14,[1]sistem!$I$3:$N$10,6,FALSE)</f>
        <v>2</v>
      </c>
      <c r="AK14" s="14">
        <v>2</v>
      </c>
      <c r="AL14" s="14">
        <f t="shared" si="2"/>
        <v>4</v>
      </c>
      <c r="AM14" s="14">
        <f>VLOOKUP($BB14,[1]sistem!$I$18:$K$19,3,FALSE)</f>
        <v>14</v>
      </c>
      <c r="AN14" s="14" t="e">
        <f>AM14*#REF!</f>
        <v>#REF!</v>
      </c>
      <c r="AO14" s="14" t="e">
        <f t="shared" si="3"/>
        <v>#REF!</v>
      </c>
      <c r="AP14" s="14">
        <f t="shared" si="4"/>
        <v>25</v>
      </c>
      <c r="AQ14" s="14" t="e">
        <f t="shared" si="5"/>
        <v>#REF!</v>
      </c>
      <c r="AR14" s="14" t="e">
        <f>ROUND(AQ14-#REF!,0)</f>
        <v>#REF!</v>
      </c>
      <c r="AS14" s="14">
        <f>IF(BB14="s",IF(S14=0,0,
IF(S14=1,#REF!*4*4,
IF(S14=2,0,
IF(S14=3,#REF!*4*2,
IF(S14=4,0,
IF(S14=5,0,
IF(S14=6,0,
IF(S14=7,0)))))))),
IF(BB14="t",
IF(S14=0,0,
IF(S14=1,#REF!*4*4*0.8,
IF(S14=2,0,
IF(S14=3,#REF!*4*2*0.8,
IF(S14=4,0,
IF(S14=5,0,
IF(S14=6,0,
IF(S14=7,0))))))))))</f>
        <v>0</v>
      </c>
      <c r="AT14" s="14" t="e">
        <f>IF(BB14="s",
IF(S14=0,0,
IF(S14=1,0,
IF(S14=2,#REF!*4*2,
IF(S14=3,#REF!*4,
IF(S14=4,#REF!*4,
IF(S14=5,0,
IF(S14=6,0,
IF(S14=7,#REF!*4)))))))),
IF(BB14="t",
IF(S14=0,0,
IF(S14=1,0,
IF(S14=2,#REF!*4*2*0.8,
IF(S14=3,#REF!*4*0.8,
IF(S14=4,#REF!*4*0.8,
IF(S14=5,0,
IF(S14=6,0,
IF(S14=7,#REF!*4))))))))))</f>
        <v>#REF!</v>
      </c>
      <c r="AU14" s="14" t="e">
        <f>IF(BB14="s",
IF(S14=0,0,
IF(S14=1,#REF!*2,
IF(S14=2,#REF!*2,
IF(S14=3,#REF!*2,
IF(S14=4,#REF!*2,
IF(S14=5,#REF!*2,
IF(S14=6,#REF!*2,
IF(S14=7,#REF!*2)))))))),
IF(BB14="t",
IF(S14=0,#REF!*2*0.8,
IF(S14=1,#REF!*2*0.8,
IF(S14=2,#REF!*2*0.8,
IF(S14=3,#REF!*2*0.8,
IF(S14=4,#REF!*2*0.8,
IF(S14=5,#REF!*2*0.8,
IF(S14=6,#REF!*1*0.8,
IF(S14=7,#REF!*2))))))))))</f>
        <v>#REF!</v>
      </c>
      <c r="AV14" s="14" t="e">
        <f t="shared" si="6"/>
        <v>#REF!</v>
      </c>
      <c r="AW14" s="14" t="e">
        <f>IF(BB14="s",
IF(S14=0,0,
IF(S14=1,(14-2)*(#REF!+#REF!)/4*4,
IF(S14=2,(14-2)*(#REF!+#REF!)/4*2,
IF(S14=3,(14-2)*(#REF!+#REF!)/4*3,
IF(S14=4,(14-2)*(#REF!+#REF!)/4,
IF(S14=5,(14-2)*#REF!/4,
IF(S14=6,0,
IF(S14=7,(14)*#REF!)))))))),
IF(BB14="t",
IF(S14=0,0,
IF(S14=1,(11-2)*(#REF!+#REF!)/4*4,
IF(S14=2,(11-2)*(#REF!+#REF!)/4*2,
IF(S14=3,(11-2)*(#REF!+#REF!)/4*3,
IF(S14=4,(11-2)*(#REF!+#REF!)/4,
IF(S14=5,(11-2)*#REF!/4,
IF(S14=6,0,
IF(S14=7,(11)*#REF!))))))))))</f>
        <v>#REF!</v>
      </c>
      <c r="AX14" s="14" t="e">
        <f t="shared" si="7"/>
        <v>#REF!</v>
      </c>
      <c r="AY14" s="14">
        <f t="shared" si="8"/>
        <v>8</v>
      </c>
      <c r="AZ14" s="14">
        <f t="shared" si="9"/>
        <v>4</v>
      </c>
      <c r="BA14" s="14" t="e">
        <f t="shared" si="10"/>
        <v>#REF!</v>
      </c>
      <c r="BB14" s="14" t="s">
        <v>87</v>
      </c>
      <c r="BC14" s="14">
        <f>IF(BI14="A",0,IF(BB14="s",14*#REF!,IF(BB14="T",11*#REF!,"HATA")))</f>
        <v>0</v>
      </c>
      <c r="BD14" s="14" t="e">
        <f t="shared" si="11"/>
        <v>#REF!</v>
      </c>
      <c r="BE14" s="14" t="e">
        <f t="shared" si="12"/>
        <v>#REF!</v>
      </c>
      <c r="BF14" s="14" t="e">
        <f>IF(BE14-#REF!=0,"DOĞRU","YANLIŞ")</f>
        <v>#REF!</v>
      </c>
      <c r="BG14" s="14" t="e">
        <f>#REF!-BE14</f>
        <v>#REF!</v>
      </c>
      <c r="BH14" s="14">
        <v>0</v>
      </c>
      <c r="BI14" s="14" t="s">
        <v>93</v>
      </c>
      <c r="BJ14" s="14">
        <v>0</v>
      </c>
      <c r="BL14" s="14">
        <v>7</v>
      </c>
      <c r="BN14" s="5" t="e">
        <f>#REF!*14</f>
        <v>#REF!</v>
      </c>
      <c r="BO14" s="6"/>
      <c r="BP14" s="7"/>
      <c r="BQ14" s="8"/>
      <c r="BR14" s="8"/>
      <c r="BS14" s="8"/>
      <c r="BT14" s="8"/>
      <c r="BU14" s="8"/>
      <c r="BV14" s="9"/>
      <c r="BW14" s="10"/>
      <c r="BX14" s="11"/>
      <c r="CE14" s="8"/>
      <c r="CF14" s="17"/>
      <c r="CG14" s="17"/>
      <c r="CH14" s="17"/>
      <c r="CI14" s="17"/>
    </row>
    <row r="15" spans="1:87" hidden="1" x14ac:dyDescent="0.25">
      <c r="A15" s="14" t="s">
        <v>91</v>
      </c>
      <c r="B15" s="14" t="s">
        <v>92</v>
      </c>
      <c r="C15" s="14" t="s">
        <v>92</v>
      </c>
      <c r="D15" s="15" t="s">
        <v>90</v>
      </c>
      <c r="E15" s="15" t="s">
        <v>90</v>
      </c>
      <c r="F15" s="15" t="e">
        <f>IF(BB15="S",
IF(#REF!+BJ15=2012,
IF(#REF!=1,"12-13/1",
IF(#REF!=2,"12-13/2",
IF(#REF!=3,"13-14/1",
IF(#REF!=4,"13-14/2","Hata1")))),
IF(#REF!+BJ15=2013,
IF(#REF!=1,"13-14/1",
IF(#REF!=2,"13-14/2",
IF(#REF!=3,"14-15/1",
IF(#REF!=4,"14-15/2","Hata2")))),
IF(#REF!+BJ15=2014,
IF(#REF!=1,"14-15/1",
IF(#REF!=2,"14-15/2",
IF(#REF!=3,"15-16/1",
IF(#REF!=4,"15-16/2","Hata3")))),
IF(#REF!+BJ15=2015,
IF(#REF!=1,"15-16/1",
IF(#REF!=2,"15-16/2",
IF(#REF!=3,"16-17/1",
IF(#REF!=4,"16-17/2","Hata4")))),
IF(#REF!+BJ15=2016,
IF(#REF!=1,"16-17/1",
IF(#REF!=2,"16-17/2",
IF(#REF!=3,"17-18/1",
IF(#REF!=4,"17-18/2","Hata5")))),
IF(#REF!+BJ15=2017,
IF(#REF!=1,"17-18/1",
IF(#REF!=2,"17-18/2",
IF(#REF!=3,"18-19/1",
IF(#REF!=4,"18-19/2","Hata6")))),
IF(#REF!+BJ15=2018,
IF(#REF!=1,"18-19/1",
IF(#REF!=2,"18-19/2",
IF(#REF!=3,"19-20/1",
IF(#REF!=4,"19-20/2","Hata7")))),
IF(#REF!+BJ15=2019,
IF(#REF!=1,"19-20/1",
IF(#REF!=2,"19-20/2",
IF(#REF!=3,"20-21/1",
IF(#REF!=4,"20-21/2","Hata8")))),
IF(#REF!+BJ15=2020,
IF(#REF!=1,"20-21/1",
IF(#REF!=2,"20-21/2",
IF(#REF!=3,"21-22/1",
IF(#REF!=4,"21-22/2","Hata9")))),
IF(#REF!+BJ15=2021,
IF(#REF!=1,"21-22/1",
IF(#REF!=2,"21-22/2",
IF(#REF!=3,"22-23/1",
IF(#REF!=4,"22-23/2","Hata10")))),
IF(#REF!+BJ15=2022,
IF(#REF!=1,"22-23/1",
IF(#REF!=2,"22-23/2",
IF(#REF!=3,"23-24/1",
IF(#REF!=4,"23-24/2","Hata11")))),
IF(#REF!+BJ15=2023,
IF(#REF!=1,"23-24/1",
IF(#REF!=2,"23-24/2",
IF(#REF!=3,"24-25/1",
IF(#REF!=4,"24-25/2","Hata12")))),
)))))))))))),
IF(BB15="T",
IF(#REF!+BJ15=2012,
IF(#REF!=1,"12-13/1",
IF(#REF!=2,"12-13/2",
IF(#REF!=3,"12-13/3",
IF(#REF!=4,"13-14/1",
IF(#REF!=5,"13-14/2",
IF(#REF!=6,"13-14/3","Hata1")))))),
IF(#REF!+BJ15=2013,
IF(#REF!=1,"13-14/1",
IF(#REF!=2,"13-14/2",
IF(#REF!=3,"13-14/3",
IF(#REF!=4,"14-15/1",
IF(#REF!=5,"14-15/2",
IF(#REF!=6,"14-15/3","Hata2")))))),
IF(#REF!+BJ15=2014,
IF(#REF!=1,"14-15/1",
IF(#REF!=2,"14-15/2",
IF(#REF!=3,"14-15/3",
IF(#REF!=4,"15-16/1",
IF(#REF!=5,"15-16/2",
IF(#REF!=6,"15-16/3","Hata3")))))),
IF(AND(#REF!+#REF!&gt;2014,#REF!+#REF!&lt;2015,BJ15=1),
IF(#REF!=0.1,"14-15/0.1",
IF(#REF!=0.2,"14-15/0.2",
IF(#REF!=0.3,"14-15/0.3","Hata4"))),
IF(#REF!+BJ15=2015,
IF(#REF!=1,"15-16/1",
IF(#REF!=2,"15-16/2",
IF(#REF!=3,"15-16/3",
IF(#REF!=4,"16-17/1",
IF(#REF!=5,"16-17/2",
IF(#REF!=6,"16-17/3","Hata5")))))),
IF(#REF!+BJ15=2016,
IF(#REF!=1,"16-17/1",
IF(#REF!=2,"16-17/2",
IF(#REF!=3,"16-17/3",
IF(#REF!=4,"17-18/1",
IF(#REF!=5,"17-18/2",
IF(#REF!=6,"17-18/3","Hata6")))))),
IF(#REF!+BJ15=2017,
IF(#REF!=1,"17-18/1",
IF(#REF!=2,"17-18/2",
IF(#REF!=3,"17-18/3",
IF(#REF!=4,"18-19/1",
IF(#REF!=5,"18-19/2",
IF(#REF!=6,"18-19/3","Hata7")))))),
IF(#REF!+BJ15=2018,
IF(#REF!=1,"18-19/1",
IF(#REF!=2,"18-19/2",
IF(#REF!=3,"18-19/3",
IF(#REF!=4,"19-20/1",
IF(#REF!=5," 19-20/2",
IF(#REF!=6,"19-20/3","Hata8")))))),
IF(#REF!+BJ15=2019,
IF(#REF!=1,"19-20/1",
IF(#REF!=2,"19-20/2",
IF(#REF!=3,"19-20/3",
IF(#REF!=4,"20-21/1",
IF(#REF!=5,"20-21/2",
IF(#REF!=6,"20-21/3","Hata9")))))),
IF(#REF!+BJ15=2020,
IF(#REF!=1,"20-21/1",
IF(#REF!=2,"20-21/2",
IF(#REF!=3,"20-21/3",
IF(#REF!=4,"21-22/1",
IF(#REF!=5,"21-22/2",
IF(#REF!=6,"21-22/3","Hata10")))))),
IF(#REF!+BJ15=2021,
IF(#REF!=1,"21-22/1",
IF(#REF!=2,"21-22/2",
IF(#REF!=3,"21-22/3",
IF(#REF!=4,"22-23/1",
IF(#REF!=5,"22-23/2",
IF(#REF!=6,"22-23/3","Hata11")))))),
IF(#REF!+BJ15=2022,
IF(#REF!=1,"22-23/1",
IF(#REF!=2,"22-23/2",
IF(#REF!=3,"22-23/3",
IF(#REF!=4,"23-24/1",
IF(#REF!=5,"23-24/2",
IF(#REF!=6,"23-24/3","Hata12")))))),
IF(#REF!+BJ15=2023,
IF(#REF!=1,"23-24/1",
IF(#REF!=2,"23-24/2",
IF(#REF!=3,"23-24/3",
IF(#REF!=4,"24-25/1",
IF(#REF!=5,"24-25/2",
IF(#REF!=6,"24-25/3","Hata13")))))),
))))))))))))))
)</f>
        <v>#REF!</v>
      </c>
      <c r="G15" s="15"/>
      <c r="H15" s="14" t="s">
        <v>115</v>
      </c>
      <c r="I15" s="14">
        <v>238524</v>
      </c>
      <c r="J15" s="14" t="s">
        <v>116</v>
      </c>
      <c r="L15" s="14">
        <v>4358</v>
      </c>
      <c r="S15" s="16">
        <v>0</v>
      </c>
      <c r="T15" s="14">
        <f>VLOOKUP($S15,[1]sistem!$I$3:$L$10,2,FALSE)</f>
        <v>0</v>
      </c>
      <c r="U15" s="14">
        <f>VLOOKUP($S15,[1]sistem!$I$3:$L$10,3,FALSE)</f>
        <v>0</v>
      </c>
      <c r="V15" s="14">
        <f>VLOOKUP($S15,[1]sistem!$I$3:$L$10,4,FALSE)</f>
        <v>0</v>
      </c>
      <c r="W15" s="14" t="e">
        <f>VLOOKUP($BB15,[1]sistem!$I$13:$L$14,2,FALSE)*#REF!</f>
        <v>#REF!</v>
      </c>
      <c r="X15" s="14" t="e">
        <f>VLOOKUP($BB15,[1]sistem!$I$13:$L$14,3,FALSE)*#REF!</f>
        <v>#REF!</v>
      </c>
      <c r="Y15" s="14" t="e">
        <f>VLOOKUP($BB15,[1]sistem!$I$13:$L$14,4,FALSE)*#REF!</f>
        <v>#REF!</v>
      </c>
      <c r="Z15" s="14" t="e">
        <f t="shared" si="0"/>
        <v>#REF!</v>
      </c>
      <c r="AA15" s="14" t="e">
        <f t="shared" si="0"/>
        <v>#REF!</v>
      </c>
      <c r="AB15" s="14" t="e">
        <f t="shared" si="0"/>
        <v>#REF!</v>
      </c>
      <c r="AC15" s="14" t="e">
        <f t="shared" si="1"/>
        <v>#REF!</v>
      </c>
      <c r="AD15" s="14">
        <f>VLOOKUP(BB15,[1]sistem!$I$18:$J$19,2,FALSE)</f>
        <v>14</v>
      </c>
      <c r="AE15" s="14">
        <v>0.25</v>
      </c>
      <c r="AF15" s="14">
        <f>VLOOKUP($S15,[1]sistem!$I$3:$M$10,5,FALSE)</f>
        <v>0</v>
      </c>
      <c r="AI15" s="14" t="e">
        <f>(#REF!+#REF!)*AD15</f>
        <v>#REF!</v>
      </c>
      <c r="AJ15" s="14">
        <f>VLOOKUP($S15,[1]sistem!$I$3:$N$10,6,FALSE)</f>
        <v>0</v>
      </c>
      <c r="AK15" s="14">
        <v>2</v>
      </c>
      <c r="AL15" s="14">
        <f t="shared" si="2"/>
        <v>0</v>
      </c>
      <c r="AM15" s="14">
        <f>VLOOKUP($BB15,[1]sistem!$I$18:$K$19,3,FALSE)</f>
        <v>14</v>
      </c>
      <c r="AN15" s="14" t="e">
        <f>AM15*#REF!</f>
        <v>#REF!</v>
      </c>
      <c r="AO15" s="14" t="e">
        <f t="shared" si="3"/>
        <v>#REF!</v>
      </c>
      <c r="AP15" s="14">
        <f t="shared" si="4"/>
        <v>25</v>
      </c>
      <c r="AQ15" s="14" t="e">
        <f t="shared" si="5"/>
        <v>#REF!</v>
      </c>
      <c r="AR15" s="14" t="e">
        <f>ROUND(AQ15-#REF!,0)</f>
        <v>#REF!</v>
      </c>
      <c r="AS15" s="14">
        <f>IF(BB15="s",IF(S15=0,0,
IF(S15=1,#REF!*4*4,
IF(S15=2,0,
IF(S15=3,#REF!*4*2,
IF(S15=4,0,
IF(S15=5,0,
IF(S15=6,0,
IF(S15=7,0)))))))),
IF(BB15="t",
IF(S15=0,0,
IF(S15=1,#REF!*4*4*0.8,
IF(S15=2,0,
IF(S15=3,#REF!*4*2*0.8,
IF(S15=4,0,
IF(S15=5,0,
IF(S15=6,0,
IF(S15=7,0))))))))))</f>
        <v>0</v>
      </c>
      <c r="AT15" s="14">
        <f>IF(BB15="s",
IF(S15=0,0,
IF(S15=1,0,
IF(S15=2,#REF!*4*2,
IF(S15=3,#REF!*4,
IF(S15=4,#REF!*4,
IF(S15=5,0,
IF(S15=6,0,
IF(S15=7,#REF!*4)))))))),
IF(BB15="t",
IF(S15=0,0,
IF(S15=1,0,
IF(S15=2,#REF!*4*2*0.8,
IF(S15=3,#REF!*4*0.8,
IF(S15=4,#REF!*4*0.8,
IF(S15=5,0,
IF(S15=6,0,
IF(S15=7,#REF!*4))))))))))</f>
        <v>0</v>
      </c>
      <c r="AU15" s="14">
        <f>IF(BB15="s",
IF(S15=0,0,
IF(S15=1,#REF!*2,
IF(S15=2,#REF!*2,
IF(S15=3,#REF!*2,
IF(S15=4,#REF!*2,
IF(S15=5,#REF!*2,
IF(S15=6,#REF!*2,
IF(S15=7,#REF!*2)))))))),
IF(BB15="t",
IF(S15=0,#REF!*2*0.8,
IF(S15=1,#REF!*2*0.8,
IF(S15=2,#REF!*2*0.8,
IF(S15=3,#REF!*2*0.8,
IF(S15=4,#REF!*2*0.8,
IF(S15=5,#REF!*2*0.8,
IF(S15=6,#REF!*1*0.8,
IF(S15=7,#REF!*2))))))))))</f>
        <v>0</v>
      </c>
      <c r="AV15" s="14" t="e">
        <f t="shared" si="6"/>
        <v>#REF!</v>
      </c>
      <c r="AW15" s="14">
        <f>IF(BB15="s",
IF(S15=0,0,
IF(S15=1,(14-2)*(#REF!+#REF!)/4*4,
IF(S15=2,(14-2)*(#REF!+#REF!)/4*2,
IF(S15=3,(14-2)*(#REF!+#REF!)/4*3,
IF(S15=4,(14-2)*(#REF!+#REF!)/4,
IF(S15=5,(14-2)*#REF!/4,
IF(S15=6,0,
IF(S15=7,(14)*#REF!)))))))),
IF(BB15="t",
IF(S15=0,0,
IF(S15=1,(11-2)*(#REF!+#REF!)/4*4,
IF(S15=2,(11-2)*(#REF!+#REF!)/4*2,
IF(S15=3,(11-2)*(#REF!+#REF!)/4*3,
IF(S15=4,(11-2)*(#REF!+#REF!)/4,
IF(S15=5,(11-2)*#REF!/4,
IF(S15=6,0,
IF(S15=7,(11)*#REF!))))))))))</f>
        <v>0</v>
      </c>
      <c r="AX15" s="14" t="e">
        <f t="shared" si="7"/>
        <v>#REF!</v>
      </c>
      <c r="AY15" s="14">
        <f t="shared" si="8"/>
        <v>0</v>
      </c>
      <c r="AZ15" s="14">
        <f t="shared" si="9"/>
        <v>0</v>
      </c>
      <c r="BA15" s="14">
        <f t="shared" si="10"/>
        <v>0</v>
      </c>
      <c r="BB15" s="14" t="s">
        <v>87</v>
      </c>
      <c r="BC15" s="14">
        <f>IF(BI15="A",0,IF(BB15="s",14*#REF!,IF(BB15="T",11*#REF!,"HATA")))</f>
        <v>0</v>
      </c>
      <c r="BD15" s="14">
        <f t="shared" si="11"/>
        <v>0</v>
      </c>
      <c r="BE15" s="14">
        <f t="shared" si="12"/>
        <v>0</v>
      </c>
      <c r="BF15" s="14" t="e">
        <f>IF(BE15-#REF!=0,"DOĞRU","YANLIŞ")</f>
        <v>#REF!</v>
      </c>
      <c r="BG15" s="14" t="e">
        <f>#REF!-BE15</f>
        <v>#REF!</v>
      </c>
      <c r="BH15" s="14">
        <v>0</v>
      </c>
      <c r="BI15" s="14" t="s">
        <v>93</v>
      </c>
      <c r="BJ15" s="14">
        <v>0</v>
      </c>
      <c r="BL15" s="14">
        <v>0</v>
      </c>
      <c r="BN15" s="5" t="e">
        <f>#REF!*14</f>
        <v>#REF!</v>
      </c>
      <c r="BO15" s="6"/>
      <c r="BP15" s="7"/>
      <c r="BQ15" s="8"/>
      <c r="BR15" s="8"/>
      <c r="BS15" s="8"/>
      <c r="BT15" s="8"/>
      <c r="BU15" s="8"/>
      <c r="BV15" s="9"/>
      <c r="BW15" s="10"/>
      <c r="BX15" s="11"/>
      <c r="CE15" s="8"/>
      <c r="CF15" s="17"/>
      <c r="CG15" s="17"/>
      <c r="CH15" s="17"/>
      <c r="CI15" s="17"/>
    </row>
    <row r="16" spans="1:87" hidden="1" x14ac:dyDescent="0.25">
      <c r="A16" s="14" t="s">
        <v>121</v>
      </c>
      <c r="B16" s="14" t="s">
        <v>122</v>
      </c>
      <c r="C16" s="14" t="s">
        <v>122</v>
      </c>
      <c r="D16" s="15" t="s">
        <v>90</v>
      </c>
      <c r="E16" s="15" t="s">
        <v>90</v>
      </c>
      <c r="F16" s="15" t="e">
        <f>IF(BB16="S",
IF(#REF!+BJ16=2012,
IF(#REF!=1,"12-13/1",
IF(#REF!=2,"12-13/2",
IF(#REF!=3,"13-14/1",
IF(#REF!=4,"13-14/2","Hata1")))),
IF(#REF!+BJ16=2013,
IF(#REF!=1,"13-14/1",
IF(#REF!=2,"13-14/2",
IF(#REF!=3,"14-15/1",
IF(#REF!=4,"14-15/2","Hata2")))),
IF(#REF!+BJ16=2014,
IF(#REF!=1,"14-15/1",
IF(#REF!=2,"14-15/2",
IF(#REF!=3,"15-16/1",
IF(#REF!=4,"15-16/2","Hata3")))),
IF(#REF!+BJ16=2015,
IF(#REF!=1,"15-16/1",
IF(#REF!=2,"15-16/2",
IF(#REF!=3,"16-17/1",
IF(#REF!=4,"16-17/2","Hata4")))),
IF(#REF!+BJ16=2016,
IF(#REF!=1,"16-17/1",
IF(#REF!=2,"16-17/2",
IF(#REF!=3,"17-18/1",
IF(#REF!=4,"17-18/2","Hata5")))),
IF(#REF!+BJ16=2017,
IF(#REF!=1,"17-18/1",
IF(#REF!=2,"17-18/2",
IF(#REF!=3,"18-19/1",
IF(#REF!=4,"18-19/2","Hata6")))),
IF(#REF!+BJ16=2018,
IF(#REF!=1,"18-19/1",
IF(#REF!=2,"18-19/2",
IF(#REF!=3,"19-20/1",
IF(#REF!=4,"19-20/2","Hata7")))),
IF(#REF!+BJ16=2019,
IF(#REF!=1,"19-20/1",
IF(#REF!=2,"19-20/2",
IF(#REF!=3,"20-21/1",
IF(#REF!=4,"20-21/2","Hata8")))),
IF(#REF!+BJ16=2020,
IF(#REF!=1,"20-21/1",
IF(#REF!=2,"20-21/2",
IF(#REF!=3,"21-22/1",
IF(#REF!=4,"21-22/2","Hata9")))),
IF(#REF!+BJ16=2021,
IF(#REF!=1,"21-22/1",
IF(#REF!=2,"21-22/2",
IF(#REF!=3,"22-23/1",
IF(#REF!=4,"22-23/2","Hata10")))),
IF(#REF!+BJ16=2022,
IF(#REF!=1,"22-23/1",
IF(#REF!=2,"22-23/2",
IF(#REF!=3,"23-24/1",
IF(#REF!=4,"23-24/2","Hata11")))),
IF(#REF!+BJ16=2023,
IF(#REF!=1,"23-24/1",
IF(#REF!=2,"23-24/2",
IF(#REF!=3,"24-25/1",
IF(#REF!=4,"24-25/2","Hata12")))),
)))))))))))),
IF(BB16="T",
IF(#REF!+BJ16=2012,
IF(#REF!=1,"12-13/1",
IF(#REF!=2,"12-13/2",
IF(#REF!=3,"12-13/3",
IF(#REF!=4,"13-14/1",
IF(#REF!=5,"13-14/2",
IF(#REF!=6,"13-14/3","Hata1")))))),
IF(#REF!+BJ16=2013,
IF(#REF!=1,"13-14/1",
IF(#REF!=2,"13-14/2",
IF(#REF!=3,"13-14/3",
IF(#REF!=4,"14-15/1",
IF(#REF!=5,"14-15/2",
IF(#REF!=6,"14-15/3","Hata2")))))),
IF(#REF!+BJ16=2014,
IF(#REF!=1,"14-15/1",
IF(#REF!=2,"14-15/2",
IF(#REF!=3,"14-15/3",
IF(#REF!=4,"15-16/1",
IF(#REF!=5,"15-16/2",
IF(#REF!=6,"15-16/3","Hata3")))))),
IF(AND(#REF!+#REF!&gt;2014,#REF!+#REF!&lt;2015,BJ16=1),
IF(#REF!=0.1,"14-15/0.1",
IF(#REF!=0.2,"14-15/0.2",
IF(#REF!=0.3,"14-15/0.3","Hata4"))),
IF(#REF!+BJ16=2015,
IF(#REF!=1,"15-16/1",
IF(#REF!=2,"15-16/2",
IF(#REF!=3,"15-16/3",
IF(#REF!=4,"16-17/1",
IF(#REF!=5,"16-17/2",
IF(#REF!=6,"16-17/3","Hata5")))))),
IF(#REF!+BJ16=2016,
IF(#REF!=1,"16-17/1",
IF(#REF!=2,"16-17/2",
IF(#REF!=3,"16-17/3",
IF(#REF!=4,"17-18/1",
IF(#REF!=5,"17-18/2",
IF(#REF!=6,"17-18/3","Hata6")))))),
IF(#REF!+BJ16=2017,
IF(#REF!=1,"17-18/1",
IF(#REF!=2,"17-18/2",
IF(#REF!=3,"17-18/3",
IF(#REF!=4,"18-19/1",
IF(#REF!=5,"18-19/2",
IF(#REF!=6,"18-19/3","Hata7")))))),
IF(#REF!+BJ16=2018,
IF(#REF!=1,"18-19/1",
IF(#REF!=2,"18-19/2",
IF(#REF!=3,"18-19/3",
IF(#REF!=4,"19-20/1",
IF(#REF!=5," 19-20/2",
IF(#REF!=6,"19-20/3","Hata8")))))),
IF(#REF!+BJ16=2019,
IF(#REF!=1,"19-20/1",
IF(#REF!=2,"19-20/2",
IF(#REF!=3,"19-20/3",
IF(#REF!=4,"20-21/1",
IF(#REF!=5,"20-21/2",
IF(#REF!=6,"20-21/3","Hata9")))))),
IF(#REF!+BJ16=2020,
IF(#REF!=1,"20-21/1",
IF(#REF!=2,"20-21/2",
IF(#REF!=3,"20-21/3",
IF(#REF!=4,"21-22/1",
IF(#REF!=5,"21-22/2",
IF(#REF!=6,"21-22/3","Hata10")))))),
IF(#REF!+BJ16=2021,
IF(#REF!=1,"21-22/1",
IF(#REF!=2,"21-22/2",
IF(#REF!=3,"21-22/3",
IF(#REF!=4,"22-23/1",
IF(#REF!=5,"22-23/2",
IF(#REF!=6,"22-23/3","Hata11")))))),
IF(#REF!+BJ16=2022,
IF(#REF!=1,"22-23/1",
IF(#REF!=2,"22-23/2",
IF(#REF!=3,"22-23/3",
IF(#REF!=4,"23-24/1",
IF(#REF!=5,"23-24/2",
IF(#REF!=6,"23-24/3","Hata12")))))),
IF(#REF!+BJ16=2023,
IF(#REF!=1,"23-24/1",
IF(#REF!=2,"23-24/2",
IF(#REF!=3,"23-24/3",
IF(#REF!=4,"24-25/1",
IF(#REF!=5,"24-25/2",
IF(#REF!=6,"24-25/3","Hata13")))))),
))))))))))))))
)</f>
        <v>#REF!</v>
      </c>
      <c r="G16" s="15"/>
      <c r="H16" s="14" t="s">
        <v>115</v>
      </c>
      <c r="I16" s="14">
        <v>238524</v>
      </c>
      <c r="J16" s="14" t="s">
        <v>116</v>
      </c>
      <c r="Q16" s="14" t="s">
        <v>123</v>
      </c>
      <c r="R16" s="14" t="s">
        <v>123</v>
      </c>
      <c r="S16" s="16">
        <v>7</v>
      </c>
      <c r="T16" s="14">
        <f>VLOOKUP($S16,[1]sistem!$I$3:$L$10,2,FALSE)</f>
        <v>0</v>
      </c>
      <c r="U16" s="14">
        <f>VLOOKUP($S16,[1]sistem!$I$3:$L$10,3,FALSE)</f>
        <v>1</v>
      </c>
      <c r="V16" s="14">
        <f>VLOOKUP($S16,[1]sistem!$I$3:$L$10,4,FALSE)</f>
        <v>1</v>
      </c>
      <c r="W16" s="14" t="e">
        <f>VLOOKUP($BB16,[1]sistem!$I$13:$L$14,2,FALSE)*#REF!</f>
        <v>#REF!</v>
      </c>
      <c r="X16" s="14" t="e">
        <f>VLOOKUP($BB16,[1]sistem!$I$13:$L$14,3,FALSE)*#REF!</f>
        <v>#REF!</v>
      </c>
      <c r="Y16" s="14" t="e">
        <f>VLOOKUP($BB16,[1]sistem!$I$13:$L$14,4,FALSE)*#REF!</f>
        <v>#REF!</v>
      </c>
      <c r="Z16" s="14" t="e">
        <f t="shared" si="0"/>
        <v>#REF!</v>
      </c>
      <c r="AA16" s="14" t="e">
        <f t="shared" si="0"/>
        <v>#REF!</v>
      </c>
      <c r="AB16" s="14" t="e">
        <f t="shared" si="0"/>
        <v>#REF!</v>
      </c>
      <c r="AC16" s="14" t="e">
        <f t="shared" si="1"/>
        <v>#REF!</v>
      </c>
      <c r="AD16" s="14">
        <f>VLOOKUP(BB16,[1]sistem!$I$18:$J$19,2,FALSE)</f>
        <v>14</v>
      </c>
      <c r="AE16" s="14">
        <v>0.25</v>
      </c>
      <c r="AF16" s="14">
        <f>VLOOKUP($S16,[1]sistem!$I$3:$M$10,5,FALSE)</f>
        <v>1</v>
      </c>
      <c r="AG16" s="14">
        <v>4</v>
      </c>
      <c r="AI16" s="14">
        <f>AG16*AM16</f>
        <v>56</v>
      </c>
      <c r="AJ16" s="14">
        <f>VLOOKUP($S16,[1]sistem!$I$3:$N$10,6,FALSE)</f>
        <v>2</v>
      </c>
      <c r="AK16" s="14">
        <v>2</v>
      </c>
      <c r="AL16" s="14">
        <f t="shared" si="2"/>
        <v>4</v>
      </c>
      <c r="AM16" s="14">
        <f>VLOOKUP($BB16,[1]sistem!$I$18:$K$19,3,FALSE)</f>
        <v>14</v>
      </c>
      <c r="AN16" s="14" t="e">
        <f>AM16*#REF!</f>
        <v>#REF!</v>
      </c>
      <c r="AO16" s="14" t="e">
        <f t="shared" si="3"/>
        <v>#REF!</v>
      </c>
      <c r="AP16" s="14">
        <f t="shared" si="4"/>
        <v>25</v>
      </c>
      <c r="AQ16" s="14" t="e">
        <f t="shared" si="5"/>
        <v>#REF!</v>
      </c>
      <c r="AR16" s="14" t="e">
        <f>ROUND(AQ16-#REF!,0)</f>
        <v>#REF!</v>
      </c>
      <c r="AS16" s="14">
        <f>IF(BB16="s",IF(S16=0,0,
IF(S16=1,#REF!*4*4,
IF(S16=2,0,
IF(S16=3,#REF!*4*2,
IF(S16=4,0,
IF(S16=5,0,
IF(S16=6,0,
IF(S16=7,0)))))))),
IF(BB16="t",
IF(S16=0,0,
IF(S16=1,#REF!*4*4*0.8,
IF(S16=2,0,
IF(S16=3,#REF!*4*2*0.8,
IF(S16=4,0,
IF(S16=5,0,
IF(S16=6,0,
IF(S16=7,0))))))))))</f>
        <v>0</v>
      </c>
      <c r="AT16" s="14" t="e">
        <f>IF(BB16="s",
IF(S16=0,0,
IF(S16=1,0,
IF(S16=2,#REF!*4*2,
IF(S16=3,#REF!*4,
IF(S16=4,#REF!*4,
IF(S16=5,0,
IF(S16=6,0,
IF(S16=7,#REF!*4)))))))),
IF(BB16="t",
IF(S16=0,0,
IF(S16=1,0,
IF(S16=2,#REF!*4*2*0.8,
IF(S16=3,#REF!*4*0.8,
IF(S16=4,#REF!*4*0.8,
IF(S16=5,0,
IF(S16=6,0,
IF(S16=7,#REF!*4))))))))))</f>
        <v>#REF!</v>
      </c>
      <c r="AU16" s="14" t="e">
        <f>IF(BB16="s",
IF(S16=0,0,
IF(S16=1,#REF!*2,
IF(S16=2,#REF!*2,
IF(S16=3,#REF!*2,
IF(S16=4,#REF!*2,
IF(S16=5,#REF!*2,
IF(S16=6,#REF!*2,
IF(S16=7,#REF!*2)))))))),
IF(BB16="t",
IF(S16=0,#REF!*2*0.8,
IF(S16=1,#REF!*2*0.8,
IF(S16=2,#REF!*2*0.8,
IF(S16=3,#REF!*2*0.8,
IF(S16=4,#REF!*2*0.8,
IF(S16=5,#REF!*2*0.8,
IF(S16=6,#REF!*1*0.8,
IF(S16=7,#REF!*2))))))))))</f>
        <v>#REF!</v>
      </c>
      <c r="AV16" s="14" t="e">
        <f t="shared" si="6"/>
        <v>#REF!</v>
      </c>
      <c r="AW16" s="14" t="e">
        <f>IF(BB16="s",
IF(S16=0,0,
IF(S16=1,(14-2)*(#REF!+#REF!)/4*4,
IF(S16=2,(14-2)*(#REF!+#REF!)/4*2,
IF(S16=3,(14-2)*(#REF!+#REF!)/4*3,
IF(S16=4,(14-2)*(#REF!+#REF!)/4,
IF(S16=5,(14-2)*#REF!/4,
IF(S16=6,0,
IF(S16=7,(14)*#REF!)))))))),
IF(BB16="t",
IF(S16=0,0,
IF(S16=1,(11-2)*(#REF!+#REF!)/4*4,
IF(S16=2,(11-2)*(#REF!+#REF!)/4*2,
IF(S16=3,(11-2)*(#REF!+#REF!)/4*3,
IF(S16=4,(11-2)*(#REF!+#REF!)/4,
IF(S16=5,(11-2)*#REF!/4,
IF(S16=6,0,
IF(S16=7,(11)*#REF!))))))))))</f>
        <v>#REF!</v>
      </c>
      <c r="AX16" s="14" t="e">
        <f t="shared" si="7"/>
        <v>#REF!</v>
      </c>
      <c r="AY16" s="14">
        <f t="shared" si="8"/>
        <v>8</v>
      </c>
      <c r="AZ16" s="14">
        <f t="shared" si="9"/>
        <v>4</v>
      </c>
      <c r="BA16" s="14" t="e">
        <f t="shared" si="10"/>
        <v>#REF!</v>
      </c>
      <c r="BB16" s="14" t="s">
        <v>87</v>
      </c>
      <c r="BC16" s="14" t="e">
        <f>IF(BI16="A",0,IF(BB16="s",14*#REF!,IF(BB16="T",11*#REF!,"HATA")))</f>
        <v>#REF!</v>
      </c>
      <c r="BD16" s="14" t="e">
        <f t="shared" si="11"/>
        <v>#REF!</v>
      </c>
      <c r="BE16" s="14" t="e">
        <f t="shared" si="12"/>
        <v>#REF!</v>
      </c>
      <c r="BF16" s="14" t="e">
        <f>IF(BE16-#REF!=0,"DOĞRU","YANLIŞ")</f>
        <v>#REF!</v>
      </c>
      <c r="BG16" s="14" t="e">
        <f>#REF!-BE16</f>
        <v>#REF!</v>
      </c>
      <c r="BH16" s="14">
        <v>1</v>
      </c>
      <c r="BJ16" s="14">
        <v>0</v>
      </c>
      <c r="BL16" s="14">
        <v>7</v>
      </c>
      <c r="BN16" s="5" t="e">
        <f>#REF!*14</f>
        <v>#REF!</v>
      </c>
      <c r="BO16" s="6"/>
      <c r="BP16" s="7"/>
      <c r="BQ16" s="8"/>
      <c r="BR16" s="8"/>
      <c r="BS16" s="8"/>
      <c r="BT16" s="8"/>
      <c r="BU16" s="8"/>
      <c r="BV16" s="9"/>
      <c r="BW16" s="10"/>
      <c r="BX16" s="11"/>
      <c r="CE16" s="8"/>
      <c r="CF16" s="17"/>
      <c r="CG16" s="17"/>
      <c r="CH16" s="17"/>
      <c r="CI16" s="17"/>
    </row>
    <row r="17" spans="1:87" hidden="1" x14ac:dyDescent="0.25">
      <c r="A17" s="14" t="s">
        <v>124</v>
      </c>
      <c r="B17" s="14" t="s">
        <v>125</v>
      </c>
      <c r="C17" s="14" t="s">
        <v>125</v>
      </c>
      <c r="D17" s="15" t="s">
        <v>90</v>
      </c>
      <c r="E17" s="15" t="s">
        <v>90</v>
      </c>
      <c r="F17" s="15" t="e">
        <f>IF(BB17="S",
IF(#REF!+BJ17=2012,
IF(#REF!=1,"12-13/1",
IF(#REF!=2,"12-13/2",
IF(#REF!=3,"13-14/1",
IF(#REF!=4,"13-14/2","Hata1")))),
IF(#REF!+BJ17=2013,
IF(#REF!=1,"13-14/1",
IF(#REF!=2,"13-14/2",
IF(#REF!=3,"14-15/1",
IF(#REF!=4,"14-15/2","Hata2")))),
IF(#REF!+BJ17=2014,
IF(#REF!=1,"14-15/1",
IF(#REF!=2,"14-15/2",
IF(#REF!=3,"15-16/1",
IF(#REF!=4,"15-16/2","Hata3")))),
IF(#REF!+BJ17=2015,
IF(#REF!=1,"15-16/1",
IF(#REF!=2,"15-16/2",
IF(#REF!=3,"16-17/1",
IF(#REF!=4,"16-17/2","Hata4")))),
IF(#REF!+BJ17=2016,
IF(#REF!=1,"16-17/1",
IF(#REF!=2,"16-17/2",
IF(#REF!=3,"17-18/1",
IF(#REF!=4,"17-18/2","Hata5")))),
IF(#REF!+BJ17=2017,
IF(#REF!=1,"17-18/1",
IF(#REF!=2,"17-18/2",
IF(#REF!=3,"18-19/1",
IF(#REF!=4,"18-19/2","Hata6")))),
IF(#REF!+BJ17=2018,
IF(#REF!=1,"18-19/1",
IF(#REF!=2,"18-19/2",
IF(#REF!=3,"19-20/1",
IF(#REF!=4,"19-20/2","Hata7")))),
IF(#REF!+BJ17=2019,
IF(#REF!=1,"19-20/1",
IF(#REF!=2,"19-20/2",
IF(#REF!=3,"20-21/1",
IF(#REF!=4,"20-21/2","Hata8")))),
IF(#REF!+BJ17=2020,
IF(#REF!=1,"20-21/1",
IF(#REF!=2,"20-21/2",
IF(#REF!=3,"21-22/1",
IF(#REF!=4,"21-22/2","Hata9")))),
IF(#REF!+BJ17=2021,
IF(#REF!=1,"21-22/1",
IF(#REF!=2,"21-22/2",
IF(#REF!=3,"22-23/1",
IF(#REF!=4,"22-23/2","Hata10")))),
IF(#REF!+BJ17=2022,
IF(#REF!=1,"22-23/1",
IF(#REF!=2,"22-23/2",
IF(#REF!=3,"23-24/1",
IF(#REF!=4,"23-24/2","Hata11")))),
IF(#REF!+BJ17=2023,
IF(#REF!=1,"23-24/1",
IF(#REF!=2,"23-24/2",
IF(#REF!=3,"24-25/1",
IF(#REF!=4,"24-25/2","Hata12")))),
)))))))))))),
IF(BB17="T",
IF(#REF!+BJ17=2012,
IF(#REF!=1,"12-13/1",
IF(#REF!=2,"12-13/2",
IF(#REF!=3,"12-13/3",
IF(#REF!=4,"13-14/1",
IF(#REF!=5,"13-14/2",
IF(#REF!=6,"13-14/3","Hata1")))))),
IF(#REF!+BJ17=2013,
IF(#REF!=1,"13-14/1",
IF(#REF!=2,"13-14/2",
IF(#REF!=3,"13-14/3",
IF(#REF!=4,"14-15/1",
IF(#REF!=5,"14-15/2",
IF(#REF!=6,"14-15/3","Hata2")))))),
IF(#REF!+BJ17=2014,
IF(#REF!=1,"14-15/1",
IF(#REF!=2,"14-15/2",
IF(#REF!=3,"14-15/3",
IF(#REF!=4,"15-16/1",
IF(#REF!=5,"15-16/2",
IF(#REF!=6,"15-16/3","Hata3")))))),
IF(AND(#REF!+#REF!&gt;2014,#REF!+#REF!&lt;2015,BJ17=1),
IF(#REF!=0.1,"14-15/0.1",
IF(#REF!=0.2,"14-15/0.2",
IF(#REF!=0.3,"14-15/0.3","Hata4"))),
IF(#REF!+BJ17=2015,
IF(#REF!=1,"15-16/1",
IF(#REF!=2,"15-16/2",
IF(#REF!=3,"15-16/3",
IF(#REF!=4,"16-17/1",
IF(#REF!=5,"16-17/2",
IF(#REF!=6,"16-17/3","Hata5")))))),
IF(#REF!+BJ17=2016,
IF(#REF!=1,"16-17/1",
IF(#REF!=2,"16-17/2",
IF(#REF!=3,"16-17/3",
IF(#REF!=4,"17-18/1",
IF(#REF!=5,"17-18/2",
IF(#REF!=6,"17-18/3","Hata6")))))),
IF(#REF!+BJ17=2017,
IF(#REF!=1,"17-18/1",
IF(#REF!=2,"17-18/2",
IF(#REF!=3,"17-18/3",
IF(#REF!=4,"18-19/1",
IF(#REF!=5,"18-19/2",
IF(#REF!=6,"18-19/3","Hata7")))))),
IF(#REF!+BJ17=2018,
IF(#REF!=1,"18-19/1",
IF(#REF!=2,"18-19/2",
IF(#REF!=3,"18-19/3",
IF(#REF!=4,"19-20/1",
IF(#REF!=5," 19-20/2",
IF(#REF!=6,"19-20/3","Hata8")))))),
IF(#REF!+BJ17=2019,
IF(#REF!=1,"19-20/1",
IF(#REF!=2,"19-20/2",
IF(#REF!=3,"19-20/3",
IF(#REF!=4,"20-21/1",
IF(#REF!=5,"20-21/2",
IF(#REF!=6,"20-21/3","Hata9")))))),
IF(#REF!+BJ17=2020,
IF(#REF!=1,"20-21/1",
IF(#REF!=2,"20-21/2",
IF(#REF!=3,"20-21/3",
IF(#REF!=4,"21-22/1",
IF(#REF!=5,"21-22/2",
IF(#REF!=6,"21-22/3","Hata10")))))),
IF(#REF!+BJ17=2021,
IF(#REF!=1,"21-22/1",
IF(#REF!=2,"21-22/2",
IF(#REF!=3,"21-22/3",
IF(#REF!=4,"22-23/1",
IF(#REF!=5,"22-23/2",
IF(#REF!=6,"22-23/3","Hata11")))))),
IF(#REF!+BJ17=2022,
IF(#REF!=1,"22-23/1",
IF(#REF!=2,"22-23/2",
IF(#REF!=3,"22-23/3",
IF(#REF!=4,"23-24/1",
IF(#REF!=5,"23-24/2",
IF(#REF!=6,"23-24/3","Hata12")))))),
IF(#REF!+BJ17=2023,
IF(#REF!=1,"23-24/1",
IF(#REF!=2,"23-24/2",
IF(#REF!=3,"23-24/3",
IF(#REF!=4,"24-25/1",
IF(#REF!=5,"24-25/2",
IF(#REF!=6,"24-25/3","Hata13")))))),
))))))))))))))
)</f>
        <v>#REF!</v>
      </c>
      <c r="G17" s="15"/>
      <c r="H17" s="14" t="s">
        <v>115</v>
      </c>
      <c r="I17" s="14">
        <v>238524</v>
      </c>
      <c r="J17" s="14" t="s">
        <v>116</v>
      </c>
      <c r="Q17" s="14" t="s">
        <v>126</v>
      </c>
      <c r="R17" s="14" t="s">
        <v>126</v>
      </c>
      <c r="S17" s="16">
        <v>2</v>
      </c>
      <c r="T17" s="14">
        <f>VLOOKUP($S17,[1]sistem!$I$3:$L$10,2,FALSE)</f>
        <v>0</v>
      </c>
      <c r="U17" s="14">
        <f>VLOOKUP($S17,[1]sistem!$I$3:$L$10,3,FALSE)</f>
        <v>2</v>
      </c>
      <c r="V17" s="14">
        <f>VLOOKUP($S17,[1]sistem!$I$3:$L$10,4,FALSE)</f>
        <v>1</v>
      </c>
      <c r="W17" s="14" t="e">
        <f>VLOOKUP($BB17,[1]sistem!$I$13:$L$14,2,FALSE)*#REF!</f>
        <v>#REF!</v>
      </c>
      <c r="X17" s="14" t="e">
        <f>VLOOKUP($BB17,[1]sistem!$I$13:$L$14,3,FALSE)*#REF!</f>
        <v>#REF!</v>
      </c>
      <c r="Y17" s="14" t="e">
        <f>VLOOKUP($BB17,[1]sistem!$I$13:$L$14,4,FALSE)*#REF!</f>
        <v>#REF!</v>
      </c>
      <c r="Z17" s="14" t="e">
        <f t="shared" si="0"/>
        <v>#REF!</v>
      </c>
      <c r="AA17" s="14" t="e">
        <f t="shared" si="0"/>
        <v>#REF!</v>
      </c>
      <c r="AB17" s="14" t="e">
        <f t="shared" si="0"/>
        <v>#REF!</v>
      </c>
      <c r="AC17" s="14" t="e">
        <f t="shared" si="1"/>
        <v>#REF!</v>
      </c>
      <c r="AD17" s="14">
        <f>VLOOKUP(BB17,[1]sistem!$I$18:$J$19,2,FALSE)</f>
        <v>14</v>
      </c>
      <c r="AE17" s="14">
        <v>0.25</v>
      </c>
      <c r="AF17" s="14">
        <f>VLOOKUP($S17,[1]sistem!$I$3:$M$10,5,FALSE)</f>
        <v>2</v>
      </c>
      <c r="AG17" s="14">
        <v>5</v>
      </c>
      <c r="AI17" s="14">
        <f>AG17*AM17</f>
        <v>70</v>
      </c>
      <c r="AJ17" s="14">
        <f>VLOOKUP($S17,[1]sistem!$I$3:$N$10,6,FALSE)</f>
        <v>3</v>
      </c>
      <c r="AK17" s="14">
        <v>2</v>
      </c>
      <c r="AL17" s="14">
        <f t="shared" si="2"/>
        <v>6</v>
      </c>
      <c r="AM17" s="14">
        <f>VLOOKUP($BB17,[1]sistem!$I$18:$K$19,3,FALSE)</f>
        <v>14</v>
      </c>
      <c r="AN17" s="14" t="e">
        <f>AM17*#REF!</f>
        <v>#REF!</v>
      </c>
      <c r="AO17" s="14" t="e">
        <f t="shared" si="3"/>
        <v>#REF!</v>
      </c>
      <c r="AP17" s="14">
        <f t="shared" si="4"/>
        <v>25</v>
      </c>
      <c r="AQ17" s="14" t="e">
        <f t="shared" si="5"/>
        <v>#REF!</v>
      </c>
      <c r="AR17" s="14" t="e">
        <f>ROUND(AQ17-#REF!,0)</f>
        <v>#REF!</v>
      </c>
      <c r="AS17" s="14">
        <f>IF(BB17="s",IF(S17=0,0,
IF(S17=1,#REF!*4*4,
IF(S17=2,0,
IF(S17=3,#REF!*4*2,
IF(S17=4,0,
IF(S17=5,0,
IF(S17=6,0,
IF(S17=7,0)))))))),
IF(BB17="t",
IF(S17=0,0,
IF(S17=1,#REF!*4*4*0.8,
IF(S17=2,0,
IF(S17=3,#REF!*4*2*0.8,
IF(S17=4,0,
IF(S17=5,0,
IF(S17=6,0,
IF(S17=7,0))))))))))</f>
        <v>0</v>
      </c>
      <c r="AT17" s="14" t="e">
        <f>IF(BB17="s",
IF(S17=0,0,
IF(S17=1,0,
IF(S17=2,#REF!*4*2,
IF(S17=3,#REF!*4,
IF(S17=4,#REF!*4,
IF(S17=5,0,
IF(S17=6,0,
IF(S17=7,#REF!*4)))))))),
IF(BB17="t",
IF(S17=0,0,
IF(S17=1,0,
IF(S17=2,#REF!*4*2*0.8,
IF(S17=3,#REF!*4*0.8,
IF(S17=4,#REF!*4*0.8,
IF(S17=5,0,
IF(S17=6,0,
IF(S17=7,#REF!*4))))))))))</f>
        <v>#REF!</v>
      </c>
      <c r="AU17" s="14" t="e">
        <f>IF(BB17="s",
IF(S17=0,0,
IF(S17=1,#REF!*2,
IF(S17=2,#REF!*2,
IF(S17=3,#REF!*2,
IF(S17=4,#REF!*2,
IF(S17=5,#REF!*2,
IF(S17=6,#REF!*2,
IF(S17=7,#REF!*2)))))))),
IF(BB17="t",
IF(S17=0,#REF!*2*0.8,
IF(S17=1,#REF!*2*0.8,
IF(S17=2,#REF!*2*0.8,
IF(S17=3,#REF!*2*0.8,
IF(S17=4,#REF!*2*0.8,
IF(S17=5,#REF!*2*0.8,
IF(S17=6,#REF!*1*0.8,
IF(S17=7,#REF!*2))))))))))</f>
        <v>#REF!</v>
      </c>
      <c r="AV17" s="14" t="e">
        <f t="shared" si="6"/>
        <v>#REF!</v>
      </c>
      <c r="AW17" s="14" t="e">
        <f>IF(BB17="s",
IF(S17=0,0,
IF(S17=1,(14-2)*(#REF!+#REF!)/4*4,
IF(S17=2,(14-2)*(#REF!+#REF!)/4*2,
IF(S17=3,(14-2)*(#REF!+#REF!)/4*3,
IF(S17=4,(14-2)*(#REF!+#REF!)/4,
IF(S17=5,(14-2)*#REF!/4,
IF(S17=6,0,
IF(S17=7,(14)*#REF!)))))))),
IF(BB17="t",
IF(S17=0,0,
IF(S17=1,(11-2)*(#REF!+#REF!)/4*4,
IF(S17=2,(11-2)*(#REF!+#REF!)/4*2,
IF(S17=3,(11-2)*(#REF!+#REF!)/4*3,
IF(S17=4,(11-2)*(#REF!+#REF!)/4,
IF(S17=5,(11-2)*#REF!/4,
IF(S17=6,0,
IF(S17=7,(11)*#REF!))))))))))</f>
        <v>#REF!</v>
      </c>
      <c r="AX17" s="14" t="e">
        <f t="shared" si="7"/>
        <v>#REF!</v>
      </c>
      <c r="AY17" s="14">
        <f t="shared" si="8"/>
        <v>12</v>
      </c>
      <c r="AZ17" s="14">
        <f t="shared" si="9"/>
        <v>6</v>
      </c>
      <c r="BA17" s="14" t="e">
        <f t="shared" si="10"/>
        <v>#REF!</v>
      </c>
      <c r="BB17" s="14" t="s">
        <v>87</v>
      </c>
      <c r="BC17" s="14" t="e">
        <f>IF(BI17="A",0,IF(BB17="s",14*#REF!,IF(BB17="T",11*#REF!,"HATA")))</f>
        <v>#REF!</v>
      </c>
      <c r="BD17" s="14" t="e">
        <f t="shared" si="11"/>
        <v>#REF!</v>
      </c>
      <c r="BE17" s="14" t="e">
        <f t="shared" si="12"/>
        <v>#REF!</v>
      </c>
      <c r="BF17" s="14" t="e">
        <f>IF(BE17-#REF!=0,"DOĞRU","YANLIŞ")</f>
        <v>#REF!</v>
      </c>
      <c r="BG17" s="14" t="e">
        <f>#REF!-BE17</f>
        <v>#REF!</v>
      </c>
      <c r="BH17" s="14">
        <v>0</v>
      </c>
      <c r="BJ17" s="14">
        <v>0</v>
      </c>
      <c r="BL17" s="14">
        <v>2</v>
      </c>
      <c r="BN17" s="5" t="e">
        <f>#REF!*14</f>
        <v>#REF!</v>
      </c>
      <c r="BO17" s="6"/>
      <c r="BP17" s="7"/>
      <c r="BQ17" s="8"/>
      <c r="BR17" s="8"/>
      <c r="BS17" s="8"/>
      <c r="BT17" s="8"/>
      <c r="BU17" s="8"/>
      <c r="BV17" s="9"/>
      <c r="BW17" s="10"/>
      <c r="BX17" s="11"/>
      <c r="CE17" s="8"/>
      <c r="CF17" s="17"/>
      <c r="CG17" s="17"/>
      <c r="CH17" s="17"/>
      <c r="CI17" s="17"/>
    </row>
    <row r="18" spans="1:87" hidden="1" x14ac:dyDescent="0.25">
      <c r="A18" s="14" t="s">
        <v>127</v>
      </c>
      <c r="B18" s="14" t="s">
        <v>128</v>
      </c>
      <c r="C18" s="14" t="s">
        <v>128</v>
      </c>
      <c r="D18" s="15" t="s">
        <v>90</v>
      </c>
      <c r="E18" s="15" t="s">
        <v>90</v>
      </c>
      <c r="F18" s="15" t="e">
        <f>IF(BB18="S",
IF(#REF!+BJ18=2012,
IF(#REF!=1,"12-13/1",
IF(#REF!=2,"12-13/2",
IF(#REF!=3,"13-14/1",
IF(#REF!=4,"13-14/2","Hata1")))),
IF(#REF!+BJ18=2013,
IF(#REF!=1,"13-14/1",
IF(#REF!=2,"13-14/2",
IF(#REF!=3,"14-15/1",
IF(#REF!=4,"14-15/2","Hata2")))),
IF(#REF!+BJ18=2014,
IF(#REF!=1,"14-15/1",
IF(#REF!=2,"14-15/2",
IF(#REF!=3,"15-16/1",
IF(#REF!=4,"15-16/2","Hata3")))),
IF(#REF!+BJ18=2015,
IF(#REF!=1,"15-16/1",
IF(#REF!=2,"15-16/2",
IF(#REF!=3,"16-17/1",
IF(#REF!=4,"16-17/2","Hata4")))),
IF(#REF!+BJ18=2016,
IF(#REF!=1,"16-17/1",
IF(#REF!=2,"16-17/2",
IF(#REF!=3,"17-18/1",
IF(#REF!=4,"17-18/2","Hata5")))),
IF(#REF!+BJ18=2017,
IF(#REF!=1,"17-18/1",
IF(#REF!=2,"17-18/2",
IF(#REF!=3,"18-19/1",
IF(#REF!=4,"18-19/2","Hata6")))),
IF(#REF!+BJ18=2018,
IF(#REF!=1,"18-19/1",
IF(#REF!=2,"18-19/2",
IF(#REF!=3,"19-20/1",
IF(#REF!=4,"19-20/2","Hata7")))),
IF(#REF!+BJ18=2019,
IF(#REF!=1,"19-20/1",
IF(#REF!=2,"19-20/2",
IF(#REF!=3,"20-21/1",
IF(#REF!=4,"20-21/2","Hata8")))),
IF(#REF!+BJ18=2020,
IF(#REF!=1,"20-21/1",
IF(#REF!=2,"20-21/2",
IF(#REF!=3,"21-22/1",
IF(#REF!=4,"21-22/2","Hata9")))),
IF(#REF!+BJ18=2021,
IF(#REF!=1,"21-22/1",
IF(#REF!=2,"21-22/2",
IF(#REF!=3,"22-23/1",
IF(#REF!=4,"22-23/2","Hata10")))),
IF(#REF!+BJ18=2022,
IF(#REF!=1,"22-23/1",
IF(#REF!=2,"22-23/2",
IF(#REF!=3,"23-24/1",
IF(#REF!=4,"23-24/2","Hata11")))),
IF(#REF!+BJ18=2023,
IF(#REF!=1,"23-24/1",
IF(#REF!=2,"23-24/2",
IF(#REF!=3,"24-25/1",
IF(#REF!=4,"24-25/2","Hata12")))),
)))))))))))),
IF(BB18="T",
IF(#REF!+BJ18=2012,
IF(#REF!=1,"12-13/1",
IF(#REF!=2,"12-13/2",
IF(#REF!=3,"12-13/3",
IF(#REF!=4,"13-14/1",
IF(#REF!=5,"13-14/2",
IF(#REF!=6,"13-14/3","Hata1")))))),
IF(#REF!+BJ18=2013,
IF(#REF!=1,"13-14/1",
IF(#REF!=2,"13-14/2",
IF(#REF!=3,"13-14/3",
IF(#REF!=4,"14-15/1",
IF(#REF!=5,"14-15/2",
IF(#REF!=6,"14-15/3","Hata2")))))),
IF(#REF!+BJ18=2014,
IF(#REF!=1,"14-15/1",
IF(#REF!=2,"14-15/2",
IF(#REF!=3,"14-15/3",
IF(#REF!=4,"15-16/1",
IF(#REF!=5,"15-16/2",
IF(#REF!=6,"15-16/3","Hata3")))))),
IF(AND(#REF!+#REF!&gt;2014,#REF!+#REF!&lt;2015,BJ18=1),
IF(#REF!=0.1,"14-15/0.1",
IF(#REF!=0.2,"14-15/0.2",
IF(#REF!=0.3,"14-15/0.3","Hata4"))),
IF(#REF!+BJ18=2015,
IF(#REF!=1,"15-16/1",
IF(#REF!=2,"15-16/2",
IF(#REF!=3,"15-16/3",
IF(#REF!=4,"16-17/1",
IF(#REF!=5,"16-17/2",
IF(#REF!=6,"16-17/3","Hata5")))))),
IF(#REF!+BJ18=2016,
IF(#REF!=1,"16-17/1",
IF(#REF!=2,"16-17/2",
IF(#REF!=3,"16-17/3",
IF(#REF!=4,"17-18/1",
IF(#REF!=5,"17-18/2",
IF(#REF!=6,"17-18/3","Hata6")))))),
IF(#REF!+BJ18=2017,
IF(#REF!=1,"17-18/1",
IF(#REF!=2,"17-18/2",
IF(#REF!=3,"17-18/3",
IF(#REF!=4,"18-19/1",
IF(#REF!=5,"18-19/2",
IF(#REF!=6,"18-19/3","Hata7")))))),
IF(#REF!+BJ18=2018,
IF(#REF!=1,"18-19/1",
IF(#REF!=2,"18-19/2",
IF(#REF!=3,"18-19/3",
IF(#REF!=4,"19-20/1",
IF(#REF!=5," 19-20/2",
IF(#REF!=6,"19-20/3","Hata8")))))),
IF(#REF!+BJ18=2019,
IF(#REF!=1,"19-20/1",
IF(#REF!=2,"19-20/2",
IF(#REF!=3,"19-20/3",
IF(#REF!=4,"20-21/1",
IF(#REF!=5,"20-21/2",
IF(#REF!=6,"20-21/3","Hata9")))))),
IF(#REF!+BJ18=2020,
IF(#REF!=1,"20-21/1",
IF(#REF!=2,"20-21/2",
IF(#REF!=3,"20-21/3",
IF(#REF!=4,"21-22/1",
IF(#REF!=5,"21-22/2",
IF(#REF!=6,"21-22/3","Hata10")))))),
IF(#REF!+BJ18=2021,
IF(#REF!=1,"21-22/1",
IF(#REF!=2,"21-22/2",
IF(#REF!=3,"21-22/3",
IF(#REF!=4,"22-23/1",
IF(#REF!=5,"22-23/2",
IF(#REF!=6,"22-23/3","Hata11")))))),
IF(#REF!+BJ18=2022,
IF(#REF!=1,"22-23/1",
IF(#REF!=2,"22-23/2",
IF(#REF!=3,"22-23/3",
IF(#REF!=4,"23-24/1",
IF(#REF!=5,"23-24/2",
IF(#REF!=6,"23-24/3","Hata12")))))),
IF(#REF!+BJ18=2023,
IF(#REF!=1,"23-24/1",
IF(#REF!=2,"23-24/2",
IF(#REF!=3,"23-24/3",
IF(#REF!=4,"24-25/1",
IF(#REF!=5,"24-25/2",
IF(#REF!=6,"24-25/3","Hata13")))))),
))))))))))))))
)</f>
        <v>#REF!</v>
      </c>
      <c r="G18" s="15"/>
      <c r="H18" s="14" t="s">
        <v>115</v>
      </c>
      <c r="I18" s="14">
        <v>238524</v>
      </c>
      <c r="J18" s="14" t="s">
        <v>116</v>
      </c>
      <c r="S18" s="16">
        <v>4</v>
      </c>
      <c r="T18" s="14">
        <f>VLOOKUP($S18,[1]sistem!$I$3:$L$10,2,FALSE)</f>
        <v>0</v>
      </c>
      <c r="U18" s="14">
        <f>VLOOKUP($S18,[1]sistem!$I$3:$L$10,3,FALSE)</f>
        <v>1</v>
      </c>
      <c r="V18" s="14">
        <f>VLOOKUP($S18,[1]sistem!$I$3:$L$10,4,FALSE)</f>
        <v>1</v>
      </c>
      <c r="W18" s="14" t="e">
        <f>VLOOKUP($BB18,[1]sistem!$I$13:$L$14,2,FALSE)*#REF!</f>
        <v>#REF!</v>
      </c>
      <c r="X18" s="14" t="e">
        <f>VLOOKUP($BB18,[1]sistem!$I$13:$L$14,3,FALSE)*#REF!</f>
        <v>#REF!</v>
      </c>
      <c r="Y18" s="14" t="e">
        <f>VLOOKUP($BB18,[1]sistem!$I$13:$L$14,4,FALSE)*#REF!</f>
        <v>#REF!</v>
      </c>
      <c r="Z18" s="14" t="e">
        <f t="shared" si="0"/>
        <v>#REF!</v>
      </c>
      <c r="AA18" s="14" t="e">
        <f t="shared" si="0"/>
        <v>#REF!</v>
      </c>
      <c r="AB18" s="14" t="e">
        <f t="shared" si="0"/>
        <v>#REF!</v>
      </c>
      <c r="AC18" s="14" t="e">
        <f t="shared" si="1"/>
        <v>#REF!</v>
      </c>
      <c r="AD18" s="14">
        <f>VLOOKUP(BB18,[1]sistem!$I$18:$J$19,2,FALSE)</f>
        <v>14</v>
      </c>
      <c r="AE18" s="14">
        <v>0.25</v>
      </c>
      <c r="AF18" s="14">
        <f>VLOOKUP($S18,[1]sistem!$I$3:$M$10,5,FALSE)</f>
        <v>1</v>
      </c>
      <c r="AG18" s="14">
        <v>4</v>
      </c>
      <c r="AI18" s="14">
        <f>AG18*AM18</f>
        <v>56</v>
      </c>
      <c r="AJ18" s="14">
        <f>VLOOKUP($S18,[1]sistem!$I$3:$N$10,6,FALSE)</f>
        <v>2</v>
      </c>
      <c r="AK18" s="14">
        <v>2</v>
      </c>
      <c r="AL18" s="14">
        <f t="shared" si="2"/>
        <v>4</v>
      </c>
      <c r="AM18" s="14">
        <f>VLOOKUP($BB18,[1]sistem!$I$18:$K$19,3,FALSE)</f>
        <v>14</v>
      </c>
      <c r="AN18" s="14" t="e">
        <f>AM18*#REF!</f>
        <v>#REF!</v>
      </c>
      <c r="AO18" s="14" t="e">
        <f t="shared" si="3"/>
        <v>#REF!</v>
      </c>
      <c r="AP18" s="14">
        <f t="shared" si="4"/>
        <v>25</v>
      </c>
      <c r="AQ18" s="14" t="e">
        <f t="shared" si="5"/>
        <v>#REF!</v>
      </c>
      <c r="AR18" s="14" t="e">
        <f>ROUND(AQ18-#REF!,0)</f>
        <v>#REF!</v>
      </c>
      <c r="AS18" s="14">
        <f>IF(BB18="s",IF(S18=0,0,
IF(S18=1,#REF!*4*4,
IF(S18=2,0,
IF(S18=3,#REF!*4*2,
IF(S18=4,0,
IF(S18=5,0,
IF(S18=6,0,
IF(S18=7,0)))))))),
IF(BB18="t",
IF(S18=0,0,
IF(S18=1,#REF!*4*4*0.8,
IF(S18=2,0,
IF(S18=3,#REF!*4*2*0.8,
IF(S18=4,0,
IF(S18=5,0,
IF(S18=6,0,
IF(S18=7,0))))))))))</f>
        <v>0</v>
      </c>
      <c r="AT18" s="14" t="e">
        <f>IF(BB18="s",
IF(S18=0,0,
IF(S18=1,0,
IF(S18=2,#REF!*4*2,
IF(S18=3,#REF!*4,
IF(S18=4,#REF!*4,
IF(S18=5,0,
IF(S18=6,0,
IF(S18=7,#REF!*4)))))))),
IF(BB18="t",
IF(S18=0,0,
IF(S18=1,0,
IF(S18=2,#REF!*4*2*0.8,
IF(S18=3,#REF!*4*0.8,
IF(S18=4,#REF!*4*0.8,
IF(S18=5,0,
IF(S18=6,0,
IF(S18=7,#REF!*4))))))))))</f>
        <v>#REF!</v>
      </c>
      <c r="AU18" s="14" t="e">
        <f>IF(BB18="s",
IF(S18=0,0,
IF(S18=1,#REF!*2,
IF(S18=2,#REF!*2,
IF(S18=3,#REF!*2,
IF(S18=4,#REF!*2,
IF(S18=5,#REF!*2,
IF(S18=6,#REF!*2,
IF(S18=7,#REF!*2)))))))),
IF(BB18="t",
IF(S18=0,#REF!*2*0.8,
IF(S18=1,#REF!*2*0.8,
IF(S18=2,#REF!*2*0.8,
IF(S18=3,#REF!*2*0.8,
IF(S18=4,#REF!*2*0.8,
IF(S18=5,#REF!*2*0.8,
IF(S18=6,#REF!*1*0.8,
IF(S18=7,#REF!*2))))))))))</f>
        <v>#REF!</v>
      </c>
      <c r="AV18" s="14" t="e">
        <f t="shared" si="6"/>
        <v>#REF!</v>
      </c>
      <c r="AW18" s="14" t="e">
        <f>IF(BB18="s",
IF(S18=0,0,
IF(S18=1,(14-2)*(#REF!+#REF!)/4*4,
IF(S18=2,(14-2)*(#REF!+#REF!)/4*2,
IF(S18=3,(14-2)*(#REF!+#REF!)/4*3,
IF(S18=4,(14-2)*(#REF!+#REF!)/4,
IF(S18=5,(14-2)*#REF!/4,
IF(S18=6,0,
IF(S18=7,(14)*#REF!)))))))),
IF(BB18="t",
IF(S18=0,0,
IF(S18=1,(11-2)*(#REF!+#REF!)/4*4,
IF(S18=2,(11-2)*(#REF!+#REF!)/4*2,
IF(S18=3,(11-2)*(#REF!+#REF!)/4*3,
IF(S18=4,(11-2)*(#REF!+#REF!)/4,
IF(S18=5,(11-2)*#REF!/4,
IF(S18=6,0,
IF(S18=7,(11)*#REF!))))))))))</f>
        <v>#REF!</v>
      </c>
      <c r="AX18" s="14" t="e">
        <f t="shared" si="7"/>
        <v>#REF!</v>
      </c>
      <c r="AY18" s="14">
        <f t="shared" si="8"/>
        <v>8</v>
      </c>
      <c r="AZ18" s="14">
        <f t="shared" si="9"/>
        <v>4</v>
      </c>
      <c r="BA18" s="14" t="e">
        <f t="shared" si="10"/>
        <v>#REF!</v>
      </c>
      <c r="BB18" s="14" t="s">
        <v>87</v>
      </c>
      <c r="BC18" s="14" t="e">
        <f>IF(BI18="A",0,IF(BB18="s",14*#REF!,IF(BB18="T",11*#REF!,"HATA")))</f>
        <v>#REF!</v>
      </c>
      <c r="BD18" s="14" t="e">
        <f t="shared" si="11"/>
        <v>#REF!</v>
      </c>
      <c r="BE18" s="14" t="e">
        <f t="shared" si="12"/>
        <v>#REF!</v>
      </c>
      <c r="BF18" s="14" t="e">
        <f>IF(BE18-#REF!=0,"DOĞRU","YANLIŞ")</f>
        <v>#REF!</v>
      </c>
      <c r="BG18" s="14" t="e">
        <f>#REF!-BE18</f>
        <v>#REF!</v>
      </c>
      <c r="BH18" s="14">
        <v>0</v>
      </c>
      <c r="BJ18" s="14">
        <v>0</v>
      </c>
      <c r="BL18" s="14">
        <v>4</v>
      </c>
      <c r="BN18" s="5" t="e">
        <f>#REF!*14</f>
        <v>#REF!</v>
      </c>
      <c r="BO18" s="6"/>
      <c r="BP18" s="7"/>
      <c r="BQ18" s="8"/>
      <c r="BR18" s="8"/>
      <c r="BS18" s="8"/>
      <c r="BT18" s="8"/>
      <c r="BU18" s="8"/>
      <c r="BV18" s="9"/>
      <c r="BW18" s="10"/>
      <c r="BX18" s="11"/>
      <c r="CE18" s="8"/>
      <c r="CF18" s="17"/>
      <c r="CG18" s="17"/>
      <c r="CH18" s="17"/>
      <c r="CI18" s="17"/>
    </row>
    <row r="19" spans="1:87" hidden="1" x14ac:dyDescent="0.25">
      <c r="A19" s="14" t="s">
        <v>129</v>
      </c>
      <c r="B19" s="14" t="s">
        <v>130</v>
      </c>
      <c r="C19" s="14" t="s">
        <v>130</v>
      </c>
      <c r="D19" s="15" t="s">
        <v>90</v>
      </c>
      <c r="E19" s="15" t="s">
        <v>90</v>
      </c>
      <c r="F19" s="15" t="e">
        <f>IF(BB19="S",
IF(#REF!+BJ19=2012,
IF(#REF!=1,"12-13/1",
IF(#REF!=2,"12-13/2",
IF(#REF!=3,"13-14/1",
IF(#REF!=4,"13-14/2","Hata1")))),
IF(#REF!+BJ19=2013,
IF(#REF!=1,"13-14/1",
IF(#REF!=2,"13-14/2",
IF(#REF!=3,"14-15/1",
IF(#REF!=4,"14-15/2","Hata2")))),
IF(#REF!+BJ19=2014,
IF(#REF!=1,"14-15/1",
IF(#REF!=2,"14-15/2",
IF(#REF!=3,"15-16/1",
IF(#REF!=4,"15-16/2","Hata3")))),
IF(#REF!+BJ19=2015,
IF(#REF!=1,"15-16/1",
IF(#REF!=2,"15-16/2",
IF(#REF!=3,"16-17/1",
IF(#REF!=4,"16-17/2","Hata4")))),
IF(#REF!+BJ19=2016,
IF(#REF!=1,"16-17/1",
IF(#REF!=2,"16-17/2",
IF(#REF!=3,"17-18/1",
IF(#REF!=4,"17-18/2","Hata5")))),
IF(#REF!+BJ19=2017,
IF(#REF!=1,"17-18/1",
IF(#REF!=2,"17-18/2",
IF(#REF!=3,"18-19/1",
IF(#REF!=4,"18-19/2","Hata6")))),
IF(#REF!+BJ19=2018,
IF(#REF!=1,"18-19/1",
IF(#REF!=2,"18-19/2",
IF(#REF!=3,"19-20/1",
IF(#REF!=4,"19-20/2","Hata7")))),
IF(#REF!+BJ19=2019,
IF(#REF!=1,"19-20/1",
IF(#REF!=2,"19-20/2",
IF(#REF!=3,"20-21/1",
IF(#REF!=4,"20-21/2","Hata8")))),
IF(#REF!+BJ19=2020,
IF(#REF!=1,"20-21/1",
IF(#REF!=2,"20-21/2",
IF(#REF!=3,"21-22/1",
IF(#REF!=4,"21-22/2","Hata9")))),
IF(#REF!+BJ19=2021,
IF(#REF!=1,"21-22/1",
IF(#REF!=2,"21-22/2",
IF(#REF!=3,"22-23/1",
IF(#REF!=4,"22-23/2","Hata10")))),
IF(#REF!+BJ19=2022,
IF(#REF!=1,"22-23/1",
IF(#REF!=2,"22-23/2",
IF(#REF!=3,"23-24/1",
IF(#REF!=4,"23-24/2","Hata11")))),
IF(#REF!+BJ19=2023,
IF(#REF!=1,"23-24/1",
IF(#REF!=2,"23-24/2",
IF(#REF!=3,"24-25/1",
IF(#REF!=4,"24-25/2","Hata12")))),
)))))))))))),
IF(BB19="T",
IF(#REF!+BJ19=2012,
IF(#REF!=1,"12-13/1",
IF(#REF!=2,"12-13/2",
IF(#REF!=3,"12-13/3",
IF(#REF!=4,"13-14/1",
IF(#REF!=5,"13-14/2",
IF(#REF!=6,"13-14/3","Hata1")))))),
IF(#REF!+BJ19=2013,
IF(#REF!=1,"13-14/1",
IF(#REF!=2,"13-14/2",
IF(#REF!=3,"13-14/3",
IF(#REF!=4,"14-15/1",
IF(#REF!=5,"14-15/2",
IF(#REF!=6,"14-15/3","Hata2")))))),
IF(#REF!+BJ19=2014,
IF(#REF!=1,"14-15/1",
IF(#REF!=2,"14-15/2",
IF(#REF!=3,"14-15/3",
IF(#REF!=4,"15-16/1",
IF(#REF!=5,"15-16/2",
IF(#REF!=6,"15-16/3","Hata3")))))),
IF(AND(#REF!+#REF!&gt;2014,#REF!+#REF!&lt;2015,BJ19=1),
IF(#REF!=0.1,"14-15/0.1",
IF(#REF!=0.2,"14-15/0.2",
IF(#REF!=0.3,"14-15/0.3","Hata4"))),
IF(#REF!+BJ19=2015,
IF(#REF!=1,"15-16/1",
IF(#REF!=2,"15-16/2",
IF(#REF!=3,"15-16/3",
IF(#REF!=4,"16-17/1",
IF(#REF!=5,"16-17/2",
IF(#REF!=6,"16-17/3","Hata5")))))),
IF(#REF!+BJ19=2016,
IF(#REF!=1,"16-17/1",
IF(#REF!=2,"16-17/2",
IF(#REF!=3,"16-17/3",
IF(#REF!=4,"17-18/1",
IF(#REF!=5,"17-18/2",
IF(#REF!=6,"17-18/3","Hata6")))))),
IF(#REF!+BJ19=2017,
IF(#REF!=1,"17-18/1",
IF(#REF!=2,"17-18/2",
IF(#REF!=3,"17-18/3",
IF(#REF!=4,"18-19/1",
IF(#REF!=5,"18-19/2",
IF(#REF!=6,"18-19/3","Hata7")))))),
IF(#REF!+BJ19=2018,
IF(#REF!=1,"18-19/1",
IF(#REF!=2,"18-19/2",
IF(#REF!=3,"18-19/3",
IF(#REF!=4,"19-20/1",
IF(#REF!=5," 19-20/2",
IF(#REF!=6,"19-20/3","Hata8")))))),
IF(#REF!+BJ19=2019,
IF(#REF!=1,"19-20/1",
IF(#REF!=2,"19-20/2",
IF(#REF!=3,"19-20/3",
IF(#REF!=4,"20-21/1",
IF(#REF!=5,"20-21/2",
IF(#REF!=6,"20-21/3","Hata9")))))),
IF(#REF!+BJ19=2020,
IF(#REF!=1,"20-21/1",
IF(#REF!=2,"20-21/2",
IF(#REF!=3,"20-21/3",
IF(#REF!=4,"21-22/1",
IF(#REF!=5,"21-22/2",
IF(#REF!=6,"21-22/3","Hata10")))))),
IF(#REF!+BJ19=2021,
IF(#REF!=1,"21-22/1",
IF(#REF!=2,"21-22/2",
IF(#REF!=3,"21-22/3",
IF(#REF!=4,"22-23/1",
IF(#REF!=5,"22-23/2",
IF(#REF!=6,"22-23/3","Hata11")))))),
IF(#REF!+BJ19=2022,
IF(#REF!=1,"22-23/1",
IF(#REF!=2,"22-23/2",
IF(#REF!=3,"22-23/3",
IF(#REF!=4,"23-24/1",
IF(#REF!=5,"23-24/2",
IF(#REF!=6,"23-24/3","Hata12")))))),
IF(#REF!+BJ19=2023,
IF(#REF!=1,"23-24/1",
IF(#REF!=2,"23-24/2",
IF(#REF!=3,"23-24/3",
IF(#REF!=4,"24-25/1",
IF(#REF!=5,"24-25/2",
IF(#REF!=6,"24-25/3","Hata13")))))),
))))))))))))))
)</f>
        <v>#REF!</v>
      </c>
      <c r="G19" s="15"/>
      <c r="H19" s="14" t="s">
        <v>115</v>
      </c>
      <c r="I19" s="14">
        <v>238524</v>
      </c>
      <c r="J19" s="14" t="s">
        <v>116</v>
      </c>
      <c r="S19" s="16">
        <v>4</v>
      </c>
      <c r="T19" s="14">
        <f>VLOOKUP($S19,[1]sistem!$I$3:$L$10,2,FALSE)</f>
        <v>0</v>
      </c>
      <c r="U19" s="14">
        <f>VLOOKUP($S19,[1]sistem!$I$3:$L$10,3,FALSE)</f>
        <v>1</v>
      </c>
      <c r="V19" s="14">
        <f>VLOOKUP($S19,[1]sistem!$I$3:$L$10,4,FALSE)</f>
        <v>1</v>
      </c>
      <c r="W19" s="14" t="e">
        <f>VLOOKUP($BB19,[1]sistem!$I$13:$L$14,2,FALSE)*#REF!</f>
        <v>#REF!</v>
      </c>
      <c r="X19" s="14" t="e">
        <f>VLOOKUP($BB19,[1]sistem!$I$13:$L$14,3,FALSE)*#REF!</f>
        <v>#REF!</v>
      </c>
      <c r="Y19" s="14" t="e">
        <f>VLOOKUP($BB19,[1]sistem!$I$13:$L$14,4,FALSE)*#REF!</f>
        <v>#REF!</v>
      </c>
      <c r="Z19" s="14" t="e">
        <f t="shared" si="0"/>
        <v>#REF!</v>
      </c>
      <c r="AA19" s="14" t="e">
        <f t="shared" si="0"/>
        <v>#REF!</v>
      </c>
      <c r="AB19" s="14" t="e">
        <f t="shared" si="0"/>
        <v>#REF!</v>
      </c>
      <c r="AC19" s="14" t="e">
        <f t="shared" si="1"/>
        <v>#REF!</v>
      </c>
      <c r="AD19" s="14">
        <f>VLOOKUP(BB19,[1]sistem!$I$18:$J$19,2,FALSE)</f>
        <v>14</v>
      </c>
      <c r="AE19" s="14">
        <v>0.25</v>
      </c>
      <c r="AF19" s="14">
        <f>VLOOKUP($S19,[1]sistem!$I$3:$M$10,5,FALSE)</f>
        <v>1</v>
      </c>
      <c r="AG19" s="14">
        <v>4</v>
      </c>
      <c r="AI19" s="14">
        <f>AG19*AM19</f>
        <v>56</v>
      </c>
      <c r="AJ19" s="14">
        <f>VLOOKUP($S19,[1]sistem!$I$3:$N$10,6,FALSE)</f>
        <v>2</v>
      </c>
      <c r="AK19" s="14">
        <v>2</v>
      </c>
      <c r="AL19" s="14">
        <f t="shared" si="2"/>
        <v>4</v>
      </c>
      <c r="AM19" s="14">
        <f>VLOOKUP($BB19,[1]sistem!$I$18:$K$19,3,FALSE)</f>
        <v>14</v>
      </c>
      <c r="AN19" s="14" t="e">
        <f>AM19*#REF!</f>
        <v>#REF!</v>
      </c>
      <c r="AO19" s="14" t="e">
        <f t="shared" si="3"/>
        <v>#REF!</v>
      </c>
      <c r="AP19" s="14">
        <f t="shared" si="4"/>
        <v>25</v>
      </c>
      <c r="AQ19" s="14" t="e">
        <f t="shared" si="5"/>
        <v>#REF!</v>
      </c>
      <c r="AR19" s="14" t="e">
        <f>ROUND(AQ19-#REF!,0)</f>
        <v>#REF!</v>
      </c>
      <c r="AS19" s="14">
        <f>IF(BB19="s",IF(S19=0,0,
IF(S19=1,#REF!*4*4,
IF(S19=2,0,
IF(S19=3,#REF!*4*2,
IF(S19=4,0,
IF(S19=5,0,
IF(S19=6,0,
IF(S19=7,0)))))))),
IF(BB19="t",
IF(S19=0,0,
IF(S19=1,#REF!*4*4*0.8,
IF(S19=2,0,
IF(S19=3,#REF!*4*2*0.8,
IF(S19=4,0,
IF(S19=5,0,
IF(S19=6,0,
IF(S19=7,0))))))))))</f>
        <v>0</v>
      </c>
      <c r="AT19" s="14" t="e">
        <f>IF(BB19="s",
IF(S19=0,0,
IF(S19=1,0,
IF(S19=2,#REF!*4*2,
IF(S19=3,#REF!*4,
IF(S19=4,#REF!*4,
IF(S19=5,0,
IF(S19=6,0,
IF(S19=7,#REF!*4)))))))),
IF(BB19="t",
IF(S19=0,0,
IF(S19=1,0,
IF(S19=2,#REF!*4*2*0.8,
IF(S19=3,#REF!*4*0.8,
IF(S19=4,#REF!*4*0.8,
IF(S19=5,0,
IF(S19=6,0,
IF(S19=7,#REF!*4))))))))))</f>
        <v>#REF!</v>
      </c>
      <c r="AU19" s="14" t="e">
        <f>IF(BB19="s",
IF(S19=0,0,
IF(S19=1,#REF!*2,
IF(S19=2,#REF!*2,
IF(S19=3,#REF!*2,
IF(S19=4,#REF!*2,
IF(S19=5,#REF!*2,
IF(S19=6,#REF!*2,
IF(S19=7,#REF!*2)))))))),
IF(BB19="t",
IF(S19=0,#REF!*2*0.8,
IF(S19=1,#REF!*2*0.8,
IF(S19=2,#REF!*2*0.8,
IF(S19=3,#REF!*2*0.8,
IF(S19=4,#REF!*2*0.8,
IF(S19=5,#REF!*2*0.8,
IF(S19=6,#REF!*1*0.8,
IF(S19=7,#REF!*2))))))))))</f>
        <v>#REF!</v>
      </c>
      <c r="AV19" s="14" t="e">
        <f t="shared" si="6"/>
        <v>#REF!</v>
      </c>
      <c r="AW19" s="14" t="e">
        <f>IF(BB19="s",
IF(S19=0,0,
IF(S19=1,(14-2)*(#REF!+#REF!)/4*4,
IF(S19=2,(14-2)*(#REF!+#REF!)/4*2,
IF(S19=3,(14-2)*(#REF!+#REF!)/4*3,
IF(S19=4,(14-2)*(#REF!+#REF!)/4,
IF(S19=5,(14-2)*#REF!/4,
IF(S19=6,0,
IF(S19=7,(14)*#REF!)))))))),
IF(BB19="t",
IF(S19=0,0,
IF(S19=1,(11-2)*(#REF!+#REF!)/4*4,
IF(S19=2,(11-2)*(#REF!+#REF!)/4*2,
IF(S19=3,(11-2)*(#REF!+#REF!)/4*3,
IF(S19=4,(11-2)*(#REF!+#REF!)/4,
IF(S19=5,(11-2)*#REF!/4,
IF(S19=6,0,
IF(S19=7,(11)*#REF!))))))))))</f>
        <v>#REF!</v>
      </c>
      <c r="AX19" s="14" t="e">
        <f t="shared" si="7"/>
        <v>#REF!</v>
      </c>
      <c r="AY19" s="14">
        <f t="shared" si="8"/>
        <v>8</v>
      </c>
      <c r="AZ19" s="14">
        <f t="shared" si="9"/>
        <v>4</v>
      </c>
      <c r="BA19" s="14" t="e">
        <f t="shared" si="10"/>
        <v>#REF!</v>
      </c>
      <c r="BB19" s="14" t="s">
        <v>87</v>
      </c>
      <c r="BC19" s="14" t="e">
        <f>IF(BI19="A",0,IF(BB19="s",14*#REF!,IF(BB19="T",11*#REF!,"HATA")))</f>
        <v>#REF!</v>
      </c>
      <c r="BD19" s="14" t="e">
        <f t="shared" si="11"/>
        <v>#REF!</v>
      </c>
      <c r="BE19" s="14" t="e">
        <f t="shared" si="12"/>
        <v>#REF!</v>
      </c>
      <c r="BF19" s="14" t="e">
        <f>IF(BE19-#REF!=0,"DOĞRU","YANLIŞ")</f>
        <v>#REF!</v>
      </c>
      <c r="BG19" s="14" t="e">
        <f>#REF!-BE19</f>
        <v>#REF!</v>
      </c>
      <c r="BH19" s="14">
        <v>0</v>
      </c>
      <c r="BJ19" s="14">
        <v>0</v>
      </c>
      <c r="BL19" s="14">
        <v>4</v>
      </c>
      <c r="BN19" s="5" t="e">
        <f>#REF!*14</f>
        <v>#REF!</v>
      </c>
      <c r="BO19" s="6"/>
      <c r="BP19" s="7"/>
      <c r="BQ19" s="8"/>
      <c r="BR19" s="8"/>
      <c r="BS19" s="8"/>
      <c r="BT19" s="8"/>
      <c r="BU19" s="8"/>
      <c r="BV19" s="9"/>
      <c r="BW19" s="10"/>
      <c r="BX19" s="11"/>
      <c r="CE19" s="8"/>
      <c r="CF19" s="17"/>
      <c r="CG19" s="17"/>
      <c r="CH19" s="17"/>
      <c r="CI19" s="17"/>
    </row>
    <row r="20" spans="1:87" hidden="1" x14ac:dyDescent="0.25">
      <c r="A20" s="14" t="s">
        <v>131</v>
      </c>
      <c r="B20" s="14" t="s">
        <v>132</v>
      </c>
      <c r="C20" s="14" t="s">
        <v>132</v>
      </c>
      <c r="D20" s="15" t="s">
        <v>90</v>
      </c>
      <c r="E20" s="15" t="s">
        <v>90</v>
      </c>
      <c r="F20" s="15" t="e">
        <f>IF(BB20="S",
IF(#REF!+BJ20=2012,
IF(#REF!=1,"12-13/1",
IF(#REF!=2,"12-13/2",
IF(#REF!=3,"13-14/1",
IF(#REF!=4,"13-14/2","Hata1")))),
IF(#REF!+BJ20=2013,
IF(#REF!=1,"13-14/1",
IF(#REF!=2,"13-14/2",
IF(#REF!=3,"14-15/1",
IF(#REF!=4,"14-15/2","Hata2")))),
IF(#REF!+BJ20=2014,
IF(#REF!=1,"14-15/1",
IF(#REF!=2,"14-15/2",
IF(#REF!=3,"15-16/1",
IF(#REF!=4,"15-16/2","Hata3")))),
IF(#REF!+BJ20=2015,
IF(#REF!=1,"15-16/1",
IF(#REF!=2,"15-16/2",
IF(#REF!=3,"16-17/1",
IF(#REF!=4,"16-17/2","Hata4")))),
IF(#REF!+BJ20=2016,
IF(#REF!=1,"16-17/1",
IF(#REF!=2,"16-17/2",
IF(#REF!=3,"17-18/1",
IF(#REF!=4,"17-18/2","Hata5")))),
IF(#REF!+BJ20=2017,
IF(#REF!=1,"17-18/1",
IF(#REF!=2,"17-18/2",
IF(#REF!=3,"18-19/1",
IF(#REF!=4,"18-19/2","Hata6")))),
IF(#REF!+BJ20=2018,
IF(#REF!=1,"18-19/1",
IF(#REF!=2,"18-19/2",
IF(#REF!=3,"19-20/1",
IF(#REF!=4,"19-20/2","Hata7")))),
IF(#REF!+BJ20=2019,
IF(#REF!=1,"19-20/1",
IF(#REF!=2,"19-20/2",
IF(#REF!=3,"20-21/1",
IF(#REF!=4,"20-21/2","Hata8")))),
IF(#REF!+BJ20=2020,
IF(#REF!=1,"20-21/1",
IF(#REF!=2,"20-21/2",
IF(#REF!=3,"21-22/1",
IF(#REF!=4,"21-22/2","Hata9")))),
IF(#REF!+BJ20=2021,
IF(#REF!=1,"21-22/1",
IF(#REF!=2,"21-22/2",
IF(#REF!=3,"22-23/1",
IF(#REF!=4,"22-23/2","Hata10")))),
IF(#REF!+BJ20=2022,
IF(#REF!=1,"22-23/1",
IF(#REF!=2,"22-23/2",
IF(#REF!=3,"23-24/1",
IF(#REF!=4,"23-24/2","Hata11")))),
IF(#REF!+BJ20=2023,
IF(#REF!=1,"23-24/1",
IF(#REF!=2,"23-24/2",
IF(#REF!=3,"24-25/1",
IF(#REF!=4,"24-25/2","Hata12")))),
)))))))))))),
IF(BB20="T",
IF(#REF!+BJ20=2012,
IF(#REF!=1,"12-13/1",
IF(#REF!=2,"12-13/2",
IF(#REF!=3,"12-13/3",
IF(#REF!=4,"13-14/1",
IF(#REF!=5,"13-14/2",
IF(#REF!=6,"13-14/3","Hata1")))))),
IF(#REF!+BJ20=2013,
IF(#REF!=1,"13-14/1",
IF(#REF!=2,"13-14/2",
IF(#REF!=3,"13-14/3",
IF(#REF!=4,"14-15/1",
IF(#REF!=5,"14-15/2",
IF(#REF!=6,"14-15/3","Hata2")))))),
IF(#REF!+BJ20=2014,
IF(#REF!=1,"14-15/1",
IF(#REF!=2,"14-15/2",
IF(#REF!=3,"14-15/3",
IF(#REF!=4,"15-16/1",
IF(#REF!=5,"15-16/2",
IF(#REF!=6,"15-16/3","Hata3")))))),
IF(AND(#REF!+#REF!&gt;2014,#REF!+#REF!&lt;2015,BJ20=1),
IF(#REF!=0.1,"14-15/0.1",
IF(#REF!=0.2,"14-15/0.2",
IF(#REF!=0.3,"14-15/0.3","Hata4"))),
IF(#REF!+BJ20=2015,
IF(#REF!=1,"15-16/1",
IF(#REF!=2,"15-16/2",
IF(#REF!=3,"15-16/3",
IF(#REF!=4,"16-17/1",
IF(#REF!=5,"16-17/2",
IF(#REF!=6,"16-17/3","Hata5")))))),
IF(#REF!+BJ20=2016,
IF(#REF!=1,"16-17/1",
IF(#REF!=2,"16-17/2",
IF(#REF!=3,"16-17/3",
IF(#REF!=4,"17-18/1",
IF(#REF!=5,"17-18/2",
IF(#REF!=6,"17-18/3","Hata6")))))),
IF(#REF!+BJ20=2017,
IF(#REF!=1,"17-18/1",
IF(#REF!=2,"17-18/2",
IF(#REF!=3,"17-18/3",
IF(#REF!=4,"18-19/1",
IF(#REF!=5,"18-19/2",
IF(#REF!=6,"18-19/3","Hata7")))))),
IF(#REF!+BJ20=2018,
IF(#REF!=1,"18-19/1",
IF(#REF!=2,"18-19/2",
IF(#REF!=3,"18-19/3",
IF(#REF!=4,"19-20/1",
IF(#REF!=5," 19-20/2",
IF(#REF!=6,"19-20/3","Hata8")))))),
IF(#REF!+BJ20=2019,
IF(#REF!=1,"19-20/1",
IF(#REF!=2,"19-20/2",
IF(#REF!=3,"19-20/3",
IF(#REF!=4,"20-21/1",
IF(#REF!=5,"20-21/2",
IF(#REF!=6,"20-21/3","Hata9")))))),
IF(#REF!+BJ20=2020,
IF(#REF!=1,"20-21/1",
IF(#REF!=2,"20-21/2",
IF(#REF!=3,"20-21/3",
IF(#REF!=4,"21-22/1",
IF(#REF!=5,"21-22/2",
IF(#REF!=6,"21-22/3","Hata10")))))),
IF(#REF!+BJ20=2021,
IF(#REF!=1,"21-22/1",
IF(#REF!=2,"21-22/2",
IF(#REF!=3,"21-22/3",
IF(#REF!=4,"22-23/1",
IF(#REF!=5,"22-23/2",
IF(#REF!=6,"22-23/3","Hata11")))))),
IF(#REF!+BJ20=2022,
IF(#REF!=1,"22-23/1",
IF(#REF!=2,"22-23/2",
IF(#REF!=3,"22-23/3",
IF(#REF!=4,"23-24/1",
IF(#REF!=5,"23-24/2",
IF(#REF!=6,"23-24/3","Hata12")))))),
IF(#REF!+BJ20=2023,
IF(#REF!=1,"23-24/1",
IF(#REF!=2,"23-24/2",
IF(#REF!=3,"23-24/3",
IF(#REF!=4,"24-25/1",
IF(#REF!=5,"24-25/2",
IF(#REF!=6,"24-25/3","Hata13")))))),
))))))))))))))
)</f>
        <v>#REF!</v>
      </c>
      <c r="G20" s="15"/>
      <c r="H20" s="14" t="s">
        <v>115</v>
      </c>
      <c r="I20" s="14">
        <v>238524</v>
      </c>
      <c r="J20" s="14" t="s">
        <v>116</v>
      </c>
      <c r="Q20" s="14" t="s">
        <v>133</v>
      </c>
      <c r="R20" s="14" t="s">
        <v>133</v>
      </c>
      <c r="S20" s="16">
        <v>7</v>
      </c>
      <c r="T20" s="14">
        <f>VLOOKUP($S20,[1]sistem!$I$3:$L$10,2,FALSE)</f>
        <v>0</v>
      </c>
      <c r="U20" s="14">
        <f>VLOOKUP($S20,[1]sistem!$I$3:$L$10,3,FALSE)</f>
        <v>1</v>
      </c>
      <c r="V20" s="14">
        <f>VLOOKUP($S20,[1]sistem!$I$3:$L$10,4,FALSE)</f>
        <v>1</v>
      </c>
      <c r="W20" s="14" t="e">
        <f>VLOOKUP($BB20,[1]sistem!$I$13:$L$14,2,FALSE)*#REF!</f>
        <v>#REF!</v>
      </c>
      <c r="X20" s="14" t="e">
        <f>VLOOKUP($BB20,[1]sistem!$I$13:$L$14,3,FALSE)*#REF!</f>
        <v>#REF!</v>
      </c>
      <c r="Y20" s="14" t="e">
        <f>VLOOKUP($BB20,[1]sistem!$I$13:$L$14,4,FALSE)*#REF!</f>
        <v>#REF!</v>
      </c>
      <c r="Z20" s="14" t="e">
        <f t="shared" si="0"/>
        <v>#REF!</v>
      </c>
      <c r="AA20" s="14" t="e">
        <f t="shared" si="0"/>
        <v>#REF!</v>
      </c>
      <c r="AB20" s="14" t="e">
        <f t="shared" si="0"/>
        <v>#REF!</v>
      </c>
      <c r="AC20" s="14" t="e">
        <f t="shared" si="1"/>
        <v>#REF!</v>
      </c>
      <c r="AD20" s="14">
        <f>VLOOKUP(BB20,[1]sistem!$I$18:$J$19,2,FALSE)</f>
        <v>14</v>
      </c>
      <c r="AE20" s="14">
        <v>0.25</v>
      </c>
      <c r="AF20" s="14">
        <f>VLOOKUP($S20,[1]sistem!$I$3:$M$10,5,FALSE)</f>
        <v>1</v>
      </c>
      <c r="AI20" s="14" t="e">
        <f>(#REF!+#REF!)*AD20</f>
        <v>#REF!</v>
      </c>
      <c r="AJ20" s="14">
        <f>VLOOKUP($S20,[1]sistem!$I$3:$N$10,6,FALSE)</f>
        <v>2</v>
      </c>
      <c r="AK20" s="14">
        <v>2</v>
      </c>
      <c r="AL20" s="14">
        <f t="shared" si="2"/>
        <v>4</v>
      </c>
      <c r="AM20" s="14">
        <f>VLOOKUP($BB20,[1]sistem!$I$18:$K$19,3,FALSE)</f>
        <v>14</v>
      </c>
      <c r="AN20" s="14" t="e">
        <f>AM20*#REF!</f>
        <v>#REF!</v>
      </c>
      <c r="AO20" s="14" t="e">
        <f t="shared" si="3"/>
        <v>#REF!</v>
      </c>
      <c r="AP20" s="14">
        <f t="shared" si="4"/>
        <v>25</v>
      </c>
      <c r="AQ20" s="14" t="e">
        <f t="shared" si="5"/>
        <v>#REF!</v>
      </c>
      <c r="AR20" s="14" t="e">
        <f>ROUND(AQ20-#REF!,0)</f>
        <v>#REF!</v>
      </c>
      <c r="AS20" s="14">
        <f>IF(BB20="s",IF(S20=0,0,
IF(S20=1,#REF!*4*4,
IF(S20=2,0,
IF(S20=3,#REF!*4*2,
IF(S20=4,0,
IF(S20=5,0,
IF(S20=6,0,
IF(S20=7,0)))))))),
IF(BB20="t",
IF(S20=0,0,
IF(S20=1,#REF!*4*4*0.8,
IF(S20=2,0,
IF(S20=3,#REF!*4*2*0.8,
IF(S20=4,0,
IF(S20=5,0,
IF(S20=6,0,
IF(S20=7,0))))))))))</f>
        <v>0</v>
      </c>
      <c r="AT20" s="14" t="e">
        <f>IF(BB20="s",
IF(S20=0,0,
IF(S20=1,0,
IF(S20=2,#REF!*4*2,
IF(S20=3,#REF!*4,
IF(S20=4,#REF!*4,
IF(S20=5,0,
IF(S20=6,0,
IF(S20=7,#REF!*4)))))))),
IF(BB20="t",
IF(S20=0,0,
IF(S20=1,0,
IF(S20=2,#REF!*4*2*0.8,
IF(S20=3,#REF!*4*0.8,
IF(S20=4,#REF!*4*0.8,
IF(S20=5,0,
IF(S20=6,0,
IF(S20=7,#REF!*4))))))))))</f>
        <v>#REF!</v>
      </c>
      <c r="AU20" s="14" t="e">
        <f>IF(BB20="s",
IF(S20=0,0,
IF(S20=1,#REF!*2,
IF(S20=2,#REF!*2,
IF(S20=3,#REF!*2,
IF(S20=4,#REF!*2,
IF(S20=5,#REF!*2,
IF(S20=6,#REF!*2,
IF(S20=7,#REF!*2)))))))),
IF(BB20="t",
IF(S20=0,#REF!*2*0.8,
IF(S20=1,#REF!*2*0.8,
IF(S20=2,#REF!*2*0.8,
IF(S20=3,#REF!*2*0.8,
IF(S20=4,#REF!*2*0.8,
IF(S20=5,#REF!*2*0.8,
IF(S20=6,#REF!*1*0.8,
IF(S20=7,#REF!*2))))))))))</f>
        <v>#REF!</v>
      </c>
      <c r="AV20" s="14" t="e">
        <f t="shared" si="6"/>
        <v>#REF!</v>
      </c>
      <c r="AW20" s="14" t="e">
        <f>IF(BB20="s",
IF(S20=0,0,
IF(S20=1,(14-2)*(#REF!+#REF!)/4*4,
IF(S20=2,(14-2)*(#REF!+#REF!)/4*2,
IF(S20=3,(14-2)*(#REF!+#REF!)/4*3,
IF(S20=4,(14-2)*(#REF!+#REF!)/4,
IF(S20=5,(14-2)*#REF!/4,
IF(S20=6,0,
IF(S20=7,(14)*#REF!)))))))),
IF(BB20="t",
IF(S20=0,0,
IF(S20=1,(11-2)*(#REF!+#REF!)/4*4,
IF(S20=2,(11-2)*(#REF!+#REF!)/4*2,
IF(S20=3,(11-2)*(#REF!+#REF!)/4*3,
IF(S20=4,(11-2)*(#REF!+#REF!)/4,
IF(S20=5,(11-2)*#REF!/4,
IF(S20=6,0,
IF(S20=7,(11)*#REF!))))))))))</f>
        <v>#REF!</v>
      </c>
      <c r="AX20" s="14" t="e">
        <f t="shared" si="7"/>
        <v>#REF!</v>
      </c>
      <c r="AY20" s="14">
        <f t="shared" si="8"/>
        <v>8</v>
      </c>
      <c r="AZ20" s="14">
        <f t="shared" si="9"/>
        <v>4</v>
      </c>
      <c r="BA20" s="14" t="e">
        <f t="shared" si="10"/>
        <v>#REF!</v>
      </c>
      <c r="BB20" s="14" t="s">
        <v>87</v>
      </c>
      <c r="BC20" s="14">
        <f>IF(BI20="A",0,IF(BB20="s",14*#REF!,IF(BB20="T",11*#REF!,"HATA")))</f>
        <v>0</v>
      </c>
      <c r="BD20" s="14" t="e">
        <f t="shared" si="11"/>
        <v>#REF!</v>
      </c>
      <c r="BE20" s="14" t="e">
        <f t="shared" si="12"/>
        <v>#REF!</v>
      </c>
      <c r="BF20" s="14" t="e">
        <f>IF(BE20-#REF!=0,"DOĞRU","YANLIŞ")</f>
        <v>#REF!</v>
      </c>
      <c r="BG20" s="14" t="e">
        <f>#REF!-BE20</f>
        <v>#REF!</v>
      </c>
      <c r="BH20" s="14">
        <v>0</v>
      </c>
      <c r="BI20" s="14" t="s">
        <v>93</v>
      </c>
      <c r="BJ20" s="14">
        <v>0</v>
      </c>
      <c r="BL20" s="14">
        <v>7</v>
      </c>
      <c r="BN20" s="5" t="e">
        <f>#REF!*14</f>
        <v>#REF!</v>
      </c>
      <c r="BO20" s="6"/>
      <c r="BP20" s="7"/>
      <c r="BQ20" s="8"/>
      <c r="BR20" s="8"/>
      <c r="BS20" s="8"/>
      <c r="BT20" s="8"/>
      <c r="BU20" s="8"/>
      <c r="BV20" s="9"/>
      <c r="BW20" s="10"/>
      <c r="BX20" s="11"/>
      <c r="CE20" s="8"/>
      <c r="CF20" s="17"/>
      <c r="CG20" s="17"/>
      <c r="CH20" s="17"/>
      <c r="CI20" s="17"/>
    </row>
    <row r="21" spans="1:87" hidden="1" x14ac:dyDescent="0.25">
      <c r="A21" s="14" t="s">
        <v>134</v>
      </c>
      <c r="B21" s="14" t="s">
        <v>135</v>
      </c>
      <c r="C21" s="14" t="s">
        <v>135</v>
      </c>
      <c r="D21" s="15" t="s">
        <v>84</v>
      </c>
      <c r="E21" s="15">
        <v>1</v>
      </c>
      <c r="F21" s="15" t="e">
        <f>IF(BB21="S",
IF(#REF!+BJ21=2012,
IF(#REF!=1,"12-13/1",
IF(#REF!=2,"12-13/2",
IF(#REF!=3,"13-14/1",
IF(#REF!=4,"13-14/2","Hata1")))),
IF(#REF!+BJ21=2013,
IF(#REF!=1,"13-14/1",
IF(#REF!=2,"13-14/2",
IF(#REF!=3,"14-15/1",
IF(#REF!=4,"14-15/2","Hata2")))),
IF(#REF!+BJ21=2014,
IF(#REF!=1,"14-15/1",
IF(#REF!=2,"14-15/2",
IF(#REF!=3,"15-16/1",
IF(#REF!=4,"15-16/2","Hata3")))),
IF(#REF!+BJ21=2015,
IF(#REF!=1,"15-16/1",
IF(#REF!=2,"15-16/2",
IF(#REF!=3,"16-17/1",
IF(#REF!=4,"16-17/2","Hata4")))),
IF(#REF!+BJ21=2016,
IF(#REF!=1,"16-17/1",
IF(#REF!=2,"16-17/2",
IF(#REF!=3,"17-18/1",
IF(#REF!=4,"17-18/2","Hata5")))),
IF(#REF!+BJ21=2017,
IF(#REF!=1,"17-18/1",
IF(#REF!=2,"17-18/2",
IF(#REF!=3,"18-19/1",
IF(#REF!=4,"18-19/2","Hata6")))),
IF(#REF!+BJ21=2018,
IF(#REF!=1,"18-19/1",
IF(#REF!=2,"18-19/2",
IF(#REF!=3,"19-20/1",
IF(#REF!=4,"19-20/2","Hata7")))),
IF(#REF!+BJ21=2019,
IF(#REF!=1,"19-20/1",
IF(#REF!=2,"19-20/2",
IF(#REF!=3,"20-21/1",
IF(#REF!=4,"20-21/2","Hata8")))),
IF(#REF!+BJ21=2020,
IF(#REF!=1,"20-21/1",
IF(#REF!=2,"20-21/2",
IF(#REF!=3,"21-22/1",
IF(#REF!=4,"21-22/2","Hata9")))),
IF(#REF!+BJ21=2021,
IF(#REF!=1,"21-22/1",
IF(#REF!=2,"21-22/2",
IF(#REF!=3,"22-23/1",
IF(#REF!=4,"22-23/2","Hata10")))),
IF(#REF!+BJ21=2022,
IF(#REF!=1,"22-23/1",
IF(#REF!=2,"22-23/2",
IF(#REF!=3,"23-24/1",
IF(#REF!=4,"23-24/2","Hata11")))),
IF(#REF!+BJ21=2023,
IF(#REF!=1,"23-24/1",
IF(#REF!=2,"23-24/2",
IF(#REF!=3,"24-25/1",
IF(#REF!=4,"24-25/2","Hata12")))),
)))))))))))),
IF(BB21="T",
IF(#REF!+BJ21=2012,
IF(#REF!=1,"12-13/1",
IF(#REF!=2,"12-13/2",
IF(#REF!=3,"12-13/3",
IF(#REF!=4,"13-14/1",
IF(#REF!=5,"13-14/2",
IF(#REF!=6,"13-14/3","Hata1")))))),
IF(#REF!+BJ21=2013,
IF(#REF!=1,"13-14/1",
IF(#REF!=2,"13-14/2",
IF(#REF!=3,"13-14/3",
IF(#REF!=4,"14-15/1",
IF(#REF!=5,"14-15/2",
IF(#REF!=6,"14-15/3","Hata2")))))),
IF(#REF!+BJ21=2014,
IF(#REF!=1,"14-15/1",
IF(#REF!=2,"14-15/2",
IF(#REF!=3,"14-15/3",
IF(#REF!=4,"15-16/1",
IF(#REF!=5,"15-16/2",
IF(#REF!=6,"15-16/3","Hata3")))))),
IF(AND(#REF!+#REF!&gt;2014,#REF!+#REF!&lt;2015,BJ21=1),
IF(#REF!=0.1,"14-15/0.1",
IF(#REF!=0.2,"14-15/0.2",
IF(#REF!=0.3,"14-15/0.3","Hata4"))),
IF(#REF!+BJ21=2015,
IF(#REF!=1,"15-16/1",
IF(#REF!=2,"15-16/2",
IF(#REF!=3,"15-16/3",
IF(#REF!=4,"16-17/1",
IF(#REF!=5,"16-17/2",
IF(#REF!=6,"16-17/3","Hata5")))))),
IF(#REF!+BJ21=2016,
IF(#REF!=1,"16-17/1",
IF(#REF!=2,"16-17/2",
IF(#REF!=3,"16-17/3",
IF(#REF!=4,"17-18/1",
IF(#REF!=5,"17-18/2",
IF(#REF!=6,"17-18/3","Hata6")))))),
IF(#REF!+BJ21=2017,
IF(#REF!=1,"17-18/1",
IF(#REF!=2,"17-18/2",
IF(#REF!=3,"17-18/3",
IF(#REF!=4,"18-19/1",
IF(#REF!=5,"18-19/2",
IF(#REF!=6,"18-19/3","Hata7")))))),
IF(#REF!+BJ21=2018,
IF(#REF!=1,"18-19/1",
IF(#REF!=2,"18-19/2",
IF(#REF!=3,"18-19/3",
IF(#REF!=4,"19-20/1",
IF(#REF!=5," 19-20/2",
IF(#REF!=6,"19-20/3","Hata8")))))),
IF(#REF!+BJ21=2019,
IF(#REF!=1,"19-20/1",
IF(#REF!=2,"19-20/2",
IF(#REF!=3,"19-20/3",
IF(#REF!=4,"20-21/1",
IF(#REF!=5,"20-21/2",
IF(#REF!=6,"20-21/3","Hata9")))))),
IF(#REF!+BJ21=2020,
IF(#REF!=1,"20-21/1",
IF(#REF!=2,"20-21/2",
IF(#REF!=3,"20-21/3",
IF(#REF!=4,"21-22/1",
IF(#REF!=5,"21-22/2",
IF(#REF!=6,"21-22/3","Hata10")))))),
IF(#REF!+BJ21=2021,
IF(#REF!=1,"21-22/1",
IF(#REF!=2,"21-22/2",
IF(#REF!=3,"21-22/3",
IF(#REF!=4,"22-23/1",
IF(#REF!=5,"22-23/2",
IF(#REF!=6,"22-23/3","Hata11")))))),
IF(#REF!+BJ21=2022,
IF(#REF!=1,"22-23/1",
IF(#REF!=2,"22-23/2",
IF(#REF!=3,"22-23/3",
IF(#REF!=4,"23-24/1",
IF(#REF!=5,"23-24/2",
IF(#REF!=6,"23-24/3","Hata12")))))),
IF(#REF!+BJ21=2023,
IF(#REF!=1,"23-24/1",
IF(#REF!=2,"23-24/2",
IF(#REF!=3,"23-24/3",
IF(#REF!=4,"24-25/1",
IF(#REF!=5,"24-25/2",
IF(#REF!=6,"24-25/3","Hata13")))))),
))))))))))))))
)</f>
        <v>#REF!</v>
      </c>
      <c r="G21" s="15"/>
      <c r="H21" s="14" t="s">
        <v>115</v>
      </c>
      <c r="I21" s="14">
        <v>238524</v>
      </c>
      <c r="J21" s="14" t="s">
        <v>116</v>
      </c>
      <c r="S21" s="16">
        <v>4</v>
      </c>
      <c r="T21" s="14">
        <f>VLOOKUP($S21,[1]sistem!$I$3:$L$10,2,FALSE)</f>
        <v>0</v>
      </c>
      <c r="U21" s="14">
        <f>VLOOKUP($S21,[1]sistem!$I$3:$L$10,3,FALSE)</f>
        <v>1</v>
      </c>
      <c r="V21" s="14">
        <f>VLOOKUP($S21,[1]sistem!$I$3:$L$10,4,FALSE)</f>
        <v>1</v>
      </c>
      <c r="W21" s="14" t="e">
        <f>VLOOKUP($BB21,[1]sistem!$I$13:$L$14,2,FALSE)*#REF!</f>
        <v>#REF!</v>
      </c>
      <c r="X21" s="14" t="e">
        <f>VLOOKUP($BB21,[1]sistem!$I$13:$L$14,3,FALSE)*#REF!</f>
        <v>#REF!</v>
      </c>
      <c r="Y21" s="14" t="e">
        <f>VLOOKUP($BB21,[1]sistem!$I$13:$L$14,4,FALSE)*#REF!</f>
        <v>#REF!</v>
      </c>
      <c r="Z21" s="14" t="e">
        <f t="shared" si="0"/>
        <v>#REF!</v>
      </c>
      <c r="AA21" s="14" t="e">
        <f t="shared" si="0"/>
        <v>#REF!</v>
      </c>
      <c r="AB21" s="14" t="e">
        <f t="shared" si="0"/>
        <v>#REF!</v>
      </c>
      <c r="AC21" s="14" t="e">
        <f t="shared" si="1"/>
        <v>#REF!</v>
      </c>
      <c r="AD21" s="14">
        <f>VLOOKUP(BB21,[1]sistem!$I$18:$J$19,2,FALSE)</f>
        <v>14</v>
      </c>
      <c r="AE21" s="14">
        <v>0.25</v>
      </c>
      <c r="AF21" s="14">
        <f>VLOOKUP($S21,[1]sistem!$I$3:$M$10,5,FALSE)</f>
        <v>1</v>
      </c>
      <c r="AG21" s="14">
        <v>4</v>
      </c>
      <c r="AI21" s="14">
        <f>AG21*AM21</f>
        <v>56</v>
      </c>
      <c r="AJ21" s="14">
        <f>VLOOKUP($S21,[1]sistem!$I$3:$N$10,6,FALSE)</f>
        <v>2</v>
      </c>
      <c r="AK21" s="14">
        <v>2</v>
      </c>
      <c r="AL21" s="14">
        <f t="shared" si="2"/>
        <v>4</v>
      </c>
      <c r="AM21" s="14">
        <f>VLOOKUP($BB21,[1]sistem!$I$18:$K$19,3,FALSE)</f>
        <v>14</v>
      </c>
      <c r="AN21" s="14" t="e">
        <f>AM21*#REF!</f>
        <v>#REF!</v>
      </c>
      <c r="AO21" s="14" t="e">
        <f t="shared" si="3"/>
        <v>#REF!</v>
      </c>
      <c r="AP21" s="14">
        <f t="shared" si="4"/>
        <v>25</v>
      </c>
      <c r="AQ21" s="14" t="e">
        <f t="shared" si="5"/>
        <v>#REF!</v>
      </c>
      <c r="AR21" s="14" t="e">
        <f>ROUND(AQ21-#REF!,0)</f>
        <v>#REF!</v>
      </c>
      <c r="AS21" s="14">
        <f>IF(BB21="s",IF(S21=0,0,
IF(S21=1,#REF!*4*4,
IF(S21=2,0,
IF(S21=3,#REF!*4*2,
IF(S21=4,0,
IF(S21=5,0,
IF(S21=6,0,
IF(S21=7,0)))))))),
IF(BB21="t",
IF(S21=0,0,
IF(S21=1,#REF!*4*4*0.8,
IF(S21=2,0,
IF(S21=3,#REF!*4*2*0.8,
IF(S21=4,0,
IF(S21=5,0,
IF(S21=6,0,
IF(S21=7,0))))))))))</f>
        <v>0</v>
      </c>
      <c r="AT21" s="14" t="e">
        <f>IF(BB21="s",
IF(S21=0,0,
IF(S21=1,0,
IF(S21=2,#REF!*4*2,
IF(S21=3,#REF!*4,
IF(S21=4,#REF!*4,
IF(S21=5,0,
IF(S21=6,0,
IF(S21=7,#REF!*4)))))))),
IF(BB21="t",
IF(S21=0,0,
IF(S21=1,0,
IF(S21=2,#REF!*4*2*0.8,
IF(S21=3,#REF!*4*0.8,
IF(S21=4,#REF!*4*0.8,
IF(S21=5,0,
IF(S21=6,0,
IF(S21=7,#REF!*4))))))))))</f>
        <v>#REF!</v>
      </c>
      <c r="AU21" s="14" t="e">
        <f>IF(BB21="s",
IF(S21=0,0,
IF(S21=1,#REF!*2,
IF(S21=2,#REF!*2,
IF(S21=3,#REF!*2,
IF(S21=4,#REF!*2,
IF(S21=5,#REF!*2,
IF(S21=6,#REF!*2,
IF(S21=7,#REF!*2)))))))),
IF(BB21="t",
IF(S21=0,#REF!*2*0.8,
IF(S21=1,#REF!*2*0.8,
IF(S21=2,#REF!*2*0.8,
IF(S21=3,#REF!*2*0.8,
IF(S21=4,#REF!*2*0.8,
IF(S21=5,#REF!*2*0.8,
IF(S21=6,#REF!*1*0.8,
IF(S21=7,#REF!*2))))))))))</f>
        <v>#REF!</v>
      </c>
      <c r="AV21" s="14" t="e">
        <f t="shared" si="6"/>
        <v>#REF!</v>
      </c>
      <c r="AW21" s="14" t="e">
        <f>IF(BB21="s",
IF(S21=0,0,
IF(S21=1,(14-2)*(#REF!+#REF!)/4*4,
IF(S21=2,(14-2)*(#REF!+#REF!)/4*2,
IF(S21=3,(14-2)*(#REF!+#REF!)/4*3,
IF(S21=4,(14-2)*(#REF!+#REF!)/4,
IF(S21=5,(14-2)*#REF!/4,
IF(S21=6,0,
IF(S21=7,(14)*#REF!)))))))),
IF(BB21="t",
IF(S21=0,0,
IF(S21=1,(11-2)*(#REF!+#REF!)/4*4,
IF(S21=2,(11-2)*(#REF!+#REF!)/4*2,
IF(S21=3,(11-2)*(#REF!+#REF!)/4*3,
IF(S21=4,(11-2)*(#REF!+#REF!)/4,
IF(S21=5,(11-2)*#REF!/4,
IF(S21=6,0,
IF(S21=7,(11)*#REF!))))))))))</f>
        <v>#REF!</v>
      </c>
      <c r="AX21" s="14" t="e">
        <f t="shared" si="7"/>
        <v>#REF!</v>
      </c>
      <c r="AY21" s="14">
        <f t="shared" si="8"/>
        <v>8</v>
      </c>
      <c r="AZ21" s="14">
        <f t="shared" si="9"/>
        <v>4</v>
      </c>
      <c r="BA21" s="14" t="e">
        <f t="shared" si="10"/>
        <v>#REF!</v>
      </c>
      <c r="BB21" s="14" t="s">
        <v>87</v>
      </c>
      <c r="BC21" s="14" t="e">
        <f>IF(BI21="A",0,IF(BB21="s",14*#REF!,IF(BB21="T",11*#REF!,"HATA")))</f>
        <v>#REF!</v>
      </c>
      <c r="BD21" s="14" t="e">
        <f t="shared" si="11"/>
        <v>#REF!</v>
      </c>
      <c r="BE21" s="14" t="e">
        <f t="shared" si="12"/>
        <v>#REF!</v>
      </c>
      <c r="BF21" s="14" t="e">
        <f>IF(BE21-#REF!=0,"DOĞRU","YANLIŞ")</f>
        <v>#REF!</v>
      </c>
      <c r="BG21" s="14" t="e">
        <f>#REF!-BE21</f>
        <v>#REF!</v>
      </c>
      <c r="BH21" s="14">
        <v>0</v>
      </c>
      <c r="BJ21" s="14">
        <v>0</v>
      </c>
      <c r="BL21" s="14">
        <v>4</v>
      </c>
      <c r="BN21" s="5" t="e">
        <f>#REF!*14</f>
        <v>#REF!</v>
      </c>
      <c r="BO21" s="6"/>
      <c r="BP21" s="7"/>
      <c r="BQ21" s="8"/>
      <c r="BR21" s="8"/>
      <c r="BS21" s="8"/>
      <c r="BT21" s="8"/>
      <c r="BU21" s="8"/>
      <c r="BV21" s="9"/>
      <c r="BW21" s="10"/>
      <c r="BX21" s="11"/>
      <c r="CE21" s="8"/>
      <c r="CF21" s="17"/>
      <c r="CG21" s="17"/>
      <c r="CH21" s="17"/>
      <c r="CI21" s="17"/>
    </row>
    <row r="22" spans="1:87" hidden="1" x14ac:dyDescent="0.25">
      <c r="A22" s="14" t="s">
        <v>91</v>
      </c>
      <c r="B22" s="14" t="s">
        <v>92</v>
      </c>
      <c r="C22" s="14" t="s">
        <v>92</v>
      </c>
      <c r="D22" s="15" t="s">
        <v>90</v>
      </c>
      <c r="E22" s="15" t="s">
        <v>90</v>
      </c>
      <c r="F22" s="15" t="e">
        <f>IF(BB22="S",
IF(#REF!+BJ22=2012,
IF(#REF!=1,"12-13/1",
IF(#REF!=2,"12-13/2",
IF(#REF!=3,"13-14/1",
IF(#REF!=4,"13-14/2","Hata1")))),
IF(#REF!+BJ22=2013,
IF(#REF!=1,"13-14/1",
IF(#REF!=2,"13-14/2",
IF(#REF!=3,"14-15/1",
IF(#REF!=4,"14-15/2","Hata2")))),
IF(#REF!+BJ22=2014,
IF(#REF!=1,"14-15/1",
IF(#REF!=2,"14-15/2",
IF(#REF!=3,"15-16/1",
IF(#REF!=4,"15-16/2","Hata3")))),
IF(#REF!+BJ22=2015,
IF(#REF!=1,"15-16/1",
IF(#REF!=2,"15-16/2",
IF(#REF!=3,"16-17/1",
IF(#REF!=4,"16-17/2","Hata4")))),
IF(#REF!+BJ22=2016,
IF(#REF!=1,"16-17/1",
IF(#REF!=2,"16-17/2",
IF(#REF!=3,"17-18/1",
IF(#REF!=4,"17-18/2","Hata5")))),
IF(#REF!+BJ22=2017,
IF(#REF!=1,"17-18/1",
IF(#REF!=2,"17-18/2",
IF(#REF!=3,"18-19/1",
IF(#REF!=4,"18-19/2","Hata6")))),
IF(#REF!+BJ22=2018,
IF(#REF!=1,"18-19/1",
IF(#REF!=2,"18-19/2",
IF(#REF!=3,"19-20/1",
IF(#REF!=4,"19-20/2","Hata7")))),
IF(#REF!+BJ22=2019,
IF(#REF!=1,"19-20/1",
IF(#REF!=2,"19-20/2",
IF(#REF!=3,"20-21/1",
IF(#REF!=4,"20-21/2","Hata8")))),
IF(#REF!+BJ22=2020,
IF(#REF!=1,"20-21/1",
IF(#REF!=2,"20-21/2",
IF(#REF!=3,"21-22/1",
IF(#REF!=4,"21-22/2","Hata9")))),
IF(#REF!+BJ22=2021,
IF(#REF!=1,"21-22/1",
IF(#REF!=2,"21-22/2",
IF(#REF!=3,"22-23/1",
IF(#REF!=4,"22-23/2","Hata10")))),
IF(#REF!+BJ22=2022,
IF(#REF!=1,"22-23/1",
IF(#REF!=2,"22-23/2",
IF(#REF!=3,"23-24/1",
IF(#REF!=4,"23-24/2","Hata11")))),
IF(#REF!+BJ22=2023,
IF(#REF!=1,"23-24/1",
IF(#REF!=2,"23-24/2",
IF(#REF!=3,"24-25/1",
IF(#REF!=4,"24-25/2","Hata12")))),
)))))))))))),
IF(BB22="T",
IF(#REF!+BJ22=2012,
IF(#REF!=1,"12-13/1",
IF(#REF!=2,"12-13/2",
IF(#REF!=3,"12-13/3",
IF(#REF!=4,"13-14/1",
IF(#REF!=5,"13-14/2",
IF(#REF!=6,"13-14/3","Hata1")))))),
IF(#REF!+BJ22=2013,
IF(#REF!=1,"13-14/1",
IF(#REF!=2,"13-14/2",
IF(#REF!=3,"13-14/3",
IF(#REF!=4,"14-15/1",
IF(#REF!=5,"14-15/2",
IF(#REF!=6,"14-15/3","Hata2")))))),
IF(#REF!+BJ22=2014,
IF(#REF!=1,"14-15/1",
IF(#REF!=2,"14-15/2",
IF(#REF!=3,"14-15/3",
IF(#REF!=4,"15-16/1",
IF(#REF!=5,"15-16/2",
IF(#REF!=6,"15-16/3","Hata3")))))),
IF(AND(#REF!+#REF!&gt;2014,#REF!+#REF!&lt;2015,BJ22=1),
IF(#REF!=0.1,"14-15/0.1",
IF(#REF!=0.2,"14-15/0.2",
IF(#REF!=0.3,"14-15/0.3","Hata4"))),
IF(#REF!+BJ22=2015,
IF(#REF!=1,"15-16/1",
IF(#REF!=2,"15-16/2",
IF(#REF!=3,"15-16/3",
IF(#REF!=4,"16-17/1",
IF(#REF!=5,"16-17/2",
IF(#REF!=6,"16-17/3","Hata5")))))),
IF(#REF!+BJ22=2016,
IF(#REF!=1,"16-17/1",
IF(#REF!=2,"16-17/2",
IF(#REF!=3,"16-17/3",
IF(#REF!=4,"17-18/1",
IF(#REF!=5,"17-18/2",
IF(#REF!=6,"17-18/3","Hata6")))))),
IF(#REF!+BJ22=2017,
IF(#REF!=1,"17-18/1",
IF(#REF!=2,"17-18/2",
IF(#REF!=3,"17-18/3",
IF(#REF!=4,"18-19/1",
IF(#REF!=5,"18-19/2",
IF(#REF!=6,"18-19/3","Hata7")))))),
IF(#REF!+BJ22=2018,
IF(#REF!=1,"18-19/1",
IF(#REF!=2,"18-19/2",
IF(#REF!=3,"18-19/3",
IF(#REF!=4,"19-20/1",
IF(#REF!=5," 19-20/2",
IF(#REF!=6,"19-20/3","Hata8")))))),
IF(#REF!+BJ22=2019,
IF(#REF!=1,"19-20/1",
IF(#REF!=2,"19-20/2",
IF(#REF!=3,"19-20/3",
IF(#REF!=4,"20-21/1",
IF(#REF!=5,"20-21/2",
IF(#REF!=6,"20-21/3","Hata9")))))),
IF(#REF!+BJ22=2020,
IF(#REF!=1,"20-21/1",
IF(#REF!=2,"20-21/2",
IF(#REF!=3,"20-21/3",
IF(#REF!=4,"21-22/1",
IF(#REF!=5,"21-22/2",
IF(#REF!=6,"21-22/3","Hata10")))))),
IF(#REF!+BJ22=2021,
IF(#REF!=1,"21-22/1",
IF(#REF!=2,"21-22/2",
IF(#REF!=3,"21-22/3",
IF(#REF!=4,"22-23/1",
IF(#REF!=5,"22-23/2",
IF(#REF!=6,"22-23/3","Hata11")))))),
IF(#REF!+BJ22=2022,
IF(#REF!=1,"22-23/1",
IF(#REF!=2,"22-23/2",
IF(#REF!=3,"22-23/3",
IF(#REF!=4,"23-24/1",
IF(#REF!=5,"23-24/2",
IF(#REF!=6,"23-24/3","Hata12")))))),
IF(#REF!+BJ22=2023,
IF(#REF!=1,"23-24/1",
IF(#REF!=2,"23-24/2",
IF(#REF!=3,"23-24/3",
IF(#REF!=4,"24-25/1",
IF(#REF!=5,"24-25/2",
IF(#REF!=6,"24-25/3","Hata13")))))),
))))))))))))))
)</f>
        <v>#REF!</v>
      </c>
      <c r="G22" s="15"/>
      <c r="H22" s="14" t="s">
        <v>115</v>
      </c>
      <c r="I22" s="14">
        <v>238524</v>
      </c>
      <c r="J22" s="14" t="s">
        <v>116</v>
      </c>
      <c r="L22" s="14">
        <v>4358</v>
      </c>
      <c r="S22" s="16">
        <v>0</v>
      </c>
      <c r="T22" s="14">
        <f>VLOOKUP($S22,[1]sistem!$I$3:$L$10,2,FALSE)</f>
        <v>0</v>
      </c>
      <c r="U22" s="14">
        <f>VLOOKUP($S22,[1]sistem!$I$3:$L$10,3,FALSE)</f>
        <v>0</v>
      </c>
      <c r="V22" s="14">
        <f>VLOOKUP($S22,[1]sistem!$I$3:$L$10,4,FALSE)</f>
        <v>0</v>
      </c>
      <c r="W22" s="14" t="e">
        <f>VLOOKUP($BB22,[1]sistem!$I$13:$L$14,2,FALSE)*#REF!</f>
        <v>#REF!</v>
      </c>
      <c r="X22" s="14" t="e">
        <f>VLOOKUP($BB22,[1]sistem!$I$13:$L$14,3,FALSE)*#REF!</f>
        <v>#REF!</v>
      </c>
      <c r="Y22" s="14" t="e">
        <f>VLOOKUP($BB22,[1]sistem!$I$13:$L$14,4,FALSE)*#REF!</f>
        <v>#REF!</v>
      </c>
      <c r="Z22" s="14" t="e">
        <f t="shared" si="0"/>
        <v>#REF!</v>
      </c>
      <c r="AA22" s="14" t="e">
        <f t="shared" si="0"/>
        <v>#REF!</v>
      </c>
      <c r="AB22" s="14" t="e">
        <f t="shared" si="0"/>
        <v>#REF!</v>
      </c>
      <c r="AC22" s="14" t="e">
        <f t="shared" si="1"/>
        <v>#REF!</v>
      </c>
      <c r="AD22" s="14">
        <f>VLOOKUP(BB22,[1]sistem!$I$18:$J$19,2,FALSE)</f>
        <v>14</v>
      </c>
      <c r="AE22" s="14">
        <v>0.25</v>
      </c>
      <c r="AF22" s="14">
        <f>VLOOKUP($S22,[1]sistem!$I$3:$M$10,5,FALSE)</f>
        <v>0</v>
      </c>
      <c r="AI22" s="14" t="e">
        <f>(#REF!+#REF!)*AD22</f>
        <v>#REF!</v>
      </c>
      <c r="AJ22" s="14">
        <f>VLOOKUP($S22,[1]sistem!$I$3:$N$10,6,FALSE)</f>
        <v>0</v>
      </c>
      <c r="AK22" s="14">
        <v>2</v>
      </c>
      <c r="AL22" s="14">
        <f t="shared" si="2"/>
        <v>0</v>
      </c>
      <c r="AM22" s="14">
        <f>VLOOKUP($BB22,[1]sistem!$I$18:$K$19,3,FALSE)</f>
        <v>14</v>
      </c>
      <c r="AN22" s="14" t="e">
        <f>AM22*#REF!</f>
        <v>#REF!</v>
      </c>
      <c r="AO22" s="14" t="e">
        <f t="shared" si="3"/>
        <v>#REF!</v>
      </c>
      <c r="AP22" s="14">
        <f t="shared" si="4"/>
        <v>25</v>
      </c>
      <c r="AQ22" s="14" t="e">
        <f t="shared" si="5"/>
        <v>#REF!</v>
      </c>
      <c r="AR22" s="14" t="e">
        <f>ROUND(AQ22-#REF!,0)</f>
        <v>#REF!</v>
      </c>
      <c r="AS22" s="14">
        <f>IF(BB22="s",IF(S22=0,0,
IF(S22=1,#REF!*4*4,
IF(S22=2,0,
IF(S22=3,#REF!*4*2,
IF(S22=4,0,
IF(S22=5,0,
IF(S22=6,0,
IF(S22=7,0)))))))),
IF(BB22="t",
IF(S22=0,0,
IF(S22=1,#REF!*4*4*0.8,
IF(S22=2,0,
IF(S22=3,#REF!*4*2*0.8,
IF(S22=4,0,
IF(S22=5,0,
IF(S22=6,0,
IF(S22=7,0))))))))))</f>
        <v>0</v>
      </c>
      <c r="AT22" s="14">
        <f>IF(BB22="s",
IF(S22=0,0,
IF(S22=1,0,
IF(S22=2,#REF!*4*2,
IF(S22=3,#REF!*4,
IF(S22=4,#REF!*4,
IF(S22=5,0,
IF(S22=6,0,
IF(S22=7,#REF!*4)))))))),
IF(BB22="t",
IF(S22=0,0,
IF(S22=1,0,
IF(S22=2,#REF!*4*2*0.8,
IF(S22=3,#REF!*4*0.8,
IF(S22=4,#REF!*4*0.8,
IF(S22=5,0,
IF(S22=6,0,
IF(S22=7,#REF!*4))))))))))</f>
        <v>0</v>
      </c>
      <c r="AU22" s="14">
        <f>IF(BB22="s",
IF(S22=0,0,
IF(S22=1,#REF!*2,
IF(S22=2,#REF!*2,
IF(S22=3,#REF!*2,
IF(S22=4,#REF!*2,
IF(S22=5,#REF!*2,
IF(S22=6,#REF!*2,
IF(S22=7,#REF!*2)))))))),
IF(BB22="t",
IF(S22=0,#REF!*2*0.8,
IF(S22=1,#REF!*2*0.8,
IF(S22=2,#REF!*2*0.8,
IF(S22=3,#REF!*2*0.8,
IF(S22=4,#REF!*2*0.8,
IF(S22=5,#REF!*2*0.8,
IF(S22=6,#REF!*1*0.8,
IF(S22=7,#REF!*2))))))))))</f>
        <v>0</v>
      </c>
      <c r="AV22" s="14" t="e">
        <f t="shared" si="6"/>
        <v>#REF!</v>
      </c>
      <c r="AW22" s="14">
        <f>IF(BB22="s",
IF(S22=0,0,
IF(S22=1,(14-2)*(#REF!+#REF!)/4*4,
IF(S22=2,(14-2)*(#REF!+#REF!)/4*2,
IF(S22=3,(14-2)*(#REF!+#REF!)/4*3,
IF(S22=4,(14-2)*(#REF!+#REF!)/4,
IF(S22=5,(14-2)*#REF!/4,
IF(S22=6,0,
IF(S22=7,(14)*#REF!)))))))),
IF(BB22="t",
IF(S22=0,0,
IF(S22=1,(11-2)*(#REF!+#REF!)/4*4,
IF(S22=2,(11-2)*(#REF!+#REF!)/4*2,
IF(S22=3,(11-2)*(#REF!+#REF!)/4*3,
IF(S22=4,(11-2)*(#REF!+#REF!)/4,
IF(S22=5,(11-2)*#REF!/4,
IF(S22=6,0,
IF(S22=7,(11)*#REF!))))))))))</f>
        <v>0</v>
      </c>
      <c r="AX22" s="14" t="e">
        <f t="shared" si="7"/>
        <v>#REF!</v>
      </c>
      <c r="AY22" s="14">
        <f t="shared" si="8"/>
        <v>0</v>
      </c>
      <c r="AZ22" s="14">
        <f t="shared" si="9"/>
        <v>0</v>
      </c>
      <c r="BA22" s="14">
        <f t="shared" si="10"/>
        <v>0</v>
      </c>
      <c r="BB22" s="14" t="s">
        <v>87</v>
      </c>
      <c r="BC22" s="14">
        <f>IF(BI22="A",0,IF(BB22="s",14*#REF!,IF(BB22="T",11*#REF!,"HATA")))</f>
        <v>0</v>
      </c>
      <c r="BD22" s="14">
        <f t="shared" si="11"/>
        <v>0</v>
      </c>
      <c r="BE22" s="14">
        <f t="shared" si="12"/>
        <v>0</v>
      </c>
      <c r="BF22" s="14" t="e">
        <f>IF(BE22-#REF!=0,"DOĞRU","YANLIŞ")</f>
        <v>#REF!</v>
      </c>
      <c r="BG22" s="14" t="e">
        <f>#REF!-BE22</f>
        <v>#REF!</v>
      </c>
      <c r="BH22" s="14">
        <v>0</v>
      </c>
      <c r="BI22" s="14" t="s">
        <v>93</v>
      </c>
      <c r="BJ22" s="14">
        <v>0</v>
      </c>
      <c r="BL22" s="14">
        <v>0</v>
      </c>
      <c r="BN22" s="5" t="e">
        <f>#REF!*14</f>
        <v>#REF!</v>
      </c>
      <c r="BO22" s="6"/>
      <c r="BP22" s="7"/>
      <c r="BQ22" s="8"/>
      <c r="BR22" s="8"/>
      <c r="BS22" s="8"/>
      <c r="BT22" s="8"/>
      <c r="BU22" s="8"/>
      <c r="BV22" s="9"/>
      <c r="BW22" s="10"/>
      <c r="BX22" s="11"/>
      <c r="CE22" s="8"/>
      <c r="CF22" s="17"/>
      <c r="CG22" s="17"/>
      <c r="CH22" s="17"/>
      <c r="CI22" s="17"/>
    </row>
    <row r="23" spans="1:87" hidden="1" x14ac:dyDescent="0.25">
      <c r="A23" s="14" t="s">
        <v>94</v>
      </c>
      <c r="B23" s="14" t="s">
        <v>95</v>
      </c>
      <c r="C23" s="14" t="s">
        <v>95</v>
      </c>
      <c r="D23" s="15" t="s">
        <v>90</v>
      </c>
      <c r="E23" s="15" t="s">
        <v>90</v>
      </c>
      <c r="F23" s="15" t="e">
        <f>IF(BB23="S",
IF(#REF!+BJ23=2012,
IF(#REF!=1,"12-13/1",
IF(#REF!=2,"12-13/2",
IF(#REF!=3,"13-14/1",
IF(#REF!=4,"13-14/2","Hata1")))),
IF(#REF!+BJ23=2013,
IF(#REF!=1,"13-14/1",
IF(#REF!=2,"13-14/2",
IF(#REF!=3,"14-15/1",
IF(#REF!=4,"14-15/2","Hata2")))),
IF(#REF!+BJ23=2014,
IF(#REF!=1,"14-15/1",
IF(#REF!=2,"14-15/2",
IF(#REF!=3,"15-16/1",
IF(#REF!=4,"15-16/2","Hata3")))),
IF(#REF!+BJ23=2015,
IF(#REF!=1,"15-16/1",
IF(#REF!=2,"15-16/2",
IF(#REF!=3,"16-17/1",
IF(#REF!=4,"16-17/2","Hata4")))),
IF(#REF!+BJ23=2016,
IF(#REF!=1,"16-17/1",
IF(#REF!=2,"16-17/2",
IF(#REF!=3,"17-18/1",
IF(#REF!=4,"17-18/2","Hata5")))),
IF(#REF!+BJ23=2017,
IF(#REF!=1,"17-18/1",
IF(#REF!=2,"17-18/2",
IF(#REF!=3,"18-19/1",
IF(#REF!=4,"18-19/2","Hata6")))),
IF(#REF!+BJ23=2018,
IF(#REF!=1,"18-19/1",
IF(#REF!=2,"18-19/2",
IF(#REF!=3,"19-20/1",
IF(#REF!=4,"19-20/2","Hata7")))),
IF(#REF!+BJ23=2019,
IF(#REF!=1,"19-20/1",
IF(#REF!=2,"19-20/2",
IF(#REF!=3,"20-21/1",
IF(#REF!=4,"20-21/2","Hata8")))),
IF(#REF!+BJ23=2020,
IF(#REF!=1,"20-21/1",
IF(#REF!=2,"20-21/2",
IF(#REF!=3,"21-22/1",
IF(#REF!=4,"21-22/2","Hata9")))),
IF(#REF!+BJ23=2021,
IF(#REF!=1,"21-22/1",
IF(#REF!=2,"21-22/2",
IF(#REF!=3,"22-23/1",
IF(#REF!=4,"22-23/2","Hata10")))),
IF(#REF!+BJ23=2022,
IF(#REF!=1,"22-23/1",
IF(#REF!=2,"22-23/2",
IF(#REF!=3,"23-24/1",
IF(#REF!=4,"23-24/2","Hata11")))),
IF(#REF!+BJ23=2023,
IF(#REF!=1,"23-24/1",
IF(#REF!=2,"23-24/2",
IF(#REF!=3,"24-25/1",
IF(#REF!=4,"24-25/2","Hata12")))),
)))))))))))),
IF(BB23="T",
IF(#REF!+BJ23=2012,
IF(#REF!=1,"12-13/1",
IF(#REF!=2,"12-13/2",
IF(#REF!=3,"12-13/3",
IF(#REF!=4,"13-14/1",
IF(#REF!=5,"13-14/2",
IF(#REF!=6,"13-14/3","Hata1")))))),
IF(#REF!+BJ23=2013,
IF(#REF!=1,"13-14/1",
IF(#REF!=2,"13-14/2",
IF(#REF!=3,"13-14/3",
IF(#REF!=4,"14-15/1",
IF(#REF!=5,"14-15/2",
IF(#REF!=6,"14-15/3","Hata2")))))),
IF(#REF!+BJ23=2014,
IF(#REF!=1,"14-15/1",
IF(#REF!=2,"14-15/2",
IF(#REF!=3,"14-15/3",
IF(#REF!=4,"15-16/1",
IF(#REF!=5,"15-16/2",
IF(#REF!=6,"15-16/3","Hata3")))))),
IF(AND(#REF!+#REF!&gt;2014,#REF!+#REF!&lt;2015,BJ23=1),
IF(#REF!=0.1,"14-15/0.1",
IF(#REF!=0.2,"14-15/0.2",
IF(#REF!=0.3,"14-15/0.3","Hata4"))),
IF(#REF!+BJ23=2015,
IF(#REF!=1,"15-16/1",
IF(#REF!=2,"15-16/2",
IF(#REF!=3,"15-16/3",
IF(#REF!=4,"16-17/1",
IF(#REF!=5,"16-17/2",
IF(#REF!=6,"16-17/3","Hata5")))))),
IF(#REF!+BJ23=2016,
IF(#REF!=1,"16-17/1",
IF(#REF!=2,"16-17/2",
IF(#REF!=3,"16-17/3",
IF(#REF!=4,"17-18/1",
IF(#REF!=5,"17-18/2",
IF(#REF!=6,"17-18/3","Hata6")))))),
IF(#REF!+BJ23=2017,
IF(#REF!=1,"17-18/1",
IF(#REF!=2,"17-18/2",
IF(#REF!=3,"17-18/3",
IF(#REF!=4,"18-19/1",
IF(#REF!=5,"18-19/2",
IF(#REF!=6,"18-19/3","Hata7")))))),
IF(#REF!+BJ23=2018,
IF(#REF!=1,"18-19/1",
IF(#REF!=2,"18-19/2",
IF(#REF!=3,"18-19/3",
IF(#REF!=4,"19-20/1",
IF(#REF!=5," 19-20/2",
IF(#REF!=6,"19-20/3","Hata8")))))),
IF(#REF!+BJ23=2019,
IF(#REF!=1,"19-20/1",
IF(#REF!=2,"19-20/2",
IF(#REF!=3,"19-20/3",
IF(#REF!=4,"20-21/1",
IF(#REF!=5,"20-21/2",
IF(#REF!=6,"20-21/3","Hata9")))))),
IF(#REF!+BJ23=2020,
IF(#REF!=1,"20-21/1",
IF(#REF!=2,"20-21/2",
IF(#REF!=3,"20-21/3",
IF(#REF!=4,"21-22/1",
IF(#REF!=5,"21-22/2",
IF(#REF!=6,"21-22/3","Hata10")))))),
IF(#REF!+BJ23=2021,
IF(#REF!=1,"21-22/1",
IF(#REF!=2,"21-22/2",
IF(#REF!=3,"21-22/3",
IF(#REF!=4,"22-23/1",
IF(#REF!=5,"22-23/2",
IF(#REF!=6,"22-23/3","Hata11")))))),
IF(#REF!+BJ23=2022,
IF(#REF!=1,"22-23/1",
IF(#REF!=2,"22-23/2",
IF(#REF!=3,"22-23/3",
IF(#REF!=4,"23-24/1",
IF(#REF!=5,"23-24/2",
IF(#REF!=6,"23-24/3","Hata12")))))),
IF(#REF!+BJ23=2023,
IF(#REF!=1,"23-24/1",
IF(#REF!=2,"23-24/2",
IF(#REF!=3,"23-24/3",
IF(#REF!=4,"24-25/1",
IF(#REF!=5,"24-25/2",
IF(#REF!=6,"24-25/3","Hata13")))))),
))))))))))))))
)</f>
        <v>#REF!</v>
      </c>
      <c r="G23" s="15"/>
      <c r="H23" s="14" t="s">
        <v>115</v>
      </c>
      <c r="I23" s="14">
        <v>238524</v>
      </c>
      <c r="J23" s="14" t="s">
        <v>116</v>
      </c>
      <c r="S23" s="16">
        <v>4</v>
      </c>
      <c r="T23" s="14">
        <f>VLOOKUP($S23,[1]sistem!$I$3:$L$10,2,FALSE)</f>
        <v>0</v>
      </c>
      <c r="U23" s="14">
        <f>VLOOKUP($S23,[1]sistem!$I$3:$L$10,3,FALSE)</f>
        <v>1</v>
      </c>
      <c r="V23" s="14">
        <f>VLOOKUP($S23,[1]sistem!$I$3:$L$10,4,FALSE)</f>
        <v>1</v>
      </c>
      <c r="W23" s="14" t="e">
        <f>VLOOKUP($BB23,[1]sistem!$I$13:$L$14,2,FALSE)*#REF!</f>
        <v>#REF!</v>
      </c>
      <c r="X23" s="14" t="e">
        <f>VLOOKUP($BB23,[1]sistem!$I$13:$L$14,3,FALSE)*#REF!</f>
        <v>#REF!</v>
      </c>
      <c r="Y23" s="14" t="e">
        <f>VLOOKUP($BB23,[1]sistem!$I$13:$L$14,4,FALSE)*#REF!</f>
        <v>#REF!</v>
      </c>
      <c r="Z23" s="14" t="e">
        <f t="shared" si="0"/>
        <v>#REF!</v>
      </c>
      <c r="AA23" s="14" t="e">
        <f t="shared" si="0"/>
        <v>#REF!</v>
      </c>
      <c r="AB23" s="14" t="e">
        <f t="shared" si="0"/>
        <v>#REF!</v>
      </c>
      <c r="AC23" s="14" t="e">
        <f t="shared" si="1"/>
        <v>#REF!</v>
      </c>
      <c r="AD23" s="14">
        <f>VLOOKUP(BB23,[1]sistem!$I$18:$J$19,2,FALSE)</f>
        <v>14</v>
      </c>
      <c r="AE23" s="14">
        <v>0.25</v>
      </c>
      <c r="AF23" s="14">
        <f>VLOOKUP($S23,[1]sistem!$I$3:$M$10,5,FALSE)</f>
        <v>1</v>
      </c>
      <c r="AI23" s="14" t="e">
        <f>(#REF!+#REF!)*AD23</f>
        <v>#REF!</v>
      </c>
      <c r="AJ23" s="14">
        <f>VLOOKUP($S23,[1]sistem!$I$3:$N$10,6,FALSE)</f>
        <v>2</v>
      </c>
      <c r="AK23" s="14">
        <v>2</v>
      </c>
      <c r="AL23" s="14">
        <f t="shared" si="2"/>
        <v>4</v>
      </c>
      <c r="AM23" s="14">
        <f>VLOOKUP($BB23,[1]sistem!$I$18:$K$19,3,FALSE)</f>
        <v>14</v>
      </c>
      <c r="AN23" s="14" t="e">
        <f>AM23*#REF!</f>
        <v>#REF!</v>
      </c>
      <c r="AO23" s="14" t="e">
        <f t="shared" si="3"/>
        <v>#REF!</v>
      </c>
      <c r="AP23" s="14">
        <f t="shared" si="4"/>
        <v>25</v>
      </c>
      <c r="AQ23" s="14" t="e">
        <f t="shared" si="5"/>
        <v>#REF!</v>
      </c>
      <c r="AR23" s="14" t="e">
        <f>ROUND(AQ23-#REF!,0)</f>
        <v>#REF!</v>
      </c>
      <c r="AS23" s="14">
        <f>IF(BB23="s",IF(S23=0,0,
IF(S23=1,#REF!*4*4,
IF(S23=2,0,
IF(S23=3,#REF!*4*2,
IF(S23=4,0,
IF(S23=5,0,
IF(S23=6,0,
IF(S23=7,0)))))))),
IF(BB23="t",
IF(S23=0,0,
IF(S23=1,#REF!*4*4*0.8,
IF(S23=2,0,
IF(S23=3,#REF!*4*2*0.8,
IF(S23=4,0,
IF(S23=5,0,
IF(S23=6,0,
IF(S23=7,0))))))))))</f>
        <v>0</v>
      </c>
      <c r="AT23" s="14" t="e">
        <f>IF(BB23="s",
IF(S23=0,0,
IF(S23=1,0,
IF(S23=2,#REF!*4*2,
IF(S23=3,#REF!*4,
IF(S23=4,#REF!*4,
IF(S23=5,0,
IF(S23=6,0,
IF(S23=7,#REF!*4)))))))),
IF(BB23="t",
IF(S23=0,0,
IF(S23=1,0,
IF(S23=2,#REF!*4*2*0.8,
IF(S23=3,#REF!*4*0.8,
IF(S23=4,#REF!*4*0.8,
IF(S23=5,0,
IF(S23=6,0,
IF(S23=7,#REF!*4))))))))))</f>
        <v>#REF!</v>
      </c>
      <c r="AU23" s="14" t="e">
        <f>IF(BB23="s",
IF(S23=0,0,
IF(S23=1,#REF!*2,
IF(S23=2,#REF!*2,
IF(S23=3,#REF!*2,
IF(S23=4,#REF!*2,
IF(S23=5,#REF!*2,
IF(S23=6,#REF!*2,
IF(S23=7,#REF!*2)))))))),
IF(BB23="t",
IF(S23=0,#REF!*2*0.8,
IF(S23=1,#REF!*2*0.8,
IF(S23=2,#REF!*2*0.8,
IF(S23=3,#REF!*2*0.8,
IF(S23=4,#REF!*2*0.8,
IF(S23=5,#REF!*2*0.8,
IF(S23=6,#REF!*1*0.8,
IF(S23=7,#REF!*2))))))))))</f>
        <v>#REF!</v>
      </c>
      <c r="AV23" s="14" t="e">
        <f t="shared" si="6"/>
        <v>#REF!</v>
      </c>
      <c r="AW23" s="14" t="e">
        <f>IF(BB23="s",
IF(S23=0,0,
IF(S23=1,(14-2)*(#REF!+#REF!)/4*4,
IF(S23=2,(14-2)*(#REF!+#REF!)/4*2,
IF(S23=3,(14-2)*(#REF!+#REF!)/4*3,
IF(S23=4,(14-2)*(#REF!+#REF!)/4,
IF(S23=5,(14-2)*#REF!/4,
IF(S23=6,0,
IF(S23=7,(14)*#REF!)))))))),
IF(BB23="t",
IF(S23=0,0,
IF(S23=1,(11-2)*(#REF!+#REF!)/4*4,
IF(S23=2,(11-2)*(#REF!+#REF!)/4*2,
IF(S23=3,(11-2)*(#REF!+#REF!)/4*3,
IF(S23=4,(11-2)*(#REF!+#REF!)/4,
IF(S23=5,(11-2)*#REF!/4,
IF(S23=6,0,
IF(S23=7,(11)*#REF!))))))))))</f>
        <v>#REF!</v>
      </c>
      <c r="AX23" s="14" t="e">
        <f t="shared" si="7"/>
        <v>#REF!</v>
      </c>
      <c r="AY23" s="14">
        <f t="shared" si="8"/>
        <v>8</v>
      </c>
      <c r="AZ23" s="14">
        <f t="shared" si="9"/>
        <v>4</v>
      </c>
      <c r="BA23" s="14" t="e">
        <f t="shared" si="10"/>
        <v>#REF!</v>
      </c>
      <c r="BB23" s="14" t="s">
        <v>87</v>
      </c>
      <c r="BC23" s="14" t="e">
        <f>IF(BI23="A",0,IF(BB23="s",14*#REF!,IF(BB23="T",11*#REF!,"HATA")))</f>
        <v>#REF!</v>
      </c>
      <c r="BD23" s="14" t="e">
        <f t="shared" si="11"/>
        <v>#REF!</v>
      </c>
      <c r="BE23" s="14" t="e">
        <f t="shared" si="12"/>
        <v>#REF!</v>
      </c>
      <c r="BF23" s="14" t="e">
        <f>IF(BE23-#REF!=0,"DOĞRU","YANLIŞ")</f>
        <v>#REF!</v>
      </c>
      <c r="BG23" s="14" t="e">
        <f>#REF!-BE23</f>
        <v>#REF!</v>
      </c>
      <c r="BH23" s="14">
        <v>0</v>
      </c>
      <c r="BJ23" s="14">
        <v>0</v>
      </c>
      <c r="BL23" s="14">
        <v>4</v>
      </c>
      <c r="BN23" s="5" t="e">
        <f>#REF!*14</f>
        <v>#REF!</v>
      </c>
      <c r="BO23" s="6"/>
      <c r="BP23" s="7"/>
      <c r="BQ23" s="8"/>
      <c r="BR23" s="8"/>
      <c r="BS23" s="8"/>
      <c r="BT23" s="8"/>
      <c r="BU23" s="8"/>
      <c r="BV23" s="9"/>
      <c r="BW23" s="10"/>
      <c r="BX23" s="11"/>
      <c r="CE23" s="8"/>
      <c r="CF23" s="17"/>
      <c r="CG23" s="17"/>
      <c r="CH23" s="17"/>
      <c r="CI23" s="17"/>
    </row>
    <row r="24" spans="1:87" hidden="1" x14ac:dyDescent="0.25">
      <c r="A24" s="14" t="s">
        <v>136</v>
      </c>
      <c r="B24" s="14" t="s">
        <v>137</v>
      </c>
      <c r="C24" s="14" t="s">
        <v>137</v>
      </c>
      <c r="D24" s="15" t="s">
        <v>90</v>
      </c>
      <c r="E24" s="15" t="s">
        <v>90</v>
      </c>
      <c r="F24" s="15" t="e">
        <f>IF(BB24="S",
IF(#REF!+BJ24=2012,
IF(#REF!=1,"12-13/1",
IF(#REF!=2,"12-13/2",
IF(#REF!=3,"13-14/1",
IF(#REF!=4,"13-14/2","Hata1")))),
IF(#REF!+BJ24=2013,
IF(#REF!=1,"13-14/1",
IF(#REF!=2,"13-14/2",
IF(#REF!=3,"14-15/1",
IF(#REF!=4,"14-15/2","Hata2")))),
IF(#REF!+BJ24=2014,
IF(#REF!=1,"14-15/1",
IF(#REF!=2,"14-15/2",
IF(#REF!=3,"15-16/1",
IF(#REF!=4,"15-16/2","Hata3")))),
IF(#REF!+BJ24=2015,
IF(#REF!=1,"15-16/1",
IF(#REF!=2,"15-16/2",
IF(#REF!=3,"16-17/1",
IF(#REF!=4,"16-17/2","Hata4")))),
IF(#REF!+BJ24=2016,
IF(#REF!=1,"16-17/1",
IF(#REF!=2,"16-17/2",
IF(#REF!=3,"17-18/1",
IF(#REF!=4,"17-18/2","Hata5")))),
IF(#REF!+BJ24=2017,
IF(#REF!=1,"17-18/1",
IF(#REF!=2,"17-18/2",
IF(#REF!=3,"18-19/1",
IF(#REF!=4,"18-19/2","Hata6")))),
IF(#REF!+BJ24=2018,
IF(#REF!=1,"18-19/1",
IF(#REF!=2,"18-19/2",
IF(#REF!=3,"19-20/1",
IF(#REF!=4,"19-20/2","Hata7")))),
IF(#REF!+BJ24=2019,
IF(#REF!=1,"19-20/1",
IF(#REF!=2,"19-20/2",
IF(#REF!=3,"20-21/1",
IF(#REF!=4,"20-21/2","Hata8")))),
IF(#REF!+BJ24=2020,
IF(#REF!=1,"20-21/1",
IF(#REF!=2,"20-21/2",
IF(#REF!=3,"21-22/1",
IF(#REF!=4,"21-22/2","Hata9")))),
IF(#REF!+BJ24=2021,
IF(#REF!=1,"21-22/1",
IF(#REF!=2,"21-22/2",
IF(#REF!=3,"22-23/1",
IF(#REF!=4,"22-23/2","Hata10")))),
IF(#REF!+BJ24=2022,
IF(#REF!=1,"22-23/1",
IF(#REF!=2,"22-23/2",
IF(#REF!=3,"23-24/1",
IF(#REF!=4,"23-24/2","Hata11")))),
IF(#REF!+BJ24=2023,
IF(#REF!=1,"23-24/1",
IF(#REF!=2,"23-24/2",
IF(#REF!=3,"24-25/1",
IF(#REF!=4,"24-25/2","Hata12")))),
)))))))))))),
IF(BB24="T",
IF(#REF!+BJ24=2012,
IF(#REF!=1,"12-13/1",
IF(#REF!=2,"12-13/2",
IF(#REF!=3,"12-13/3",
IF(#REF!=4,"13-14/1",
IF(#REF!=5,"13-14/2",
IF(#REF!=6,"13-14/3","Hata1")))))),
IF(#REF!+BJ24=2013,
IF(#REF!=1,"13-14/1",
IF(#REF!=2,"13-14/2",
IF(#REF!=3,"13-14/3",
IF(#REF!=4,"14-15/1",
IF(#REF!=5,"14-15/2",
IF(#REF!=6,"14-15/3","Hata2")))))),
IF(#REF!+BJ24=2014,
IF(#REF!=1,"14-15/1",
IF(#REF!=2,"14-15/2",
IF(#REF!=3,"14-15/3",
IF(#REF!=4,"15-16/1",
IF(#REF!=5,"15-16/2",
IF(#REF!=6,"15-16/3","Hata3")))))),
IF(AND(#REF!+#REF!&gt;2014,#REF!+#REF!&lt;2015,BJ24=1),
IF(#REF!=0.1,"14-15/0.1",
IF(#REF!=0.2,"14-15/0.2",
IF(#REF!=0.3,"14-15/0.3","Hata4"))),
IF(#REF!+BJ24=2015,
IF(#REF!=1,"15-16/1",
IF(#REF!=2,"15-16/2",
IF(#REF!=3,"15-16/3",
IF(#REF!=4,"16-17/1",
IF(#REF!=5,"16-17/2",
IF(#REF!=6,"16-17/3","Hata5")))))),
IF(#REF!+BJ24=2016,
IF(#REF!=1,"16-17/1",
IF(#REF!=2,"16-17/2",
IF(#REF!=3,"16-17/3",
IF(#REF!=4,"17-18/1",
IF(#REF!=5,"17-18/2",
IF(#REF!=6,"17-18/3","Hata6")))))),
IF(#REF!+BJ24=2017,
IF(#REF!=1,"17-18/1",
IF(#REF!=2,"17-18/2",
IF(#REF!=3,"17-18/3",
IF(#REF!=4,"18-19/1",
IF(#REF!=5,"18-19/2",
IF(#REF!=6,"18-19/3","Hata7")))))),
IF(#REF!+BJ24=2018,
IF(#REF!=1,"18-19/1",
IF(#REF!=2,"18-19/2",
IF(#REF!=3,"18-19/3",
IF(#REF!=4,"19-20/1",
IF(#REF!=5," 19-20/2",
IF(#REF!=6,"19-20/3","Hata8")))))),
IF(#REF!+BJ24=2019,
IF(#REF!=1,"19-20/1",
IF(#REF!=2,"19-20/2",
IF(#REF!=3,"19-20/3",
IF(#REF!=4,"20-21/1",
IF(#REF!=5,"20-21/2",
IF(#REF!=6,"20-21/3","Hata9")))))),
IF(#REF!+BJ24=2020,
IF(#REF!=1,"20-21/1",
IF(#REF!=2,"20-21/2",
IF(#REF!=3,"20-21/3",
IF(#REF!=4,"21-22/1",
IF(#REF!=5,"21-22/2",
IF(#REF!=6,"21-22/3","Hata10")))))),
IF(#REF!+BJ24=2021,
IF(#REF!=1,"21-22/1",
IF(#REF!=2,"21-22/2",
IF(#REF!=3,"21-22/3",
IF(#REF!=4,"22-23/1",
IF(#REF!=5,"22-23/2",
IF(#REF!=6,"22-23/3","Hata11")))))),
IF(#REF!+BJ24=2022,
IF(#REF!=1,"22-23/1",
IF(#REF!=2,"22-23/2",
IF(#REF!=3,"22-23/3",
IF(#REF!=4,"23-24/1",
IF(#REF!=5,"23-24/2",
IF(#REF!=6,"23-24/3","Hata12")))))),
IF(#REF!+BJ24=2023,
IF(#REF!=1,"23-24/1",
IF(#REF!=2,"23-24/2",
IF(#REF!=3,"23-24/3",
IF(#REF!=4,"24-25/1",
IF(#REF!=5,"24-25/2",
IF(#REF!=6,"24-25/3","Hata13")))))),
))))))))))))))
)</f>
        <v>#REF!</v>
      </c>
      <c r="G24" s="15"/>
      <c r="H24" s="14" t="s">
        <v>115</v>
      </c>
      <c r="I24" s="14">
        <v>238524</v>
      </c>
      <c r="J24" s="14" t="s">
        <v>116</v>
      </c>
      <c r="S24" s="16">
        <v>4</v>
      </c>
      <c r="T24" s="14">
        <f>VLOOKUP($S24,[1]sistem!$I$3:$L$10,2,FALSE)</f>
        <v>0</v>
      </c>
      <c r="U24" s="14">
        <f>VLOOKUP($S24,[1]sistem!$I$3:$L$10,3,FALSE)</f>
        <v>1</v>
      </c>
      <c r="V24" s="14">
        <f>VLOOKUP($S24,[1]sistem!$I$3:$L$10,4,FALSE)</f>
        <v>1</v>
      </c>
      <c r="W24" s="14" t="e">
        <f>VLOOKUP($BB24,[1]sistem!$I$13:$L$14,2,FALSE)*#REF!</f>
        <v>#REF!</v>
      </c>
      <c r="X24" s="14" t="e">
        <f>VLOOKUP($BB24,[1]sistem!$I$13:$L$14,3,FALSE)*#REF!</f>
        <v>#REF!</v>
      </c>
      <c r="Y24" s="14" t="e">
        <f>VLOOKUP($BB24,[1]sistem!$I$13:$L$14,4,FALSE)*#REF!</f>
        <v>#REF!</v>
      </c>
      <c r="Z24" s="14" t="e">
        <f t="shared" si="0"/>
        <v>#REF!</v>
      </c>
      <c r="AA24" s="14" t="e">
        <f t="shared" si="0"/>
        <v>#REF!</v>
      </c>
      <c r="AB24" s="14" t="e">
        <f t="shared" si="0"/>
        <v>#REF!</v>
      </c>
      <c r="AC24" s="14" t="e">
        <f t="shared" si="1"/>
        <v>#REF!</v>
      </c>
      <c r="AD24" s="14">
        <f>VLOOKUP(BB24,[1]sistem!$I$18:$J$19,2,FALSE)</f>
        <v>14</v>
      </c>
      <c r="AE24" s="14">
        <v>0.25</v>
      </c>
      <c r="AF24" s="14">
        <f>VLOOKUP($S24,[1]sistem!$I$3:$M$10,5,FALSE)</f>
        <v>1</v>
      </c>
      <c r="AG24" s="14">
        <v>4</v>
      </c>
      <c r="AI24" s="14">
        <f>AG24*AM24</f>
        <v>56</v>
      </c>
      <c r="AJ24" s="14">
        <f>VLOOKUP($S24,[1]sistem!$I$3:$N$10,6,FALSE)</f>
        <v>2</v>
      </c>
      <c r="AK24" s="14">
        <v>2</v>
      </c>
      <c r="AL24" s="14">
        <f t="shared" si="2"/>
        <v>4</v>
      </c>
      <c r="AM24" s="14">
        <f>VLOOKUP($BB24,[1]sistem!$I$18:$K$19,3,FALSE)</f>
        <v>14</v>
      </c>
      <c r="AN24" s="14" t="e">
        <f>AM24*#REF!</f>
        <v>#REF!</v>
      </c>
      <c r="AO24" s="14" t="e">
        <f t="shared" si="3"/>
        <v>#REF!</v>
      </c>
      <c r="AP24" s="14">
        <f t="shared" si="4"/>
        <v>25</v>
      </c>
      <c r="AQ24" s="14" t="e">
        <f t="shared" si="5"/>
        <v>#REF!</v>
      </c>
      <c r="AR24" s="14" t="e">
        <f>ROUND(AQ24-#REF!,0)</f>
        <v>#REF!</v>
      </c>
      <c r="AS24" s="14">
        <f>IF(BB24="s",IF(S24=0,0,
IF(S24=1,#REF!*4*4,
IF(S24=2,0,
IF(S24=3,#REF!*4*2,
IF(S24=4,0,
IF(S24=5,0,
IF(S24=6,0,
IF(S24=7,0)))))))),
IF(BB24="t",
IF(S24=0,0,
IF(S24=1,#REF!*4*4*0.8,
IF(S24=2,0,
IF(S24=3,#REF!*4*2*0.8,
IF(S24=4,0,
IF(S24=5,0,
IF(S24=6,0,
IF(S24=7,0))))))))))</f>
        <v>0</v>
      </c>
      <c r="AT24" s="14" t="e">
        <f>IF(BB24="s",
IF(S24=0,0,
IF(S24=1,0,
IF(S24=2,#REF!*4*2,
IF(S24=3,#REF!*4,
IF(S24=4,#REF!*4,
IF(S24=5,0,
IF(S24=6,0,
IF(S24=7,#REF!*4)))))))),
IF(BB24="t",
IF(S24=0,0,
IF(S24=1,0,
IF(S24=2,#REF!*4*2*0.8,
IF(S24=3,#REF!*4*0.8,
IF(S24=4,#REF!*4*0.8,
IF(S24=5,0,
IF(S24=6,0,
IF(S24=7,#REF!*4))))))))))</f>
        <v>#REF!</v>
      </c>
      <c r="AU24" s="14" t="e">
        <f>IF(BB24="s",
IF(S24=0,0,
IF(S24=1,#REF!*2,
IF(S24=2,#REF!*2,
IF(S24=3,#REF!*2,
IF(S24=4,#REF!*2,
IF(S24=5,#REF!*2,
IF(S24=6,#REF!*2,
IF(S24=7,#REF!*2)))))))),
IF(BB24="t",
IF(S24=0,#REF!*2*0.8,
IF(S24=1,#REF!*2*0.8,
IF(S24=2,#REF!*2*0.8,
IF(S24=3,#REF!*2*0.8,
IF(S24=4,#REF!*2*0.8,
IF(S24=5,#REF!*2*0.8,
IF(S24=6,#REF!*1*0.8,
IF(S24=7,#REF!*2))))))))))</f>
        <v>#REF!</v>
      </c>
      <c r="AV24" s="14" t="e">
        <f t="shared" si="6"/>
        <v>#REF!</v>
      </c>
      <c r="AW24" s="14" t="e">
        <f>IF(BB24="s",
IF(S24=0,0,
IF(S24=1,(14-2)*(#REF!+#REF!)/4*4,
IF(S24=2,(14-2)*(#REF!+#REF!)/4*2,
IF(S24=3,(14-2)*(#REF!+#REF!)/4*3,
IF(S24=4,(14-2)*(#REF!+#REF!)/4,
IF(S24=5,(14-2)*#REF!/4,
IF(S24=6,0,
IF(S24=7,(14)*#REF!)))))))),
IF(BB24="t",
IF(S24=0,0,
IF(S24=1,(11-2)*(#REF!+#REF!)/4*4,
IF(S24=2,(11-2)*(#REF!+#REF!)/4*2,
IF(S24=3,(11-2)*(#REF!+#REF!)/4*3,
IF(S24=4,(11-2)*(#REF!+#REF!)/4,
IF(S24=5,(11-2)*#REF!/4,
IF(S24=6,0,
IF(S24=7,(11)*#REF!))))))))))</f>
        <v>#REF!</v>
      </c>
      <c r="AX24" s="14" t="e">
        <f t="shared" si="7"/>
        <v>#REF!</v>
      </c>
      <c r="AY24" s="14">
        <f t="shared" si="8"/>
        <v>8</v>
      </c>
      <c r="AZ24" s="14">
        <f t="shared" si="9"/>
        <v>4</v>
      </c>
      <c r="BA24" s="14" t="e">
        <f t="shared" si="10"/>
        <v>#REF!</v>
      </c>
      <c r="BB24" s="14" t="s">
        <v>87</v>
      </c>
      <c r="BC24" s="14" t="e">
        <f>IF(BI24="A",0,IF(BB24="s",14*#REF!,IF(BB24="T",11*#REF!,"HATA")))</f>
        <v>#REF!</v>
      </c>
      <c r="BD24" s="14" t="e">
        <f t="shared" si="11"/>
        <v>#REF!</v>
      </c>
      <c r="BE24" s="14" t="e">
        <f t="shared" si="12"/>
        <v>#REF!</v>
      </c>
      <c r="BF24" s="14" t="e">
        <f>IF(BE24-#REF!=0,"DOĞRU","YANLIŞ")</f>
        <v>#REF!</v>
      </c>
      <c r="BG24" s="14" t="e">
        <f>#REF!-BE24</f>
        <v>#REF!</v>
      </c>
      <c r="BH24" s="14">
        <v>0</v>
      </c>
      <c r="BJ24" s="14">
        <v>0</v>
      </c>
      <c r="BL24" s="14">
        <v>2</v>
      </c>
      <c r="BN24" s="5" t="e">
        <f>#REF!*14</f>
        <v>#REF!</v>
      </c>
      <c r="BO24" s="6"/>
      <c r="BP24" s="7"/>
      <c r="BQ24" s="8"/>
      <c r="BR24" s="8"/>
      <c r="BS24" s="8"/>
      <c r="BT24" s="8"/>
      <c r="BU24" s="8"/>
      <c r="BV24" s="9"/>
      <c r="BW24" s="10"/>
      <c r="BX24" s="11"/>
      <c r="CE24" s="8"/>
      <c r="CF24" s="17"/>
      <c r="CG24" s="17"/>
      <c r="CH24" s="17"/>
      <c r="CI24" s="17"/>
    </row>
    <row r="25" spans="1:87" hidden="1" x14ac:dyDescent="0.25">
      <c r="A25" s="14" t="s">
        <v>96</v>
      </c>
      <c r="B25" s="14" t="s">
        <v>97</v>
      </c>
      <c r="C25" s="14" t="s">
        <v>97</v>
      </c>
      <c r="D25" s="15" t="s">
        <v>90</v>
      </c>
      <c r="E25" s="15" t="s">
        <v>90</v>
      </c>
      <c r="F25" s="15" t="e">
        <f>IF(BB25="S",
IF(#REF!+BJ25=2012,
IF(#REF!=1,"12-13/1",
IF(#REF!=2,"12-13/2",
IF(#REF!=3,"13-14/1",
IF(#REF!=4,"13-14/2","Hata1")))),
IF(#REF!+BJ25=2013,
IF(#REF!=1,"13-14/1",
IF(#REF!=2,"13-14/2",
IF(#REF!=3,"14-15/1",
IF(#REF!=4,"14-15/2","Hata2")))),
IF(#REF!+BJ25=2014,
IF(#REF!=1,"14-15/1",
IF(#REF!=2,"14-15/2",
IF(#REF!=3,"15-16/1",
IF(#REF!=4,"15-16/2","Hata3")))),
IF(#REF!+BJ25=2015,
IF(#REF!=1,"15-16/1",
IF(#REF!=2,"15-16/2",
IF(#REF!=3,"16-17/1",
IF(#REF!=4,"16-17/2","Hata4")))),
IF(#REF!+BJ25=2016,
IF(#REF!=1,"16-17/1",
IF(#REF!=2,"16-17/2",
IF(#REF!=3,"17-18/1",
IF(#REF!=4,"17-18/2","Hata5")))),
IF(#REF!+BJ25=2017,
IF(#REF!=1,"17-18/1",
IF(#REF!=2,"17-18/2",
IF(#REF!=3,"18-19/1",
IF(#REF!=4,"18-19/2","Hata6")))),
IF(#REF!+BJ25=2018,
IF(#REF!=1,"18-19/1",
IF(#REF!=2,"18-19/2",
IF(#REF!=3,"19-20/1",
IF(#REF!=4,"19-20/2","Hata7")))),
IF(#REF!+BJ25=2019,
IF(#REF!=1,"19-20/1",
IF(#REF!=2,"19-20/2",
IF(#REF!=3,"20-21/1",
IF(#REF!=4,"20-21/2","Hata8")))),
IF(#REF!+BJ25=2020,
IF(#REF!=1,"20-21/1",
IF(#REF!=2,"20-21/2",
IF(#REF!=3,"21-22/1",
IF(#REF!=4,"21-22/2","Hata9")))),
IF(#REF!+BJ25=2021,
IF(#REF!=1,"21-22/1",
IF(#REF!=2,"21-22/2",
IF(#REF!=3,"22-23/1",
IF(#REF!=4,"22-23/2","Hata10")))),
IF(#REF!+BJ25=2022,
IF(#REF!=1,"22-23/1",
IF(#REF!=2,"22-23/2",
IF(#REF!=3,"23-24/1",
IF(#REF!=4,"23-24/2","Hata11")))),
IF(#REF!+BJ25=2023,
IF(#REF!=1,"23-24/1",
IF(#REF!=2,"23-24/2",
IF(#REF!=3,"24-25/1",
IF(#REF!=4,"24-25/2","Hata12")))),
)))))))))))),
IF(BB25="T",
IF(#REF!+BJ25=2012,
IF(#REF!=1,"12-13/1",
IF(#REF!=2,"12-13/2",
IF(#REF!=3,"12-13/3",
IF(#REF!=4,"13-14/1",
IF(#REF!=5,"13-14/2",
IF(#REF!=6,"13-14/3","Hata1")))))),
IF(#REF!+BJ25=2013,
IF(#REF!=1,"13-14/1",
IF(#REF!=2,"13-14/2",
IF(#REF!=3,"13-14/3",
IF(#REF!=4,"14-15/1",
IF(#REF!=5,"14-15/2",
IF(#REF!=6,"14-15/3","Hata2")))))),
IF(#REF!+BJ25=2014,
IF(#REF!=1,"14-15/1",
IF(#REF!=2,"14-15/2",
IF(#REF!=3,"14-15/3",
IF(#REF!=4,"15-16/1",
IF(#REF!=5,"15-16/2",
IF(#REF!=6,"15-16/3","Hata3")))))),
IF(AND(#REF!+#REF!&gt;2014,#REF!+#REF!&lt;2015,BJ25=1),
IF(#REF!=0.1,"14-15/0.1",
IF(#REF!=0.2,"14-15/0.2",
IF(#REF!=0.3,"14-15/0.3","Hata4"))),
IF(#REF!+BJ25=2015,
IF(#REF!=1,"15-16/1",
IF(#REF!=2,"15-16/2",
IF(#REF!=3,"15-16/3",
IF(#REF!=4,"16-17/1",
IF(#REF!=5,"16-17/2",
IF(#REF!=6,"16-17/3","Hata5")))))),
IF(#REF!+BJ25=2016,
IF(#REF!=1,"16-17/1",
IF(#REF!=2,"16-17/2",
IF(#REF!=3,"16-17/3",
IF(#REF!=4,"17-18/1",
IF(#REF!=5,"17-18/2",
IF(#REF!=6,"17-18/3","Hata6")))))),
IF(#REF!+BJ25=2017,
IF(#REF!=1,"17-18/1",
IF(#REF!=2,"17-18/2",
IF(#REF!=3,"17-18/3",
IF(#REF!=4,"18-19/1",
IF(#REF!=5,"18-19/2",
IF(#REF!=6,"18-19/3","Hata7")))))),
IF(#REF!+BJ25=2018,
IF(#REF!=1,"18-19/1",
IF(#REF!=2,"18-19/2",
IF(#REF!=3,"18-19/3",
IF(#REF!=4,"19-20/1",
IF(#REF!=5," 19-20/2",
IF(#REF!=6,"19-20/3","Hata8")))))),
IF(#REF!+BJ25=2019,
IF(#REF!=1,"19-20/1",
IF(#REF!=2,"19-20/2",
IF(#REF!=3,"19-20/3",
IF(#REF!=4,"20-21/1",
IF(#REF!=5,"20-21/2",
IF(#REF!=6,"20-21/3","Hata9")))))),
IF(#REF!+BJ25=2020,
IF(#REF!=1,"20-21/1",
IF(#REF!=2,"20-21/2",
IF(#REF!=3,"20-21/3",
IF(#REF!=4,"21-22/1",
IF(#REF!=5,"21-22/2",
IF(#REF!=6,"21-22/3","Hata10")))))),
IF(#REF!+BJ25=2021,
IF(#REF!=1,"21-22/1",
IF(#REF!=2,"21-22/2",
IF(#REF!=3,"21-22/3",
IF(#REF!=4,"22-23/1",
IF(#REF!=5,"22-23/2",
IF(#REF!=6,"22-23/3","Hata11")))))),
IF(#REF!+BJ25=2022,
IF(#REF!=1,"22-23/1",
IF(#REF!=2,"22-23/2",
IF(#REF!=3,"22-23/3",
IF(#REF!=4,"23-24/1",
IF(#REF!=5,"23-24/2",
IF(#REF!=6,"23-24/3","Hata12")))))),
IF(#REF!+BJ25=2023,
IF(#REF!=1,"23-24/1",
IF(#REF!=2,"23-24/2",
IF(#REF!=3,"23-24/3",
IF(#REF!=4,"24-25/1",
IF(#REF!=5,"24-25/2",
IF(#REF!=6,"24-25/3","Hata13")))))),
))))))))))))))
)</f>
        <v>#REF!</v>
      </c>
      <c r="G25" s="15"/>
      <c r="H25" s="14" t="s">
        <v>115</v>
      </c>
      <c r="I25" s="14">
        <v>238524</v>
      </c>
      <c r="J25" s="14" t="s">
        <v>116</v>
      </c>
      <c r="Q25" s="14" t="s">
        <v>98</v>
      </c>
      <c r="R25" s="14" t="s">
        <v>98</v>
      </c>
      <c r="S25" s="16">
        <v>0</v>
      </c>
      <c r="T25" s="14">
        <f>VLOOKUP($S25,[1]sistem!$I$3:$L$10,2,FALSE)</f>
        <v>0</v>
      </c>
      <c r="U25" s="14">
        <f>VLOOKUP($S25,[1]sistem!$I$3:$L$10,3,FALSE)</f>
        <v>0</v>
      </c>
      <c r="V25" s="14">
        <f>VLOOKUP($S25,[1]sistem!$I$3:$L$10,4,FALSE)</f>
        <v>0</v>
      </c>
      <c r="W25" s="14" t="e">
        <f>VLOOKUP($BB25,[1]sistem!$I$13:$L$14,2,FALSE)*#REF!</f>
        <v>#REF!</v>
      </c>
      <c r="X25" s="14" t="e">
        <f>VLOOKUP($BB25,[1]sistem!$I$13:$L$14,3,FALSE)*#REF!</f>
        <v>#REF!</v>
      </c>
      <c r="Y25" s="14" t="e">
        <f>VLOOKUP($BB25,[1]sistem!$I$13:$L$14,4,FALSE)*#REF!</f>
        <v>#REF!</v>
      </c>
      <c r="Z25" s="14" t="e">
        <f t="shared" si="0"/>
        <v>#REF!</v>
      </c>
      <c r="AA25" s="14" t="e">
        <f t="shared" si="0"/>
        <v>#REF!</v>
      </c>
      <c r="AB25" s="14" t="e">
        <f t="shared" si="0"/>
        <v>#REF!</v>
      </c>
      <c r="AC25" s="14" t="e">
        <f t="shared" si="1"/>
        <v>#REF!</v>
      </c>
      <c r="AD25" s="14">
        <f>VLOOKUP(BB25,[1]sistem!$I$18:$J$19,2,FALSE)</f>
        <v>14</v>
      </c>
      <c r="AE25" s="14">
        <v>0.25</v>
      </c>
      <c r="AF25" s="14">
        <f>VLOOKUP($S25,[1]sistem!$I$3:$M$10,5,FALSE)</f>
        <v>0</v>
      </c>
      <c r="AI25" s="14" t="e">
        <f>(#REF!+#REF!)*AD25</f>
        <v>#REF!</v>
      </c>
      <c r="AJ25" s="14">
        <f>VLOOKUP($S25,[1]sistem!$I$3:$N$10,6,FALSE)</f>
        <v>0</v>
      </c>
      <c r="AK25" s="14">
        <v>2</v>
      </c>
      <c r="AL25" s="14">
        <f t="shared" si="2"/>
        <v>0</v>
      </c>
      <c r="AM25" s="14">
        <f>VLOOKUP($BB25,[1]sistem!$I$18:$K$19,3,FALSE)</f>
        <v>14</v>
      </c>
      <c r="AN25" s="14" t="e">
        <f>AM25*#REF!</f>
        <v>#REF!</v>
      </c>
      <c r="AO25" s="14" t="e">
        <f t="shared" si="3"/>
        <v>#REF!</v>
      </c>
      <c r="AP25" s="14">
        <f t="shared" si="4"/>
        <v>25</v>
      </c>
      <c r="AQ25" s="14" t="e">
        <f t="shared" si="5"/>
        <v>#REF!</v>
      </c>
      <c r="AR25" s="14" t="e">
        <f>ROUND(AQ25-#REF!,0)</f>
        <v>#REF!</v>
      </c>
      <c r="AS25" s="14">
        <f>IF(BB25="s",IF(S25=0,0,
IF(S25=1,#REF!*4*4,
IF(S25=2,0,
IF(S25=3,#REF!*4*2,
IF(S25=4,0,
IF(S25=5,0,
IF(S25=6,0,
IF(S25=7,0)))))))),
IF(BB25="t",
IF(S25=0,0,
IF(S25=1,#REF!*4*4*0.8,
IF(S25=2,0,
IF(S25=3,#REF!*4*2*0.8,
IF(S25=4,0,
IF(S25=5,0,
IF(S25=6,0,
IF(S25=7,0))))))))))</f>
        <v>0</v>
      </c>
      <c r="AT25" s="14">
        <f>IF(BB25="s",
IF(S25=0,0,
IF(S25=1,0,
IF(S25=2,#REF!*4*2,
IF(S25=3,#REF!*4,
IF(S25=4,#REF!*4,
IF(S25=5,0,
IF(S25=6,0,
IF(S25=7,#REF!*4)))))))),
IF(BB25="t",
IF(S25=0,0,
IF(S25=1,0,
IF(S25=2,#REF!*4*2*0.8,
IF(S25=3,#REF!*4*0.8,
IF(S25=4,#REF!*4*0.8,
IF(S25=5,0,
IF(S25=6,0,
IF(S25=7,#REF!*4))))))))))</f>
        <v>0</v>
      </c>
      <c r="AU25" s="14">
        <f>IF(BB25="s",
IF(S25=0,0,
IF(S25=1,#REF!*2,
IF(S25=2,#REF!*2,
IF(S25=3,#REF!*2,
IF(S25=4,#REF!*2,
IF(S25=5,#REF!*2,
IF(S25=6,#REF!*2,
IF(S25=7,#REF!*2)))))))),
IF(BB25="t",
IF(S25=0,#REF!*2*0.8,
IF(S25=1,#REF!*2*0.8,
IF(S25=2,#REF!*2*0.8,
IF(S25=3,#REF!*2*0.8,
IF(S25=4,#REF!*2*0.8,
IF(S25=5,#REF!*2*0.8,
IF(S25=6,#REF!*1*0.8,
IF(S25=7,#REF!*2))))))))))</f>
        <v>0</v>
      </c>
      <c r="AV25" s="14" t="e">
        <f t="shared" si="6"/>
        <v>#REF!</v>
      </c>
      <c r="AW25" s="14">
        <f>IF(BB25="s",
IF(S25=0,0,
IF(S25=1,(14-2)*(#REF!+#REF!)/4*4,
IF(S25=2,(14-2)*(#REF!+#REF!)/4*2,
IF(S25=3,(14-2)*(#REF!+#REF!)/4*3,
IF(S25=4,(14-2)*(#REF!+#REF!)/4,
IF(S25=5,(14-2)*#REF!/4,
IF(S25=6,0,
IF(S25=7,(14)*#REF!)))))))),
IF(BB25="t",
IF(S25=0,0,
IF(S25=1,(11-2)*(#REF!+#REF!)/4*4,
IF(S25=2,(11-2)*(#REF!+#REF!)/4*2,
IF(S25=3,(11-2)*(#REF!+#REF!)/4*3,
IF(S25=4,(11-2)*(#REF!+#REF!)/4,
IF(S25=5,(11-2)*#REF!/4,
IF(S25=6,0,
IF(S25=7,(11)*#REF!))))))))))</f>
        <v>0</v>
      </c>
      <c r="AX25" s="14" t="e">
        <f t="shared" si="7"/>
        <v>#REF!</v>
      </c>
      <c r="AY25" s="14">
        <f t="shared" si="8"/>
        <v>0</v>
      </c>
      <c r="AZ25" s="14">
        <f t="shared" si="9"/>
        <v>0</v>
      </c>
      <c r="BA25" s="14">
        <f t="shared" si="10"/>
        <v>0</v>
      </c>
      <c r="BB25" s="14" t="s">
        <v>87</v>
      </c>
      <c r="BC25" s="14" t="e">
        <f>IF(BI25="A",0,IF(BB25="s",14*#REF!,IF(BB25="T",11*#REF!,"HATA")))</f>
        <v>#REF!</v>
      </c>
      <c r="BD25" s="14" t="e">
        <f t="shared" si="11"/>
        <v>#REF!</v>
      </c>
      <c r="BE25" s="14" t="e">
        <f t="shared" si="12"/>
        <v>#REF!</v>
      </c>
      <c r="BF25" s="14" t="e">
        <f>IF(BE25-#REF!=0,"DOĞRU","YANLIŞ")</f>
        <v>#REF!</v>
      </c>
      <c r="BG25" s="14" t="e">
        <f>#REF!-BE25</f>
        <v>#REF!</v>
      </c>
      <c r="BH25" s="14">
        <v>0</v>
      </c>
      <c r="BJ25" s="14">
        <v>0</v>
      </c>
      <c r="BL25" s="14">
        <v>0</v>
      </c>
      <c r="BN25" s="5" t="e">
        <f>#REF!*14</f>
        <v>#REF!</v>
      </c>
      <c r="BO25" s="6"/>
      <c r="BP25" s="7"/>
      <c r="BQ25" s="8"/>
      <c r="BR25" s="8"/>
      <c r="BS25" s="8"/>
      <c r="BT25" s="8"/>
      <c r="BU25" s="8"/>
      <c r="BV25" s="9"/>
      <c r="BW25" s="10"/>
      <c r="BX25" s="11"/>
      <c r="CE25" s="8"/>
      <c r="CF25" s="17"/>
      <c r="CG25" s="17"/>
      <c r="CH25" s="17"/>
      <c r="CI25" s="17"/>
    </row>
    <row r="26" spans="1:87" hidden="1" x14ac:dyDescent="0.25">
      <c r="A26" s="14" t="s">
        <v>138</v>
      </c>
      <c r="B26" s="14" t="s">
        <v>139</v>
      </c>
      <c r="C26" s="14" t="s">
        <v>139</v>
      </c>
      <c r="D26" s="15" t="s">
        <v>84</v>
      </c>
      <c r="E26" s="15">
        <v>3</v>
      </c>
      <c r="F26" s="15" t="e">
        <f>IF(BB26="S",
IF(#REF!+BJ26=2012,
IF(#REF!=1,"12-13/1",
IF(#REF!=2,"12-13/2",
IF(#REF!=3,"13-14/1",
IF(#REF!=4,"13-14/2","Hata1")))),
IF(#REF!+BJ26=2013,
IF(#REF!=1,"13-14/1",
IF(#REF!=2,"13-14/2",
IF(#REF!=3,"14-15/1",
IF(#REF!=4,"14-15/2","Hata2")))),
IF(#REF!+BJ26=2014,
IF(#REF!=1,"14-15/1",
IF(#REF!=2,"14-15/2",
IF(#REF!=3,"15-16/1",
IF(#REF!=4,"15-16/2","Hata3")))),
IF(#REF!+BJ26=2015,
IF(#REF!=1,"15-16/1",
IF(#REF!=2,"15-16/2",
IF(#REF!=3,"16-17/1",
IF(#REF!=4,"16-17/2","Hata4")))),
IF(#REF!+BJ26=2016,
IF(#REF!=1,"16-17/1",
IF(#REF!=2,"16-17/2",
IF(#REF!=3,"17-18/1",
IF(#REF!=4,"17-18/2","Hata5")))),
IF(#REF!+BJ26=2017,
IF(#REF!=1,"17-18/1",
IF(#REF!=2,"17-18/2",
IF(#REF!=3,"18-19/1",
IF(#REF!=4,"18-19/2","Hata6")))),
IF(#REF!+BJ26=2018,
IF(#REF!=1,"18-19/1",
IF(#REF!=2,"18-19/2",
IF(#REF!=3,"19-20/1",
IF(#REF!=4,"19-20/2","Hata7")))),
IF(#REF!+BJ26=2019,
IF(#REF!=1,"19-20/1",
IF(#REF!=2,"19-20/2",
IF(#REF!=3,"20-21/1",
IF(#REF!=4,"20-21/2","Hata8")))),
IF(#REF!+BJ26=2020,
IF(#REF!=1,"20-21/1",
IF(#REF!=2,"20-21/2",
IF(#REF!=3,"21-22/1",
IF(#REF!=4,"21-22/2","Hata9")))),
IF(#REF!+BJ26=2021,
IF(#REF!=1,"21-22/1",
IF(#REF!=2,"21-22/2",
IF(#REF!=3,"22-23/1",
IF(#REF!=4,"22-23/2","Hata10")))),
IF(#REF!+BJ26=2022,
IF(#REF!=1,"22-23/1",
IF(#REF!=2,"22-23/2",
IF(#REF!=3,"23-24/1",
IF(#REF!=4,"23-24/2","Hata11")))),
IF(#REF!+BJ26=2023,
IF(#REF!=1,"23-24/1",
IF(#REF!=2,"23-24/2",
IF(#REF!=3,"24-25/1",
IF(#REF!=4,"24-25/2","Hata12")))),
)))))))))))),
IF(BB26="T",
IF(#REF!+BJ26=2012,
IF(#REF!=1,"12-13/1",
IF(#REF!=2,"12-13/2",
IF(#REF!=3,"12-13/3",
IF(#REF!=4,"13-14/1",
IF(#REF!=5,"13-14/2",
IF(#REF!=6,"13-14/3","Hata1")))))),
IF(#REF!+BJ26=2013,
IF(#REF!=1,"13-14/1",
IF(#REF!=2,"13-14/2",
IF(#REF!=3,"13-14/3",
IF(#REF!=4,"14-15/1",
IF(#REF!=5,"14-15/2",
IF(#REF!=6,"14-15/3","Hata2")))))),
IF(#REF!+BJ26=2014,
IF(#REF!=1,"14-15/1",
IF(#REF!=2,"14-15/2",
IF(#REF!=3,"14-15/3",
IF(#REF!=4,"15-16/1",
IF(#REF!=5,"15-16/2",
IF(#REF!=6,"15-16/3","Hata3")))))),
IF(AND(#REF!+#REF!&gt;2014,#REF!+#REF!&lt;2015,BJ26=1),
IF(#REF!=0.1,"14-15/0.1",
IF(#REF!=0.2,"14-15/0.2",
IF(#REF!=0.3,"14-15/0.3","Hata4"))),
IF(#REF!+BJ26=2015,
IF(#REF!=1,"15-16/1",
IF(#REF!=2,"15-16/2",
IF(#REF!=3,"15-16/3",
IF(#REF!=4,"16-17/1",
IF(#REF!=5,"16-17/2",
IF(#REF!=6,"16-17/3","Hata5")))))),
IF(#REF!+BJ26=2016,
IF(#REF!=1,"16-17/1",
IF(#REF!=2,"16-17/2",
IF(#REF!=3,"16-17/3",
IF(#REF!=4,"17-18/1",
IF(#REF!=5,"17-18/2",
IF(#REF!=6,"17-18/3","Hata6")))))),
IF(#REF!+BJ26=2017,
IF(#REF!=1,"17-18/1",
IF(#REF!=2,"17-18/2",
IF(#REF!=3,"17-18/3",
IF(#REF!=4,"18-19/1",
IF(#REF!=5,"18-19/2",
IF(#REF!=6,"18-19/3","Hata7")))))),
IF(#REF!+BJ26=2018,
IF(#REF!=1,"18-19/1",
IF(#REF!=2,"18-19/2",
IF(#REF!=3,"18-19/3",
IF(#REF!=4,"19-20/1",
IF(#REF!=5," 19-20/2",
IF(#REF!=6,"19-20/3","Hata8")))))),
IF(#REF!+BJ26=2019,
IF(#REF!=1,"19-20/1",
IF(#REF!=2,"19-20/2",
IF(#REF!=3,"19-20/3",
IF(#REF!=4,"20-21/1",
IF(#REF!=5,"20-21/2",
IF(#REF!=6,"20-21/3","Hata9")))))),
IF(#REF!+BJ26=2020,
IF(#REF!=1,"20-21/1",
IF(#REF!=2,"20-21/2",
IF(#REF!=3,"20-21/3",
IF(#REF!=4,"21-22/1",
IF(#REF!=5,"21-22/2",
IF(#REF!=6,"21-22/3","Hata10")))))),
IF(#REF!+BJ26=2021,
IF(#REF!=1,"21-22/1",
IF(#REF!=2,"21-22/2",
IF(#REF!=3,"21-22/3",
IF(#REF!=4,"22-23/1",
IF(#REF!=5,"22-23/2",
IF(#REF!=6,"22-23/3","Hata11")))))),
IF(#REF!+BJ26=2022,
IF(#REF!=1,"22-23/1",
IF(#REF!=2,"22-23/2",
IF(#REF!=3,"22-23/3",
IF(#REF!=4,"23-24/1",
IF(#REF!=5,"23-24/2",
IF(#REF!=6,"23-24/3","Hata12")))))),
IF(#REF!+BJ26=2023,
IF(#REF!=1,"23-24/1",
IF(#REF!=2,"23-24/2",
IF(#REF!=3,"23-24/3",
IF(#REF!=4,"24-25/1",
IF(#REF!=5,"24-25/2",
IF(#REF!=6,"24-25/3","Hata13")))))),
))))))))))))))
)</f>
        <v>#REF!</v>
      </c>
      <c r="G26" s="15"/>
      <c r="H26" s="14" t="s">
        <v>115</v>
      </c>
      <c r="I26" s="14">
        <v>238524</v>
      </c>
      <c r="J26" s="14" t="s">
        <v>116</v>
      </c>
      <c r="Q26" s="14" t="s">
        <v>140</v>
      </c>
      <c r="R26" s="14" t="s">
        <v>140</v>
      </c>
      <c r="S26" s="16">
        <v>7</v>
      </c>
      <c r="T26" s="14">
        <f>VLOOKUP($S26,[1]sistem!$I$3:$L$10,2,FALSE)</f>
        <v>0</v>
      </c>
      <c r="U26" s="14">
        <f>VLOOKUP($S26,[1]sistem!$I$3:$L$10,3,FALSE)</f>
        <v>1</v>
      </c>
      <c r="V26" s="14">
        <f>VLOOKUP($S26,[1]sistem!$I$3:$L$10,4,FALSE)</f>
        <v>1</v>
      </c>
      <c r="W26" s="14" t="e">
        <f>VLOOKUP($BB26,[1]sistem!$I$13:$L$14,2,FALSE)*#REF!</f>
        <v>#REF!</v>
      </c>
      <c r="X26" s="14" t="e">
        <f>VLOOKUP($BB26,[1]sistem!$I$13:$L$14,3,FALSE)*#REF!</f>
        <v>#REF!</v>
      </c>
      <c r="Y26" s="14" t="e">
        <f>VLOOKUP($BB26,[1]sistem!$I$13:$L$14,4,FALSE)*#REF!</f>
        <v>#REF!</v>
      </c>
      <c r="Z26" s="14" t="e">
        <f t="shared" si="0"/>
        <v>#REF!</v>
      </c>
      <c r="AA26" s="14" t="e">
        <f t="shared" si="0"/>
        <v>#REF!</v>
      </c>
      <c r="AB26" s="14" t="e">
        <f t="shared" si="0"/>
        <v>#REF!</v>
      </c>
      <c r="AC26" s="14" t="e">
        <f t="shared" si="1"/>
        <v>#REF!</v>
      </c>
      <c r="AD26" s="14">
        <f>VLOOKUP(BB26,[1]sistem!$I$18:$J$19,2,FALSE)</f>
        <v>14</v>
      </c>
      <c r="AE26" s="14">
        <v>0.25</v>
      </c>
      <c r="AF26" s="14">
        <f>VLOOKUP($S26,[1]sistem!$I$3:$M$10,5,FALSE)</f>
        <v>1</v>
      </c>
      <c r="AG26" s="14">
        <v>4</v>
      </c>
      <c r="AI26" s="14">
        <f>AG26*AM26</f>
        <v>56</v>
      </c>
      <c r="AJ26" s="14">
        <f>VLOOKUP($S26,[1]sistem!$I$3:$N$10,6,FALSE)</f>
        <v>2</v>
      </c>
      <c r="AK26" s="14">
        <v>2</v>
      </c>
      <c r="AL26" s="14">
        <f t="shared" si="2"/>
        <v>4</v>
      </c>
      <c r="AM26" s="14">
        <f>VLOOKUP($BB26,[1]sistem!$I$18:$K$19,3,FALSE)</f>
        <v>14</v>
      </c>
      <c r="AN26" s="14" t="e">
        <f>AM26*#REF!</f>
        <v>#REF!</v>
      </c>
      <c r="AO26" s="14" t="e">
        <f t="shared" si="3"/>
        <v>#REF!</v>
      </c>
      <c r="AP26" s="14">
        <f t="shared" si="4"/>
        <v>25</v>
      </c>
      <c r="AQ26" s="14" t="e">
        <f t="shared" si="5"/>
        <v>#REF!</v>
      </c>
      <c r="AR26" s="14" t="e">
        <f>ROUND(AQ26-#REF!,0)</f>
        <v>#REF!</v>
      </c>
      <c r="AS26" s="14">
        <f>IF(BB26="s",IF(S26=0,0,
IF(S26=1,#REF!*4*4,
IF(S26=2,0,
IF(S26=3,#REF!*4*2,
IF(S26=4,0,
IF(S26=5,0,
IF(S26=6,0,
IF(S26=7,0)))))))),
IF(BB26="t",
IF(S26=0,0,
IF(S26=1,#REF!*4*4*0.8,
IF(S26=2,0,
IF(S26=3,#REF!*4*2*0.8,
IF(S26=4,0,
IF(S26=5,0,
IF(S26=6,0,
IF(S26=7,0))))))))))</f>
        <v>0</v>
      </c>
      <c r="AT26" s="14" t="e">
        <f>IF(BB26="s",
IF(S26=0,0,
IF(S26=1,0,
IF(S26=2,#REF!*4*2,
IF(S26=3,#REF!*4,
IF(S26=4,#REF!*4,
IF(S26=5,0,
IF(S26=6,0,
IF(S26=7,#REF!*4)))))))),
IF(BB26="t",
IF(S26=0,0,
IF(S26=1,0,
IF(S26=2,#REF!*4*2*0.8,
IF(S26=3,#REF!*4*0.8,
IF(S26=4,#REF!*4*0.8,
IF(S26=5,0,
IF(S26=6,0,
IF(S26=7,#REF!*4))))))))))</f>
        <v>#REF!</v>
      </c>
      <c r="AU26" s="14" t="e">
        <f>IF(BB26="s",
IF(S26=0,0,
IF(S26=1,#REF!*2,
IF(S26=2,#REF!*2,
IF(S26=3,#REF!*2,
IF(S26=4,#REF!*2,
IF(S26=5,#REF!*2,
IF(S26=6,#REF!*2,
IF(S26=7,#REF!*2)))))))),
IF(BB26="t",
IF(S26=0,#REF!*2*0.8,
IF(S26=1,#REF!*2*0.8,
IF(S26=2,#REF!*2*0.8,
IF(S26=3,#REF!*2*0.8,
IF(S26=4,#REF!*2*0.8,
IF(S26=5,#REF!*2*0.8,
IF(S26=6,#REF!*1*0.8,
IF(S26=7,#REF!*2))))))))))</f>
        <v>#REF!</v>
      </c>
      <c r="AV26" s="14" t="e">
        <f t="shared" si="6"/>
        <v>#REF!</v>
      </c>
      <c r="AW26" s="14" t="e">
        <f>IF(BB26="s",
IF(S26=0,0,
IF(S26=1,(14-2)*(#REF!+#REF!)/4*4,
IF(S26=2,(14-2)*(#REF!+#REF!)/4*2,
IF(S26=3,(14-2)*(#REF!+#REF!)/4*3,
IF(S26=4,(14-2)*(#REF!+#REF!)/4,
IF(S26=5,(14-2)*#REF!/4,
IF(S26=6,0,
IF(S26=7,(14)*#REF!)))))))),
IF(BB26="t",
IF(S26=0,0,
IF(S26=1,(11-2)*(#REF!+#REF!)/4*4,
IF(S26=2,(11-2)*(#REF!+#REF!)/4*2,
IF(S26=3,(11-2)*(#REF!+#REF!)/4*3,
IF(S26=4,(11-2)*(#REF!+#REF!)/4,
IF(S26=5,(11-2)*#REF!/4,
IF(S26=6,0,
IF(S26=7,(11)*#REF!))))))))))</f>
        <v>#REF!</v>
      </c>
      <c r="AX26" s="14" t="e">
        <f t="shared" si="7"/>
        <v>#REF!</v>
      </c>
      <c r="AY26" s="14">
        <f t="shared" si="8"/>
        <v>8</v>
      </c>
      <c r="AZ26" s="14">
        <f t="shared" si="9"/>
        <v>4</v>
      </c>
      <c r="BA26" s="14" t="e">
        <f t="shared" si="10"/>
        <v>#REF!</v>
      </c>
      <c r="BB26" s="14" t="s">
        <v>87</v>
      </c>
      <c r="BC26" s="14" t="e">
        <f>IF(BI26="A",0,IF(BB26="s",14*#REF!,IF(BB26="T",11*#REF!,"HATA")))</f>
        <v>#REF!</v>
      </c>
      <c r="BD26" s="14" t="e">
        <f t="shared" si="11"/>
        <v>#REF!</v>
      </c>
      <c r="BE26" s="14" t="e">
        <f t="shared" si="12"/>
        <v>#REF!</v>
      </c>
      <c r="BF26" s="14" t="e">
        <f>IF(BE26-#REF!=0,"DOĞRU","YANLIŞ")</f>
        <v>#REF!</v>
      </c>
      <c r="BG26" s="14" t="e">
        <f>#REF!-BE26</f>
        <v>#REF!</v>
      </c>
      <c r="BH26" s="14">
        <v>0</v>
      </c>
      <c r="BJ26" s="14">
        <v>0</v>
      </c>
      <c r="BL26" s="14">
        <v>7</v>
      </c>
      <c r="BN26" s="5" t="e">
        <f>#REF!*14</f>
        <v>#REF!</v>
      </c>
      <c r="BO26" s="6"/>
      <c r="BP26" s="7"/>
      <c r="BQ26" s="8"/>
      <c r="BR26" s="8"/>
      <c r="BS26" s="8"/>
      <c r="BT26" s="8"/>
      <c r="BU26" s="8"/>
      <c r="BV26" s="9"/>
      <c r="BW26" s="10"/>
      <c r="BX26" s="11"/>
      <c r="CE26" s="8"/>
      <c r="CF26" s="17"/>
      <c r="CG26" s="17"/>
      <c r="CH26" s="17"/>
      <c r="CI26" s="17"/>
    </row>
    <row r="27" spans="1:87" hidden="1" x14ac:dyDescent="0.25">
      <c r="A27" s="14" t="s">
        <v>141</v>
      </c>
      <c r="B27" s="14" t="s">
        <v>142</v>
      </c>
      <c r="C27" s="14" t="s">
        <v>142</v>
      </c>
      <c r="D27" s="15" t="s">
        <v>90</v>
      </c>
      <c r="E27" s="15" t="s">
        <v>90</v>
      </c>
      <c r="F27" s="15" t="e">
        <f>IF(BB27="S",
IF(#REF!+BJ27=2012,
IF(#REF!=1,"12-13/1",
IF(#REF!=2,"12-13/2",
IF(#REF!=3,"13-14/1",
IF(#REF!=4,"13-14/2","Hata1")))),
IF(#REF!+BJ27=2013,
IF(#REF!=1,"13-14/1",
IF(#REF!=2,"13-14/2",
IF(#REF!=3,"14-15/1",
IF(#REF!=4,"14-15/2","Hata2")))),
IF(#REF!+BJ27=2014,
IF(#REF!=1,"14-15/1",
IF(#REF!=2,"14-15/2",
IF(#REF!=3,"15-16/1",
IF(#REF!=4,"15-16/2","Hata3")))),
IF(#REF!+BJ27=2015,
IF(#REF!=1,"15-16/1",
IF(#REF!=2,"15-16/2",
IF(#REF!=3,"16-17/1",
IF(#REF!=4,"16-17/2","Hata4")))),
IF(#REF!+BJ27=2016,
IF(#REF!=1,"16-17/1",
IF(#REF!=2,"16-17/2",
IF(#REF!=3,"17-18/1",
IF(#REF!=4,"17-18/2","Hata5")))),
IF(#REF!+BJ27=2017,
IF(#REF!=1,"17-18/1",
IF(#REF!=2,"17-18/2",
IF(#REF!=3,"18-19/1",
IF(#REF!=4,"18-19/2","Hata6")))),
IF(#REF!+BJ27=2018,
IF(#REF!=1,"18-19/1",
IF(#REF!=2,"18-19/2",
IF(#REF!=3,"19-20/1",
IF(#REF!=4,"19-20/2","Hata7")))),
IF(#REF!+BJ27=2019,
IF(#REF!=1,"19-20/1",
IF(#REF!=2,"19-20/2",
IF(#REF!=3,"20-21/1",
IF(#REF!=4,"20-21/2","Hata8")))),
IF(#REF!+BJ27=2020,
IF(#REF!=1,"20-21/1",
IF(#REF!=2,"20-21/2",
IF(#REF!=3,"21-22/1",
IF(#REF!=4,"21-22/2","Hata9")))),
IF(#REF!+BJ27=2021,
IF(#REF!=1,"21-22/1",
IF(#REF!=2,"21-22/2",
IF(#REF!=3,"22-23/1",
IF(#REF!=4,"22-23/2","Hata10")))),
IF(#REF!+BJ27=2022,
IF(#REF!=1,"22-23/1",
IF(#REF!=2,"22-23/2",
IF(#REF!=3,"23-24/1",
IF(#REF!=4,"23-24/2","Hata11")))),
IF(#REF!+BJ27=2023,
IF(#REF!=1,"23-24/1",
IF(#REF!=2,"23-24/2",
IF(#REF!=3,"24-25/1",
IF(#REF!=4,"24-25/2","Hata12")))),
)))))))))))),
IF(BB27="T",
IF(#REF!+BJ27=2012,
IF(#REF!=1,"12-13/1",
IF(#REF!=2,"12-13/2",
IF(#REF!=3,"12-13/3",
IF(#REF!=4,"13-14/1",
IF(#REF!=5,"13-14/2",
IF(#REF!=6,"13-14/3","Hata1")))))),
IF(#REF!+BJ27=2013,
IF(#REF!=1,"13-14/1",
IF(#REF!=2,"13-14/2",
IF(#REF!=3,"13-14/3",
IF(#REF!=4,"14-15/1",
IF(#REF!=5,"14-15/2",
IF(#REF!=6,"14-15/3","Hata2")))))),
IF(#REF!+BJ27=2014,
IF(#REF!=1,"14-15/1",
IF(#REF!=2,"14-15/2",
IF(#REF!=3,"14-15/3",
IF(#REF!=4,"15-16/1",
IF(#REF!=5,"15-16/2",
IF(#REF!=6,"15-16/3","Hata3")))))),
IF(AND(#REF!+#REF!&gt;2014,#REF!+#REF!&lt;2015,BJ27=1),
IF(#REF!=0.1,"14-15/0.1",
IF(#REF!=0.2,"14-15/0.2",
IF(#REF!=0.3,"14-15/0.3","Hata4"))),
IF(#REF!+BJ27=2015,
IF(#REF!=1,"15-16/1",
IF(#REF!=2,"15-16/2",
IF(#REF!=3,"15-16/3",
IF(#REF!=4,"16-17/1",
IF(#REF!=5,"16-17/2",
IF(#REF!=6,"16-17/3","Hata5")))))),
IF(#REF!+BJ27=2016,
IF(#REF!=1,"16-17/1",
IF(#REF!=2,"16-17/2",
IF(#REF!=3,"16-17/3",
IF(#REF!=4,"17-18/1",
IF(#REF!=5,"17-18/2",
IF(#REF!=6,"17-18/3","Hata6")))))),
IF(#REF!+BJ27=2017,
IF(#REF!=1,"17-18/1",
IF(#REF!=2,"17-18/2",
IF(#REF!=3,"17-18/3",
IF(#REF!=4,"18-19/1",
IF(#REF!=5,"18-19/2",
IF(#REF!=6,"18-19/3","Hata7")))))),
IF(#REF!+BJ27=2018,
IF(#REF!=1,"18-19/1",
IF(#REF!=2,"18-19/2",
IF(#REF!=3,"18-19/3",
IF(#REF!=4,"19-20/1",
IF(#REF!=5," 19-20/2",
IF(#REF!=6,"19-20/3","Hata8")))))),
IF(#REF!+BJ27=2019,
IF(#REF!=1,"19-20/1",
IF(#REF!=2,"19-20/2",
IF(#REF!=3,"19-20/3",
IF(#REF!=4,"20-21/1",
IF(#REF!=5,"20-21/2",
IF(#REF!=6,"20-21/3","Hata9")))))),
IF(#REF!+BJ27=2020,
IF(#REF!=1,"20-21/1",
IF(#REF!=2,"20-21/2",
IF(#REF!=3,"20-21/3",
IF(#REF!=4,"21-22/1",
IF(#REF!=5,"21-22/2",
IF(#REF!=6,"21-22/3","Hata10")))))),
IF(#REF!+BJ27=2021,
IF(#REF!=1,"21-22/1",
IF(#REF!=2,"21-22/2",
IF(#REF!=3,"21-22/3",
IF(#REF!=4,"22-23/1",
IF(#REF!=5,"22-23/2",
IF(#REF!=6,"22-23/3","Hata11")))))),
IF(#REF!+BJ27=2022,
IF(#REF!=1,"22-23/1",
IF(#REF!=2,"22-23/2",
IF(#REF!=3,"22-23/3",
IF(#REF!=4,"23-24/1",
IF(#REF!=5,"23-24/2",
IF(#REF!=6,"23-24/3","Hata12")))))),
IF(#REF!+BJ27=2023,
IF(#REF!=1,"23-24/1",
IF(#REF!=2,"23-24/2",
IF(#REF!=3,"23-24/3",
IF(#REF!=4,"24-25/1",
IF(#REF!=5,"24-25/2",
IF(#REF!=6,"24-25/3","Hata13")))))),
))))))))))))))
)</f>
        <v>#REF!</v>
      </c>
      <c r="G27" s="15"/>
      <c r="H27" s="14" t="s">
        <v>115</v>
      </c>
      <c r="I27" s="14">
        <v>238524</v>
      </c>
      <c r="J27" s="14" t="s">
        <v>116</v>
      </c>
      <c r="S27" s="16">
        <v>4</v>
      </c>
      <c r="T27" s="14">
        <f>VLOOKUP($S27,[1]sistem!$I$3:$L$10,2,FALSE)</f>
        <v>0</v>
      </c>
      <c r="U27" s="14">
        <f>VLOOKUP($S27,[1]sistem!$I$3:$L$10,3,FALSE)</f>
        <v>1</v>
      </c>
      <c r="V27" s="14">
        <f>VLOOKUP($S27,[1]sistem!$I$3:$L$10,4,FALSE)</f>
        <v>1</v>
      </c>
      <c r="W27" s="14" t="e">
        <f>VLOOKUP($BB27,[1]sistem!$I$13:$L$14,2,FALSE)*#REF!</f>
        <v>#REF!</v>
      </c>
      <c r="X27" s="14" t="e">
        <f>VLOOKUP($BB27,[1]sistem!$I$13:$L$14,3,FALSE)*#REF!</f>
        <v>#REF!</v>
      </c>
      <c r="Y27" s="14" t="e">
        <f>VLOOKUP($BB27,[1]sistem!$I$13:$L$14,4,FALSE)*#REF!</f>
        <v>#REF!</v>
      </c>
      <c r="Z27" s="14" t="e">
        <f t="shared" si="0"/>
        <v>#REF!</v>
      </c>
      <c r="AA27" s="14" t="e">
        <f t="shared" si="0"/>
        <v>#REF!</v>
      </c>
      <c r="AB27" s="14" t="e">
        <f t="shared" si="0"/>
        <v>#REF!</v>
      </c>
      <c r="AC27" s="14" t="e">
        <f t="shared" si="1"/>
        <v>#REF!</v>
      </c>
      <c r="AD27" s="14">
        <f>VLOOKUP(BB27,[1]sistem!$I$18:$J$19,2,FALSE)</f>
        <v>14</v>
      </c>
      <c r="AE27" s="14">
        <v>0.25</v>
      </c>
      <c r="AF27" s="14">
        <f>VLOOKUP($S27,[1]sistem!$I$3:$M$10,5,FALSE)</f>
        <v>1</v>
      </c>
      <c r="AI27" s="14" t="e">
        <f>(#REF!+#REF!)*AD27</f>
        <v>#REF!</v>
      </c>
      <c r="AJ27" s="14">
        <f>VLOOKUP($S27,[1]sistem!$I$3:$N$10,6,FALSE)</f>
        <v>2</v>
      </c>
      <c r="AK27" s="14">
        <v>2</v>
      </c>
      <c r="AL27" s="14">
        <f t="shared" si="2"/>
        <v>4</v>
      </c>
      <c r="AM27" s="14">
        <f>VLOOKUP($BB27,[1]sistem!$I$18:$K$19,3,FALSE)</f>
        <v>14</v>
      </c>
      <c r="AN27" s="14" t="e">
        <f>AM27*#REF!</f>
        <v>#REF!</v>
      </c>
      <c r="AO27" s="14" t="e">
        <f t="shared" si="3"/>
        <v>#REF!</v>
      </c>
      <c r="AP27" s="14">
        <f t="shared" si="4"/>
        <v>25</v>
      </c>
      <c r="AQ27" s="14" t="e">
        <f t="shared" si="5"/>
        <v>#REF!</v>
      </c>
      <c r="AR27" s="14" t="e">
        <f>ROUND(AQ27-#REF!,0)</f>
        <v>#REF!</v>
      </c>
      <c r="AS27" s="14">
        <f>IF(BB27="s",IF(S27=0,0,
IF(S27=1,#REF!*4*4,
IF(S27=2,0,
IF(S27=3,#REF!*4*2,
IF(S27=4,0,
IF(S27=5,0,
IF(S27=6,0,
IF(S27=7,0)))))))),
IF(BB27="t",
IF(S27=0,0,
IF(S27=1,#REF!*4*4*0.8,
IF(S27=2,0,
IF(S27=3,#REF!*4*2*0.8,
IF(S27=4,0,
IF(S27=5,0,
IF(S27=6,0,
IF(S27=7,0))))))))))</f>
        <v>0</v>
      </c>
      <c r="AT27" s="14" t="e">
        <f>IF(BB27="s",
IF(S27=0,0,
IF(S27=1,0,
IF(S27=2,#REF!*4*2,
IF(S27=3,#REF!*4,
IF(S27=4,#REF!*4,
IF(S27=5,0,
IF(S27=6,0,
IF(S27=7,#REF!*4)))))))),
IF(BB27="t",
IF(S27=0,0,
IF(S27=1,0,
IF(S27=2,#REF!*4*2*0.8,
IF(S27=3,#REF!*4*0.8,
IF(S27=4,#REF!*4*0.8,
IF(S27=5,0,
IF(S27=6,0,
IF(S27=7,#REF!*4))))))))))</f>
        <v>#REF!</v>
      </c>
      <c r="AU27" s="14" t="e">
        <f>IF(BB27="s",
IF(S27=0,0,
IF(S27=1,#REF!*2,
IF(S27=2,#REF!*2,
IF(S27=3,#REF!*2,
IF(S27=4,#REF!*2,
IF(S27=5,#REF!*2,
IF(S27=6,#REF!*2,
IF(S27=7,#REF!*2)))))))),
IF(BB27="t",
IF(S27=0,#REF!*2*0.8,
IF(S27=1,#REF!*2*0.8,
IF(S27=2,#REF!*2*0.8,
IF(S27=3,#REF!*2*0.8,
IF(S27=4,#REF!*2*0.8,
IF(S27=5,#REF!*2*0.8,
IF(S27=6,#REF!*1*0.8,
IF(S27=7,#REF!*2))))))))))</f>
        <v>#REF!</v>
      </c>
      <c r="AV27" s="14" t="e">
        <f t="shared" si="6"/>
        <v>#REF!</v>
      </c>
      <c r="AW27" s="14" t="e">
        <f>IF(BB27="s",
IF(S27=0,0,
IF(S27=1,(14-2)*(#REF!+#REF!)/4*4,
IF(S27=2,(14-2)*(#REF!+#REF!)/4*2,
IF(S27=3,(14-2)*(#REF!+#REF!)/4*3,
IF(S27=4,(14-2)*(#REF!+#REF!)/4,
IF(S27=5,(14-2)*#REF!/4,
IF(S27=6,0,
IF(S27=7,(14)*#REF!)))))))),
IF(BB27="t",
IF(S27=0,0,
IF(S27=1,(11-2)*(#REF!+#REF!)/4*4,
IF(S27=2,(11-2)*(#REF!+#REF!)/4*2,
IF(S27=3,(11-2)*(#REF!+#REF!)/4*3,
IF(S27=4,(11-2)*(#REF!+#REF!)/4,
IF(S27=5,(11-2)*#REF!/4,
IF(S27=6,0,
IF(S27=7,(11)*#REF!))))))))))</f>
        <v>#REF!</v>
      </c>
      <c r="AX27" s="14" t="e">
        <f t="shared" si="7"/>
        <v>#REF!</v>
      </c>
      <c r="AY27" s="14">
        <f t="shared" si="8"/>
        <v>8</v>
      </c>
      <c r="AZ27" s="14">
        <f t="shared" si="9"/>
        <v>4</v>
      </c>
      <c r="BA27" s="14" t="e">
        <f t="shared" si="10"/>
        <v>#REF!</v>
      </c>
      <c r="BB27" s="14" t="s">
        <v>87</v>
      </c>
      <c r="BC27" s="14" t="e">
        <f>IF(BI27="A",0,IF(BB27="s",14*#REF!,IF(BB27="T",11*#REF!,"HATA")))</f>
        <v>#REF!</v>
      </c>
      <c r="BD27" s="14" t="e">
        <f t="shared" si="11"/>
        <v>#REF!</v>
      </c>
      <c r="BE27" s="14" t="e">
        <f t="shared" si="12"/>
        <v>#REF!</v>
      </c>
      <c r="BF27" s="14" t="e">
        <f>IF(BE27-#REF!=0,"DOĞRU","YANLIŞ")</f>
        <v>#REF!</v>
      </c>
      <c r="BG27" s="14" t="e">
        <f>#REF!-BE27</f>
        <v>#REF!</v>
      </c>
      <c r="BH27" s="14">
        <v>0</v>
      </c>
      <c r="BJ27" s="14">
        <v>0</v>
      </c>
      <c r="BL27" s="14">
        <v>4</v>
      </c>
      <c r="BN27" s="5" t="e">
        <f>#REF!*14</f>
        <v>#REF!</v>
      </c>
      <c r="BO27" s="6"/>
      <c r="BP27" s="7"/>
      <c r="BQ27" s="8"/>
      <c r="BR27" s="8"/>
      <c r="BS27" s="8"/>
      <c r="BT27" s="8"/>
      <c r="BU27" s="8"/>
      <c r="BV27" s="9"/>
      <c r="BW27" s="10"/>
      <c r="BX27" s="11"/>
      <c r="CE27" s="8"/>
      <c r="CF27" s="17"/>
      <c r="CG27" s="17"/>
      <c r="CH27" s="17"/>
      <c r="CI27" s="17"/>
    </row>
    <row r="28" spans="1:87" hidden="1" x14ac:dyDescent="0.25">
      <c r="A28" s="14" t="s">
        <v>103</v>
      </c>
      <c r="B28" s="14" t="s">
        <v>104</v>
      </c>
      <c r="C28" s="14" t="s">
        <v>104</v>
      </c>
      <c r="D28" s="15" t="s">
        <v>84</v>
      </c>
      <c r="E28" s="15">
        <v>1</v>
      </c>
      <c r="F28" s="15" t="e">
        <f>IF(BB28="S",
IF(#REF!+BJ28=2012,
IF(#REF!=1,"12-13/1",
IF(#REF!=2,"12-13/2",
IF(#REF!=3,"13-14/1",
IF(#REF!=4,"13-14/2","Hata1")))),
IF(#REF!+BJ28=2013,
IF(#REF!=1,"13-14/1",
IF(#REF!=2,"13-14/2",
IF(#REF!=3,"14-15/1",
IF(#REF!=4,"14-15/2","Hata2")))),
IF(#REF!+BJ28=2014,
IF(#REF!=1,"14-15/1",
IF(#REF!=2,"14-15/2",
IF(#REF!=3,"15-16/1",
IF(#REF!=4,"15-16/2","Hata3")))),
IF(#REF!+BJ28=2015,
IF(#REF!=1,"15-16/1",
IF(#REF!=2,"15-16/2",
IF(#REF!=3,"16-17/1",
IF(#REF!=4,"16-17/2","Hata4")))),
IF(#REF!+BJ28=2016,
IF(#REF!=1,"16-17/1",
IF(#REF!=2,"16-17/2",
IF(#REF!=3,"17-18/1",
IF(#REF!=4,"17-18/2","Hata5")))),
IF(#REF!+BJ28=2017,
IF(#REF!=1,"17-18/1",
IF(#REF!=2,"17-18/2",
IF(#REF!=3,"18-19/1",
IF(#REF!=4,"18-19/2","Hata6")))),
IF(#REF!+BJ28=2018,
IF(#REF!=1,"18-19/1",
IF(#REF!=2,"18-19/2",
IF(#REF!=3,"19-20/1",
IF(#REF!=4,"19-20/2","Hata7")))),
IF(#REF!+BJ28=2019,
IF(#REF!=1,"19-20/1",
IF(#REF!=2,"19-20/2",
IF(#REF!=3,"20-21/1",
IF(#REF!=4,"20-21/2","Hata8")))),
IF(#REF!+BJ28=2020,
IF(#REF!=1,"20-21/1",
IF(#REF!=2,"20-21/2",
IF(#REF!=3,"21-22/1",
IF(#REF!=4,"21-22/2","Hata9")))),
IF(#REF!+BJ28=2021,
IF(#REF!=1,"21-22/1",
IF(#REF!=2,"21-22/2",
IF(#REF!=3,"22-23/1",
IF(#REF!=4,"22-23/2","Hata10")))),
IF(#REF!+BJ28=2022,
IF(#REF!=1,"22-23/1",
IF(#REF!=2,"22-23/2",
IF(#REF!=3,"23-24/1",
IF(#REF!=4,"23-24/2","Hata11")))),
IF(#REF!+BJ28=2023,
IF(#REF!=1,"23-24/1",
IF(#REF!=2,"23-24/2",
IF(#REF!=3,"24-25/1",
IF(#REF!=4,"24-25/2","Hata12")))),
)))))))))))),
IF(BB28="T",
IF(#REF!+BJ28=2012,
IF(#REF!=1,"12-13/1",
IF(#REF!=2,"12-13/2",
IF(#REF!=3,"12-13/3",
IF(#REF!=4,"13-14/1",
IF(#REF!=5,"13-14/2",
IF(#REF!=6,"13-14/3","Hata1")))))),
IF(#REF!+BJ28=2013,
IF(#REF!=1,"13-14/1",
IF(#REF!=2,"13-14/2",
IF(#REF!=3,"13-14/3",
IF(#REF!=4,"14-15/1",
IF(#REF!=5,"14-15/2",
IF(#REF!=6,"14-15/3","Hata2")))))),
IF(#REF!+BJ28=2014,
IF(#REF!=1,"14-15/1",
IF(#REF!=2,"14-15/2",
IF(#REF!=3,"14-15/3",
IF(#REF!=4,"15-16/1",
IF(#REF!=5,"15-16/2",
IF(#REF!=6,"15-16/3","Hata3")))))),
IF(AND(#REF!+#REF!&gt;2014,#REF!+#REF!&lt;2015,BJ28=1),
IF(#REF!=0.1,"14-15/0.1",
IF(#REF!=0.2,"14-15/0.2",
IF(#REF!=0.3,"14-15/0.3","Hata4"))),
IF(#REF!+BJ28=2015,
IF(#REF!=1,"15-16/1",
IF(#REF!=2,"15-16/2",
IF(#REF!=3,"15-16/3",
IF(#REF!=4,"16-17/1",
IF(#REF!=5,"16-17/2",
IF(#REF!=6,"16-17/3","Hata5")))))),
IF(#REF!+BJ28=2016,
IF(#REF!=1,"16-17/1",
IF(#REF!=2,"16-17/2",
IF(#REF!=3,"16-17/3",
IF(#REF!=4,"17-18/1",
IF(#REF!=5,"17-18/2",
IF(#REF!=6,"17-18/3","Hata6")))))),
IF(#REF!+BJ28=2017,
IF(#REF!=1,"17-18/1",
IF(#REF!=2,"17-18/2",
IF(#REF!=3,"17-18/3",
IF(#REF!=4,"18-19/1",
IF(#REF!=5,"18-19/2",
IF(#REF!=6,"18-19/3","Hata7")))))),
IF(#REF!+BJ28=2018,
IF(#REF!=1,"18-19/1",
IF(#REF!=2,"18-19/2",
IF(#REF!=3,"18-19/3",
IF(#REF!=4,"19-20/1",
IF(#REF!=5," 19-20/2",
IF(#REF!=6,"19-20/3","Hata8")))))),
IF(#REF!+BJ28=2019,
IF(#REF!=1,"19-20/1",
IF(#REF!=2,"19-20/2",
IF(#REF!=3,"19-20/3",
IF(#REF!=4,"20-21/1",
IF(#REF!=5,"20-21/2",
IF(#REF!=6,"20-21/3","Hata9")))))),
IF(#REF!+BJ28=2020,
IF(#REF!=1,"20-21/1",
IF(#REF!=2,"20-21/2",
IF(#REF!=3,"20-21/3",
IF(#REF!=4,"21-22/1",
IF(#REF!=5,"21-22/2",
IF(#REF!=6,"21-22/3","Hata10")))))),
IF(#REF!+BJ28=2021,
IF(#REF!=1,"21-22/1",
IF(#REF!=2,"21-22/2",
IF(#REF!=3,"21-22/3",
IF(#REF!=4,"22-23/1",
IF(#REF!=5,"22-23/2",
IF(#REF!=6,"22-23/3","Hata11")))))),
IF(#REF!+BJ28=2022,
IF(#REF!=1,"22-23/1",
IF(#REF!=2,"22-23/2",
IF(#REF!=3,"22-23/3",
IF(#REF!=4,"23-24/1",
IF(#REF!=5,"23-24/2",
IF(#REF!=6,"23-24/3","Hata12")))))),
IF(#REF!+BJ28=2023,
IF(#REF!=1,"23-24/1",
IF(#REF!=2,"23-24/2",
IF(#REF!=3,"23-24/3",
IF(#REF!=4,"24-25/1",
IF(#REF!=5,"24-25/2",
IF(#REF!=6,"24-25/3","Hata13")))))),
))))))))))))))
)</f>
        <v>#REF!</v>
      </c>
      <c r="G28" s="15">
        <v>0</v>
      </c>
      <c r="H28" s="14" t="s">
        <v>115</v>
      </c>
      <c r="I28" s="14">
        <v>238524</v>
      </c>
      <c r="J28" s="14" t="s">
        <v>116</v>
      </c>
      <c r="Q28" s="14" t="s">
        <v>105</v>
      </c>
      <c r="R28" s="14" t="s">
        <v>105</v>
      </c>
      <c r="S28" s="16">
        <v>7</v>
      </c>
      <c r="T28" s="14">
        <f>VLOOKUP($S28,[1]sistem!$I$3:$L$10,2,FALSE)</f>
        <v>0</v>
      </c>
      <c r="U28" s="14">
        <f>VLOOKUP($S28,[1]sistem!$I$3:$L$10,3,FALSE)</f>
        <v>1</v>
      </c>
      <c r="V28" s="14">
        <f>VLOOKUP($S28,[1]sistem!$I$3:$L$10,4,FALSE)</f>
        <v>1</v>
      </c>
      <c r="W28" s="14" t="e">
        <f>VLOOKUP($BB28,[1]sistem!$I$13:$L$14,2,FALSE)*#REF!</f>
        <v>#REF!</v>
      </c>
      <c r="X28" s="14" t="e">
        <f>VLOOKUP($BB28,[1]sistem!$I$13:$L$14,3,FALSE)*#REF!</f>
        <v>#REF!</v>
      </c>
      <c r="Y28" s="14" t="e">
        <f>VLOOKUP($BB28,[1]sistem!$I$13:$L$14,4,FALSE)*#REF!</f>
        <v>#REF!</v>
      </c>
      <c r="Z28" s="14" t="e">
        <f t="shared" si="0"/>
        <v>#REF!</v>
      </c>
      <c r="AA28" s="14" t="e">
        <f t="shared" si="0"/>
        <v>#REF!</v>
      </c>
      <c r="AB28" s="14" t="e">
        <f t="shared" si="0"/>
        <v>#REF!</v>
      </c>
      <c r="AC28" s="14" t="e">
        <f t="shared" si="1"/>
        <v>#REF!</v>
      </c>
      <c r="AD28" s="14">
        <f>VLOOKUP(BB28,[1]sistem!$I$18:$J$19,2,FALSE)</f>
        <v>14</v>
      </c>
      <c r="AE28" s="14">
        <v>0.25</v>
      </c>
      <c r="AF28" s="14">
        <f>VLOOKUP($S28,[1]sistem!$I$3:$M$10,5,FALSE)</f>
        <v>1</v>
      </c>
      <c r="AG28" s="14">
        <v>4</v>
      </c>
      <c r="AI28" s="14">
        <f>AG28*AM28</f>
        <v>56</v>
      </c>
      <c r="AJ28" s="14">
        <f>VLOOKUP($S28,[1]sistem!$I$3:$N$10,6,FALSE)</f>
        <v>2</v>
      </c>
      <c r="AK28" s="14">
        <v>2</v>
      </c>
      <c r="AL28" s="14">
        <f t="shared" si="2"/>
        <v>4</v>
      </c>
      <c r="AM28" s="14">
        <f>VLOOKUP($BB28,[1]sistem!$I$18:$K$19,3,FALSE)</f>
        <v>14</v>
      </c>
      <c r="AN28" s="14" t="e">
        <f>AM28*#REF!</f>
        <v>#REF!</v>
      </c>
      <c r="AO28" s="14" t="e">
        <f t="shared" si="3"/>
        <v>#REF!</v>
      </c>
      <c r="AP28" s="14">
        <f t="shared" si="4"/>
        <v>25</v>
      </c>
      <c r="AQ28" s="14" t="e">
        <f t="shared" si="5"/>
        <v>#REF!</v>
      </c>
      <c r="AR28" s="14" t="e">
        <f>ROUND(AQ28-#REF!,0)</f>
        <v>#REF!</v>
      </c>
      <c r="AS28" s="14">
        <f>IF(BB28="s",IF(S28=0,0,
IF(S28=1,#REF!*4*4,
IF(S28=2,0,
IF(S28=3,#REF!*4*2,
IF(S28=4,0,
IF(S28=5,0,
IF(S28=6,0,
IF(S28=7,0)))))))),
IF(BB28="t",
IF(S28=0,0,
IF(S28=1,#REF!*4*4*0.8,
IF(S28=2,0,
IF(S28=3,#REF!*4*2*0.8,
IF(S28=4,0,
IF(S28=5,0,
IF(S28=6,0,
IF(S28=7,0))))))))))</f>
        <v>0</v>
      </c>
      <c r="AT28" s="14" t="e">
        <f>IF(BB28="s",
IF(S28=0,0,
IF(S28=1,0,
IF(S28=2,#REF!*4*2,
IF(S28=3,#REF!*4,
IF(S28=4,#REF!*4,
IF(S28=5,0,
IF(S28=6,0,
IF(S28=7,#REF!*4)))))))),
IF(BB28="t",
IF(S28=0,0,
IF(S28=1,0,
IF(S28=2,#REF!*4*2*0.8,
IF(S28=3,#REF!*4*0.8,
IF(S28=4,#REF!*4*0.8,
IF(S28=5,0,
IF(S28=6,0,
IF(S28=7,#REF!*4))))))))))</f>
        <v>#REF!</v>
      </c>
      <c r="AU28" s="14" t="e">
        <f>IF(BB28="s",
IF(S28=0,0,
IF(S28=1,#REF!*2,
IF(S28=2,#REF!*2,
IF(S28=3,#REF!*2,
IF(S28=4,#REF!*2,
IF(S28=5,#REF!*2,
IF(S28=6,#REF!*2,
IF(S28=7,#REF!*2)))))))),
IF(BB28="t",
IF(S28=0,#REF!*2*0.8,
IF(S28=1,#REF!*2*0.8,
IF(S28=2,#REF!*2*0.8,
IF(S28=3,#REF!*2*0.8,
IF(S28=4,#REF!*2*0.8,
IF(S28=5,#REF!*2*0.8,
IF(S28=6,#REF!*1*0.8,
IF(S28=7,#REF!*2))))))))))</f>
        <v>#REF!</v>
      </c>
      <c r="AV28" s="14" t="e">
        <f t="shared" si="6"/>
        <v>#REF!</v>
      </c>
      <c r="AW28" s="14" t="e">
        <f>IF(BB28="s",
IF(S28=0,0,
IF(S28=1,(14-2)*(#REF!+#REF!)/4*4,
IF(S28=2,(14-2)*(#REF!+#REF!)/4*2,
IF(S28=3,(14-2)*(#REF!+#REF!)/4*3,
IF(S28=4,(14-2)*(#REF!+#REF!)/4,
IF(S28=5,(14-2)*#REF!/4,
IF(S28=6,0,
IF(S28=7,(14)*#REF!)))))))),
IF(BB28="t",
IF(S28=0,0,
IF(S28=1,(11-2)*(#REF!+#REF!)/4*4,
IF(S28=2,(11-2)*(#REF!+#REF!)/4*2,
IF(S28=3,(11-2)*(#REF!+#REF!)/4*3,
IF(S28=4,(11-2)*(#REF!+#REF!)/4,
IF(S28=5,(11-2)*#REF!/4,
IF(S28=6,0,
IF(S28=7,(11)*#REF!))))))))))</f>
        <v>#REF!</v>
      </c>
      <c r="AX28" s="14" t="e">
        <f t="shared" si="7"/>
        <v>#REF!</v>
      </c>
      <c r="AY28" s="14">
        <f t="shared" si="8"/>
        <v>8</v>
      </c>
      <c r="AZ28" s="14">
        <f t="shared" si="9"/>
        <v>4</v>
      </c>
      <c r="BA28" s="14" t="e">
        <f t="shared" si="10"/>
        <v>#REF!</v>
      </c>
      <c r="BB28" s="14" t="s">
        <v>87</v>
      </c>
      <c r="BC28" s="14" t="e">
        <f>IF(BI28="A",0,IF(BB28="s",14*#REF!,IF(BB28="T",11*#REF!,"HATA")))</f>
        <v>#REF!</v>
      </c>
      <c r="BD28" s="14" t="e">
        <f t="shared" si="11"/>
        <v>#REF!</v>
      </c>
      <c r="BE28" s="14" t="e">
        <f t="shared" si="12"/>
        <v>#REF!</v>
      </c>
      <c r="BF28" s="14" t="e">
        <f>IF(BE28-#REF!=0,"DOĞRU","YANLIŞ")</f>
        <v>#REF!</v>
      </c>
      <c r="BG28" s="14" t="e">
        <f>#REF!-BE28</f>
        <v>#REF!</v>
      </c>
      <c r="BH28" s="14">
        <v>1</v>
      </c>
      <c r="BJ28" s="14">
        <v>0</v>
      </c>
      <c r="BL28" s="14">
        <v>7</v>
      </c>
      <c r="BN28" s="5" t="e">
        <f>#REF!*14</f>
        <v>#REF!</v>
      </c>
      <c r="BO28" s="6"/>
      <c r="BP28" s="7"/>
      <c r="BQ28" s="8"/>
      <c r="BR28" s="8"/>
      <c r="BS28" s="8"/>
      <c r="BT28" s="8"/>
      <c r="BU28" s="8"/>
      <c r="BV28" s="9"/>
      <c r="BW28" s="10"/>
      <c r="BX28" s="11"/>
      <c r="CE28" s="8"/>
      <c r="CF28" s="17"/>
      <c r="CG28" s="17"/>
      <c r="CH28" s="17"/>
      <c r="CI28" s="17"/>
    </row>
    <row r="29" spans="1:87" hidden="1" x14ac:dyDescent="0.25">
      <c r="A29" s="14" t="s">
        <v>143</v>
      </c>
      <c r="B29" s="14" t="s">
        <v>144</v>
      </c>
      <c r="C29" s="14" t="s">
        <v>144</v>
      </c>
      <c r="D29" s="15" t="s">
        <v>90</v>
      </c>
      <c r="E29" s="15" t="s">
        <v>90</v>
      </c>
      <c r="F29" s="15" t="e">
        <f>IF(BB29="S",
IF(#REF!+BJ29=2012,
IF(#REF!=1,"12-13/1",
IF(#REF!=2,"12-13/2",
IF(#REF!=3,"13-14/1",
IF(#REF!=4,"13-14/2","Hata1")))),
IF(#REF!+BJ29=2013,
IF(#REF!=1,"13-14/1",
IF(#REF!=2,"13-14/2",
IF(#REF!=3,"14-15/1",
IF(#REF!=4,"14-15/2","Hata2")))),
IF(#REF!+BJ29=2014,
IF(#REF!=1,"14-15/1",
IF(#REF!=2,"14-15/2",
IF(#REF!=3,"15-16/1",
IF(#REF!=4,"15-16/2","Hata3")))),
IF(#REF!+BJ29=2015,
IF(#REF!=1,"15-16/1",
IF(#REF!=2,"15-16/2",
IF(#REF!=3,"16-17/1",
IF(#REF!=4,"16-17/2","Hata4")))),
IF(#REF!+BJ29=2016,
IF(#REF!=1,"16-17/1",
IF(#REF!=2,"16-17/2",
IF(#REF!=3,"17-18/1",
IF(#REF!=4,"17-18/2","Hata5")))),
IF(#REF!+BJ29=2017,
IF(#REF!=1,"17-18/1",
IF(#REF!=2,"17-18/2",
IF(#REF!=3,"18-19/1",
IF(#REF!=4,"18-19/2","Hata6")))),
IF(#REF!+BJ29=2018,
IF(#REF!=1,"18-19/1",
IF(#REF!=2,"18-19/2",
IF(#REF!=3,"19-20/1",
IF(#REF!=4,"19-20/2","Hata7")))),
IF(#REF!+BJ29=2019,
IF(#REF!=1,"19-20/1",
IF(#REF!=2,"19-20/2",
IF(#REF!=3,"20-21/1",
IF(#REF!=4,"20-21/2","Hata8")))),
IF(#REF!+BJ29=2020,
IF(#REF!=1,"20-21/1",
IF(#REF!=2,"20-21/2",
IF(#REF!=3,"21-22/1",
IF(#REF!=4,"21-22/2","Hata9")))),
IF(#REF!+BJ29=2021,
IF(#REF!=1,"21-22/1",
IF(#REF!=2,"21-22/2",
IF(#REF!=3,"22-23/1",
IF(#REF!=4,"22-23/2","Hata10")))),
IF(#REF!+BJ29=2022,
IF(#REF!=1,"22-23/1",
IF(#REF!=2,"22-23/2",
IF(#REF!=3,"23-24/1",
IF(#REF!=4,"23-24/2","Hata11")))),
IF(#REF!+BJ29=2023,
IF(#REF!=1,"23-24/1",
IF(#REF!=2,"23-24/2",
IF(#REF!=3,"24-25/1",
IF(#REF!=4,"24-25/2","Hata12")))),
)))))))))))),
IF(BB29="T",
IF(#REF!+BJ29=2012,
IF(#REF!=1,"12-13/1",
IF(#REF!=2,"12-13/2",
IF(#REF!=3,"12-13/3",
IF(#REF!=4,"13-14/1",
IF(#REF!=5,"13-14/2",
IF(#REF!=6,"13-14/3","Hata1")))))),
IF(#REF!+BJ29=2013,
IF(#REF!=1,"13-14/1",
IF(#REF!=2,"13-14/2",
IF(#REF!=3,"13-14/3",
IF(#REF!=4,"14-15/1",
IF(#REF!=5,"14-15/2",
IF(#REF!=6,"14-15/3","Hata2")))))),
IF(#REF!+BJ29=2014,
IF(#REF!=1,"14-15/1",
IF(#REF!=2,"14-15/2",
IF(#REF!=3,"14-15/3",
IF(#REF!=4,"15-16/1",
IF(#REF!=5,"15-16/2",
IF(#REF!=6,"15-16/3","Hata3")))))),
IF(AND(#REF!+#REF!&gt;2014,#REF!+#REF!&lt;2015,BJ29=1),
IF(#REF!=0.1,"14-15/0.1",
IF(#REF!=0.2,"14-15/0.2",
IF(#REF!=0.3,"14-15/0.3","Hata4"))),
IF(#REF!+BJ29=2015,
IF(#REF!=1,"15-16/1",
IF(#REF!=2,"15-16/2",
IF(#REF!=3,"15-16/3",
IF(#REF!=4,"16-17/1",
IF(#REF!=5,"16-17/2",
IF(#REF!=6,"16-17/3","Hata5")))))),
IF(#REF!+BJ29=2016,
IF(#REF!=1,"16-17/1",
IF(#REF!=2,"16-17/2",
IF(#REF!=3,"16-17/3",
IF(#REF!=4,"17-18/1",
IF(#REF!=5,"17-18/2",
IF(#REF!=6,"17-18/3","Hata6")))))),
IF(#REF!+BJ29=2017,
IF(#REF!=1,"17-18/1",
IF(#REF!=2,"17-18/2",
IF(#REF!=3,"17-18/3",
IF(#REF!=4,"18-19/1",
IF(#REF!=5,"18-19/2",
IF(#REF!=6,"18-19/3","Hata7")))))),
IF(#REF!+BJ29=2018,
IF(#REF!=1,"18-19/1",
IF(#REF!=2,"18-19/2",
IF(#REF!=3,"18-19/3",
IF(#REF!=4,"19-20/1",
IF(#REF!=5," 19-20/2",
IF(#REF!=6,"19-20/3","Hata8")))))),
IF(#REF!+BJ29=2019,
IF(#REF!=1,"19-20/1",
IF(#REF!=2,"19-20/2",
IF(#REF!=3,"19-20/3",
IF(#REF!=4,"20-21/1",
IF(#REF!=5,"20-21/2",
IF(#REF!=6,"20-21/3","Hata9")))))),
IF(#REF!+BJ29=2020,
IF(#REF!=1,"20-21/1",
IF(#REF!=2,"20-21/2",
IF(#REF!=3,"20-21/3",
IF(#REF!=4,"21-22/1",
IF(#REF!=5,"21-22/2",
IF(#REF!=6,"21-22/3","Hata10")))))),
IF(#REF!+BJ29=2021,
IF(#REF!=1,"21-22/1",
IF(#REF!=2,"21-22/2",
IF(#REF!=3,"21-22/3",
IF(#REF!=4,"22-23/1",
IF(#REF!=5,"22-23/2",
IF(#REF!=6,"22-23/3","Hata11")))))),
IF(#REF!+BJ29=2022,
IF(#REF!=1,"22-23/1",
IF(#REF!=2,"22-23/2",
IF(#REF!=3,"22-23/3",
IF(#REF!=4,"23-24/1",
IF(#REF!=5,"23-24/2",
IF(#REF!=6,"23-24/3","Hata12")))))),
IF(#REF!+BJ29=2023,
IF(#REF!=1,"23-24/1",
IF(#REF!=2,"23-24/2",
IF(#REF!=3,"23-24/3",
IF(#REF!=4,"24-25/1",
IF(#REF!=5,"24-25/2",
IF(#REF!=6,"24-25/3","Hata13")))))),
))))))))))))))
)</f>
        <v>#REF!</v>
      </c>
      <c r="G29" s="15"/>
      <c r="H29" s="14" t="s">
        <v>115</v>
      </c>
      <c r="I29" s="14">
        <v>238524</v>
      </c>
      <c r="J29" s="14" t="s">
        <v>116</v>
      </c>
      <c r="Q29" s="14" t="s">
        <v>145</v>
      </c>
      <c r="R29" s="14" t="s">
        <v>145</v>
      </c>
      <c r="S29" s="16">
        <v>4</v>
      </c>
      <c r="T29" s="14">
        <f>VLOOKUP($S29,[1]sistem!$I$3:$L$10,2,FALSE)</f>
        <v>0</v>
      </c>
      <c r="U29" s="14">
        <f>VLOOKUP($S29,[1]sistem!$I$3:$L$10,3,FALSE)</f>
        <v>1</v>
      </c>
      <c r="V29" s="14">
        <f>VLOOKUP($S29,[1]sistem!$I$3:$L$10,4,FALSE)</f>
        <v>1</v>
      </c>
      <c r="W29" s="14" t="e">
        <f>VLOOKUP($BB29,[1]sistem!$I$13:$L$14,2,FALSE)*#REF!</f>
        <v>#REF!</v>
      </c>
      <c r="X29" s="14" t="e">
        <f>VLOOKUP($BB29,[1]sistem!$I$13:$L$14,3,FALSE)*#REF!</f>
        <v>#REF!</v>
      </c>
      <c r="Y29" s="14" t="e">
        <f>VLOOKUP($BB29,[1]sistem!$I$13:$L$14,4,FALSE)*#REF!</f>
        <v>#REF!</v>
      </c>
      <c r="Z29" s="14" t="e">
        <f t="shared" si="0"/>
        <v>#REF!</v>
      </c>
      <c r="AA29" s="14" t="e">
        <f t="shared" si="0"/>
        <v>#REF!</v>
      </c>
      <c r="AB29" s="14" t="e">
        <f t="shared" si="0"/>
        <v>#REF!</v>
      </c>
      <c r="AC29" s="14" t="e">
        <f t="shared" si="1"/>
        <v>#REF!</v>
      </c>
      <c r="AD29" s="14">
        <f>VLOOKUP(BB29,[1]sistem!$I$18:$J$19,2,FALSE)</f>
        <v>14</v>
      </c>
      <c r="AE29" s="14">
        <v>0.25</v>
      </c>
      <c r="AF29" s="14">
        <f>VLOOKUP($S29,[1]sistem!$I$3:$M$10,5,FALSE)</f>
        <v>1</v>
      </c>
      <c r="AG29" s="14">
        <v>4</v>
      </c>
      <c r="AI29" s="14">
        <f>AG29*AM29</f>
        <v>56</v>
      </c>
      <c r="AJ29" s="14">
        <f>VLOOKUP($S29,[1]sistem!$I$3:$N$10,6,FALSE)</f>
        <v>2</v>
      </c>
      <c r="AK29" s="14">
        <v>2</v>
      </c>
      <c r="AL29" s="14">
        <f t="shared" si="2"/>
        <v>4</v>
      </c>
      <c r="AM29" s="14">
        <f>VLOOKUP($BB29,[1]sistem!$I$18:$K$19,3,FALSE)</f>
        <v>14</v>
      </c>
      <c r="AN29" s="14" t="e">
        <f>AM29*#REF!</f>
        <v>#REF!</v>
      </c>
      <c r="AO29" s="14" t="e">
        <f t="shared" si="3"/>
        <v>#REF!</v>
      </c>
      <c r="AP29" s="14">
        <f t="shared" si="4"/>
        <v>25</v>
      </c>
      <c r="AQ29" s="14" t="e">
        <f t="shared" si="5"/>
        <v>#REF!</v>
      </c>
      <c r="AR29" s="14" t="e">
        <f>ROUND(AQ29-#REF!,0)</f>
        <v>#REF!</v>
      </c>
      <c r="AS29" s="14">
        <f>IF(BB29="s",IF(S29=0,0,
IF(S29=1,#REF!*4*4,
IF(S29=2,0,
IF(S29=3,#REF!*4*2,
IF(S29=4,0,
IF(S29=5,0,
IF(S29=6,0,
IF(S29=7,0)))))))),
IF(BB29="t",
IF(S29=0,0,
IF(S29=1,#REF!*4*4*0.8,
IF(S29=2,0,
IF(S29=3,#REF!*4*2*0.8,
IF(S29=4,0,
IF(S29=5,0,
IF(S29=6,0,
IF(S29=7,0))))))))))</f>
        <v>0</v>
      </c>
      <c r="AT29" s="14" t="e">
        <f>IF(BB29="s",
IF(S29=0,0,
IF(S29=1,0,
IF(S29=2,#REF!*4*2,
IF(S29=3,#REF!*4,
IF(S29=4,#REF!*4,
IF(S29=5,0,
IF(S29=6,0,
IF(S29=7,#REF!*4)))))))),
IF(BB29="t",
IF(S29=0,0,
IF(S29=1,0,
IF(S29=2,#REF!*4*2*0.8,
IF(S29=3,#REF!*4*0.8,
IF(S29=4,#REF!*4*0.8,
IF(S29=5,0,
IF(S29=6,0,
IF(S29=7,#REF!*4))))))))))</f>
        <v>#REF!</v>
      </c>
      <c r="AU29" s="14" t="e">
        <f>IF(BB29="s",
IF(S29=0,0,
IF(S29=1,#REF!*2,
IF(S29=2,#REF!*2,
IF(S29=3,#REF!*2,
IF(S29=4,#REF!*2,
IF(S29=5,#REF!*2,
IF(S29=6,#REF!*2,
IF(S29=7,#REF!*2)))))))),
IF(BB29="t",
IF(S29=0,#REF!*2*0.8,
IF(S29=1,#REF!*2*0.8,
IF(S29=2,#REF!*2*0.8,
IF(S29=3,#REF!*2*0.8,
IF(S29=4,#REF!*2*0.8,
IF(S29=5,#REF!*2*0.8,
IF(S29=6,#REF!*1*0.8,
IF(S29=7,#REF!*2))))))))))</f>
        <v>#REF!</v>
      </c>
      <c r="AV29" s="14" t="e">
        <f t="shared" si="6"/>
        <v>#REF!</v>
      </c>
      <c r="AW29" s="14" t="e">
        <f>IF(BB29="s",
IF(S29=0,0,
IF(S29=1,(14-2)*(#REF!+#REF!)/4*4,
IF(S29=2,(14-2)*(#REF!+#REF!)/4*2,
IF(S29=3,(14-2)*(#REF!+#REF!)/4*3,
IF(S29=4,(14-2)*(#REF!+#REF!)/4,
IF(S29=5,(14-2)*#REF!/4,
IF(S29=6,0,
IF(S29=7,(14)*#REF!)))))))),
IF(BB29="t",
IF(S29=0,0,
IF(S29=1,(11-2)*(#REF!+#REF!)/4*4,
IF(S29=2,(11-2)*(#REF!+#REF!)/4*2,
IF(S29=3,(11-2)*(#REF!+#REF!)/4*3,
IF(S29=4,(11-2)*(#REF!+#REF!)/4,
IF(S29=5,(11-2)*#REF!/4,
IF(S29=6,0,
IF(S29=7,(11)*#REF!))))))))))</f>
        <v>#REF!</v>
      </c>
      <c r="AX29" s="14" t="e">
        <f t="shared" si="7"/>
        <v>#REF!</v>
      </c>
      <c r="AY29" s="14">
        <f t="shared" si="8"/>
        <v>8</v>
      </c>
      <c r="AZ29" s="14">
        <f t="shared" si="9"/>
        <v>4</v>
      </c>
      <c r="BA29" s="14" t="e">
        <f t="shared" si="10"/>
        <v>#REF!</v>
      </c>
      <c r="BB29" s="14" t="s">
        <v>87</v>
      </c>
      <c r="BC29" s="14" t="e">
        <f>IF(BI29="A",0,IF(BB29="s",14*#REF!,IF(BB29="T",11*#REF!,"HATA")))</f>
        <v>#REF!</v>
      </c>
      <c r="BD29" s="14" t="e">
        <f t="shared" si="11"/>
        <v>#REF!</v>
      </c>
      <c r="BE29" s="14" t="e">
        <f t="shared" si="12"/>
        <v>#REF!</v>
      </c>
      <c r="BF29" s="14" t="e">
        <f>IF(BE29-#REF!=0,"DOĞRU","YANLIŞ")</f>
        <v>#REF!</v>
      </c>
      <c r="BG29" s="14" t="e">
        <f>#REF!-BE29</f>
        <v>#REF!</v>
      </c>
      <c r="BH29" s="14">
        <v>0</v>
      </c>
      <c r="BJ29" s="14">
        <v>0</v>
      </c>
      <c r="BL29" s="14">
        <v>4</v>
      </c>
      <c r="BN29" s="5" t="e">
        <f>#REF!*14</f>
        <v>#REF!</v>
      </c>
      <c r="BO29" s="6"/>
      <c r="BP29" s="7"/>
      <c r="BQ29" s="8"/>
      <c r="BR29" s="8"/>
      <c r="BS29" s="8"/>
      <c r="BT29" s="8"/>
      <c r="BU29" s="8"/>
      <c r="BV29" s="9"/>
      <c r="BW29" s="10"/>
      <c r="BX29" s="11"/>
      <c r="CE29" s="8"/>
      <c r="CF29" s="17"/>
      <c r="CG29" s="17"/>
      <c r="CH29" s="17"/>
      <c r="CI29" s="17"/>
    </row>
    <row r="30" spans="1:87" hidden="1" x14ac:dyDescent="0.25">
      <c r="A30" s="14" t="s">
        <v>146</v>
      </c>
      <c r="B30" s="14" t="s">
        <v>147</v>
      </c>
      <c r="C30" s="14" t="s">
        <v>147</v>
      </c>
      <c r="D30" s="15" t="s">
        <v>84</v>
      </c>
      <c r="E30" s="15">
        <v>1</v>
      </c>
      <c r="F30" s="15" t="e">
        <f>IF(BB30="S",
IF(#REF!+BJ30=2012,
IF(#REF!=1,"12-13/1",
IF(#REF!=2,"12-13/2",
IF(#REF!=3,"13-14/1",
IF(#REF!=4,"13-14/2","Hata1")))),
IF(#REF!+BJ30=2013,
IF(#REF!=1,"13-14/1",
IF(#REF!=2,"13-14/2",
IF(#REF!=3,"14-15/1",
IF(#REF!=4,"14-15/2","Hata2")))),
IF(#REF!+BJ30=2014,
IF(#REF!=1,"14-15/1",
IF(#REF!=2,"14-15/2",
IF(#REF!=3,"15-16/1",
IF(#REF!=4,"15-16/2","Hata3")))),
IF(#REF!+BJ30=2015,
IF(#REF!=1,"15-16/1",
IF(#REF!=2,"15-16/2",
IF(#REF!=3,"16-17/1",
IF(#REF!=4,"16-17/2","Hata4")))),
IF(#REF!+BJ30=2016,
IF(#REF!=1,"16-17/1",
IF(#REF!=2,"16-17/2",
IF(#REF!=3,"17-18/1",
IF(#REF!=4,"17-18/2","Hata5")))),
IF(#REF!+BJ30=2017,
IF(#REF!=1,"17-18/1",
IF(#REF!=2,"17-18/2",
IF(#REF!=3,"18-19/1",
IF(#REF!=4,"18-19/2","Hata6")))),
IF(#REF!+BJ30=2018,
IF(#REF!=1,"18-19/1",
IF(#REF!=2,"18-19/2",
IF(#REF!=3,"19-20/1",
IF(#REF!=4,"19-20/2","Hata7")))),
IF(#REF!+BJ30=2019,
IF(#REF!=1,"19-20/1",
IF(#REF!=2,"19-20/2",
IF(#REF!=3,"20-21/1",
IF(#REF!=4,"20-21/2","Hata8")))),
IF(#REF!+BJ30=2020,
IF(#REF!=1,"20-21/1",
IF(#REF!=2,"20-21/2",
IF(#REF!=3,"21-22/1",
IF(#REF!=4,"21-22/2","Hata9")))),
IF(#REF!+BJ30=2021,
IF(#REF!=1,"21-22/1",
IF(#REF!=2,"21-22/2",
IF(#REF!=3,"22-23/1",
IF(#REF!=4,"22-23/2","Hata10")))),
IF(#REF!+BJ30=2022,
IF(#REF!=1,"22-23/1",
IF(#REF!=2,"22-23/2",
IF(#REF!=3,"23-24/1",
IF(#REF!=4,"23-24/2","Hata11")))),
IF(#REF!+BJ30=2023,
IF(#REF!=1,"23-24/1",
IF(#REF!=2,"23-24/2",
IF(#REF!=3,"24-25/1",
IF(#REF!=4,"24-25/2","Hata12")))),
)))))))))))),
IF(BB30="T",
IF(#REF!+BJ30=2012,
IF(#REF!=1,"12-13/1",
IF(#REF!=2,"12-13/2",
IF(#REF!=3,"12-13/3",
IF(#REF!=4,"13-14/1",
IF(#REF!=5,"13-14/2",
IF(#REF!=6,"13-14/3","Hata1")))))),
IF(#REF!+BJ30=2013,
IF(#REF!=1,"13-14/1",
IF(#REF!=2,"13-14/2",
IF(#REF!=3,"13-14/3",
IF(#REF!=4,"14-15/1",
IF(#REF!=5,"14-15/2",
IF(#REF!=6,"14-15/3","Hata2")))))),
IF(#REF!+BJ30=2014,
IF(#REF!=1,"14-15/1",
IF(#REF!=2,"14-15/2",
IF(#REF!=3,"14-15/3",
IF(#REF!=4,"15-16/1",
IF(#REF!=5,"15-16/2",
IF(#REF!=6,"15-16/3","Hata3")))))),
IF(AND(#REF!+#REF!&gt;2014,#REF!+#REF!&lt;2015,BJ30=1),
IF(#REF!=0.1,"14-15/0.1",
IF(#REF!=0.2,"14-15/0.2",
IF(#REF!=0.3,"14-15/0.3","Hata4"))),
IF(#REF!+BJ30=2015,
IF(#REF!=1,"15-16/1",
IF(#REF!=2,"15-16/2",
IF(#REF!=3,"15-16/3",
IF(#REF!=4,"16-17/1",
IF(#REF!=5,"16-17/2",
IF(#REF!=6,"16-17/3","Hata5")))))),
IF(#REF!+BJ30=2016,
IF(#REF!=1,"16-17/1",
IF(#REF!=2,"16-17/2",
IF(#REF!=3,"16-17/3",
IF(#REF!=4,"17-18/1",
IF(#REF!=5,"17-18/2",
IF(#REF!=6,"17-18/3","Hata6")))))),
IF(#REF!+BJ30=2017,
IF(#REF!=1,"17-18/1",
IF(#REF!=2,"17-18/2",
IF(#REF!=3,"17-18/3",
IF(#REF!=4,"18-19/1",
IF(#REF!=5,"18-19/2",
IF(#REF!=6,"18-19/3","Hata7")))))),
IF(#REF!+BJ30=2018,
IF(#REF!=1,"18-19/1",
IF(#REF!=2,"18-19/2",
IF(#REF!=3,"18-19/3",
IF(#REF!=4,"19-20/1",
IF(#REF!=5," 19-20/2",
IF(#REF!=6,"19-20/3","Hata8")))))),
IF(#REF!+BJ30=2019,
IF(#REF!=1,"19-20/1",
IF(#REF!=2,"19-20/2",
IF(#REF!=3,"19-20/3",
IF(#REF!=4,"20-21/1",
IF(#REF!=5,"20-21/2",
IF(#REF!=6,"20-21/3","Hata9")))))),
IF(#REF!+BJ30=2020,
IF(#REF!=1,"20-21/1",
IF(#REF!=2,"20-21/2",
IF(#REF!=3,"20-21/3",
IF(#REF!=4,"21-22/1",
IF(#REF!=5,"21-22/2",
IF(#REF!=6,"21-22/3","Hata10")))))),
IF(#REF!+BJ30=2021,
IF(#REF!=1,"21-22/1",
IF(#REF!=2,"21-22/2",
IF(#REF!=3,"21-22/3",
IF(#REF!=4,"22-23/1",
IF(#REF!=5,"22-23/2",
IF(#REF!=6,"22-23/3","Hata11")))))),
IF(#REF!+BJ30=2022,
IF(#REF!=1,"22-23/1",
IF(#REF!=2,"22-23/2",
IF(#REF!=3,"22-23/3",
IF(#REF!=4,"23-24/1",
IF(#REF!=5,"23-24/2",
IF(#REF!=6,"23-24/3","Hata12")))))),
IF(#REF!+BJ30=2023,
IF(#REF!=1,"23-24/1",
IF(#REF!=2,"23-24/2",
IF(#REF!=3,"23-24/3",
IF(#REF!=4,"24-25/1",
IF(#REF!=5,"24-25/2",
IF(#REF!=6,"24-25/3","Hata13")))))),
))))))))))))))
)</f>
        <v>#REF!</v>
      </c>
      <c r="G30" s="15">
        <v>0</v>
      </c>
      <c r="H30" s="14" t="s">
        <v>115</v>
      </c>
      <c r="I30" s="14">
        <v>238524</v>
      </c>
      <c r="J30" s="14" t="s">
        <v>116</v>
      </c>
      <c r="S30" s="16">
        <v>4</v>
      </c>
      <c r="T30" s="14">
        <f>VLOOKUP($S30,[1]sistem!$I$3:$L$10,2,FALSE)</f>
        <v>0</v>
      </c>
      <c r="U30" s="14">
        <f>VLOOKUP($S30,[1]sistem!$I$3:$L$10,3,FALSE)</f>
        <v>1</v>
      </c>
      <c r="V30" s="14">
        <f>VLOOKUP($S30,[1]sistem!$I$3:$L$10,4,FALSE)</f>
        <v>1</v>
      </c>
      <c r="W30" s="14" t="e">
        <f>VLOOKUP($BB30,[1]sistem!$I$13:$L$14,2,FALSE)*#REF!</f>
        <v>#REF!</v>
      </c>
      <c r="X30" s="14" t="e">
        <f>VLOOKUP($BB30,[1]sistem!$I$13:$L$14,3,FALSE)*#REF!</f>
        <v>#REF!</v>
      </c>
      <c r="Y30" s="14" t="e">
        <f>VLOOKUP($BB30,[1]sistem!$I$13:$L$14,4,FALSE)*#REF!</f>
        <v>#REF!</v>
      </c>
      <c r="Z30" s="14" t="e">
        <f t="shared" si="0"/>
        <v>#REF!</v>
      </c>
      <c r="AA30" s="14" t="e">
        <f t="shared" si="0"/>
        <v>#REF!</v>
      </c>
      <c r="AB30" s="14" t="e">
        <f t="shared" si="0"/>
        <v>#REF!</v>
      </c>
      <c r="AC30" s="14" t="e">
        <f t="shared" si="1"/>
        <v>#REF!</v>
      </c>
      <c r="AD30" s="14">
        <f>VLOOKUP(BB30,[1]sistem!$I$18:$J$19,2,FALSE)</f>
        <v>14</v>
      </c>
      <c r="AE30" s="14">
        <v>0.25</v>
      </c>
      <c r="AF30" s="14">
        <f>VLOOKUP($S30,[1]sistem!$I$3:$M$10,5,FALSE)</f>
        <v>1</v>
      </c>
      <c r="AG30" s="14">
        <v>4</v>
      </c>
      <c r="AI30" s="14">
        <f>AG30*AM30</f>
        <v>56</v>
      </c>
      <c r="AJ30" s="14">
        <f>VLOOKUP($S30,[1]sistem!$I$3:$N$10,6,FALSE)</f>
        <v>2</v>
      </c>
      <c r="AK30" s="14">
        <v>2</v>
      </c>
      <c r="AL30" s="14">
        <f t="shared" si="2"/>
        <v>4</v>
      </c>
      <c r="AM30" s="14">
        <f>VLOOKUP($BB30,[1]sistem!$I$18:$K$19,3,FALSE)</f>
        <v>14</v>
      </c>
      <c r="AN30" s="14" t="e">
        <f>AM30*#REF!</f>
        <v>#REF!</v>
      </c>
      <c r="AO30" s="14" t="e">
        <f t="shared" si="3"/>
        <v>#REF!</v>
      </c>
      <c r="AP30" s="14">
        <f t="shared" si="4"/>
        <v>25</v>
      </c>
      <c r="AQ30" s="14" t="e">
        <f t="shared" si="5"/>
        <v>#REF!</v>
      </c>
      <c r="AR30" s="14" t="e">
        <f>ROUND(AQ30-#REF!,0)</f>
        <v>#REF!</v>
      </c>
      <c r="AS30" s="14">
        <f>IF(BB30="s",IF(S30=0,0,
IF(S30=1,#REF!*4*4,
IF(S30=2,0,
IF(S30=3,#REF!*4*2,
IF(S30=4,0,
IF(S30=5,0,
IF(S30=6,0,
IF(S30=7,0)))))))),
IF(BB30="t",
IF(S30=0,0,
IF(S30=1,#REF!*4*4*0.8,
IF(S30=2,0,
IF(S30=3,#REF!*4*2*0.8,
IF(S30=4,0,
IF(S30=5,0,
IF(S30=6,0,
IF(S30=7,0))))))))))</f>
        <v>0</v>
      </c>
      <c r="AT30" s="14" t="e">
        <f>IF(BB30="s",
IF(S30=0,0,
IF(S30=1,0,
IF(S30=2,#REF!*4*2,
IF(S30=3,#REF!*4,
IF(S30=4,#REF!*4,
IF(S30=5,0,
IF(S30=6,0,
IF(S30=7,#REF!*4)))))))),
IF(BB30="t",
IF(S30=0,0,
IF(S30=1,0,
IF(S30=2,#REF!*4*2*0.8,
IF(S30=3,#REF!*4*0.8,
IF(S30=4,#REF!*4*0.8,
IF(S30=5,0,
IF(S30=6,0,
IF(S30=7,#REF!*4))))))))))</f>
        <v>#REF!</v>
      </c>
      <c r="AU30" s="14" t="e">
        <f>IF(BB30="s",
IF(S30=0,0,
IF(S30=1,#REF!*2,
IF(S30=2,#REF!*2,
IF(S30=3,#REF!*2,
IF(S30=4,#REF!*2,
IF(S30=5,#REF!*2,
IF(S30=6,#REF!*2,
IF(S30=7,#REF!*2)))))))),
IF(BB30="t",
IF(S30=0,#REF!*2*0.8,
IF(S30=1,#REF!*2*0.8,
IF(S30=2,#REF!*2*0.8,
IF(S30=3,#REF!*2*0.8,
IF(S30=4,#REF!*2*0.8,
IF(S30=5,#REF!*2*0.8,
IF(S30=6,#REF!*1*0.8,
IF(S30=7,#REF!*2))))))))))</f>
        <v>#REF!</v>
      </c>
      <c r="AV30" s="14" t="e">
        <f t="shared" si="6"/>
        <v>#REF!</v>
      </c>
      <c r="AW30" s="14" t="e">
        <f>IF(BB30="s",
IF(S30=0,0,
IF(S30=1,(14-2)*(#REF!+#REF!)/4*4,
IF(S30=2,(14-2)*(#REF!+#REF!)/4*2,
IF(S30=3,(14-2)*(#REF!+#REF!)/4*3,
IF(S30=4,(14-2)*(#REF!+#REF!)/4,
IF(S30=5,(14-2)*#REF!/4,
IF(S30=6,0,
IF(S30=7,(14)*#REF!)))))))),
IF(BB30="t",
IF(S30=0,0,
IF(S30=1,(11-2)*(#REF!+#REF!)/4*4,
IF(S30=2,(11-2)*(#REF!+#REF!)/4*2,
IF(S30=3,(11-2)*(#REF!+#REF!)/4*3,
IF(S30=4,(11-2)*(#REF!+#REF!)/4,
IF(S30=5,(11-2)*#REF!/4,
IF(S30=6,0,
IF(S30=7,(11)*#REF!))))))))))</f>
        <v>#REF!</v>
      </c>
      <c r="AX30" s="14" t="e">
        <f t="shared" si="7"/>
        <v>#REF!</v>
      </c>
      <c r="AY30" s="14">
        <f t="shared" si="8"/>
        <v>8</v>
      </c>
      <c r="AZ30" s="14">
        <f t="shared" si="9"/>
        <v>4</v>
      </c>
      <c r="BA30" s="14" t="e">
        <f t="shared" si="10"/>
        <v>#REF!</v>
      </c>
      <c r="BB30" s="14" t="s">
        <v>87</v>
      </c>
      <c r="BC30" s="14" t="e">
        <f>IF(BI30="A",0,IF(BB30="s",14*#REF!,IF(BB30="T",11*#REF!,"HATA")))</f>
        <v>#REF!</v>
      </c>
      <c r="BD30" s="14" t="e">
        <f t="shared" si="11"/>
        <v>#REF!</v>
      </c>
      <c r="BE30" s="14" t="e">
        <f t="shared" si="12"/>
        <v>#REF!</v>
      </c>
      <c r="BF30" s="14" t="e">
        <f>IF(BE30-#REF!=0,"DOĞRU","YANLIŞ")</f>
        <v>#REF!</v>
      </c>
      <c r="BG30" s="14" t="e">
        <f>#REF!-BE30</f>
        <v>#REF!</v>
      </c>
      <c r="BH30" s="14">
        <v>0</v>
      </c>
      <c r="BJ30" s="14">
        <v>0</v>
      </c>
      <c r="BL30" s="14">
        <v>4</v>
      </c>
      <c r="BN30" s="5" t="e">
        <f>#REF!*14</f>
        <v>#REF!</v>
      </c>
      <c r="BO30" s="6"/>
      <c r="BP30" s="7"/>
      <c r="BQ30" s="8"/>
      <c r="BR30" s="8"/>
      <c r="BS30" s="8"/>
      <c r="BT30" s="8"/>
      <c r="BU30" s="8"/>
      <c r="BV30" s="9"/>
      <c r="BW30" s="10"/>
      <c r="BX30" s="11"/>
      <c r="CE30" s="8"/>
      <c r="CF30" s="17"/>
      <c r="CG30" s="17"/>
      <c r="CH30" s="17"/>
      <c r="CI30" s="17"/>
    </row>
    <row r="31" spans="1:87" hidden="1" x14ac:dyDescent="0.25">
      <c r="A31" s="14" t="s">
        <v>148</v>
      </c>
      <c r="B31" s="14" t="s">
        <v>149</v>
      </c>
      <c r="C31" s="14" t="s">
        <v>150</v>
      </c>
      <c r="D31" s="15" t="s">
        <v>84</v>
      </c>
      <c r="E31" s="15">
        <v>3</v>
      </c>
      <c r="F31" s="15" t="e">
        <f>IF(BB31="S",
IF(#REF!+BJ31=2012,
IF(#REF!=1,"12-13/1",
IF(#REF!=2,"12-13/2",
IF(#REF!=3,"13-14/1",
IF(#REF!=4,"13-14/2","Hata1")))),
IF(#REF!+BJ31=2013,
IF(#REF!=1,"13-14/1",
IF(#REF!=2,"13-14/2",
IF(#REF!=3,"14-15/1",
IF(#REF!=4,"14-15/2","Hata2")))),
IF(#REF!+BJ31=2014,
IF(#REF!=1,"14-15/1",
IF(#REF!=2,"14-15/2",
IF(#REF!=3,"15-16/1",
IF(#REF!=4,"15-16/2","Hata3")))),
IF(#REF!+BJ31=2015,
IF(#REF!=1,"15-16/1",
IF(#REF!=2,"15-16/2",
IF(#REF!=3,"16-17/1",
IF(#REF!=4,"16-17/2","Hata4")))),
IF(#REF!+BJ31=2016,
IF(#REF!=1,"16-17/1",
IF(#REF!=2,"16-17/2",
IF(#REF!=3,"17-18/1",
IF(#REF!=4,"17-18/2","Hata5")))),
IF(#REF!+BJ31=2017,
IF(#REF!=1,"17-18/1",
IF(#REF!=2,"17-18/2",
IF(#REF!=3,"18-19/1",
IF(#REF!=4,"18-19/2","Hata6")))),
IF(#REF!+BJ31=2018,
IF(#REF!=1,"18-19/1",
IF(#REF!=2,"18-19/2",
IF(#REF!=3,"19-20/1",
IF(#REF!=4,"19-20/2","Hata7")))),
IF(#REF!+BJ31=2019,
IF(#REF!=1,"19-20/1",
IF(#REF!=2,"19-20/2",
IF(#REF!=3,"20-21/1",
IF(#REF!=4,"20-21/2","Hata8")))),
IF(#REF!+BJ31=2020,
IF(#REF!=1,"20-21/1",
IF(#REF!=2,"20-21/2",
IF(#REF!=3,"21-22/1",
IF(#REF!=4,"21-22/2","Hata9")))),
IF(#REF!+BJ31=2021,
IF(#REF!=1,"21-22/1",
IF(#REF!=2,"21-22/2",
IF(#REF!=3,"22-23/1",
IF(#REF!=4,"22-23/2","Hata10")))),
IF(#REF!+BJ31=2022,
IF(#REF!=1,"22-23/1",
IF(#REF!=2,"22-23/2",
IF(#REF!=3,"23-24/1",
IF(#REF!=4,"23-24/2","Hata11")))),
IF(#REF!+BJ31=2023,
IF(#REF!=1,"23-24/1",
IF(#REF!=2,"23-24/2",
IF(#REF!=3,"24-25/1",
IF(#REF!=4,"24-25/2","Hata12")))),
)))))))))))),
IF(BB31="T",
IF(#REF!+BJ31=2012,
IF(#REF!=1,"12-13/1",
IF(#REF!=2,"12-13/2",
IF(#REF!=3,"12-13/3",
IF(#REF!=4,"13-14/1",
IF(#REF!=5,"13-14/2",
IF(#REF!=6,"13-14/3","Hata1")))))),
IF(#REF!+BJ31=2013,
IF(#REF!=1,"13-14/1",
IF(#REF!=2,"13-14/2",
IF(#REF!=3,"13-14/3",
IF(#REF!=4,"14-15/1",
IF(#REF!=5,"14-15/2",
IF(#REF!=6,"14-15/3","Hata2")))))),
IF(#REF!+BJ31=2014,
IF(#REF!=1,"14-15/1",
IF(#REF!=2,"14-15/2",
IF(#REF!=3,"14-15/3",
IF(#REF!=4,"15-16/1",
IF(#REF!=5,"15-16/2",
IF(#REF!=6,"15-16/3","Hata3")))))),
IF(AND(#REF!+#REF!&gt;2014,#REF!+#REF!&lt;2015,BJ31=1),
IF(#REF!=0.1,"14-15/0.1",
IF(#REF!=0.2,"14-15/0.2",
IF(#REF!=0.3,"14-15/0.3","Hata4"))),
IF(#REF!+BJ31=2015,
IF(#REF!=1,"15-16/1",
IF(#REF!=2,"15-16/2",
IF(#REF!=3,"15-16/3",
IF(#REF!=4,"16-17/1",
IF(#REF!=5,"16-17/2",
IF(#REF!=6,"16-17/3","Hata5")))))),
IF(#REF!+BJ31=2016,
IF(#REF!=1,"16-17/1",
IF(#REF!=2,"16-17/2",
IF(#REF!=3,"16-17/3",
IF(#REF!=4,"17-18/1",
IF(#REF!=5,"17-18/2",
IF(#REF!=6,"17-18/3","Hata6")))))),
IF(#REF!+BJ31=2017,
IF(#REF!=1,"17-18/1",
IF(#REF!=2,"17-18/2",
IF(#REF!=3,"17-18/3",
IF(#REF!=4,"18-19/1",
IF(#REF!=5,"18-19/2",
IF(#REF!=6,"18-19/3","Hata7")))))),
IF(#REF!+BJ31=2018,
IF(#REF!=1,"18-19/1",
IF(#REF!=2,"18-19/2",
IF(#REF!=3,"18-19/3",
IF(#REF!=4,"19-20/1",
IF(#REF!=5," 19-20/2",
IF(#REF!=6,"19-20/3","Hata8")))))),
IF(#REF!+BJ31=2019,
IF(#REF!=1,"19-20/1",
IF(#REF!=2,"19-20/2",
IF(#REF!=3,"19-20/3",
IF(#REF!=4,"20-21/1",
IF(#REF!=5,"20-21/2",
IF(#REF!=6,"20-21/3","Hata9")))))),
IF(#REF!+BJ31=2020,
IF(#REF!=1,"20-21/1",
IF(#REF!=2,"20-21/2",
IF(#REF!=3,"20-21/3",
IF(#REF!=4,"21-22/1",
IF(#REF!=5,"21-22/2",
IF(#REF!=6,"21-22/3","Hata10")))))),
IF(#REF!+BJ31=2021,
IF(#REF!=1,"21-22/1",
IF(#REF!=2,"21-22/2",
IF(#REF!=3,"21-22/3",
IF(#REF!=4,"22-23/1",
IF(#REF!=5,"22-23/2",
IF(#REF!=6,"22-23/3","Hata11")))))),
IF(#REF!+BJ31=2022,
IF(#REF!=1,"22-23/1",
IF(#REF!=2,"22-23/2",
IF(#REF!=3,"22-23/3",
IF(#REF!=4,"23-24/1",
IF(#REF!=5,"23-24/2",
IF(#REF!=6,"23-24/3","Hata12")))))),
IF(#REF!+BJ31=2023,
IF(#REF!=1,"23-24/1",
IF(#REF!=2,"23-24/2",
IF(#REF!=3,"23-24/3",
IF(#REF!=4,"24-25/1",
IF(#REF!=5,"24-25/2",
IF(#REF!=6,"24-25/3","Hata13")))))),
))))))))))))))
)</f>
        <v>#REF!</v>
      </c>
      <c r="G31" s="15">
        <v>0</v>
      </c>
      <c r="H31" s="14" t="s">
        <v>115</v>
      </c>
      <c r="I31" s="14">
        <v>238524</v>
      </c>
      <c r="J31" s="14" t="s">
        <v>116</v>
      </c>
      <c r="S31" s="16">
        <v>7</v>
      </c>
      <c r="T31" s="14">
        <f>VLOOKUP($S31,[1]sistem!$I$3:$L$10,2,FALSE)</f>
        <v>0</v>
      </c>
      <c r="U31" s="14">
        <f>VLOOKUP($S31,[1]sistem!$I$3:$L$10,3,FALSE)</f>
        <v>1</v>
      </c>
      <c r="V31" s="14">
        <f>VLOOKUP($S31,[1]sistem!$I$3:$L$10,4,FALSE)</f>
        <v>1</v>
      </c>
      <c r="W31" s="14" t="e">
        <f>VLOOKUP($BB31,[1]sistem!$I$13:$L$14,2,FALSE)*#REF!</f>
        <v>#REF!</v>
      </c>
      <c r="X31" s="14" t="e">
        <f>VLOOKUP($BB31,[1]sistem!$I$13:$L$14,3,FALSE)*#REF!</f>
        <v>#REF!</v>
      </c>
      <c r="Y31" s="14" t="e">
        <f>VLOOKUP($BB31,[1]sistem!$I$13:$L$14,4,FALSE)*#REF!</f>
        <v>#REF!</v>
      </c>
      <c r="Z31" s="14" t="e">
        <f t="shared" si="0"/>
        <v>#REF!</v>
      </c>
      <c r="AA31" s="14" t="e">
        <f t="shared" si="0"/>
        <v>#REF!</v>
      </c>
      <c r="AB31" s="14" t="e">
        <f t="shared" si="0"/>
        <v>#REF!</v>
      </c>
      <c r="AC31" s="14" t="e">
        <f t="shared" si="1"/>
        <v>#REF!</v>
      </c>
      <c r="AD31" s="14">
        <f>VLOOKUP(BB31,[1]sistem!$I$18:$J$19,2,FALSE)</f>
        <v>14</v>
      </c>
      <c r="AE31" s="14">
        <v>0.25</v>
      </c>
      <c r="AF31" s="14">
        <f>VLOOKUP($S31,[1]sistem!$I$3:$M$10,5,FALSE)</f>
        <v>1</v>
      </c>
      <c r="AG31" s="14">
        <v>4</v>
      </c>
      <c r="AI31" s="14">
        <f>AG31*AM31</f>
        <v>56</v>
      </c>
      <c r="AJ31" s="14">
        <f>VLOOKUP($S31,[1]sistem!$I$3:$N$10,6,FALSE)</f>
        <v>2</v>
      </c>
      <c r="AK31" s="14">
        <v>2</v>
      </c>
      <c r="AL31" s="14">
        <f t="shared" si="2"/>
        <v>4</v>
      </c>
      <c r="AM31" s="14">
        <f>VLOOKUP($BB31,[1]sistem!$I$18:$K$19,3,FALSE)</f>
        <v>14</v>
      </c>
      <c r="AN31" s="14" t="e">
        <f>AM31*#REF!</f>
        <v>#REF!</v>
      </c>
      <c r="AO31" s="14" t="e">
        <f t="shared" si="3"/>
        <v>#REF!</v>
      </c>
      <c r="AP31" s="14">
        <f t="shared" si="4"/>
        <v>25</v>
      </c>
      <c r="AQ31" s="14" t="e">
        <f t="shared" si="5"/>
        <v>#REF!</v>
      </c>
      <c r="AR31" s="14" t="e">
        <f>ROUND(AQ31-#REF!,0)</f>
        <v>#REF!</v>
      </c>
      <c r="AS31" s="14">
        <f>IF(BB31="s",IF(S31=0,0,
IF(S31=1,#REF!*4*4,
IF(S31=2,0,
IF(S31=3,#REF!*4*2,
IF(S31=4,0,
IF(S31=5,0,
IF(S31=6,0,
IF(S31=7,0)))))))),
IF(BB31="t",
IF(S31=0,0,
IF(S31=1,#REF!*4*4*0.8,
IF(S31=2,0,
IF(S31=3,#REF!*4*2*0.8,
IF(S31=4,0,
IF(S31=5,0,
IF(S31=6,0,
IF(S31=7,0))))))))))</f>
        <v>0</v>
      </c>
      <c r="AT31" s="14" t="e">
        <f>IF(BB31="s",
IF(S31=0,0,
IF(S31=1,0,
IF(S31=2,#REF!*4*2,
IF(S31=3,#REF!*4,
IF(S31=4,#REF!*4,
IF(S31=5,0,
IF(S31=6,0,
IF(S31=7,#REF!*4)))))))),
IF(BB31="t",
IF(S31=0,0,
IF(S31=1,0,
IF(S31=2,#REF!*4*2*0.8,
IF(S31=3,#REF!*4*0.8,
IF(S31=4,#REF!*4*0.8,
IF(S31=5,0,
IF(S31=6,0,
IF(S31=7,#REF!*4))))))))))</f>
        <v>#REF!</v>
      </c>
      <c r="AU31" s="14" t="e">
        <f>IF(BB31="s",
IF(S31=0,0,
IF(S31=1,#REF!*2,
IF(S31=2,#REF!*2,
IF(S31=3,#REF!*2,
IF(S31=4,#REF!*2,
IF(S31=5,#REF!*2,
IF(S31=6,#REF!*2,
IF(S31=7,#REF!*2)))))))),
IF(BB31="t",
IF(S31=0,#REF!*2*0.8,
IF(S31=1,#REF!*2*0.8,
IF(S31=2,#REF!*2*0.8,
IF(S31=3,#REF!*2*0.8,
IF(S31=4,#REF!*2*0.8,
IF(S31=5,#REF!*2*0.8,
IF(S31=6,#REF!*1*0.8,
IF(S31=7,#REF!*2))))))))))</f>
        <v>#REF!</v>
      </c>
      <c r="AV31" s="14" t="e">
        <f t="shared" si="6"/>
        <v>#REF!</v>
      </c>
      <c r="AW31" s="14" t="e">
        <f>IF(BB31="s",
IF(S31=0,0,
IF(S31=1,(14-2)*(#REF!+#REF!)/4*4,
IF(S31=2,(14-2)*(#REF!+#REF!)/4*2,
IF(S31=3,(14-2)*(#REF!+#REF!)/4*3,
IF(S31=4,(14-2)*(#REF!+#REF!)/4,
IF(S31=5,(14-2)*#REF!/4,
IF(S31=6,0,
IF(S31=7,(14)*#REF!)))))))),
IF(BB31="t",
IF(S31=0,0,
IF(S31=1,(11-2)*(#REF!+#REF!)/4*4,
IF(S31=2,(11-2)*(#REF!+#REF!)/4*2,
IF(S31=3,(11-2)*(#REF!+#REF!)/4*3,
IF(S31=4,(11-2)*(#REF!+#REF!)/4,
IF(S31=5,(11-2)*#REF!/4,
IF(S31=6,0,
IF(S31=7,(11)*#REF!))))))))))</f>
        <v>#REF!</v>
      </c>
      <c r="AX31" s="14" t="e">
        <f t="shared" si="7"/>
        <v>#REF!</v>
      </c>
      <c r="AY31" s="14">
        <f t="shared" si="8"/>
        <v>8</v>
      </c>
      <c r="AZ31" s="14">
        <f t="shared" si="9"/>
        <v>4</v>
      </c>
      <c r="BA31" s="14" t="e">
        <f t="shared" si="10"/>
        <v>#REF!</v>
      </c>
      <c r="BB31" s="14" t="s">
        <v>87</v>
      </c>
      <c r="BC31" s="14" t="e">
        <f>IF(BI31="A",0,IF(BB31="s",14*#REF!,IF(BB31="T",11*#REF!,"HATA")))</f>
        <v>#REF!</v>
      </c>
      <c r="BD31" s="14" t="e">
        <f t="shared" si="11"/>
        <v>#REF!</v>
      </c>
      <c r="BE31" s="14" t="e">
        <f t="shared" si="12"/>
        <v>#REF!</v>
      </c>
      <c r="BF31" s="14" t="e">
        <f>IF(BE31-#REF!=0,"DOĞRU","YANLIŞ")</f>
        <v>#REF!</v>
      </c>
      <c r="BG31" s="14" t="e">
        <f>#REF!-BE31</f>
        <v>#REF!</v>
      </c>
      <c r="BH31" s="14">
        <v>0</v>
      </c>
      <c r="BJ31" s="14">
        <v>0</v>
      </c>
      <c r="BL31" s="14">
        <v>7</v>
      </c>
      <c r="BN31" s="5" t="e">
        <f>#REF!*14</f>
        <v>#REF!</v>
      </c>
      <c r="BO31" s="6"/>
      <c r="BP31" s="7"/>
      <c r="BQ31" s="8"/>
      <c r="BR31" s="8"/>
      <c r="BS31" s="8"/>
      <c r="BT31" s="8"/>
      <c r="BU31" s="8"/>
      <c r="BV31" s="9"/>
      <c r="BW31" s="10"/>
      <c r="BX31" s="11"/>
      <c r="CE31" s="8"/>
      <c r="CF31" s="17"/>
      <c r="CG31" s="17"/>
      <c r="CH31" s="17"/>
      <c r="CI31" s="17"/>
    </row>
    <row r="32" spans="1:87" hidden="1" x14ac:dyDescent="0.25">
      <c r="A32" s="14" t="s">
        <v>151</v>
      </c>
      <c r="B32" s="14" t="s">
        <v>152</v>
      </c>
      <c r="C32" s="14" t="s">
        <v>152</v>
      </c>
      <c r="D32" s="15" t="s">
        <v>90</v>
      </c>
      <c r="E32" s="15" t="s">
        <v>90</v>
      </c>
      <c r="F32" s="16" t="e">
        <f>IF(BB32="S",
IF(#REF!+BJ32=2012,
IF(#REF!=1,"12-13/1",
IF(#REF!=2,"12-13/2",
IF(#REF!=3,"13-14/1",
IF(#REF!=4,"13-14/2","Hata1")))),
IF(#REF!+BJ32=2013,
IF(#REF!=1,"13-14/1",
IF(#REF!=2,"13-14/2",
IF(#REF!=3,"14-15/1",
IF(#REF!=4,"14-15/2","Hata2")))),
IF(#REF!+BJ32=2014,
IF(#REF!=1,"14-15/1",
IF(#REF!=2,"14-15/2",
IF(#REF!=3,"15-16/1",
IF(#REF!=4,"15-16/2","Hata3")))),
IF(#REF!+BJ32=2015,
IF(#REF!=1,"15-16/1",
IF(#REF!=2,"15-16/2",
IF(#REF!=3,"16-17/1",
IF(#REF!=4,"16-17/2","Hata4")))),
IF(#REF!+BJ32=2016,
IF(#REF!=1,"16-17/1",
IF(#REF!=2,"16-17/2",
IF(#REF!=3,"17-18/1",
IF(#REF!=4,"17-18/2","Hata5")))),
IF(#REF!+BJ32=2017,
IF(#REF!=1,"17-18/1",
IF(#REF!=2,"17-18/2",
IF(#REF!=3,"18-19/1",
IF(#REF!=4,"18-19/2","Hata6")))),
IF(#REF!+BJ32=2018,
IF(#REF!=1,"18-19/1",
IF(#REF!=2,"18-19/2",
IF(#REF!=3,"19-20/1",
IF(#REF!=4,"19-20/2","Hata7")))),
IF(#REF!+BJ32=2019,
IF(#REF!=1,"19-20/1",
IF(#REF!=2,"19-20/2",
IF(#REF!=3,"20-21/1",
IF(#REF!=4,"20-21/2","Hata8")))),
IF(#REF!+BJ32=2020,
IF(#REF!=1,"20-21/1",
IF(#REF!=2,"20-21/2",
IF(#REF!=3,"21-22/1",
IF(#REF!=4,"21-22/2","Hata9")))),
IF(#REF!+BJ32=2021,
IF(#REF!=1,"21-22/1",
IF(#REF!=2,"21-22/2",
IF(#REF!=3,"22-23/1",
IF(#REF!=4,"22-23/2","Hata10")))),
IF(#REF!+BJ32=2022,
IF(#REF!=1,"22-23/1",
IF(#REF!=2,"22-23/2",
IF(#REF!=3,"23-24/1",
IF(#REF!=4,"23-24/2","Hata11")))),
IF(#REF!+BJ32=2023,
IF(#REF!=1,"23-24/1",
IF(#REF!=2,"23-24/2",
IF(#REF!=3,"24-25/1",
IF(#REF!=4,"24-25/2","Hata12")))),
)))))))))))),
IF(BB32="T",
IF(#REF!+BJ32=2012,
IF(#REF!=1,"12-13/1",
IF(#REF!=2,"12-13/2",
IF(#REF!=3,"12-13/3",
IF(#REF!=4,"13-14/1",
IF(#REF!=5,"13-14/2",
IF(#REF!=6,"13-14/3","Hata1")))))),
IF(#REF!+BJ32=2013,
IF(#REF!=1,"13-14/1",
IF(#REF!=2,"13-14/2",
IF(#REF!=3,"13-14/3",
IF(#REF!=4,"14-15/1",
IF(#REF!=5,"14-15/2",
IF(#REF!=6,"14-15/3","Hata2")))))),
IF(#REF!+BJ32=2014,
IF(#REF!=1,"14-15/1",
IF(#REF!=2,"14-15/2",
IF(#REF!=3,"14-15/3",
IF(#REF!=4,"15-16/1",
IF(#REF!=5,"15-16/2",
IF(#REF!=6,"15-16/3","Hata3")))))),
IF(AND(#REF!+#REF!&gt;2014,#REF!+#REF!&lt;2015,BJ32=1),
IF(#REF!=0.1,"14-15/0.1",
IF(#REF!=0.2,"14-15/0.2",
IF(#REF!=0.3,"14-15/0.3","Hata4"))),
IF(#REF!+BJ32=2015,
IF(#REF!=1,"15-16/1",
IF(#REF!=2,"15-16/2",
IF(#REF!=3,"15-16/3",
IF(#REF!=4,"16-17/1",
IF(#REF!=5,"16-17/2",
IF(#REF!=6,"16-17/3","Hata5")))))),
IF(#REF!+BJ32=2016,
IF(#REF!=1,"16-17/1",
IF(#REF!=2,"16-17/2",
IF(#REF!=3,"16-17/3",
IF(#REF!=4,"17-18/1",
IF(#REF!=5,"17-18/2",
IF(#REF!=6,"17-18/3","Hata6")))))),
IF(#REF!+BJ32=2017,
IF(#REF!=1,"17-18/1",
IF(#REF!=2,"17-18/2",
IF(#REF!=3,"17-18/3",
IF(#REF!=4,"18-19/1",
IF(#REF!=5,"18-19/2",
IF(#REF!=6,"18-19/3","Hata7")))))),
IF(#REF!+BJ32=2018,
IF(#REF!=1,"18-19/1",
IF(#REF!=2,"18-19/2",
IF(#REF!=3,"18-19/3",
IF(#REF!=4,"19-20/1",
IF(#REF!=5," 19-20/2",
IF(#REF!=6,"19-20/3","Hata8")))))),
IF(#REF!+BJ32=2019,
IF(#REF!=1,"19-20/1",
IF(#REF!=2,"19-20/2",
IF(#REF!=3,"19-20/3",
IF(#REF!=4,"20-21/1",
IF(#REF!=5,"20-21/2",
IF(#REF!=6,"20-21/3","Hata9")))))),
IF(#REF!+BJ32=2020,
IF(#REF!=1,"20-21/1",
IF(#REF!=2,"20-21/2",
IF(#REF!=3,"20-21/3",
IF(#REF!=4,"21-22/1",
IF(#REF!=5,"21-22/2",
IF(#REF!=6,"21-22/3","Hata10")))))),
IF(#REF!+BJ32=2021,
IF(#REF!=1,"21-22/1",
IF(#REF!=2,"21-22/2",
IF(#REF!=3,"21-22/3",
IF(#REF!=4,"22-23/1",
IF(#REF!=5,"22-23/2",
IF(#REF!=6,"22-23/3","Hata11")))))),
IF(#REF!+BJ32=2022,
IF(#REF!=1,"22-23/1",
IF(#REF!=2,"22-23/2",
IF(#REF!=3,"22-23/3",
IF(#REF!=4,"23-24/1",
IF(#REF!=5,"23-24/2",
IF(#REF!=6,"23-24/3","Hata12")))))),
IF(#REF!+BJ32=2023,
IF(#REF!=1,"23-24/1",
IF(#REF!=2,"23-24/2",
IF(#REF!=3,"23-24/3",
IF(#REF!=4,"24-25/1",
IF(#REF!=5,"24-25/2",
IF(#REF!=6,"24-25/3","Hata13")))))),
))))))))))))))
)</f>
        <v>#REF!</v>
      </c>
      <c r="G32" s="15"/>
      <c r="H32" s="14" t="s">
        <v>115</v>
      </c>
      <c r="I32" s="14">
        <v>238524</v>
      </c>
      <c r="J32" s="14" t="s">
        <v>116</v>
      </c>
      <c r="Q32" s="14" t="s">
        <v>153</v>
      </c>
      <c r="R32" s="14" t="s">
        <v>153</v>
      </c>
      <c r="S32" s="16">
        <v>6</v>
      </c>
      <c r="T32" s="14">
        <f>VLOOKUP($S32,[1]sistem!$I$3:$L$10,2,FALSE)</f>
        <v>0</v>
      </c>
      <c r="U32" s="14">
        <f>VLOOKUP($S32,[1]sistem!$I$3:$L$10,3,FALSE)</f>
        <v>0</v>
      </c>
      <c r="V32" s="14">
        <f>VLOOKUP($S32,[1]sistem!$I$3:$L$10,4,FALSE)</f>
        <v>1</v>
      </c>
      <c r="W32" s="14" t="e">
        <f>VLOOKUP($BB32,[1]sistem!$I$13:$L$14,2,FALSE)*#REF!</f>
        <v>#REF!</v>
      </c>
      <c r="X32" s="14" t="e">
        <f>VLOOKUP($BB32,[1]sistem!$I$13:$L$14,3,FALSE)*#REF!</f>
        <v>#REF!</v>
      </c>
      <c r="Y32" s="14" t="e">
        <f>VLOOKUP($BB32,[1]sistem!$I$13:$L$14,4,FALSE)*#REF!</f>
        <v>#REF!</v>
      </c>
      <c r="Z32" s="14" t="e">
        <f t="shared" si="0"/>
        <v>#REF!</v>
      </c>
      <c r="AA32" s="14" t="e">
        <f t="shared" si="0"/>
        <v>#REF!</v>
      </c>
      <c r="AB32" s="14" t="e">
        <f t="shared" si="0"/>
        <v>#REF!</v>
      </c>
      <c r="AC32" s="14" t="e">
        <f t="shared" si="1"/>
        <v>#REF!</v>
      </c>
      <c r="AD32" s="14">
        <f>VLOOKUP(BB32,[1]sistem!$I$18:$J$19,2,FALSE)</f>
        <v>14</v>
      </c>
      <c r="AE32" s="14">
        <v>0.25</v>
      </c>
      <c r="AF32" s="14">
        <f>VLOOKUP($S32,[1]sistem!$I$3:$M$10,5,FALSE)</f>
        <v>0</v>
      </c>
      <c r="AI32" s="14" t="e">
        <f>(#REF!+#REF!)*AD32</f>
        <v>#REF!</v>
      </c>
      <c r="AJ32" s="14">
        <f>VLOOKUP($S32,[1]sistem!$I$3:$N$10,6,FALSE)</f>
        <v>1</v>
      </c>
      <c r="AK32" s="14">
        <v>2</v>
      </c>
      <c r="AL32" s="14">
        <f t="shared" si="2"/>
        <v>2</v>
      </c>
      <c r="AM32" s="14">
        <f>VLOOKUP($BB32,[1]sistem!$I$18:$K$19,3,FALSE)</f>
        <v>14</v>
      </c>
      <c r="AN32" s="14" t="e">
        <f>AM32*#REF!</f>
        <v>#REF!</v>
      </c>
      <c r="AO32" s="14" t="e">
        <f t="shared" si="3"/>
        <v>#REF!</v>
      </c>
      <c r="AP32" s="14">
        <f t="shared" si="4"/>
        <v>25</v>
      </c>
      <c r="AQ32" s="14" t="e">
        <f t="shared" si="5"/>
        <v>#REF!</v>
      </c>
      <c r="AR32" s="14" t="e">
        <f>ROUND(AQ32-#REF!,0)</f>
        <v>#REF!</v>
      </c>
      <c r="AS32" s="14">
        <f>IF(BB32="s",IF(S32=0,0,
IF(S32=1,#REF!*4*4,
IF(S32=2,0,
IF(S32=3,#REF!*4*2,
IF(S32=4,0,
IF(S32=5,0,
IF(S32=6,0,
IF(S32=7,0)))))))),
IF(BB32="t",
IF(S32=0,0,
IF(S32=1,#REF!*4*4*0.8,
IF(S32=2,0,
IF(S32=3,#REF!*4*2*0.8,
IF(S32=4,0,
IF(S32=5,0,
IF(S32=6,0,
IF(S32=7,0))))))))))</f>
        <v>0</v>
      </c>
      <c r="AT32" s="14">
        <f>IF(BB32="s",
IF(S32=0,0,
IF(S32=1,0,
IF(S32=2,#REF!*4*2,
IF(S32=3,#REF!*4,
IF(S32=4,#REF!*4,
IF(S32=5,0,
IF(S32=6,0,
IF(S32=7,#REF!*4)))))))),
IF(BB32="t",
IF(S32=0,0,
IF(S32=1,0,
IF(S32=2,#REF!*4*2*0.8,
IF(S32=3,#REF!*4*0.8,
IF(S32=4,#REF!*4*0.8,
IF(S32=5,0,
IF(S32=6,0,
IF(S32=7,#REF!*4))))))))))</f>
        <v>0</v>
      </c>
      <c r="AU32" s="14" t="e">
        <f>IF(BB32="s",
IF(S32=0,0,
IF(S32=1,#REF!*2,
IF(S32=2,#REF!*2,
IF(S32=3,#REF!*2,
IF(S32=4,#REF!*2,
IF(S32=5,#REF!*2,
IF(S32=6,#REF!*2,
IF(S32=7,#REF!*2)))))))),
IF(BB32="t",
IF(S32=0,#REF!*2*0.8,
IF(S32=1,#REF!*2*0.8,
IF(S32=2,#REF!*2*0.8,
IF(S32=3,#REF!*2*0.8,
IF(S32=4,#REF!*2*0.8,
IF(S32=5,#REF!*2*0.8,
IF(S32=6,#REF!*1*0.8,
IF(S32=7,#REF!*2))))))))))</f>
        <v>#REF!</v>
      </c>
      <c r="AV32" s="14" t="e">
        <f t="shared" si="6"/>
        <v>#REF!</v>
      </c>
      <c r="AW32" s="14">
        <f>IF(BB32="s",
IF(S32=0,0,
IF(S32=1,(14-2)*(#REF!+#REF!)/4*4,
IF(S32=2,(14-2)*(#REF!+#REF!)/4*2,
IF(S32=3,(14-2)*(#REF!+#REF!)/4*3,
IF(S32=4,(14-2)*(#REF!+#REF!)/4,
IF(S32=5,(14-2)*#REF!/4,
IF(S32=6,0,
IF(S32=7,(14)*#REF!)))))))),
IF(BB32="t",
IF(S32=0,0,
IF(S32=1,(11-2)*(#REF!+#REF!)/4*4,
IF(S32=2,(11-2)*(#REF!+#REF!)/4*2,
IF(S32=3,(11-2)*(#REF!+#REF!)/4*3,
IF(S32=4,(11-2)*(#REF!+#REF!)/4,
IF(S32=5,(11-2)*#REF!/4,
IF(S32=6,0,
IF(S32=7,(11)*#REF!))))))))))</f>
        <v>0</v>
      </c>
      <c r="AX32" s="14" t="e">
        <f t="shared" si="7"/>
        <v>#REF!</v>
      </c>
      <c r="AY32" s="14">
        <f t="shared" si="8"/>
        <v>2</v>
      </c>
      <c r="AZ32" s="14">
        <f t="shared" si="9"/>
        <v>0</v>
      </c>
      <c r="BA32" s="14" t="e">
        <f t="shared" si="10"/>
        <v>#REF!</v>
      </c>
      <c r="BB32" s="14" t="s">
        <v>87</v>
      </c>
      <c r="BC32" s="14" t="e">
        <f>IF(BI32="A",0,IF(BB32="s",14*#REF!,IF(BB32="T",11*#REF!,"HATA")))</f>
        <v>#REF!</v>
      </c>
      <c r="BD32" s="14" t="e">
        <f t="shared" si="11"/>
        <v>#REF!</v>
      </c>
      <c r="BE32" s="14" t="e">
        <f t="shared" si="12"/>
        <v>#REF!</v>
      </c>
      <c r="BF32" s="14" t="e">
        <f>IF(BE32-#REF!=0,"DOĞRU","YANLIŞ")</f>
        <v>#REF!</v>
      </c>
      <c r="BG32" s="14" t="e">
        <f>#REF!-BE32</f>
        <v>#REF!</v>
      </c>
      <c r="BH32" s="14">
        <v>0</v>
      </c>
      <c r="BJ32" s="14">
        <v>0</v>
      </c>
      <c r="BL32" s="14">
        <v>6</v>
      </c>
      <c r="BN32" s="5" t="e">
        <f>#REF!*14</f>
        <v>#REF!</v>
      </c>
      <c r="BO32" s="6"/>
      <c r="BP32" s="7"/>
      <c r="BQ32" s="8"/>
      <c r="BR32" s="8"/>
      <c r="BS32" s="8"/>
      <c r="BT32" s="8"/>
      <c r="BU32" s="8"/>
      <c r="BV32" s="9"/>
      <c r="BW32" s="10"/>
      <c r="BX32" s="11"/>
      <c r="CE32" s="8"/>
      <c r="CF32" s="17"/>
      <c r="CG32" s="17"/>
      <c r="CH32" s="17"/>
      <c r="CI32" s="17"/>
    </row>
    <row r="33" spans="1:87" hidden="1" x14ac:dyDescent="0.25">
      <c r="A33" s="14" t="s">
        <v>154</v>
      </c>
      <c r="B33" s="14" t="s">
        <v>155</v>
      </c>
      <c r="C33" s="14" t="s">
        <v>155</v>
      </c>
      <c r="D33" s="15" t="s">
        <v>90</v>
      </c>
      <c r="E33" s="15" t="s">
        <v>90</v>
      </c>
      <c r="F33" s="15" t="e">
        <f>IF(BB33="S",
IF(#REF!+BJ33=2012,
IF(#REF!=1,"12-13/1",
IF(#REF!=2,"12-13/2",
IF(#REF!=3,"13-14/1",
IF(#REF!=4,"13-14/2","Hata1")))),
IF(#REF!+BJ33=2013,
IF(#REF!=1,"13-14/1",
IF(#REF!=2,"13-14/2",
IF(#REF!=3,"14-15/1",
IF(#REF!=4,"14-15/2","Hata2")))),
IF(#REF!+BJ33=2014,
IF(#REF!=1,"14-15/1",
IF(#REF!=2,"14-15/2",
IF(#REF!=3,"15-16/1",
IF(#REF!=4,"15-16/2","Hata3")))),
IF(#REF!+BJ33=2015,
IF(#REF!=1,"15-16/1",
IF(#REF!=2,"15-16/2",
IF(#REF!=3,"16-17/1",
IF(#REF!=4,"16-17/2","Hata4")))),
IF(#REF!+BJ33=2016,
IF(#REF!=1,"16-17/1",
IF(#REF!=2,"16-17/2",
IF(#REF!=3,"17-18/1",
IF(#REF!=4,"17-18/2","Hata5")))),
IF(#REF!+BJ33=2017,
IF(#REF!=1,"17-18/1",
IF(#REF!=2,"17-18/2",
IF(#REF!=3,"18-19/1",
IF(#REF!=4,"18-19/2","Hata6")))),
IF(#REF!+BJ33=2018,
IF(#REF!=1,"18-19/1",
IF(#REF!=2,"18-19/2",
IF(#REF!=3,"19-20/1",
IF(#REF!=4,"19-20/2","Hata7")))),
IF(#REF!+BJ33=2019,
IF(#REF!=1,"19-20/1",
IF(#REF!=2,"19-20/2",
IF(#REF!=3,"20-21/1",
IF(#REF!=4,"20-21/2","Hata8")))),
IF(#REF!+BJ33=2020,
IF(#REF!=1,"20-21/1",
IF(#REF!=2,"20-21/2",
IF(#REF!=3,"21-22/1",
IF(#REF!=4,"21-22/2","Hata9")))),
IF(#REF!+BJ33=2021,
IF(#REF!=1,"21-22/1",
IF(#REF!=2,"21-22/2",
IF(#REF!=3,"22-23/1",
IF(#REF!=4,"22-23/2","Hata10")))),
IF(#REF!+BJ33=2022,
IF(#REF!=1,"22-23/1",
IF(#REF!=2,"22-23/2",
IF(#REF!=3,"23-24/1",
IF(#REF!=4,"23-24/2","Hata11")))),
IF(#REF!+BJ33=2023,
IF(#REF!=1,"23-24/1",
IF(#REF!=2,"23-24/2",
IF(#REF!=3,"24-25/1",
IF(#REF!=4,"24-25/2","Hata12")))),
)))))))))))),
IF(BB33="T",
IF(#REF!+BJ33=2012,
IF(#REF!=1,"12-13/1",
IF(#REF!=2,"12-13/2",
IF(#REF!=3,"12-13/3",
IF(#REF!=4,"13-14/1",
IF(#REF!=5,"13-14/2",
IF(#REF!=6,"13-14/3","Hata1")))))),
IF(#REF!+BJ33=2013,
IF(#REF!=1,"13-14/1",
IF(#REF!=2,"13-14/2",
IF(#REF!=3,"13-14/3",
IF(#REF!=4,"14-15/1",
IF(#REF!=5,"14-15/2",
IF(#REF!=6,"14-15/3","Hata2")))))),
IF(#REF!+BJ33=2014,
IF(#REF!=1,"14-15/1",
IF(#REF!=2,"14-15/2",
IF(#REF!=3,"14-15/3",
IF(#REF!=4,"15-16/1",
IF(#REF!=5,"15-16/2",
IF(#REF!=6,"15-16/3","Hata3")))))),
IF(AND(#REF!+#REF!&gt;2014,#REF!+#REF!&lt;2015,BJ33=1),
IF(#REF!=0.1,"14-15/0.1",
IF(#REF!=0.2,"14-15/0.2",
IF(#REF!=0.3,"14-15/0.3","Hata4"))),
IF(#REF!+BJ33=2015,
IF(#REF!=1,"15-16/1",
IF(#REF!=2,"15-16/2",
IF(#REF!=3,"15-16/3",
IF(#REF!=4,"16-17/1",
IF(#REF!=5,"16-17/2",
IF(#REF!=6,"16-17/3","Hata5")))))),
IF(#REF!+BJ33=2016,
IF(#REF!=1,"16-17/1",
IF(#REF!=2,"16-17/2",
IF(#REF!=3,"16-17/3",
IF(#REF!=4,"17-18/1",
IF(#REF!=5,"17-18/2",
IF(#REF!=6,"17-18/3","Hata6")))))),
IF(#REF!+BJ33=2017,
IF(#REF!=1,"17-18/1",
IF(#REF!=2,"17-18/2",
IF(#REF!=3,"17-18/3",
IF(#REF!=4,"18-19/1",
IF(#REF!=5,"18-19/2",
IF(#REF!=6,"18-19/3","Hata7")))))),
IF(#REF!+BJ33=2018,
IF(#REF!=1,"18-19/1",
IF(#REF!=2,"18-19/2",
IF(#REF!=3,"18-19/3",
IF(#REF!=4,"19-20/1",
IF(#REF!=5," 19-20/2",
IF(#REF!=6,"19-20/3","Hata8")))))),
IF(#REF!+BJ33=2019,
IF(#REF!=1,"19-20/1",
IF(#REF!=2,"19-20/2",
IF(#REF!=3,"19-20/3",
IF(#REF!=4,"20-21/1",
IF(#REF!=5,"20-21/2",
IF(#REF!=6,"20-21/3","Hata9")))))),
IF(#REF!+BJ33=2020,
IF(#REF!=1,"20-21/1",
IF(#REF!=2,"20-21/2",
IF(#REF!=3,"20-21/3",
IF(#REF!=4,"21-22/1",
IF(#REF!=5,"21-22/2",
IF(#REF!=6,"21-22/3","Hata10")))))),
IF(#REF!+BJ33=2021,
IF(#REF!=1,"21-22/1",
IF(#REF!=2,"21-22/2",
IF(#REF!=3,"21-22/3",
IF(#REF!=4,"22-23/1",
IF(#REF!=5,"22-23/2",
IF(#REF!=6,"22-23/3","Hata11")))))),
IF(#REF!+BJ33=2022,
IF(#REF!=1,"22-23/1",
IF(#REF!=2,"22-23/2",
IF(#REF!=3,"22-23/3",
IF(#REF!=4,"23-24/1",
IF(#REF!=5,"23-24/2",
IF(#REF!=6,"23-24/3","Hata12")))))),
IF(#REF!+BJ33=2023,
IF(#REF!=1,"23-24/1",
IF(#REF!=2,"23-24/2",
IF(#REF!=3,"23-24/3",
IF(#REF!=4,"24-25/1",
IF(#REF!=5,"24-25/2",
IF(#REF!=6,"24-25/3","Hata13")))))),
))))))))))))))
)</f>
        <v>#REF!</v>
      </c>
      <c r="G33" s="15"/>
      <c r="H33" s="14" t="s">
        <v>156</v>
      </c>
      <c r="I33" s="14">
        <v>238525</v>
      </c>
      <c r="J33" s="14" t="s">
        <v>157</v>
      </c>
      <c r="S33" s="16">
        <v>2</v>
      </c>
      <c r="T33" s="14">
        <f>VLOOKUP($S33,[1]sistem!$I$3:$L$10,2,FALSE)</f>
        <v>0</v>
      </c>
      <c r="U33" s="14">
        <f>VLOOKUP($S33,[1]sistem!$I$3:$L$10,3,FALSE)</f>
        <v>2</v>
      </c>
      <c r="V33" s="14">
        <f>VLOOKUP($S33,[1]sistem!$I$3:$L$10,4,FALSE)</f>
        <v>1</v>
      </c>
      <c r="W33" s="14" t="e">
        <f>VLOOKUP($BB33,[1]sistem!$I$13:$L$14,2,FALSE)*#REF!</f>
        <v>#REF!</v>
      </c>
      <c r="X33" s="14" t="e">
        <f>VLOOKUP($BB33,[1]sistem!$I$13:$L$14,3,FALSE)*#REF!</f>
        <v>#REF!</v>
      </c>
      <c r="Y33" s="14" t="e">
        <f>VLOOKUP($BB33,[1]sistem!$I$13:$L$14,4,FALSE)*#REF!</f>
        <v>#REF!</v>
      </c>
      <c r="Z33" s="14" t="e">
        <f t="shared" si="0"/>
        <v>#REF!</v>
      </c>
      <c r="AA33" s="14" t="e">
        <f t="shared" si="0"/>
        <v>#REF!</v>
      </c>
      <c r="AB33" s="14" t="e">
        <f t="shared" si="0"/>
        <v>#REF!</v>
      </c>
      <c r="AC33" s="14" t="e">
        <f t="shared" si="1"/>
        <v>#REF!</v>
      </c>
      <c r="AD33" s="14">
        <f>VLOOKUP(BB33,[1]sistem!$I$18:$J$19,2,FALSE)</f>
        <v>14</v>
      </c>
      <c r="AE33" s="14">
        <v>0.25</v>
      </c>
      <c r="AF33" s="14">
        <f>VLOOKUP($S33,[1]sistem!$I$3:$M$10,5,FALSE)</f>
        <v>2</v>
      </c>
      <c r="AG33" s="14">
        <v>5</v>
      </c>
      <c r="AI33" s="14">
        <f>AG33*AM33</f>
        <v>70</v>
      </c>
      <c r="AJ33" s="14">
        <f>VLOOKUP($S33,[1]sistem!$I$3:$N$10,6,FALSE)</f>
        <v>3</v>
      </c>
      <c r="AK33" s="14">
        <v>2</v>
      </c>
      <c r="AL33" s="14">
        <f t="shared" si="2"/>
        <v>6</v>
      </c>
      <c r="AM33" s="14">
        <f>VLOOKUP($BB33,[1]sistem!$I$18:$K$19,3,FALSE)</f>
        <v>14</v>
      </c>
      <c r="AN33" s="14" t="e">
        <f>AM33*#REF!</f>
        <v>#REF!</v>
      </c>
      <c r="AO33" s="14" t="e">
        <f t="shared" si="3"/>
        <v>#REF!</v>
      </c>
      <c r="AP33" s="14">
        <f t="shared" si="4"/>
        <v>25</v>
      </c>
      <c r="AQ33" s="14" t="e">
        <f t="shared" si="5"/>
        <v>#REF!</v>
      </c>
      <c r="AR33" s="14" t="e">
        <f>ROUND(AQ33-#REF!,0)</f>
        <v>#REF!</v>
      </c>
      <c r="AS33" s="14">
        <f>IF(BB33="s",IF(S33=0,0,
IF(S33=1,#REF!*4*4,
IF(S33=2,0,
IF(S33=3,#REF!*4*2,
IF(S33=4,0,
IF(S33=5,0,
IF(S33=6,0,
IF(S33=7,0)))))))),
IF(BB33="t",
IF(S33=0,0,
IF(S33=1,#REF!*4*4*0.8,
IF(S33=2,0,
IF(S33=3,#REF!*4*2*0.8,
IF(S33=4,0,
IF(S33=5,0,
IF(S33=6,0,
IF(S33=7,0))))))))))</f>
        <v>0</v>
      </c>
      <c r="AT33" s="14" t="e">
        <f>IF(BB33="s",
IF(S33=0,0,
IF(S33=1,0,
IF(S33=2,#REF!*4*2,
IF(S33=3,#REF!*4,
IF(S33=4,#REF!*4,
IF(S33=5,0,
IF(S33=6,0,
IF(S33=7,#REF!*4)))))))),
IF(BB33="t",
IF(S33=0,0,
IF(S33=1,0,
IF(S33=2,#REF!*4*2*0.8,
IF(S33=3,#REF!*4*0.8,
IF(S33=4,#REF!*4*0.8,
IF(S33=5,0,
IF(S33=6,0,
IF(S33=7,#REF!*4))))))))))</f>
        <v>#REF!</v>
      </c>
      <c r="AU33" s="14" t="e">
        <f>IF(BB33="s",
IF(S33=0,0,
IF(S33=1,#REF!*2,
IF(S33=2,#REF!*2,
IF(S33=3,#REF!*2,
IF(S33=4,#REF!*2,
IF(S33=5,#REF!*2,
IF(S33=6,#REF!*2,
IF(S33=7,#REF!*2)))))))),
IF(BB33="t",
IF(S33=0,#REF!*2*0.8,
IF(S33=1,#REF!*2*0.8,
IF(S33=2,#REF!*2*0.8,
IF(S33=3,#REF!*2*0.8,
IF(S33=4,#REF!*2*0.8,
IF(S33=5,#REF!*2*0.8,
IF(S33=6,#REF!*1*0.8,
IF(S33=7,#REF!*2))))))))))</f>
        <v>#REF!</v>
      </c>
      <c r="AV33" s="14" t="e">
        <f t="shared" si="6"/>
        <v>#REF!</v>
      </c>
      <c r="AW33" s="14" t="e">
        <f>IF(BB33="s",
IF(S33=0,0,
IF(S33=1,(14-2)*(#REF!+#REF!)/4*4,
IF(S33=2,(14-2)*(#REF!+#REF!)/4*2,
IF(S33=3,(14-2)*(#REF!+#REF!)/4*3,
IF(S33=4,(14-2)*(#REF!+#REF!)/4,
IF(S33=5,(14-2)*#REF!/4,
IF(S33=6,0,
IF(S33=7,(14)*#REF!)))))))),
IF(BB33="t",
IF(S33=0,0,
IF(S33=1,(11-2)*(#REF!+#REF!)/4*4,
IF(S33=2,(11-2)*(#REF!+#REF!)/4*2,
IF(S33=3,(11-2)*(#REF!+#REF!)/4*3,
IF(S33=4,(11-2)*(#REF!+#REF!)/4,
IF(S33=5,(11-2)*#REF!/4,
IF(S33=6,0,
IF(S33=7,(11)*#REF!))))))))))</f>
        <v>#REF!</v>
      </c>
      <c r="AX33" s="14" t="e">
        <f t="shared" si="7"/>
        <v>#REF!</v>
      </c>
      <c r="AY33" s="14">
        <f t="shared" si="8"/>
        <v>12</v>
      </c>
      <c r="AZ33" s="14">
        <f t="shared" si="9"/>
        <v>6</v>
      </c>
      <c r="BA33" s="14" t="e">
        <f t="shared" si="10"/>
        <v>#REF!</v>
      </c>
      <c r="BB33" s="14" t="s">
        <v>87</v>
      </c>
      <c r="BC33" s="14" t="e">
        <f>IF(BI33="A",0,IF(BB33="s",14*#REF!,IF(BB33="T",11*#REF!,"HATA")))</f>
        <v>#REF!</v>
      </c>
      <c r="BD33" s="14" t="e">
        <f t="shared" si="11"/>
        <v>#REF!</v>
      </c>
      <c r="BE33" s="14" t="e">
        <f t="shared" si="12"/>
        <v>#REF!</v>
      </c>
      <c r="BF33" s="14" t="e">
        <f>IF(BE33-#REF!=0,"DOĞRU","YANLIŞ")</f>
        <v>#REF!</v>
      </c>
      <c r="BG33" s="14" t="e">
        <f>#REF!-BE33</f>
        <v>#REF!</v>
      </c>
      <c r="BH33" s="14">
        <v>0</v>
      </c>
      <c r="BJ33" s="14">
        <v>0</v>
      </c>
      <c r="BL33" s="14">
        <v>2</v>
      </c>
      <c r="BN33" s="5" t="e">
        <f>#REF!*14</f>
        <v>#REF!</v>
      </c>
      <c r="BO33" s="6"/>
      <c r="BP33" s="7"/>
      <c r="BQ33" s="8"/>
      <c r="BR33" s="8"/>
      <c r="BS33" s="8"/>
      <c r="BT33" s="8"/>
      <c r="BU33" s="8"/>
      <c r="BV33" s="9"/>
      <c r="BW33" s="10"/>
      <c r="BX33" s="11"/>
      <c r="CE33" s="8"/>
      <c r="CF33" s="17"/>
      <c r="CG33" s="17"/>
      <c r="CH33" s="17"/>
      <c r="CI33" s="17"/>
    </row>
    <row r="34" spans="1:87" hidden="1" x14ac:dyDescent="0.25">
      <c r="A34" s="14" t="s">
        <v>117</v>
      </c>
      <c r="B34" s="14" t="s">
        <v>118</v>
      </c>
      <c r="C34" s="14" t="s">
        <v>118</v>
      </c>
      <c r="D34" s="15" t="s">
        <v>90</v>
      </c>
      <c r="E34" s="15" t="s">
        <v>90</v>
      </c>
      <c r="F34" s="15" t="e">
        <f>IF(BB34="S",
IF(#REF!+BJ34=2012,
IF(#REF!=1,"12-13/1",
IF(#REF!=2,"12-13/2",
IF(#REF!=3,"13-14/1",
IF(#REF!=4,"13-14/2","Hata1")))),
IF(#REF!+BJ34=2013,
IF(#REF!=1,"13-14/1",
IF(#REF!=2,"13-14/2",
IF(#REF!=3,"14-15/1",
IF(#REF!=4,"14-15/2","Hata2")))),
IF(#REF!+BJ34=2014,
IF(#REF!=1,"14-15/1",
IF(#REF!=2,"14-15/2",
IF(#REF!=3,"15-16/1",
IF(#REF!=4,"15-16/2","Hata3")))),
IF(#REF!+BJ34=2015,
IF(#REF!=1,"15-16/1",
IF(#REF!=2,"15-16/2",
IF(#REF!=3,"16-17/1",
IF(#REF!=4,"16-17/2","Hata4")))),
IF(#REF!+BJ34=2016,
IF(#REF!=1,"16-17/1",
IF(#REF!=2,"16-17/2",
IF(#REF!=3,"17-18/1",
IF(#REF!=4,"17-18/2","Hata5")))),
IF(#REF!+BJ34=2017,
IF(#REF!=1,"17-18/1",
IF(#REF!=2,"17-18/2",
IF(#REF!=3,"18-19/1",
IF(#REF!=4,"18-19/2","Hata6")))),
IF(#REF!+BJ34=2018,
IF(#REF!=1,"18-19/1",
IF(#REF!=2,"18-19/2",
IF(#REF!=3,"19-20/1",
IF(#REF!=4,"19-20/2","Hata7")))),
IF(#REF!+BJ34=2019,
IF(#REF!=1,"19-20/1",
IF(#REF!=2,"19-20/2",
IF(#REF!=3,"20-21/1",
IF(#REF!=4,"20-21/2","Hata8")))),
IF(#REF!+BJ34=2020,
IF(#REF!=1,"20-21/1",
IF(#REF!=2,"20-21/2",
IF(#REF!=3,"21-22/1",
IF(#REF!=4,"21-22/2","Hata9")))),
IF(#REF!+BJ34=2021,
IF(#REF!=1,"21-22/1",
IF(#REF!=2,"21-22/2",
IF(#REF!=3,"22-23/1",
IF(#REF!=4,"22-23/2","Hata10")))),
IF(#REF!+BJ34=2022,
IF(#REF!=1,"22-23/1",
IF(#REF!=2,"22-23/2",
IF(#REF!=3,"23-24/1",
IF(#REF!=4,"23-24/2","Hata11")))),
IF(#REF!+BJ34=2023,
IF(#REF!=1,"23-24/1",
IF(#REF!=2,"23-24/2",
IF(#REF!=3,"24-25/1",
IF(#REF!=4,"24-25/2","Hata12")))),
)))))))))))),
IF(BB34="T",
IF(#REF!+BJ34=2012,
IF(#REF!=1,"12-13/1",
IF(#REF!=2,"12-13/2",
IF(#REF!=3,"12-13/3",
IF(#REF!=4,"13-14/1",
IF(#REF!=5,"13-14/2",
IF(#REF!=6,"13-14/3","Hata1")))))),
IF(#REF!+BJ34=2013,
IF(#REF!=1,"13-14/1",
IF(#REF!=2,"13-14/2",
IF(#REF!=3,"13-14/3",
IF(#REF!=4,"14-15/1",
IF(#REF!=5,"14-15/2",
IF(#REF!=6,"14-15/3","Hata2")))))),
IF(#REF!+BJ34=2014,
IF(#REF!=1,"14-15/1",
IF(#REF!=2,"14-15/2",
IF(#REF!=3,"14-15/3",
IF(#REF!=4,"15-16/1",
IF(#REF!=5,"15-16/2",
IF(#REF!=6,"15-16/3","Hata3")))))),
IF(AND(#REF!+#REF!&gt;2014,#REF!+#REF!&lt;2015,BJ34=1),
IF(#REF!=0.1,"14-15/0.1",
IF(#REF!=0.2,"14-15/0.2",
IF(#REF!=0.3,"14-15/0.3","Hata4"))),
IF(#REF!+BJ34=2015,
IF(#REF!=1,"15-16/1",
IF(#REF!=2,"15-16/2",
IF(#REF!=3,"15-16/3",
IF(#REF!=4,"16-17/1",
IF(#REF!=5,"16-17/2",
IF(#REF!=6,"16-17/3","Hata5")))))),
IF(#REF!+BJ34=2016,
IF(#REF!=1,"16-17/1",
IF(#REF!=2,"16-17/2",
IF(#REF!=3,"16-17/3",
IF(#REF!=4,"17-18/1",
IF(#REF!=5,"17-18/2",
IF(#REF!=6,"17-18/3","Hata6")))))),
IF(#REF!+BJ34=2017,
IF(#REF!=1,"17-18/1",
IF(#REF!=2,"17-18/2",
IF(#REF!=3,"17-18/3",
IF(#REF!=4,"18-19/1",
IF(#REF!=5,"18-19/2",
IF(#REF!=6,"18-19/3","Hata7")))))),
IF(#REF!+BJ34=2018,
IF(#REF!=1,"18-19/1",
IF(#REF!=2,"18-19/2",
IF(#REF!=3,"18-19/3",
IF(#REF!=4,"19-20/1",
IF(#REF!=5," 19-20/2",
IF(#REF!=6,"19-20/3","Hata8")))))),
IF(#REF!+BJ34=2019,
IF(#REF!=1,"19-20/1",
IF(#REF!=2,"19-20/2",
IF(#REF!=3,"19-20/3",
IF(#REF!=4,"20-21/1",
IF(#REF!=5,"20-21/2",
IF(#REF!=6,"20-21/3","Hata9")))))),
IF(#REF!+BJ34=2020,
IF(#REF!=1,"20-21/1",
IF(#REF!=2,"20-21/2",
IF(#REF!=3,"20-21/3",
IF(#REF!=4,"21-22/1",
IF(#REF!=5,"21-22/2",
IF(#REF!=6,"21-22/3","Hata10")))))),
IF(#REF!+BJ34=2021,
IF(#REF!=1,"21-22/1",
IF(#REF!=2,"21-22/2",
IF(#REF!=3,"21-22/3",
IF(#REF!=4,"22-23/1",
IF(#REF!=5,"22-23/2",
IF(#REF!=6,"22-23/3","Hata11")))))),
IF(#REF!+BJ34=2022,
IF(#REF!=1,"22-23/1",
IF(#REF!=2,"22-23/2",
IF(#REF!=3,"22-23/3",
IF(#REF!=4,"23-24/1",
IF(#REF!=5,"23-24/2",
IF(#REF!=6,"23-24/3","Hata12")))))),
IF(#REF!+BJ34=2023,
IF(#REF!=1,"23-24/1",
IF(#REF!=2,"23-24/2",
IF(#REF!=3,"23-24/3",
IF(#REF!=4,"24-25/1",
IF(#REF!=5,"24-25/2",
IF(#REF!=6,"24-25/3","Hata13")))))),
))))))))))))))
)</f>
        <v>#REF!</v>
      </c>
      <c r="G34" s="15"/>
      <c r="H34" s="14" t="s">
        <v>156</v>
      </c>
      <c r="I34" s="14">
        <v>238525</v>
      </c>
      <c r="J34" s="14" t="s">
        <v>157</v>
      </c>
      <c r="Q34" s="14" t="s">
        <v>119</v>
      </c>
      <c r="R34" s="14" t="s">
        <v>120</v>
      </c>
      <c r="S34" s="16">
        <v>7</v>
      </c>
      <c r="T34" s="14">
        <f>VLOOKUP($S34,[1]sistem!$I$3:$L$10,2,FALSE)</f>
        <v>0</v>
      </c>
      <c r="U34" s="14">
        <f>VLOOKUP($S34,[1]sistem!$I$3:$L$10,3,FALSE)</f>
        <v>1</v>
      </c>
      <c r="V34" s="14">
        <f>VLOOKUP($S34,[1]sistem!$I$3:$L$10,4,FALSE)</f>
        <v>1</v>
      </c>
      <c r="W34" s="14" t="e">
        <f>VLOOKUP($BB34,[1]sistem!$I$13:$L$14,2,FALSE)*#REF!</f>
        <v>#REF!</v>
      </c>
      <c r="X34" s="14" t="e">
        <f>VLOOKUP($BB34,[1]sistem!$I$13:$L$14,3,FALSE)*#REF!</f>
        <v>#REF!</v>
      </c>
      <c r="Y34" s="14" t="e">
        <f>VLOOKUP($BB34,[1]sistem!$I$13:$L$14,4,FALSE)*#REF!</f>
        <v>#REF!</v>
      </c>
      <c r="Z34" s="14" t="e">
        <f t="shared" si="0"/>
        <v>#REF!</v>
      </c>
      <c r="AA34" s="14" t="e">
        <f t="shared" si="0"/>
        <v>#REF!</v>
      </c>
      <c r="AB34" s="14" t="e">
        <f t="shared" si="0"/>
        <v>#REF!</v>
      </c>
      <c r="AC34" s="14" t="e">
        <f t="shared" si="1"/>
        <v>#REF!</v>
      </c>
      <c r="AD34" s="14">
        <f>VLOOKUP(BB34,[1]sistem!$I$18:$J$19,2,FALSE)</f>
        <v>14</v>
      </c>
      <c r="AE34" s="14">
        <v>0.25</v>
      </c>
      <c r="AF34" s="14">
        <f>VLOOKUP($S34,[1]sistem!$I$3:$M$10,5,FALSE)</f>
        <v>1</v>
      </c>
      <c r="AI34" s="14" t="e">
        <f>(#REF!+#REF!)*AD34</f>
        <v>#REF!</v>
      </c>
      <c r="AJ34" s="14">
        <f>VLOOKUP($S34,[1]sistem!$I$3:$N$10,6,FALSE)</f>
        <v>2</v>
      </c>
      <c r="AK34" s="14">
        <v>2</v>
      </c>
      <c r="AL34" s="14">
        <f t="shared" si="2"/>
        <v>4</v>
      </c>
      <c r="AM34" s="14">
        <f>VLOOKUP($BB34,[1]sistem!$I$18:$K$19,3,FALSE)</f>
        <v>14</v>
      </c>
      <c r="AN34" s="14" t="e">
        <f>AM34*#REF!</f>
        <v>#REF!</v>
      </c>
      <c r="AO34" s="14" t="e">
        <f t="shared" si="3"/>
        <v>#REF!</v>
      </c>
      <c r="AP34" s="14">
        <f t="shared" si="4"/>
        <v>25</v>
      </c>
      <c r="AQ34" s="14" t="e">
        <f t="shared" si="5"/>
        <v>#REF!</v>
      </c>
      <c r="AR34" s="14" t="e">
        <f>ROUND(AQ34-#REF!,0)</f>
        <v>#REF!</v>
      </c>
      <c r="AS34" s="14">
        <f>IF(BB34="s",IF(S34=0,0,
IF(S34=1,#REF!*4*4,
IF(S34=2,0,
IF(S34=3,#REF!*4*2,
IF(S34=4,0,
IF(S34=5,0,
IF(S34=6,0,
IF(S34=7,0)))))))),
IF(BB34="t",
IF(S34=0,0,
IF(S34=1,#REF!*4*4*0.8,
IF(S34=2,0,
IF(S34=3,#REF!*4*2*0.8,
IF(S34=4,0,
IF(S34=5,0,
IF(S34=6,0,
IF(S34=7,0))))))))))</f>
        <v>0</v>
      </c>
      <c r="AT34" s="14" t="e">
        <f>IF(BB34="s",
IF(S34=0,0,
IF(S34=1,0,
IF(S34=2,#REF!*4*2,
IF(S34=3,#REF!*4,
IF(S34=4,#REF!*4,
IF(S34=5,0,
IF(S34=6,0,
IF(S34=7,#REF!*4)))))))),
IF(BB34="t",
IF(S34=0,0,
IF(S34=1,0,
IF(S34=2,#REF!*4*2*0.8,
IF(S34=3,#REF!*4*0.8,
IF(S34=4,#REF!*4*0.8,
IF(S34=5,0,
IF(S34=6,0,
IF(S34=7,#REF!*4))))))))))</f>
        <v>#REF!</v>
      </c>
      <c r="AU34" s="14" t="e">
        <f>IF(BB34="s",
IF(S34=0,0,
IF(S34=1,#REF!*2,
IF(S34=2,#REF!*2,
IF(S34=3,#REF!*2,
IF(S34=4,#REF!*2,
IF(S34=5,#REF!*2,
IF(S34=6,#REF!*2,
IF(S34=7,#REF!*2)))))))),
IF(BB34="t",
IF(S34=0,#REF!*2*0.8,
IF(S34=1,#REF!*2*0.8,
IF(S34=2,#REF!*2*0.8,
IF(S34=3,#REF!*2*0.8,
IF(S34=4,#REF!*2*0.8,
IF(S34=5,#REF!*2*0.8,
IF(S34=6,#REF!*1*0.8,
IF(S34=7,#REF!*2))))))))))</f>
        <v>#REF!</v>
      </c>
      <c r="AV34" s="14" t="e">
        <f t="shared" si="6"/>
        <v>#REF!</v>
      </c>
      <c r="AW34" s="14" t="e">
        <f>IF(BB34="s",
IF(S34=0,0,
IF(S34=1,(14-2)*(#REF!+#REF!)/4*4,
IF(S34=2,(14-2)*(#REF!+#REF!)/4*2,
IF(S34=3,(14-2)*(#REF!+#REF!)/4*3,
IF(S34=4,(14-2)*(#REF!+#REF!)/4,
IF(S34=5,(14-2)*#REF!/4,
IF(S34=6,0,
IF(S34=7,(14)*#REF!)))))))),
IF(BB34="t",
IF(S34=0,0,
IF(S34=1,(11-2)*(#REF!+#REF!)/4*4,
IF(S34=2,(11-2)*(#REF!+#REF!)/4*2,
IF(S34=3,(11-2)*(#REF!+#REF!)/4*3,
IF(S34=4,(11-2)*(#REF!+#REF!)/4,
IF(S34=5,(11-2)*#REF!/4,
IF(S34=6,0,
IF(S34=7,(11)*#REF!))))))))))</f>
        <v>#REF!</v>
      </c>
      <c r="AX34" s="14" t="e">
        <f t="shared" si="7"/>
        <v>#REF!</v>
      </c>
      <c r="AY34" s="14">
        <f t="shared" si="8"/>
        <v>8</v>
      </c>
      <c r="AZ34" s="14">
        <f t="shared" si="9"/>
        <v>4</v>
      </c>
      <c r="BA34" s="14" t="e">
        <f t="shared" si="10"/>
        <v>#REF!</v>
      </c>
      <c r="BB34" s="14" t="s">
        <v>87</v>
      </c>
      <c r="BC34" s="14">
        <f>IF(BI34="A",0,IF(BB34="s",14*#REF!,IF(BB34="T",11*#REF!,"HATA")))</f>
        <v>0</v>
      </c>
      <c r="BD34" s="14" t="e">
        <f t="shared" si="11"/>
        <v>#REF!</v>
      </c>
      <c r="BE34" s="14" t="e">
        <f t="shared" si="12"/>
        <v>#REF!</v>
      </c>
      <c r="BF34" s="14" t="e">
        <f>IF(BE34-#REF!=0,"DOĞRU","YANLIŞ")</f>
        <v>#REF!</v>
      </c>
      <c r="BG34" s="14" t="e">
        <f>#REF!-BE34</f>
        <v>#REF!</v>
      </c>
      <c r="BH34" s="14">
        <v>0</v>
      </c>
      <c r="BI34" s="14" t="s">
        <v>93</v>
      </c>
      <c r="BJ34" s="14">
        <v>0</v>
      </c>
      <c r="BL34" s="14">
        <v>7</v>
      </c>
      <c r="BN34" s="5" t="e">
        <f>#REF!*14</f>
        <v>#REF!</v>
      </c>
      <c r="BO34" s="6"/>
      <c r="BP34" s="7"/>
      <c r="BQ34" s="8"/>
      <c r="BR34" s="8"/>
      <c r="BS34" s="8"/>
      <c r="BT34" s="8"/>
      <c r="BU34" s="8"/>
      <c r="BV34" s="9"/>
      <c r="BW34" s="10"/>
      <c r="BX34" s="11"/>
      <c r="CE34" s="8"/>
      <c r="CF34" s="17"/>
      <c r="CG34" s="17"/>
      <c r="CH34" s="17"/>
      <c r="CI34" s="17"/>
    </row>
    <row r="35" spans="1:87" hidden="1" x14ac:dyDescent="0.25">
      <c r="A35" s="14" t="s">
        <v>158</v>
      </c>
      <c r="B35" s="14" t="s">
        <v>159</v>
      </c>
      <c r="C35" s="14" t="s">
        <v>159</v>
      </c>
      <c r="D35" s="15" t="s">
        <v>90</v>
      </c>
      <c r="E35" s="15" t="s">
        <v>90</v>
      </c>
      <c r="F35" s="15" t="e">
        <f>IF(BB35="S",
IF(#REF!+BJ35=2012,
IF(#REF!=1,"12-13/1",
IF(#REF!=2,"12-13/2",
IF(#REF!=3,"13-14/1",
IF(#REF!=4,"13-14/2","Hata1")))),
IF(#REF!+BJ35=2013,
IF(#REF!=1,"13-14/1",
IF(#REF!=2,"13-14/2",
IF(#REF!=3,"14-15/1",
IF(#REF!=4,"14-15/2","Hata2")))),
IF(#REF!+BJ35=2014,
IF(#REF!=1,"14-15/1",
IF(#REF!=2,"14-15/2",
IF(#REF!=3,"15-16/1",
IF(#REF!=4,"15-16/2","Hata3")))),
IF(#REF!+BJ35=2015,
IF(#REF!=1,"15-16/1",
IF(#REF!=2,"15-16/2",
IF(#REF!=3,"16-17/1",
IF(#REF!=4,"16-17/2","Hata4")))),
IF(#REF!+BJ35=2016,
IF(#REF!=1,"16-17/1",
IF(#REF!=2,"16-17/2",
IF(#REF!=3,"17-18/1",
IF(#REF!=4,"17-18/2","Hata5")))),
IF(#REF!+BJ35=2017,
IF(#REF!=1,"17-18/1",
IF(#REF!=2,"17-18/2",
IF(#REF!=3,"18-19/1",
IF(#REF!=4,"18-19/2","Hata6")))),
IF(#REF!+BJ35=2018,
IF(#REF!=1,"18-19/1",
IF(#REF!=2,"18-19/2",
IF(#REF!=3,"19-20/1",
IF(#REF!=4,"19-20/2","Hata7")))),
IF(#REF!+BJ35=2019,
IF(#REF!=1,"19-20/1",
IF(#REF!=2,"19-20/2",
IF(#REF!=3,"20-21/1",
IF(#REF!=4,"20-21/2","Hata8")))),
IF(#REF!+BJ35=2020,
IF(#REF!=1,"20-21/1",
IF(#REF!=2,"20-21/2",
IF(#REF!=3,"21-22/1",
IF(#REF!=4,"21-22/2","Hata9")))),
IF(#REF!+BJ35=2021,
IF(#REF!=1,"21-22/1",
IF(#REF!=2,"21-22/2",
IF(#REF!=3,"22-23/1",
IF(#REF!=4,"22-23/2","Hata10")))),
IF(#REF!+BJ35=2022,
IF(#REF!=1,"22-23/1",
IF(#REF!=2,"22-23/2",
IF(#REF!=3,"23-24/1",
IF(#REF!=4,"23-24/2","Hata11")))),
IF(#REF!+BJ35=2023,
IF(#REF!=1,"23-24/1",
IF(#REF!=2,"23-24/2",
IF(#REF!=3,"24-25/1",
IF(#REF!=4,"24-25/2","Hata12")))),
)))))))))))),
IF(BB35="T",
IF(#REF!+BJ35=2012,
IF(#REF!=1,"12-13/1",
IF(#REF!=2,"12-13/2",
IF(#REF!=3,"12-13/3",
IF(#REF!=4,"13-14/1",
IF(#REF!=5,"13-14/2",
IF(#REF!=6,"13-14/3","Hata1")))))),
IF(#REF!+BJ35=2013,
IF(#REF!=1,"13-14/1",
IF(#REF!=2,"13-14/2",
IF(#REF!=3,"13-14/3",
IF(#REF!=4,"14-15/1",
IF(#REF!=5,"14-15/2",
IF(#REF!=6,"14-15/3","Hata2")))))),
IF(#REF!+BJ35=2014,
IF(#REF!=1,"14-15/1",
IF(#REF!=2,"14-15/2",
IF(#REF!=3,"14-15/3",
IF(#REF!=4,"15-16/1",
IF(#REF!=5,"15-16/2",
IF(#REF!=6,"15-16/3","Hata3")))))),
IF(AND(#REF!+#REF!&gt;2014,#REF!+#REF!&lt;2015,BJ35=1),
IF(#REF!=0.1,"14-15/0.1",
IF(#REF!=0.2,"14-15/0.2",
IF(#REF!=0.3,"14-15/0.3","Hata4"))),
IF(#REF!+BJ35=2015,
IF(#REF!=1,"15-16/1",
IF(#REF!=2,"15-16/2",
IF(#REF!=3,"15-16/3",
IF(#REF!=4,"16-17/1",
IF(#REF!=5,"16-17/2",
IF(#REF!=6,"16-17/3","Hata5")))))),
IF(#REF!+BJ35=2016,
IF(#REF!=1,"16-17/1",
IF(#REF!=2,"16-17/2",
IF(#REF!=3,"16-17/3",
IF(#REF!=4,"17-18/1",
IF(#REF!=5,"17-18/2",
IF(#REF!=6,"17-18/3","Hata6")))))),
IF(#REF!+BJ35=2017,
IF(#REF!=1,"17-18/1",
IF(#REF!=2,"17-18/2",
IF(#REF!=3,"17-18/3",
IF(#REF!=4,"18-19/1",
IF(#REF!=5,"18-19/2",
IF(#REF!=6,"18-19/3","Hata7")))))),
IF(#REF!+BJ35=2018,
IF(#REF!=1,"18-19/1",
IF(#REF!=2,"18-19/2",
IF(#REF!=3,"18-19/3",
IF(#REF!=4,"19-20/1",
IF(#REF!=5," 19-20/2",
IF(#REF!=6,"19-20/3","Hata8")))))),
IF(#REF!+BJ35=2019,
IF(#REF!=1,"19-20/1",
IF(#REF!=2,"19-20/2",
IF(#REF!=3,"19-20/3",
IF(#REF!=4,"20-21/1",
IF(#REF!=5,"20-21/2",
IF(#REF!=6,"20-21/3","Hata9")))))),
IF(#REF!+BJ35=2020,
IF(#REF!=1,"20-21/1",
IF(#REF!=2,"20-21/2",
IF(#REF!=3,"20-21/3",
IF(#REF!=4,"21-22/1",
IF(#REF!=5,"21-22/2",
IF(#REF!=6,"21-22/3","Hata10")))))),
IF(#REF!+BJ35=2021,
IF(#REF!=1,"21-22/1",
IF(#REF!=2,"21-22/2",
IF(#REF!=3,"21-22/3",
IF(#REF!=4,"22-23/1",
IF(#REF!=5,"22-23/2",
IF(#REF!=6,"22-23/3","Hata11")))))),
IF(#REF!+BJ35=2022,
IF(#REF!=1,"22-23/1",
IF(#REF!=2,"22-23/2",
IF(#REF!=3,"22-23/3",
IF(#REF!=4,"23-24/1",
IF(#REF!=5,"23-24/2",
IF(#REF!=6,"23-24/3","Hata12")))))),
IF(#REF!+BJ35=2023,
IF(#REF!=1,"23-24/1",
IF(#REF!=2,"23-24/2",
IF(#REF!=3,"23-24/3",
IF(#REF!=4,"24-25/1",
IF(#REF!=5,"24-25/2",
IF(#REF!=6,"24-25/3","Hata13")))))),
))))))))))))))
)</f>
        <v>#REF!</v>
      </c>
      <c r="G35" s="15"/>
      <c r="H35" s="14" t="s">
        <v>156</v>
      </c>
      <c r="I35" s="14">
        <v>238525</v>
      </c>
      <c r="J35" s="14" t="s">
        <v>157</v>
      </c>
      <c r="S35" s="16">
        <v>2</v>
      </c>
      <c r="T35" s="14">
        <f>VLOOKUP($S35,[1]sistem!$I$3:$L$10,2,FALSE)</f>
        <v>0</v>
      </c>
      <c r="U35" s="14">
        <f>VLOOKUP($S35,[1]sistem!$I$3:$L$10,3,FALSE)</f>
        <v>2</v>
      </c>
      <c r="V35" s="14">
        <f>VLOOKUP($S35,[1]sistem!$I$3:$L$10,4,FALSE)</f>
        <v>1</v>
      </c>
      <c r="W35" s="14" t="e">
        <f>VLOOKUP($BB35,[1]sistem!$I$13:$L$14,2,FALSE)*#REF!</f>
        <v>#REF!</v>
      </c>
      <c r="X35" s="14" t="e">
        <f>VLOOKUP($BB35,[1]sistem!$I$13:$L$14,3,FALSE)*#REF!</f>
        <v>#REF!</v>
      </c>
      <c r="Y35" s="14" t="e">
        <f>VLOOKUP($BB35,[1]sistem!$I$13:$L$14,4,FALSE)*#REF!</f>
        <v>#REF!</v>
      </c>
      <c r="Z35" s="14" t="e">
        <f t="shared" si="0"/>
        <v>#REF!</v>
      </c>
      <c r="AA35" s="14" t="e">
        <f t="shared" si="0"/>
        <v>#REF!</v>
      </c>
      <c r="AB35" s="14" t="e">
        <f t="shared" si="0"/>
        <v>#REF!</v>
      </c>
      <c r="AC35" s="14" t="e">
        <f t="shared" si="1"/>
        <v>#REF!</v>
      </c>
      <c r="AD35" s="14">
        <f>VLOOKUP(BB35,[1]sistem!$I$18:$J$19,2,FALSE)</f>
        <v>14</v>
      </c>
      <c r="AE35" s="14">
        <v>0.25</v>
      </c>
      <c r="AF35" s="14">
        <f>VLOOKUP($S35,[1]sistem!$I$3:$M$10,5,FALSE)</f>
        <v>2</v>
      </c>
      <c r="AG35" s="14">
        <v>5</v>
      </c>
      <c r="AI35" s="14">
        <f>AG35*AM35</f>
        <v>70</v>
      </c>
      <c r="AJ35" s="14">
        <f>VLOOKUP($S35,[1]sistem!$I$3:$N$10,6,FALSE)</f>
        <v>3</v>
      </c>
      <c r="AK35" s="14">
        <v>2</v>
      </c>
      <c r="AL35" s="14">
        <f t="shared" si="2"/>
        <v>6</v>
      </c>
      <c r="AM35" s="14">
        <f>VLOOKUP($BB35,[1]sistem!$I$18:$K$19,3,FALSE)</f>
        <v>14</v>
      </c>
      <c r="AN35" s="14" t="e">
        <f>AM35*#REF!</f>
        <v>#REF!</v>
      </c>
      <c r="AO35" s="14" t="e">
        <f t="shared" si="3"/>
        <v>#REF!</v>
      </c>
      <c r="AP35" s="14">
        <f t="shared" si="4"/>
        <v>25</v>
      </c>
      <c r="AQ35" s="14" t="e">
        <f t="shared" si="5"/>
        <v>#REF!</v>
      </c>
      <c r="AR35" s="14" t="e">
        <f>ROUND(AQ35-#REF!,0)</f>
        <v>#REF!</v>
      </c>
      <c r="AS35" s="14">
        <f>IF(BB35="s",IF(S35=0,0,
IF(S35=1,#REF!*4*4,
IF(S35=2,0,
IF(S35=3,#REF!*4*2,
IF(S35=4,0,
IF(S35=5,0,
IF(S35=6,0,
IF(S35=7,0)))))))),
IF(BB35="t",
IF(S35=0,0,
IF(S35=1,#REF!*4*4*0.8,
IF(S35=2,0,
IF(S35=3,#REF!*4*2*0.8,
IF(S35=4,0,
IF(S35=5,0,
IF(S35=6,0,
IF(S35=7,0))))))))))</f>
        <v>0</v>
      </c>
      <c r="AT35" s="14" t="e">
        <f>IF(BB35="s",
IF(S35=0,0,
IF(S35=1,0,
IF(S35=2,#REF!*4*2,
IF(S35=3,#REF!*4,
IF(S35=4,#REF!*4,
IF(S35=5,0,
IF(S35=6,0,
IF(S35=7,#REF!*4)))))))),
IF(BB35="t",
IF(S35=0,0,
IF(S35=1,0,
IF(S35=2,#REF!*4*2*0.8,
IF(S35=3,#REF!*4*0.8,
IF(S35=4,#REF!*4*0.8,
IF(S35=5,0,
IF(S35=6,0,
IF(S35=7,#REF!*4))))))))))</f>
        <v>#REF!</v>
      </c>
      <c r="AU35" s="14" t="e">
        <f>IF(BB35="s",
IF(S35=0,0,
IF(S35=1,#REF!*2,
IF(S35=2,#REF!*2,
IF(S35=3,#REF!*2,
IF(S35=4,#REF!*2,
IF(S35=5,#REF!*2,
IF(S35=6,#REF!*2,
IF(S35=7,#REF!*2)))))))),
IF(BB35="t",
IF(S35=0,#REF!*2*0.8,
IF(S35=1,#REF!*2*0.8,
IF(S35=2,#REF!*2*0.8,
IF(S35=3,#REF!*2*0.8,
IF(S35=4,#REF!*2*0.8,
IF(S35=5,#REF!*2*0.8,
IF(S35=6,#REF!*1*0.8,
IF(S35=7,#REF!*2))))))))))</f>
        <v>#REF!</v>
      </c>
      <c r="AV35" s="14" t="e">
        <f t="shared" si="6"/>
        <v>#REF!</v>
      </c>
      <c r="AW35" s="14" t="e">
        <f>IF(BB35="s",
IF(S35=0,0,
IF(S35=1,(14-2)*(#REF!+#REF!)/4*4,
IF(S35=2,(14-2)*(#REF!+#REF!)/4*2,
IF(S35=3,(14-2)*(#REF!+#REF!)/4*3,
IF(S35=4,(14-2)*(#REF!+#REF!)/4,
IF(S35=5,(14-2)*#REF!/4,
IF(S35=6,0,
IF(S35=7,(14)*#REF!)))))))),
IF(BB35="t",
IF(S35=0,0,
IF(S35=1,(11-2)*(#REF!+#REF!)/4*4,
IF(S35=2,(11-2)*(#REF!+#REF!)/4*2,
IF(S35=3,(11-2)*(#REF!+#REF!)/4*3,
IF(S35=4,(11-2)*(#REF!+#REF!)/4,
IF(S35=5,(11-2)*#REF!/4,
IF(S35=6,0,
IF(S35=7,(11)*#REF!))))))))))</f>
        <v>#REF!</v>
      </c>
      <c r="AX35" s="14" t="e">
        <f t="shared" si="7"/>
        <v>#REF!</v>
      </c>
      <c r="AY35" s="14">
        <f t="shared" si="8"/>
        <v>12</v>
      </c>
      <c r="AZ35" s="14">
        <f t="shared" si="9"/>
        <v>6</v>
      </c>
      <c r="BA35" s="14" t="e">
        <f t="shared" si="10"/>
        <v>#REF!</v>
      </c>
      <c r="BB35" s="14" t="s">
        <v>87</v>
      </c>
      <c r="BC35" s="14" t="e">
        <f>IF(BI35="A",0,IF(BB35="s",14*#REF!,IF(BB35="T",11*#REF!,"HATA")))</f>
        <v>#REF!</v>
      </c>
      <c r="BD35" s="14" t="e">
        <f t="shared" si="11"/>
        <v>#REF!</v>
      </c>
      <c r="BE35" s="14" t="e">
        <f t="shared" si="12"/>
        <v>#REF!</v>
      </c>
      <c r="BF35" s="14" t="e">
        <f>IF(BE35-#REF!=0,"DOĞRU","YANLIŞ")</f>
        <v>#REF!</v>
      </c>
      <c r="BG35" s="14" t="e">
        <f>#REF!-BE35</f>
        <v>#REF!</v>
      </c>
      <c r="BH35" s="14">
        <v>0</v>
      </c>
      <c r="BJ35" s="14">
        <v>0</v>
      </c>
      <c r="BL35" s="14">
        <v>2</v>
      </c>
      <c r="BN35" s="5" t="e">
        <f>#REF!*14</f>
        <v>#REF!</v>
      </c>
      <c r="BO35" s="6"/>
      <c r="BP35" s="7"/>
      <c r="BQ35" s="8"/>
      <c r="BR35" s="8"/>
      <c r="BS35" s="8"/>
      <c r="BT35" s="8"/>
      <c r="BU35" s="8"/>
      <c r="BV35" s="9"/>
      <c r="BW35" s="10"/>
      <c r="BX35" s="11"/>
      <c r="CE35" s="8"/>
      <c r="CF35" s="17"/>
      <c r="CG35" s="17"/>
      <c r="CH35" s="17"/>
      <c r="CI35" s="17"/>
    </row>
    <row r="36" spans="1:87" hidden="1" x14ac:dyDescent="0.25">
      <c r="A36" s="14" t="s">
        <v>91</v>
      </c>
      <c r="B36" s="14" t="s">
        <v>92</v>
      </c>
      <c r="C36" s="14" t="s">
        <v>92</v>
      </c>
      <c r="D36" s="15" t="s">
        <v>90</v>
      </c>
      <c r="E36" s="15" t="s">
        <v>90</v>
      </c>
      <c r="F36" s="15" t="e">
        <f>IF(BB36="S",
IF(#REF!+BJ36=2012,
IF(#REF!=1,"12-13/1",
IF(#REF!=2,"12-13/2",
IF(#REF!=3,"13-14/1",
IF(#REF!=4,"13-14/2","Hata1")))),
IF(#REF!+BJ36=2013,
IF(#REF!=1,"13-14/1",
IF(#REF!=2,"13-14/2",
IF(#REF!=3,"14-15/1",
IF(#REF!=4,"14-15/2","Hata2")))),
IF(#REF!+BJ36=2014,
IF(#REF!=1,"14-15/1",
IF(#REF!=2,"14-15/2",
IF(#REF!=3,"15-16/1",
IF(#REF!=4,"15-16/2","Hata3")))),
IF(#REF!+BJ36=2015,
IF(#REF!=1,"15-16/1",
IF(#REF!=2,"15-16/2",
IF(#REF!=3,"16-17/1",
IF(#REF!=4,"16-17/2","Hata4")))),
IF(#REF!+BJ36=2016,
IF(#REF!=1,"16-17/1",
IF(#REF!=2,"16-17/2",
IF(#REF!=3,"17-18/1",
IF(#REF!=4,"17-18/2","Hata5")))),
IF(#REF!+BJ36=2017,
IF(#REF!=1,"17-18/1",
IF(#REF!=2,"17-18/2",
IF(#REF!=3,"18-19/1",
IF(#REF!=4,"18-19/2","Hata6")))),
IF(#REF!+BJ36=2018,
IF(#REF!=1,"18-19/1",
IF(#REF!=2,"18-19/2",
IF(#REF!=3,"19-20/1",
IF(#REF!=4,"19-20/2","Hata7")))),
IF(#REF!+BJ36=2019,
IF(#REF!=1,"19-20/1",
IF(#REF!=2,"19-20/2",
IF(#REF!=3,"20-21/1",
IF(#REF!=4,"20-21/2","Hata8")))),
IF(#REF!+BJ36=2020,
IF(#REF!=1,"20-21/1",
IF(#REF!=2,"20-21/2",
IF(#REF!=3,"21-22/1",
IF(#REF!=4,"21-22/2","Hata9")))),
IF(#REF!+BJ36=2021,
IF(#REF!=1,"21-22/1",
IF(#REF!=2,"21-22/2",
IF(#REF!=3,"22-23/1",
IF(#REF!=4,"22-23/2","Hata10")))),
IF(#REF!+BJ36=2022,
IF(#REF!=1,"22-23/1",
IF(#REF!=2,"22-23/2",
IF(#REF!=3,"23-24/1",
IF(#REF!=4,"23-24/2","Hata11")))),
IF(#REF!+BJ36=2023,
IF(#REF!=1,"23-24/1",
IF(#REF!=2,"23-24/2",
IF(#REF!=3,"24-25/1",
IF(#REF!=4,"24-25/2","Hata12")))),
)))))))))))),
IF(BB36="T",
IF(#REF!+BJ36=2012,
IF(#REF!=1,"12-13/1",
IF(#REF!=2,"12-13/2",
IF(#REF!=3,"12-13/3",
IF(#REF!=4,"13-14/1",
IF(#REF!=5,"13-14/2",
IF(#REF!=6,"13-14/3","Hata1")))))),
IF(#REF!+BJ36=2013,
IF(#REF!=1,"13-14/1",
IF(#REF!=2,"13-14/2",
IF(#REF!=3,"13-14/3",
IF(#REF!=4,"14-15/1",
IF(#REF!=5,"14-15/2",
IF(#REF!=6,"14-15/3","Hata2")))))),
IF(#REF!+BJ36=2014,
IF(#REF!=1,"14-15/1",
IF(#REF!=2,"14-15/2",
IF(#REF!=3,"14-15/3",
IF(#REF!=4,"15-16/1",
IF(#REF!=5,"15-16/2",
IF(#REF!=6,"15-16/3","Hata3")))))),
IF(AND(#REF!+#REF!&gt;2014,#REF!+#REF!&lt;2015,BJ36=1),
IF(#REF!=0.1,"14-15/0.1",
IF(#REF!=0.2,"14-15/0.2",
IF(#REF!=0.3,"14-15/0.3","Hata4"))),
IF(#REF!+BJ36=2015,
IF(#REF!=1,"15-16/1",
IF(#REF!=2,"15-16/2",
IF(#REF!=3,"15-16/3",
IF(#REF!=4,"16-17/1",
IF(#REF!=5,"16-17/2",
IF(#REF!=6,"16-17/3","Hata5")))))),
IF(#REF!+BJ36=2016,
IF(#REF!=1,"16-17/1",
IF(#REF!=2,"16-17/2",
IF(#REF!=3,"16-17/3",
IF(#REF!=4,"17-18/1",
IF(#REF!=5,"17-18/2",
IF(#REF!=6,"17-18/3","Hata6")))))),
IF(#REF!+BJ36=2017,
IF(#REF!=1,"17-18/1",
IF(#REF!=2,"17-18/2",
IF(#REF!=3,"17-18/3",
IF(#REF!=4,"18-19/1",
IF(#REF!=5,"18-19/2",
IF(#REF!=6,"18-19/3","Hata7")))))),
IF(#REF!+BJ36=2018,
IF(#REF!=1,"18-19/1",
IF(#REF!=2,"18-19/2",
IF(#REF!=3,"18-19/3",
IF(#REF!=4,"19-20/1",
IF(#REF!=5," 19-20/2",
IF(#REF!=6,"19-20/3","Hata8")))))),
IF(#REF!+BJ36=2019,
IF(#REF!=1,"19-20/1",
IF(#REF!=2,"19-20/2",
IF(#REF!=3,"19-20/3",
IF(#REF!=4,"20-21/1",
IF(#REF!=5,"20-21/2",
IF(#REF!=6,"20-21/3","Hata9")))))),
IF(#REF!+BJ36=2020,
IF(#REF!=1,"20-21/1",
IF(#REF!=2,"20-21/2",
IF(#REF!=3,"20-21/3",
IF(#REF!=4,"21-22/1",
IF(#REF!=5,"21-22/2",
IF(#REF!=6,"21-22/3","Hata10")))))),
IF(#REF!+BJ36=2021,
IF(#REF!=1,"21-22/1",
IF(#REF!=2,"21-22/2",
IF(#REF!=3,"21-22/3",
IF(#REF!=4,"22-23/1",
IF(#REF!=5,"22-23/2",
IF(#REF!=6,"22-23/3","Hata11")))))),
IF(#REF!+BJ36=2022,
IF(#REF!=1,"22-23/1",
IF(#REF!=2,"22-23/2",
IF(#REF!=3,"22-23/3",
IF(#REF!=4,"23-24/1",
IF(#REF!=5,"23-24/2",
IF(#REF!=6,"23-24/3","Hata12")))))),
IF(#REF!+BJ36=2023,
IF(#REF!=1,"23-24/1",
IF(#REF!=2,"23-24/2",
IF(#REF!=3,"23-24/3",
IF(#REF!=4,"24-25/1",
IF(#REF!=5,"24-25/2",
IF(#REF!=6,"24-25/3","Hata13")))))),
))))))))))))))
)</f>
        <v>#REF!</v>
      </c>
      <c r="G36" s="15"/>
      <c r="H36" s="14" t="s">
        <v>156</v>
      </c>
      <c r="I36" s="14">
        <v>238525</v>
      </c>
      <c r="J36" s="14" t="s">
        <v>157</v>
      </c>
      <c r="L36" s="14">
        <v>4358</v>
      </c>
      <c r="S36" s="16">
        <v>0</v>
      </c>
      <c r="T36" s="14">
        <f>VLOOKUP($S36,[1]sistem!$I$3:$L$10,2,FALSE)</f>
        <v>0</v>
      </c>
      <c r="U36" s="14">
        <f>VLOOKUP($S36,[1]sistem!$I$3:$L$10,3,FALSE)</f>
        <v>0</v>
      </c>
      <c r="V36" s="14">
        <f>VLOOKUP($S36,[1]sistem!$I$3:$L$10,4,FALSE)</f>
        <v>0</v>
      </c>
      <c r="W36" s="14" t="e">
        <f>VLOOKUP($BB36,[1]sistem!$I$13:$L$14,2,FALSE)*#REF!</f>
        <v>#REF!</v>
      </c>
      <c r="X36" s="14" t="e">
        <f>VLOOKUP($BB36,[1]sistem!$I$13:$L$14,3,FALSE)*#REF!</f>
        <v>#REF!</v>
      </c>
      <c r="Y36" s="14" t="e">
        <f>VLOOKUP($BB36,[1]sistem!$I$13:$L$14,4,FALSE)*#REF!</f>
        <v>#REF!</v>
      </c>
      <c r="Z36" s="14" t="e">
        <f t="shared" si="0"/>
        <v>#REF!</v>
      </c>
      <c r="AA36" s="14" t="e">
        <f t="shared" si="0"/>
        <v>#REF!</v>
      </c>
      <c r="AB36" s="14" t="e">
        <f t="shared" si="0"/>
        <v>#REF!</v>
      </c>
      <c r="AC36" s="14" t="e">
        <f t="shared" si="1"/>
        <v>#REF!</v>
      </c>
      <c r="AD36" s="14">
        <f>VLOOKUP(BB36,[1]sistem!$I$18:$J$19,2,FALSE)</f>
        <v>14</v>
      </c>
      <c r="AE36" s="14">
        <v>0.25</v>
      </c>
      <c r="AF36" s="14">
        <f>VLOOKUP($S36,[1]sistem!$I$3:$M$10,5,FALSE)</f>
        <v>0</v>
      </c>
      <c r="AI36" s="14" t="e">
        <f>(#REF!+#REF!)*AD36</f>
        <v>#REF!</v>
      </c>
      <c r="AJ36" s="14">
        <f>VLOOKUP($S36,[1]sistem!$I$3:$N$10,6,FALSE)</f>
        <v>0</v>
      </c>
      <c r="AK36" s="14">
        <v>2</v>
      </c>
      <c r="AL36" s="14">
        <f t="shared" si="2"/>
        <v>0</v>
      </c>
      <c r="AM36" s="14">
        <f>VLOOKUP($BB36,[1]sistem!$I$18:$K$19,3,FALSE)</f>
        <v>14</v>
      </c>
      <c r="AN36" s="14" t="e">
        <f>AM36*#REF!</f>
        <v>#REF!</v>
      </c>
      <c r="AO36" s="14" t="e">
        <f t="shared" si="3"/>
        <v>#REF!</v>
      </c>
      <c r="AP36" s="14">
        <f t="shared" si="4"/>
        <v>25</v>
      </c>
      <c r="AQ36" s="14" t="e">
        <f t="shared" si="5"/>
        <v>#REF!</v>
      </c>
      <c r="AR36" s="14" t="e">
        <f>ROUND(AQ36-#REF!,0)</f>
        <v>#REF!</v>
      </c>
      <c r="AS36" s="14">
        <f>IF(BB36="s",IF(S36=0,0,
IF(S36=1,#REF!*4*4,
IF(S36=2,0,
IF(S36=3,#REF!*4*2,
IF(S36=4,0,
IF(S36=5,0,
IF(S36=6,0,
IF(S36=7,0)))))))),
IF(BB36="t",
IF(S36=0,0,
IF(S36=1,#REF!*4*4*0.8,
IF(S36=2,0,
IF(S36=3,#REF!*4*2*0.8,
IF(S36=4,0,
IF(S36=5,0,
IF(S36=6,0,
IF(S36=7,0))))))))))</f>
        <v>0</v>
      </c>
      <c r="AT36" s="14">
        <f>IF(BB36="s",
IF(S36=0,0,
IF(S36=1,0,
IF(S36=2,#REF!*4*2,
IF(S36=3,#REF!*4,
IF(S36=4,#REF!*4,
IF(S36=5,0,
IF(S36=6,0,
IF(S36=7,#REF!*4)))))))),
IF(BB36="t",
IF(S36=0,0,
IF(S36=1,0,
IF(S36=2,#REF!*4*2*0.8,
IF(S36=3,#REF!*4*0.8,
IF(S36=4,#REF!*4*0.8,
IF(S36=5,0,
IF(S36=6,0,
IF(S36=7,#REF!*4))))))))))</f>
        <v>0</v>
      </c>
      <c r="AU36" s="14">
        <f>IF(BB36="s",
IF(S36=0,0,
IF(S36=1,#REF!*2,
IF(S36=2,#REF!*2,
IF(S36=3,#REF!*2,
IF(S36=4,#REF!*2,
IF(S36=5,#REF!*2,
IF(S36=6,#REF!*2,
IF(S36=7,#REF!*2)))))))),
IF(BB36="t",
IF(S36=0,#REF!*2*0.8,
IF(S36=1,#REF!*2*0.8,
IF(S36=2,#REF!*2*0.8,
IF(S36=3,#REF!*2*0.8,
IF(S36=4,#REF!*2*0.8,
IF(S36=5,#REF!*2*0.8,
IF(S36=6,#REF!*1*0.8,
IF(S36=7,#REF!*2))))))))))</f>
        <v>0</v>
      </c>
      <c r="AV36" s="14" t="e">
        <f t="shared" si="6"/>
        <v>#REF!</v>
      </c>
      <c r="AW36" s="14">
        <f>IF(BB36="s",
IF(S36=0,0,
IF(S36=1,(14-2)*(#REF!+#REF!)/4*4,
IF(S36=2,(14-2)*(#REF!+#REF!)/4*2,
IF(S36=3,(14-2)*(#REF!+#REF!)/4*3,
IF(S36=4,(14-2)*(#REF!+#REF!)/4,
IF(S36=5,(14-2)*#REF!/4,
IF(S36=6,0,
IF(S36=7,(14)*#REF!)))))))),
IF(BB36="t",
IF(S36=0,0,
IF(S36=1,(11-2)*(#REF!+#REF!)/4*4,
IF(S36=2,(11-2)*(#REF!+#REF!)/4*2,
IF(S36=3,(11-2)*(#REF!+#REF!)/4*3,
IF(S36=4,(11-2)*(#REF!+#REF!)/4,
IF(S36=5,(11-2)*#REF!/4,
IF(S36=6,0,
IF(S36=7,(11)*#REF!))))))))))</f>
        <v>0</v>
      </c>
      <c r="AX36" s="14" t="e">
        <f t="shared" si="7"/>
        <v>#REF!</v>
      </c>
      <c r="AY36" s="14">
        <f t="shared" si="8"/>
        <v>0</v>
      </c>
      <c r="AZ36" s="14">
        <f t="shared" si="9"/>
        <v>0</v>
      </c>
      <c r="BA36" s="14">
        <f t="shared" si="10"/>
        <v>0</v>
      </c>
      <c r="BB36" s="14" t="s">
        <v>87</v>
      </c>
      <c r="BC36" s="14">
        <f>IF(BI36="A",0,IF(BB36="s",14*#REF!,IF(BB36="T",11*#REF!,"HATA")))</f>
        <v>0</v>
      </c>
      <c r="BD36" s="14">
        <f t="shared" si="11"/>
        <v>0</v>
      </c>
      <c r="BE36" s="14">
        <f t="shared" si="12"/>
        <v>0</v>
      </c>
      <c r="BF36" s="14" t="e">
        <f>IF(BE36-#REF!=0,"DOĞRU","YANLIŞ")</f>
        <v>#REF!</v>
      </c>
      <c r="BG36" s="14" t="e">
        <f>#REF!-BE36</f>
        <v>#REF!</v>
      </c>
      <c r="BH36" s="14">
        <v>0</v>
      </c>
      <c r="BI36" s="14" t="s">
        <v>93</v>
      </c>
      <c r="BJ36" s="14">
        <v>0</v>
      </c>
      <c r="BL36" s="14">
        <v>0</v>
      </c>
      <c r="BN36" s="5" t="e">
        <f>#REF!*14</f>
        <v>#REF!</v>
      </c>
      <c r="BO36" s="6"/>
      <c r="BP36" s="7"/>
      <c r="BQ36" s="8"/>
      <c r="BR36" s="8"/>
      <c r="BS36" s="8"/>
      <c r="BT36" s="8"/>
      <c r="BU36" s="8"/>
      <c r="BV36" s="9"/>
      <c r="BW36" s="10"/>
      <c r="BX36" s="11"/>
      <c r="CE36" s="8"/>
      <c r="CF36" s="17"/>
      <c r="CG36" s="17"/>
      <c r="CH36" s="17"/>
      <c r="CI36" s="17"/>
    </row>
    <row r="37" spans="1:87" hidden="1" x14ac:dyDescent="0.25">
      <c r="A37" s="14" t="s">
        <v>160</v>
      </c>
      <c r="B37" s="14" t="s">
        <v>161</v>
      </c>
      <c r="C37" s="14" t="s">
        <v>161</v>
      </c>
      <c r="D37" s="15" t="s">
        <v>90</v>
      </c>
      <c r="E37" s="15" t="s">
        <v>90</v>
      </c>
      <c r="F37" s="15" t="e">
        <f>IF(BB37="S",
IF(#REF!+BJ37=2012,
IF(#REF!=1,"12-13/1",
IF(#REF!=2,"12-13/2",
IF(#REF!=3,"13-14/1",
IF(#REF!=4,"13-14/2","Hata1")))),
IF(#REF!+BJ37=2013,
IF(#REF!=1,"13-14/1",
IF(#REF!=2,"13-14/2",
IF(#REF!=3,"14-15/1",
IF(#REF!=4,"14-15/2","Hata2")))),
IF(#REF!+BJ37=2014,
IF(#REF!=1,"14-15/1",
IF(#REF!=2,"14-15/2",
IF(#REF!=3,"15-16/1",
IF(#REF!=4,"15-16/2","Hata3")))),
IF(#REF!+BJ37=2015,
IF(#REF!=1,"15-16/1",
IF(#REF!=2,"15-16/2",
IF(#REF!=3,"16-17/1",
IF(#REF!=4,"16-17/2","Hata4")))),
IF(#REF!+BJ37=2016,
IF(#REF!=1,"16-17/1",
IF(#REF!=2,"16-17/2",
IF(#REF!=3,"17-18/1",
IF(#REF!=4,"17-18/2","Hata5")))),
IF(#REF!+BJ37=2017,
IF(#REF!=1,"17-18/1",
IF(#REF!=2,"17-18/2",
IF(#REF!=3,"18-19/1",
IF(#REF!=4,"18-19/2","Hata6")))),
IF(#REF!+BJ37=2018,
IF(#REF!=1,"18-19/1",
IF(#REF!=2,"18-19/2",
IF(#REF!=3,"19-20/1",
IF(#REF!=4,"19-20/2","Hata7")))),
IF(#REF!+BJ37=2019,
IF(#REF!=1,"19-20/1",
IF(#REF!=2,"19-20/2",
IF(#REF!=3,"20-21/1",
IF(#REF!=4,"20-21/2","Hata8")))),
IF(#REF!+BJ37=2020,
IF(#REF!=1,"20-21/1",
IF(#REF!=2,"20-21/2",
IF(#REF!=3,"21-22/1",
IF(#REF!=4,"21-22/2","Hata9")))),
IF(#REF!+BJ37=2021,
IF(#REF!=1,"21-22/1",
IF(#REF!=2,"21-22/2",
IF(#REF!=3,"22-23/1",
IF(#REF!=4,"22-23/2","Hata10")))),
IF(#REF!+BJ37=2022,
IF(#REF!=1,"22-23/1",
IF(#REF!=2,"22-23/2",
IF(#REF!=3,"23-24/1",
IF(#REF!=4,"23-24/2","Hata11")))),
IF(#REF!+BJ37=2023,
IF(#REF!=1,"23-24/1",
IF(#REF!=2,"23-24/2",
IF(#REF!=3,"24-25/1",
IF(#REF!=4,"24-25/2","Hata12")))),
)))))))))))),
IF(BB37="T",
IF(#REF!+BJ37=2012,
IF(#REF!=1,"12-13/1",
IF(#REF!=2,"12-13/2",
IF(#REF!=3,"12-13/3",
IF(#REF!=4,"13-14/1",
IF(#REF!=5,"13-14/2",
IF(#REF!=6,"13-14/3","Hata1")))))),
IF(#REF!+BJ37=2013,
IF(#REF!=1,"13-14/1",
IF(#REF!=2,"13-14/2",
IF(#REF!=3,"13-14/3",
IF(#REF!=4,"14-15/1",
IF(#REF!=5,"14-15/2",
IF(#REF!=6,"14-15/3","Hata2")))))),
IF(#REF!+BJ37=2014,
IF(#REF!=1,"14-15/1",
IF(#REF!=2,"14-15/2",
IF(#REF!=3,"14-15/3",
IF(#REF!=4,"15-16/1",
IF(#REF!=5,"15-16/2",
IF(#REF!=6,"15-16/3","Hata3")))))),
IF(AND(#REF!+#REF!&gt;2014,#REF!+#REF!&lt;2015,BJ37=1),
IF(#REF!=0.1,"14-15/0.1",
IF(#REF!=0.2,"14-15/0.2",
IF(#REF!=0.3,"14-15/0.3","Hata4"))),
IF(#REF!+BJ37=2015,
IF(#REF!=1,"15-16/1",
IF(#REF!=2,"15-16/2",
IF(#REF!=3,"15-16/3",
IF(#REF!=4,"16-17/1",
IF(#REF!=5,"16-17/2",
IF(#REF!=6,"16-17/3","Hata5")))))),
IF(#REF!+BJ37=2016,
IF(#REF!=1,"16-17/1",
IF(#REF!=2,"16-17/2",
IF(#REF!=3,"16-17/3",
IF(#REF!=4,"17-18/1",
IF(#REF!=5,"17-18/2",
IF(#REF!=6,"17-18/3","Hata6")))))),
IF(#REF!+BJ37=2017,
IF(#REF!=1,"17-18/1",
IF(#REF!=2,"17-18/2",
IF(#REF!=3,"17-18/3",
IF(#REF!=4,"18-19/1",
IF(#REF!=5,"18-19/2",
IF(#REF!=6,"18-19/3","Hata7")))))),
IF(#REF!+BJ37=2018,
IF(#REF!=1,"18-19/1",
IF(#REF!=2,"18-19/2",
IF(#REF!=3,"18-19/3",
IF(#REF!=4,"19-20/1",
IF(#REF!=5," 19-20/2",
IF(#REF!=6,"19-20/3","Hata8")))))),
IF(#REF!+BJ37=2019,
IF(#REF!=1,"19-20/1",
IF(#REF!=2,"19-20/2",
IF(#REF!=3,"19-20/3",
IF(#REF!=4,"20-21/1",
IF(#REF!=5,"20-21/2",
IF(#REF!=6,"20-21/3","Hata9")))))),
IF(#REF!+BJ37=2020,
IF(#REF!=1,"20-21/1",
IF(#REF!=2,"20-21/2",
IF(#REF!=3,"20-21/3",
IF(#REF!=4,"21-22/1",
IF(#REF!=5,"21-22/2",
IF(#REF!=6,"21-22/3","Hata10")))))),
IF(#REF!+BJ37=2021,
IF(#REF!=1,"21-22/1",
IF(#REF!=2,"21-22/2",
IF(#REF!=3,"21-22/3",
IF(#REF!=4,"22-23/1",
IF(#REF!=5,"22-23/2",
IF(#REF!=6,"22-23/3","Hata11")))))),
IF(#REF!+BJ37=2022,
IF(#REF!=1,"22-23/1",
IF(#REF!=2,"22-23/2",
IF(#REF!=3,"22-23/3",
IF(#REF!=4,"23-24/1",
IF(#REF!=5,"23-24/2",
IF(#REF!=6,"23-24/3","Hata12")))))),
IF(#REF!+BJ37=2023,
IF(#REF!=1,"23-24/1",
IF(#REF!=2,"23-24/2",
IF(#REF!=3,"23-24/3",
IF(#REF!=4,"24-25/1",
IF(#REF!=5,"24-25/2",
IF(#REF!=6,"24-25/3","Hata13")))))),
))))))))))))))
)</f>
        <v>#REF!</v>
      </c>
      <c r="G37" s="15"/>
      <c r="H37" s="14" t="s">
        <v>156</v>
      </c>
      <c r="I37" s="14">
        <v>238525</v>
      </c>
      <c r="J37" s="14" t="s">
        <v>157</v>
      </c>
      <c r="S37" s="16">
        <v>2</v>
      </c>
      <c r="T37" s="14">
        <f>VLOOKUP($S37,[1]sistem!$I$3:$L$10,2,FALSE)</f>
        <v>0</v>
      </c>
      <c r="U37" s="14">
        <f>VLOOKUP($S37,[1]sistem!$I$3:$L$10,3,FALSE)</f>
        <v>2</v>
      </c>
      <c r="V37" s="14">
        <f>VLOOKUP($S37,[1]sistem!$I$3:$L$10,4,FALSE)</f>
        <v>1</v>
      </c>
      <c r="W37" s="14" t="e">
        <f>VLOOKUP($BB37,[1]sistem!$I$13:$L$14,2,FALSE)*#REF!</f>
        <v>#REF!</v>
      </c>
      <c r="X37" s="14" t="e">
        <f>VLOOKUP($BB37,[1]sistem!$I$13:$L$14,3,FALSE)*#REF!</f>
        <v>#REF!</v>
      </c>
      <c r="Y37" s="14" t="e">
        <f>VLOOKUP($BB37,[1]sistem!$I$13:$L$14,4,FALSE)*#REF!</f>
        <v>#REF!</v>
      </c>
      <c r="Z37" s="14" t="e">
        <f t="shared" si="0"/>
        <v>#REF!</v>
      </c>
      <c r="AA37" s="14" t="e">
        <f t="shared" si="0"/>
        <v>#REF!</v>
      </c>
      <c r="AB37" s="14" t="e">
        <f t="shared" si="0"/>
        <v>#REF!</v>
      </c>
      <c r="AC37" s="14" t="e">
        <f t="shared" si="1"/>
        <v>#REF!</v>
      </c>
      <c r="AD37" s="14">
        <f>VLOOKUP(BB37,[1]sistem!$I$18:$J$19,2,FALSE)</f>
        <v>14</v>
      </c>
      <c r="AE37" s="14">
        <v>0.25</v>
      </c>
      <c r="AF37" s="14">
        <f>VLOOKUP($S37,[1]sistem!$I$3:$M$10,5,FALSE)</f>
        <v>2</v>
      </c>
      <c r="AG37" s="14">
        <v>5</v>
      </c>
      <c r="AI37" s="14">
        <f>AG37*AM37</f>
        <v>70</v>
      </c>
      <c r="AJ37" s="14">
        <f>VLOOKUP($S37,[1]sistem!$I$3:$N$10,6,FALSE)</f>
        <v>3</v>
      </c>
      <c r="AK37" s="14">
        <v>2</v>
      </c>
      <c r="AL37" s="14">
        <f t="shared" si="2"/>
        <v>6</v>
      </c>
      <c r="AM37" s="14">
        <f>VLOOKUP($BB37,[1]sistem!$I$18:$K$19,3,FALSE)</f>
        <v>14</v>
      </c>
      <c r="AN37" s="14" t="e">
        <f>AM37*#REF!</f>
        <v>#REF!</v>
      </c>
      <c r="AO37" s="14" t="e">
        <f t="shared" si="3"/>
        <v>#REF!</v>
      </c>
      <c r="AP37" s="14">
        <f t="shared" si="4"/>
        <v>25</v>
      </c>
      <c r="AQ37" s="14" t="e">
        <f t="shared" si="5"/>
        <v>#REF!</v>
      </c>
      <c r="AR37" s="14" t="e">
        <f>ROUND(AQ37-#REF!,0)</f>
        <v>#REF!</v>
      </c>
      <c r="AS37" s="14">
        <f>IF(BB37="s",IF(S37=0,0,
IF(S37=1,#REF!*4*4,
IF(S37=2,0,
IF(S37=3,#REF!*4*2,
IF(S37=4,0,
IF(S37=5,0,
IF(S37=6,0,
IF(S37=7,0)))))))),
IF(BB37="t",
IF(S37=0,0,
IF(S37=1,#REF!*4*4*0.8,
IF(S37=2,0,
IF(S37=3,#REF!*4*2*0.8,
IF(S37=4,0,
IF(S37=5,0,
IF(S37=6,0,
IF(S37=7,0))))))))))</f>
        <v>0</v>
      </c>
      <c r="AT37" s="14" t="e">
        <f>IF(BB37="s",
IF(S37=0,0,
IF(S37=1,0,
IF(S37=2,#REF!*4*2,
IF(S37=3,#REF!*4,
IF(S37=4,#REF!*4,
IF(S37=5,0,
IF(S37=6,0,
IF(S37=7,#REF!*4)))))))),
IF(BB37="t",
IF(S37=0,0,
IF(S37=1,0,
IF(S37=2,#REF!*4*2*0.8,
IF(S37=3,#REF!*4*0.8,
IF(S37=4,#REF!*4*0.8,
IF(S37=5,0,
IF(S37=6,0,
IF(S37=7,#REF!*4))))))))))</f>
        <v>#REF!</v>
      </c>
      <c r="AU37" s="14" t="e">
        <f>IF(BB37="s",
IF(S37=0,0,
IF(S37=1,#REF!*2,
IF(S37=2,#REF!*2,
IF(S37=3,#REF!*2,
IF(S37=4,#REF!*2,
IF(S37=5,#REF!*2,
IF(S37=6,#REF!*2,
IF(S37=7,#REF!*2)))))))),
IF(BB37="t",
IF(S37=0,#REF!*2*0.8,
IF(S37=1,#REF!*2*0.8,
IF(S37=2,#REF!*2*0.8,
IF(S37=3,#REF!*2*0.8,
IF(S37=4,#REF!*2*0.8,
IF(S37=5,#REF!*2*0.8,
IF(S37=6,#REF!*1*0.8,
IF(S37=7,#REF!*2))))))))))</f>
        <v>#REF!</v>
      </c>
      <c r="AV37" s="14" t="e">
        <f t="shared" si="6"/>
        <v>#REF!</v>
      </c>
      <c r="AW37" s="14" t="e">
        <f>IF(BB37="s",
IF(S37=0,0,
IF(S37=1,(14-2)*(#REF!+#REF!)/4*4,
IF(S37=2,(14-2)*(#REF!+#REF!)/4*2,
IF(S37=3,(14-2)*(#REF!+#REF!)/4*3,
IF(S37=4,(14-2)*(#REF!+#REF!)/4,
IF(S37=5,(14-2)*#REF!/4,
IF(S37=6,0,
IF(S37=7,(14)*#REF!)))))))),
IF(BB37="t",
IF(S37=0,0,
IF(S37=1,(11-2)*(#REF!+#REF!)/4*4,
IF(S37=2,(11-2)*(#REF!+#REF!)/4*2,
IF(S37=3,(11-2)*(#REF!+#REF!)/4*3,
IF(S37=4,(11-2)*(#REF!+#REF!)/4,
IF(S37=5,(11-2)*#REF!/4,
IF(S37=6,0,
IF(S37=7,(11)*#REF!))))))))))</f>
        <v>#REF!</v>
      </c>
      <c r="AX37" s="14" t="e">
        <f t="shared" si="7"/>
        <v>#REF!</v>
      </c>
      <c r="AY37" s="14">
        <f t="shared" si="8"/>
        <v>12</v>
      </c>
      <c r="AZ37" s="14">
        <f t="shared" si="9"/>
        <v>6</v>
      </c>
      <c r="BA37" s="14" t="e">
        <f t="shared" si="10"/>
        <v>#REF!</v>
      </c>
      <c r="BB37" s="14" t="s">
        <v>87</v>
      </c>
      <c r="BC37" s="14" t="e">
        <f>IF(BI37="A",0,IF(BB37="s",14*#REF!,IF(BB37="T",11*#REF!,"HATA")))</f>
        <v>#REF!</v>
      </c>
      <c r="BD37" s="14" t="e">
        <f t="shared" si="11"/>
        <v>#REF!</v>
      </c>
      <c r="BE37" s="14" t="e">
        <f t="shared" si="12"/>
        <v>#REF!</v>
      </c>
      <c r="BF37" s="14" t="e">
        <f>IF(BE37-#REF!=0,"DOĞRU","YANLIŞ")</f>
        <v>#REF!</v>
      </c>
      <c r="BG37" s="14" t="e">
        <f>#REF!-BE37</f>
        <v>#REF!</v>
      </c>
      <c r="BH37" s="14">
        <v>0</v>
      </c>
      <c r="BJ37" s="14">
        <v>0</v>
      </c>
      <c r="BL37" s="14">
        <v>2</v>
      </c>
      <c r="BN37" s="5" t="e">
        <f>#REF!*14</f>
        <v>#REF!</v>
      </c>
      <c r="BO37" s="6"/>
      <c r="BP37" s="7"/>
      <c r="BQ37" s="8"/>
      <c r="BR37" s="8"/>
      <c r="BS37" s="8"/>
      <c r="BT37" s="8"/>
      <c r="BU37" s="8"/>
      <c r="BV37" s="9"/>
      <c r="BW37" s="10"/>
      <c r="BX37" s="11"/>
      <c r="CE37" s="8"/>
      <c r="CF37" s="17"/>
      <c r="CG37" s="17"/>
      <c r="CH37" s="17"/>
      <c r="CI37" s="17"/>
    </row>
    <row r="38" spans="1:87" hidden="1" x14ac:dyDescent="0.25">
      <c r="A38" s="14" t="s">
        <v>121</v>
      </c>
      <c r="B38" s="14" t="s">
        <v>122</v>
      </c>
      <c r="C38" s="14" t="s">
        <v>122</v>
      </c>
      <c r="D38" s="15" t="s">
        <v>90</v>
      </c>
      <c r="E38" s="15" t="s">
        <v>90</v>
      </c>
      <c r="F38" s="15" t="e">
        <f>IF(BB38="S",
IF(#REF!+BJ38=2012,
IF(#REF!=1,"12-13/1",
IF(#REF!=2,"12-13/2",
IF(#REF!=3,"13-14/1",
IF(#REF!=4,"13-14/2","Hata1")))),
IF(#REF!+BJ38=2013,
IF(#REF!=1,"13-14/1",
IF(#REF!=2,"13-14/2",
IF(#REF!=3,"14-15/1",
IF(#REF!=4,"14-15/2","Hata2")))),
IF(#REF!+BJ38=2014,
IF(#REF!=1,"14-15/1",
IF(#REF!=2,"14-15/2",
IF(#REF!=3,"15-16/1",
IF(#REF!=4,"15-16/2","Hata3")))),
IF(#REF!+BJ38=2015,
IF(#REF!=1,"15-16/1",
IF(#REF!=2,"15-16/2",
IF(#REF!=3,"16-17/1",
IF(#REF!=4,"16-17/2","Hata4")))),
IF(#REF!+BJ38=2016,
IF(#REF!=1,"16-17/1",
IF(#REF!=2,"16-17/2",
IF(#REF!=3,"17-18/1",
IF(#REF!=4,"17-18/2","Hata5")))),
IF(#REF!+BJ38=2017,
IF(#REF!=1,"17-18/1",
IF(#REF!=2,"17-18/2",
IF(#REF!=3,"18-19/1",
IF(#REF!=4,"18-19/2","Hata6")))),
IF(#REF!+BJ38=2018,
IF(#REF!=1,"18-19/1",
IF(#REF!=2,"18-19/2",
IF(#REF!=3,"19-20/1",
IF(#REF!=4,"19-20/2","Hata7")))),
IF(#REF!+BJ38=2019,
IF(#REF!=1,"19-20/1",
IF(#REF!=2,"19-20/2",
IF(#REF!=3,"20-21/1",
IF(#REF!=4,"20-21/2","Hata8")))),
IF(#REF!+BJ38=2020,
IF(#REF!=1,"20-21/1",
IF(#REF!=2,"20-21/2",
IF(#REF!=3,"21-22/1",
IF(#REF!=4,"21-22/2","Hata9")))),
IF(#REF!+BJ38=2021,
IF(#REF!=1,"21-22/1",
IF(#REF!=2,"21-22/2",
IF(#REF!=3,"22-23/1",
IF(#REF!=4,"22-23/2","Hata10")))),
IF(#REF!+BJ38=2022,
IF(#REF!=1,"22-23/1",
IF(#REF!=2,"22-23/2",
IF(#REF!=3,"23-24/1",
IF(#REF!=4,"23-24/2","Hata11")))),
IF(#REF!+BJ38=2023,
IF(#REF!=1,"23-24/1",
IF(#REF!=2,"23-24/2",
IF(#REF!=3,"24-25/1",
IF(#REF!=4,"24-25/2","Hata12")))),
)))))))))))),
IF(BB38="T",
IF(#REF!+BJ38=2012,
IF(#REF!=1,"12-13/1",
IF(#REF!=2,"12-13/2",
IF(#REF!=3,"12-13/3",
IF(#REF!=4,"13-14/1",
IF(#REF!=5,"13-14/2",
IF(#REF!=6,"13-14/3","Hata1")))))),
IF(#REF!+BJ38=2013,
IF(#REF!=1,"13-14/1",
IF(#REF!=2,"13-14/2",
IF(#REF!=3,"13-14/3",
IF(#REF!=4,"14-15/1",
IF(#REF!=5,"14-15/2",
IF(#REF!=6,"14-15/3","Hata2")))))),
IF(#REF!+BJ38=2014,
IF(#REF!=1,"14-15/1",
IF(#REF!=2,"14-15/2",
IF(#REF!=3,"14-15/3",
IF(#REF!=4,"15-16/1",
IF(#REF!=5,"15-16/2",
IF(#REF!=6,"15-16/3","Hata3")))))),
IF(AND(#REF!+#REF!&gt;2014,#REF!+#REF!&lt;2015,BJ38=1),
IF(#REF!=0.1,"14-15/0.1",
IF(#REF!=0.2,"14-15/0.2",
IF(#REF!=0.3,"14-15/0.3","Hata4"))),
IF(#REF!+BJ38=2015,
IF(#REF!=1,"15-16/1",
IF(#REF!=2,"15-16/2",
IF(#REF!=3,"15-16/3",
IF(#REF!=4,"16-17/1",
IF(#REF!=5,"16-17/2",
IF(#REF!=6,"16-17/3","Hata5")))))),
IF(#REF!+BJ38=2016,
IF(#REF!=1,"16-17/1",
IF(#REF!=2,"16-17/2",
IF(#REF!=3,"16-17/3",
IF(#REF!=4,"17-18/1",
IF(#REF!=5,"17-18/2",
IF(#REF!=6,"17-18/3","Hata6")))))),
IF(#REF!+BJ38=2017,
IF(#REF!=1,"17-18/1",
IF(#REF!=2,"17-18/2",
IF(#REF!=3,"17-18/3",
IF(#REF!=4,"18-19/1",
IF(#REF!=5,"18-19/2",
IF(#REF!=6,"18-19/3","Hata7")))))),
IF(#REF!+BJ38=2018,
IF(#REF!=1,"18-19/1",
IF(#REF!=2,"18-19/2",
IF(#REF!=3,"18-19/3",
IF(#REF!=4,"19-20/1",
IF(#REF!=5," 19-20/2",
IF(#REF!=6,"19-20/3","Hata8")))))),
IF(#REF!+BJ38=2019,
IF(#REF!=1,"19-20/1",
IF(#REF!=2,"19-20/2",
IF(#REF!=3,"19-20/3",
IF(#REF!=4,"20-21/1",
IF(#REF!=5,"20-21/2",
IF(#REF!=6,"20-21/3","Hata9")))))),
IF(#REF!+BJ38=2020,
IF(#REF!=1,"20-21/1",
IF(#REF!=2,"20-21/2",
IF(#REF!=3,"20-21/3",
IF(#REF!=4,"21-22/1",
IF(#REF!=5,"21-22/2",
IF(#REF!=6,"21-22/3","Hata10")))))),
IF(#REF!+BJ38=2021,
IF(#REF!=1,"21-22/1",
IF(#REF!=2,"21-22/2",
IF(#REF!=3,"21-22/3",
IF(#REF!=4,"22-23/1",
IF(#REF!=5,"22-23/2",
IF(#REF!=6,"22-23/3","Hata11")))))),
IF(#REF!+BJ38=2022,
IF(#REF!=1,"22-23/1",
IF(#REF!=2,"22-23/2",
IF(#REF!=3,"22-23/3",
IF(#REF!=4,"23-24/1",
IF(#REF!=5,"23-24/2",
IF(#REF!=6,"23-24/3","Hata12")))))),
IF(#REF!+BJ38=2023,
IF(#REF!=1,"23-24/1",
IF(#REF!=2,"23-24/2",
IF(#REF!=3,"23-24/3",
IF(#REF!=4,"24-25/1",
IF(#REF!=5,"24-25/2",
IF(#REF!=6,"24-25/3","Hata13")))))),
))))))))))))))
)</f>
        <v>#REF!</v>
      </c>
      <c r="G38" s="15"/>
      <c r="H38" s="14" t="s">
        <v>156</v>
      </c>
      <c r="I38" s="14">
        <v>238525</v>
      </c>
      <c r="J38" s="14" t="s">
        <v>157</v>
      </c>
      <c r="Q38" s="14" t="s">
        <v>123</v>
      </c>
      <c r="R38" s="14" t="s">
        <v>123</v>
      </c>
      <c r="S38" s="16">
        <v>7</v>
      </c>
      <c r="T38" s="14">
        <f>VLOOKUP($S38,[1]sistem!$I$3:$L$10,2,FALSE)</f>
        <v>0</v>
      </c>
      <c r="U38" s="14">
        <f>VLOOKUP($S38,[1]sistem!$I$3:$L$10,3,FALSE)</f>
        <v>1</v>
      </c>
      <c r="V38" s="14">
        <f>VLOOKUP($S38,[1]sistem!$I$3:$L$10,4,FALSE)</f>
        <v>1</v>
      </c>
      <c r="W38" s="14" t="e">
        <f>VLOOKUP($BB38,[1]sistem!$I$13:$L$14,2,FALSE)*#REF!</f>
        <v>#REF!</v>
      </c>
      <c r="X38" s="14" t="e">
        <f>VLOOKUP($BB38,[1]sistem!$I$13:$L$14,3,FALSE)*#REF!</f>
        <v>#REF!</v>
      </c>
      <c r="Y38" s="14" t="e">
        <f>VLOOKUP($BB38,[1]sistem!$I$13:$L$14,4,FALSE)*#REF!</f>
        <v>#REF!</v>
      </c>
      <c r="Z38" s="14" t="e">
        <f t="shared" si="0"/>
        <v>#REF!</v>
      </c>
      <c r="AA38" s="14" t="e">
        <f t="shared" si="0"/>
        <v>#REF!</v>
      </c>
      <c r="AB38" s="14" t="e">
        <f t="shared" si="0"/>
        <v>#REF!</v>
      </c>
      <c r="AC38" s="14" t="e">
        <f t="shared" si="1"/>
        <v>#REF!</v>
      </c>
      <c r="AD38" s="14">
        <f>VLOOKUP(BB38,[1]sistem!$I$18:$J$19,2,FALSE)</f>
        <v>14</v>
      </c>
      <c r="AE38" s="14">
        <v>0.25</v>
      </c>
      <c r="AF38" s="14">
        <f>VLOOKUP($S38,[1]sistem!$I$3:$M$10,5,FALSE)</f>
        <v>1</v>
      </c>
      <c r="AG38" s="14">
        <v>4</v>
      </c>
      <c r="AI38" s="14">
        <f>AG38*AM38</f>
        <v>56</v>
      </c>
      <c r="AJ38" s="14">
        <f>VLOOKUP($S38,[1]sistem!$I$3:$N$10,6,FALSE)</f>
        <v>2</v>
      </c>
      <c r="AK38" s="14">
        <v>2</v>
      </c>
      <c r="AL38" s="14">
        <f t="shared" si="2"/>
        <v>4</v>
      </c>
      <c r="AM38" s="14">
        <f>VLOOKUP($BB38,[1]sistem!$I$18:$K$19,3,FALSE)</f>
        <v>14</v>
      </c>
      <c r="AN38" s="14" t="e">
        <f>AM38*#REF!</f>
        <v>#REF!</v>
      </c>
      <c r="AO38" s="14" t="e">
        <f t="shared" si="3"/>
        <v>#REF!</v>
      </c>
      <c r="AP38" s="14">
        <f t="shared" si="4"/>
        <v>25</v>
      </c>
      <c r="AQ38" s="14" t="e">
        <f t="shared" si="5"/>
        <v>#REF!</v>
      </c>
      <c r="AR38" s="14" t="e">
        <f>ROUND(AQ38-#REF!,0)</f>
        <v>#REF!</v>
      </c>
      <c r="AS38" s="14">
        <f>IF(BB38="s",IF(S38=0,0,
IF(S38=1,#REF!*4*4,
IF(S38=2,0,
IF(S38=3,#REF!*4*2,
IF(S38=4,0,
IF(S38=5,0,
IF(S38=6,0,
IF(S38=7,0)))))))),
IF(BB38="t",
IF(S38=0,0,
IF(S38=1,#REF!*4*4*0.8,
IF(S38=2,0,
IF(S38=3,#REF!*4*2*0.8,
IF(S38=4,0,
IF(S38=5,0,
IF(S38=6,0,
IF(S38=7,0))))))))))</f>
        <v>0</v>
      </c>
      <c r="AT38" s="14" t="e">
        <f>IF(BB38="s",
IF(S38=0,0,
IF(S38=1,0,
IF(S38=2,#REF!*4*2,
IF(S38=3,#REF!*4,
IF(S38=4,#REF!*4,
IF(S38=5,0,
IF(S38=6,0,
IF(S38=7,#REF!*4)))))))),
IF(BB38="t",
IF(S38=0,0,
IF(S38=1,0,
IF(S38=2,#REF!*4*2*0.8,
IF(S38=3,#REF!*4*0.8,
IF(S38=4,#REF!*4*0.8,
IF(S38=5,0,
IF(S38=6,0,
IF(S38=7,#REF!*4))))))))))</f>
        <v>#REF!</v>
      </c>
      <c r="AU38" s="14" t="e">
        <f>IF(BB38="s",
IF(S38=0,0,
IF(S38=1,#REF!*2,
IF(S38=2,#REF!*2,
IF(S38=3,#REF!*2,
IF(S38=4,#REF!*2,
IF(S38=5,#REF!*2,
IF(S38=6,#REF!*2,
IF(S38=7,#REF!*2)))))))),
IF(BB38="t",
IF(S38=0,#REF!*2*0.8,
IF(S38=1,#REF!*2*0.8,
IF(S38=2,#REF!*2*0.8,
IF(S38=3,#REF!*2*0.8,
IF(S38=4,#REF!*2*0.8,
IF(S38=5,#REF!*2*0.8,
IF(S38=6,#REF!*1*0.8,
IF(S38=7,#REF!*2))))))))))</f>
        <v>#REF!</v>
      </c>
      <c r="AV38" s="14" t="e">
        <f t="shared" si="6"/>
        <v>#REF!</v>
      </c>
      <c r="AW38" s="14" t="e">
        <f>IF(BB38="s",
IF(S38=0,0,
IF(S38=1,(14-2)*(#REF!+#REF!)/4*4,
IF(S38=2,(14-2)*(#REF!+#REF!)/4*2,
IF(S38=3,(14-2)*(#REF!+#REF!)/4*3,
IF(S38=4,(14-2)*(#REF!+#REF!)/4,
IF(S38=5,(14-2)*#REF!/4,
IF(S38=6,0,
IF(S38=7,(14)*#REF!)))))))),
IF(BB38="t",
IF(S38=0,0,
IF(S38=1,(11-2)*(#REF!+#REF!)/4*4,
IF(S38=2,(11-2)*(#REF!+#REF!)/4*2,
IF(S38=3,(11-2)*(#REF!+#REF!)/4*3,
IF(S38=4,(11-2)*(#REF!+#REF!)/4,
IF(S38=5,(11-2)*#REF!/4,
IF(S38=6,0,
IF(S38=7,(11)*#REF!))))))))))</f>
        <v>#REF!</v>
      </c>
      <c r="AX38" s="14" t="e">
        <f t="shared" si="7"/>
        <v>#REF!</v>
      </c>
      <c r="AY38" s="14">
        <f t="shared" si="8"/>
        <v>8</v>
      </c>
      <c r="AZ38" s="14">
        <f t="shared" si="9"/>
        <v>4</v>
      </c>
      <c r="BA38" s="14" t="e">
        <f t="shared" si="10"/>
        <v>#REF!</v>
      </c>
      <c r="BB38" s="14" t="s">
        <v>87</v>
      </c>
      <c r="BC38" s="14" t="e">
        <f>IF(BI38="A",0,IF(BB38="s",14*#REF!,IF(BB38="T",11*#REF!,"HATA")))</f>
        <v>#REF!</v>
      </c>
      <c r="BD38" s="14" t="e">
        <f t="shared" si="11"/>
        <v>#REF!</v>
      </c>
      <c r="BE38" s="14" t="e">
        <f t="shared" si="12"/>
        <v>#REF!</v>
      </c>
      <c r="BF38" s="14" t="e">
        <f>IF(BE38-#REF!=0,"DOĞRU","YANLIŞ")</f>
        <v>#REF!</v>
      </c>
      <c r="BG38" s="14" t="e">
        <f>#REF!-BE38</f>
        <v>#REF!</v>
      </c>
      <c r="BH38" s="14">
        <v>1</v>
      </c>
      <c r="BJ38" s="14">
        <v>0</v>
      </c>
      <c r="BL38" s="14">
        <v>7</v>
      </c>
      <c r="BN38" s="5" t="e">
        <f>#REF!*14</f>
        <v>#REF!</v>
      </c>
      <c r="BO38" s="6"/>
      <c r="BP38" s="7"/>
      <c r="BQ38" s="8"/>
      <c r="BR38" s="8"/>
      <c r="BS38" s="8"/>
      <c r="BT38" s="8"/>
      <c r="BU38" s="8"/>
      <c r="BV38" s="9"/>
      <c r="BW38" s="10"/>
      <c r="BX38" s="11"/>
      <c r="CE38" s="8"/>
      <c r="CF38" s="17"/>
      <c r="CG38" s="17"/>
      <c r="CH38" s="17"/>
      <c r="CI38" s="17"/>
    </row>
    <row r="39" spans="1:87" hidden="1" x14ac:dyDescent="0.25">
      <c r="A39" s="14" t="s">
        <v>131</v>
      </c>
      <c r="B39" s="14" t="s">
        <v>132</v>
      </c>
      <c r="C39" s="14" t="s">
        <v>132</v>
      </c>
      <c r="D39" s="15" t="s">
        <v>90</v>
      </c>
      <c r="E39" s="15" t="s">
        <v>90</v>
      </c>
      <c r="F39" s="15" t="e">
        <f>IF(BB39="S",
IF(#REF!+BJ39=2012,
IF(#REF!=1,"12-13/1",
IF(#REF!=2,"12-13/2",
IF(#REF!=3,"13-14/1",
IF(#REF!=4,"13-14/2","Hata1")))),
IF(#REF!+BJ39=2013,
IF(#REF!=1,"13-14/1",
IF(#REF!=2,"13-14/2",
IF(#REF!=3,"14-15/1",
IF(#REF!=4,"14-15/2","Hata2")))),
IF(#REF!+BJ39=2014,
IF(#REF!=1,"14-15/1",
IF(#REF!=2,"14-15/2",
IF(#REF!=3,"15-16/1",
IF(#REF!=4,"15-16/2","Hata3")))),
IF(#REF!+BJ39=2015,
IF(#REF!=1,"15-16/1",
IF(#REF!=2,"15-16/2",
IF(#REF!=3,"16-17/1",
IF(#REF!=4,"16-17/2","Hata4")))),
IF(#REF!+BJ39=2016,
IF(#REF!=1,"16-17/1",
IF(#REF!=2,"16-17/2",
IF(#REF!=3,"17-18/1",
IF(#REF!=4,"17-18/2","Hata5")))),
IF(#REF!+BJ39=2017,
IF(#REF!=1,"17-18/1",
IF(#REF!=2,"17-18/2",
IF(#REF!=3,"18-19/1",
IF(#REF!=4,"18-19/2","Hata6")))),
IF(#REF!+BJ39=2018,
IF(#REF!=1,"18-19/1",
IF(#REF!=2,"18-19/2",
IF(#REF!=3,"19-20/1",
IF(#REF!=4,"19-20/2","Hata7")))),
IF(#REF!+BJ39=2019,
IF(#REF!=1,"19-20/1",
IF(#REF!=2,"19-20/2",
IF(#REF!=3,"20-21/1",
IF(#REF!=4,"20-21/2","Hata8")))),
IF(#REF!+BJ39=2020,
IF(#REF!=1,"20-21/1",
IF(#REF!=2,"20-21/2",
IF(#REF!=3,"21-22/1",
IF(#REF!=4,"21-22/2","Hata9")))),
IF(#REF!+BJ39=2021,
IF(#REF!=1,"21-22/1",
IF(#REF!=2,"21-22/2",
IF(#REF!=3,"22-23/1",
IF(#REF!=4,"22-23/2","Hata10")))),
IF(#REF!+BJ39=2022,
IF(#REF!=1,"22-23/1",
IF(#REF!=2,"22-23/2",
IF(#REF!=3,"23-24/1",
IF(#REF!=4,"23-24/2","Hata11")))),
IF(#REF!+BJ39=2023,
IF(#REF!=1,"23-24/1",
IF(#REF!=2,"23-24/2",
IF(#REF!=3,"24-25/1",
IF(#REF!=4,"24-25/2","Hata12")))),
)))))))))))),
IF(BB39="T",
IF(#REF!+BJ39=2012,
IF(#REF!=1,"12-13/1",
IF(#REF!=2,"12-13/2",
IF(#REF!=3,"12-13/3",
IF(#REF!=4,"13-14/1",
IF(#REF!=5,"13-14/2",
IF(#REF!=6,"13-14/3","Hata1")))))),
IF(#REF!+BJ39=2013,
IF(#REF!=1,"13-14/1",
IF(#REF!=2,"13-14/2",
IF(#REF!=3,"13-14/3",
IF(#REF!=4,"14-15/1",
IF(#REF!=5,"14-15/2",
IF(#REF!=6,"14-15/3","Hata2")))))),
IF(#REF!+BJ39=2014,
IF(#REF!=1,"14-15/1",
IF(#REF!=2,"14-15/2",
IF(#REF!=3,"14-15/3",
IF(#REF!=4,"15-16/1",
IF(#REF!=5,"15-16/2",
IF(#REF!=6,"15-16/3","Hata3")))))),
IF(AND(#REF!+#REF!&gt;2014,#REF!+#REF!&lt;2015,BJ39=1),
IF(#REF!=0.1,"14-15/0.1",
IF(#REF!=0.2,"14-15/0.2",
IF(#REF!=0.3,"14-15/0.3","Hata4"))),
IF(#REF!+BJ39=2015,
IF(#REF!=1,"15-16/1",
IF(#REF!=2,"15-16/2",
IF(#REF!=3,"15-16/3",
IF(#REF!=4,"16-17/1",
IF(#REF!=5,"16-17/2",
IF(#REF!=6,"16-17/3","Hata5")))))),
IF(#REF!+BJ39=2016,
IF(#REF!=1,"16-17/1",
IF(#REF!=2,"16-17/2",
IF(#REF!=3,"16-17/3",
IF(#REF!=4,"17-18/1",
IF(#REF!=5,"17-18/2",
IF(#REF!=6,"17-18/3","Hata6")))))),
IF(#REF!+BJ39=2017,
IF(#REF!=1,"17-18/1",
IF(#REF!=2,"17-18/2",
IF(#REF!=3,"17-18/3",
IF(#REF!=4,"18-19/1",
IF(#REF!=5,"18-19/2",
IF(#REF!=6,"18-19/3","Hata7")))))),
IF(#REF!+BJ39=2018,
IF(#REF!=1,"18-19/1",
IF(#REF!=2,"18-19/2",
IF(#REF!=3,"18-19/3",
IF(#REF!=4,"19-20/1",
IF(#REF!=5," 19-20/2",
IF(#REF!=6,"19-20/3","Hata8")))))),
IF(#REF!+BJ39=2019,
IF(#REF!=1,"19-20/1",
IF(#REF!=2,"19-20/2",
IF(#REF!=3,"19-20/3",
IF(#REF!=4,"20-21/1",
IF(#REF!=5,"20-21/2",
IF(#REF!=6,"20-21/3","Hata9")))))),
IF(#REF!+BJ39=2020,
IF(#REF!=1,"20-21/1",
IF(#REF!=2,"20-21/2",
IF(#REF!=3,"20-21/3",
IF(#REF!=4,"21-22/1",
IF(#REF!=5,"21-22/2",
IF(#REF!=6,"21-22/3","Hata10")))))),
IF(#REF!+BJ39=2021,
IF(#REF!=1,"21-22/1",
IF(#REF!=2,"21-22/2",
IF(#REF!=3,"21-22/3",
IF(#REF!=4,"22-23/1",
IF(#REF!=5,"22-23/2",
IF(#REF!=6,"22-23/3","Hata11")))))),
IF(#REF!+BJ39=2022,
IF(#REF!=1,"22-23/1",
IF(#REF!=2,"22-23/2",
IF(#REF!=3,"22-23/3",
IF(#REF!=4,"23-24/1",
IF(#REF!=5,"23-24/2",
IF(#REF!=6,"23-24/3","Hata12")))))),
IF(#REF!+BJ39=2023,
IF(#REF!=1,"23-24/1",
IF(#REF!=2,"23-24/2",
IF(#REF!=3,"23-24/3",
IF(#REF!=4,"24-25/1",
IF(#REF!=5,"24-25/2",
IF(#REF!=6,"24-25/3","Hata13")))))),
))))))))))))))
)</f>
        <v>#REF!</v>
      </c>
      <c r="G39" s="15"/>
      <c r="H39" s="14" t="s">
        <v>156</v>
      </c>
      <c r="I39" s="14">
        <v>238525</v>
      </c>
      <c r="J39" s="14" t="s">
        <v>157</v>
      </c>
      <c r="Q39" s="14" t="s">
        <v>133</v>
      </c>
      <c r="R39" s="14" t="s">
        <v>133</v>
      </c>
      <c r="S39" s="16">
        <v>7</v>
      </c>
      <c r="T39" s="14">
        <f>VLOOKUP($S39,[1]sistem!$I$3:$L$10,2,FALSE)</f>
        <v>0</v>
      </c>
      <c r="U39" s="14">
        <f>VLOOKUP($S39,[1]sistem!$I$3:$L$10,3,FALSE)</f>
        <v>1</v>
      </c>
      <c r="V39" s="14">
        <f>VLOOKUP($S39,[1]sistem!$I$3:$L$10,4,FALSE)</f>
        <v>1</v>
      </c>
      <c r="W39" s="14" t="e">
        <f>VLOOKUP($BB39,[1]sistem!$I$13:$L$14,2,FALSE)*#REF!</f>
        <v>#REF!</v>
      </c>
      <c r="X39" s="14" t="e">
        <f>VLOOKUP($BB39,[1]sistem!$I$13:$L$14,3,FALSE)*#REF!</f>
        <v>#REF!</v>
      </c>
      <c r="Y39" s="14" t="e">
        <f>VLOOKUP($BB39,[1]sistem!$I$13:$L$14,4,FALSE)*#REF!</f>
        <v>#REF!</v>
      </c>
      <c r="Z39" s="14" t="e">
        <f t="shared" si="0"/>
        <v>#REF!</v>
      </c>
      <c r="AA39" s="14" t="e">
        <f t="shared" si="0"/>
        <v>#REF!</v>
      </c>
      <c r="AB39" s="14" t="e">
        <f t="shared" si="0"/>
        <v>#REF!</v>
      </c>
      <c r="AC39" s="14" t="e">
        <f t="shared" si="1"/>
        <v>#REF!</v>
      </c>
      <c r="AD39" s="14">
        <f>VLOOKUP(BB39,[1]sistem!$I$18:$J$19,2,FALSE)</f>
        <v>14</v>
      </c>
      <c r="AE39" s="14">
        <v>0.25</v>
      </c>
      <c r="AF39" s="14">
        <f>VLOOKUP($S39,[1]sistem!$I$3:$M$10,5,FALSE)</f>
        <v>1</v>
      </c>
      <c r="AI39" s="14" t="e">
        <f>(#REF!+#REF!)*AD39</f>
        <v>#REF!</v>
      </c>
      <c r="AJ39" s="14">
        <f>VLOOKUP($S39,[1]sistem!$I$3:$N$10,6,FALSE)</f>
        <v>2</v>
      </c>
      <c r="AK39" s="14">
        <v>2</v>
      </c>
      <c r="AL39" s="14">
        <f t="shared" si="2"/>
        <v>4</v>
      </c>
      <c r="AM39" s="14">
        <f>VLOOKUP($BB39,[1]sistem!$I$18:$K$19,3,FALSE)</f>
        <v>14</v>
      </c>
      <c r="AN39" s="14" t="e">
        <f>AM39*#REF!</f>
        <v>#REF!</v>
      </c>
      <c r="AO39" s="14" t="e">
        <f t="shared" si="3"/>
        <v>#REF!</v>
      </c>
      <c r="AP39" s="14">
        <f t="shared" si="4"/>
        <v>25</v>
      </c>
      <c r="AQ39" s="14" t="e">
        <f t="shared" si="5"/>
        <v>#REF!</v>
      </c>
      <c r="AR39" s="14" t="e">
        <f>ROUND(AQ39-#REF!,0)</f>
        <v>#REF!</v>
      </c>
      <c r="AS39" s="14">
        <f>IF(BB39="s",IF(S39=0,0,
IF(S39=1,#REF!*4*4,
IF(S39=2,0,
IF(S39=3,#REF!*4*2,
IF(S39=4,0,
IF(S39=5,0,
IF(S39=6,0,
IF(S39=7,0)))))))),
IF(BB39="t",
IF(S39=0,0,
IF(S39=1,#REF!*4*4*0.8,
IF(S39=2,0,
IF(S39=3,#REF!*4*2*0.8,
IF(S39=4,0,
IF(S39=5,0,
IF(S39=6,0,
IF(S39=7,0))))))))))</f>
        <v>0</v>
      </c>
      <c r="AT39" s="14" t="e">
        <f>IF(BB39="s",
IF(S39=0,0,
IF(S39=1,0,
IF(S39=2,#REF!*4*2,
IF(S39=3,#REF!*4,
IF(S39=4,#REF!*4,
IF(S39=5,0,
IF(S39=6,0,
IF(S39=7,#REF!*4)))))))),
IF(BB39="t",
IF(S39=0,0,
IF(S39=1,0,
IF(S39=2,#REF!*4*2*0.8,
IF(S39=3,#REF!*4*0.8,
IF(S39=4,#REF!*4*0.8,
IF(S39=5,0,
IF(S39=6,0,
IF(S39=7,#REF!*4))))))))))</f>
        <v>#REF!</v>
      </c>
      <c r="AU39" s="14" t="e">
        <f>IF(BB39="s",
IF(S39=0,0,
IF(S39=1,#REF!*2,
IF(S39=2,#REF!*2,
IF(S39=3,#REF!*2,
IF(S39=4,#REF!*2,
IF(S39=5,#REF!*2,
IF(S39=6,#REF!*2,
IF(S39=7,#REF!*2)))))))),
IF(BB39="t",
IF(S39=0,#REF!*2*0.8,
IF(S39=1,#REF!*2*0.8,
IF(S39=2,#REF!*2*0.8,
IF(S39=3,#REF!*2*0.8,
IF(S39=4,#REF!*2*0.8,
IF(S39=5,#REF!*2*0.8,
IF(S39=6,#REF!*1*0.8,
IF(S39=7,#REF!*2))))))))))</f>
        <v>#REF!</v>
      </c>
      <c r="AV39" s="14" t="e">
        <f t="shared" si="6"/>
        <v>#REF!</v>
      </c>
      <c r="AW39" s="14" t="e">
        <f>IF(BB39="s",
IF(S39=0,0,
IF(S39=1,(14-2)*(#REF!+#REF!)/4*4,
IF(S39=2,(14-2)*(#REF!+#REF!)/4*2,
IF(S39=3,(14-2)*(#REF!+#REF!)/4*3,
IF(S39=4,(14-2)*(#REF!+#REF!)/4,
IF(S39=5,(14-2)*#REF!/4,
IF(S39=6,0,
IF(S39=7,(14)*#REF!)))))))),
IF(BB39="t",
IF(S39=0,0,
IF(S39=1,(11-2)*(#REF!+#REF!)/4*4,
IF(S39=2,(11-2)*(#REF!+#REF!)/4*2,
IF(S39=3,(11-2)*(#REF!+#REF!)/4*3,
IF(S39=4,(11-2)*(#REF!+#REF!)/4,
IF(S39=5,(11-2)*#REF!/4,
IF(S39=6,0,
IF(S39=7,(11)*#REF!))))))))))</f>
        <v>#REF!</v>
      </c>
      <c r="AX39" s="14" t="e">
        <f t="shared" si="7"/>
        <v>#REF!</v>
      </c>
      <c r="AY39" s="14">
        <f t="shared" si="8"/>
        <v>8</v>
      </c>
      <c r="AZ39" s="14">
        <f t="shared" si="9"/>
        <v>4</v>
      </c>
      <c r="BA39" s="14" t="e">
        <f t="shared" si="10"/>
        <v>#REF!</v>
      </c>
      <c r="BB39" s="14" t="s">
        <v>87</v>
      </c>
      <c r="BC39" s="14">
        <f>IF(BI39="A",0,IF(BB39="s",14*#REF!,IF(BB39="T",11*#REF!,"HATA")))</f>
        <v>0</v>
      </c>
      <c r="BD39" s="14" t="e">
        <f t="shared" si="11"/>
        <v>#REF!</v>
      </c>
      <c r="BE39" s="14" t="e">
        <f t="shared" si="12"/>
        <v>#REF!</v>
      </c>
      <c r="BF39" s="14" t="e">
        <f>IF(BE39-#REF!=0,"DOĞRU","YANLIŞ")</f>
        <v>#REF!</v>
      </c>
      <c r="BG39" s="14" t="e">
        <f>#REF!-BE39</f>
        <v>#REF!</v>
      </c>
      <c r="BH39" s="14">
        <v>0</v>
      </c>
      <c r="BI39" s="14" t="s">
        <v>93</v>
      </c>
      <c r="BJ39" s="14">
        <v>0</v>
      </c>
      <c r="BL39" s="14">
        <v>7</v>
      </c>
      <c r="BN39" s="5" t="e">
        <f>#REF!*14</f>
        <v>#REF!</v>
      </c>
      <c r="BO39" s="6"/>
      <c r="BP39" s="7"/>
      <c r="BQ39" s="8"/>
      <c r="BR39" s="8"/>
      <c r="BS39" s="8"/>
      <c r="BT39" s="8"/>
      <c r="BU39" s="8"/>
      <c r="BV39" s="9"/>
      <c r="BW39" s="10"/>
      <c r="BX39" s="11"/>
      <c r="CE39" s="8"/>
      <c r="CF39" s="17"/>
      <c r="CG39" s="17"/>
      <c r="CH39" s="17"/>
      <c r="CI39" s="17"/>
    </row>
    <row r="40" spans="1:87" hidden="1" x14ac:dyDescent="0.25">
      <c r="A40" s="19" t="s">
        <v>162</v>
      </c>
      <c r="B40" s="14" t="s">
        <v>163</v>
      </c>
      <c r="C40" s="14" t="s">
        <v>163</v>
      </c>
      <c r="D40" s="15" t="s">
        <v>90</v>
      </c>
      <c r="E40" s="15" t="s">
        <v>90</v>
      </c>
      <c r="F40" s="15" t="e">
        <f>IF(BB40="S",
IF(#REF!+BJ40=2012,
IF(#REF!=1,"12-13/1",
IF(#REF!=2,"12-13/2",
IF(#REF!=3,"13-14/1",
IF(#REF!=4,"13-14/2","Hata1")))),
IF(#REF!+BJ40=2013,
IF(#REF!=1,"13-14/1",
IF(#REF!=2,"13-14/2",
IF(#REF!=3,"14-15/1",
IF(#REF!=4,"14-15/2","Hata2")))),
IF(#REF!+BJ40=2014,
IF(#REF!=1,"14-15/1",
IF(#REF!=2,"14-15/2",
IF(#REF!=3,"15-16/1",
IF(#REF!=4,"15-16/2","Hata3")))),
IF(#REF!+BJ40=2015,
IF(#REF!=1,"15-16/1",
IF(#REF!=2,"15-16/2",
IF(#REF!=3,"16-17/1",
IF(#REF!=4,"16-17/2","Hata4")))),
IF(#REF!+BJ40=2016,
IF(#REF!=1,"16-17/1",
IF(#REF!=2,"16-17/2",
IF(#REF!=3,"17-18/1",
IF(#REF!=4,"17-18/2","Hata5")))),
IF(#REF!+BJ40=2017,
IF(#REF!=1,"17-18/1",
IF(#REF!=2,"17-18/2",
IF(#REF!=3,"18-19/1",
IF(#REF!=4,"18-19/2","Hata6")))),
IF(#REF!+BJ40=2018,
IF(#REF!=1,"18-19/1",
IF(#REF!=2,"18-19/2",
IF(#REF!=3,"19-20/1",
IF(#REF!=4,"19-20/2","Hata7")))),
IF(#REF!+BJ40=2019,
IF(#REF!=1,"19-20/1",
IF(#REF!=2,"19-20/2",
IF(#REF!=3,"20-21/1",
IF(#REF!=4,"20-21/2","Hata8")))),
IF(#REF!+BJ40=2020,
IF(#REF!=1,"20-21/1",
IF(#REF!=2,"20-21/2",
IF(#REF!=3,"21-22/1",
IF(#REF!=4,"21-22/2","Hata9")))),
IF(#REF!+BJ40=2021,
IF(#REF!=1,"21-22/1",
IF(#REF!=2,"21-22/2",
IF(#REF!=3,"22-23/1",
IF(#REF!=4,"22-23/2","Hata10")))),
IF(#REF!+BJ40=2022,
IF(#REF!=1,"22-23/1",
IF(#REF!=2,"22-23/2",
IF(#REF!=3,"23-24/1",
IF(#REF!=4,"23-24/2","Hata11")))),
IF(#REF!+BJ40=2023,
IF(#REF!=1,"23-24/1",
IF(#REF!=2,"23-24/2",
IF(#REF!=3,"24-25/1",
IF(#REF!=4,"24-25/2","Hata12")))),
)))))))))))),
IF(BB40="T",
IF(#REF!+BJ40=2012,
IF(#REF!=1,"12-13/1",
IF(#REF!=2,"12-13/2",
IF(#REF!=3,"12-13/3",
IF(#REF!=4,"13-14/1",
IF(#REF!=5,"13-14/2",
IF(#REF!=6,"13-14/3","Hata1")))))),
IF(#REF!+BJ40=2013,
IF(#REF!=1,"13-14/1",
IF(#REF!=2,"13-14/2",
IF(#REF!=3,"13-14/3",
IF(#REF!=4,"14-15/1",
IF(#REF!=5,"14-15/2",
IF(#REF!=6,"14-15/3","Hata2")))))),
IF(#REF!+BJ40=2014,
IF(#REF!=1,"14-15/1",
IF(#REF!=2,"14-15/2",
IF(#REF!=3,"14-15/3",
IF(#REF!=4,"15-16/1",
IF(#REF!=5,"15-16/2",
IF(#REF!=6,"15-16/3","Hata3")))))),
IF(AND(#REF!+#REF!&gt;2014,#REF!+#REF!&lt;2015,BJ40=1),
IF(#REF!=0.1,"14-15/0.1",
IF(#REF!=0.2,"14-15/0.2",
IF(#REF!=0.3,"14-15/0.3","Hata4"))),
IF(#REF!+BJ40=2015,
IF(#REF!=1,"15-16/1",
IF(#REF!=2,"15-16/2",
IF(#REF!=3,"15-16/3",
IF(#REF!=4,"16-17/1",
IF(#REF!=5,"16-17/2",
IF(#REF!=6,"16-17/3","Hata5")))))),
IF(#REF!+BJ40=2016,
IF(#REF!=1,"16-17/1",
IF(#REF!=2,"16-17/2",
IF(#REF!=3,"16-17/3",
IF(#REF!=4,"17-18/1",
IF(#REF!=5,"17-18/2",
IF(#REF!=6,"17-18/3","Hata6")))))),
IF(#REF!+BJ40=2017,
IF(#REF!=1,"17-18/1",
IF(#REF!=2,"17-18/2",
IF(#REF!=3,"17-18/3",
IF(#REF!=4,"18-19/1",
IF(#REF!=5,"18-19/2",
IF(#REF!=6,"18-19/3","Hata7")))))),
IF(#REF!+BJ40=2018,
IF(#REF!=1,"18-19/1",
IF(#REF!=2,"18-19/2",
IF(#REF!=3,"18-19/3",
IF(#REF!=4,"19-20/1",
IF(#REF!=5," 19-20/2",
IF(#REF!=6,"19-20/3","Hata8")))))),
IF(#REF!+BJ40=2019,
IF(#REF!=1,"19-20/1",
IF(#REF!=2,"19-20/2",
IF(#REF!=3,"19-20/3",
IF(#REF!=4,"20-21/1",
IF(#REF!=5,"20-21/2",
IF(#REF!=6,"20-21/3","Hata9")))))),
IF(#REF!+BJ40=2020,
IF(#REF!=1,"20-21/1",
IF(#REF!=2,"20-21/2",
IF(#REF!=3,"20-21/3",
IF(#REF!=4,"21-22/1",
IF(#REF!=5,"21-22/2",
IF(#REF!=6,"21-22/3","Hata10")))))),
IF(#REF!+BJ40=2021,
IF(#REF!=1,"21-22/1",
IF(#REF!=2,"21-22/2",
IF(#REF!=3,"21-22/3",
IF(#REF!=4,"22-23/1",
IF(#REF!=5,"22-23/2",
IF(#REF!=6,"22-23/3","Hata11")))))),
IF(#REF!+BJ40=2022,
IF(#REF!=1,"22-23/1",
IF(#REF!=2,"22-23/2",
IF(#REF!=3,"22-23/3",
IF(#REF!=4,"23-24/1",
IF(#REF!=5,"23-24/2",
IF(#REF!=6,"23-24/3","Hata12")))))),
IF(#REF!+BJ40=2023,
IF(#REF!=1,"23-24/1",
IF(#REF!=2,"23-24/2",
IF(#REF!=3,"23-24/3",
IF(#REF!=4,"24-25/1",
IF(#REF!=5,"24-25/2",
IF(#REF!=6,"24-25/3","Hata13")))))),
))))))))))))))
)</f>
        <v>#REF!</v>
      </c>
      <c r="G40" s="15"/>
      <c r="H40" s="14" t="s">
        <v>156</v>
      </c>
      <c r="I40" s="14">
        <v>238525</v>
      </c>
      <c r="J40" s="14" t="s">
        <v>157</v>
      </c>
      <c r="L40" s="14">
        <v>4588</v>
      </c>
      <c r="S40" s="16">
        <v>0</v>
      </c>
      <c r="T40" s="14">
        <f>VLOOKUP($S40,[1]sistem!$I$3:$L$10,2,FALSE)</f>
        <v>0</v>
      </c>
      <c r="U40" s="14">
        <f>VLOOKUP($S40,[1]sistem!$I$3:$L$10,3,FALSE)</f>
        <v>0</v>
      </c>
      <c r="V40" s="14">
        <f>VLOOKUP($S40,[1]sistem!$I$3:$L$10,4,FALSE)</f>
        <v>0</v>
      </c>
      <c r="W40" s="14" t="e">
        <f>VLOOKUP($BB40,[1]sistem!$I$13:$L$14,2,FALSE)*#REF!</f>
        <v>#REF!</v>
      </c>
      <c r="X40" s="14" t="e">
        <f>VLOOKUP($BB40,[1]sistem!$I$13:$L$14,3,FALSE)*#REF!</f>
        <v>#REF!</v>
      </c>
      <c r="Y40" s="14" t="e">
        <f>VLOOKUP($BB40,[1]sistem!$I$13:$L$14,4,FALSE)*#REF!</f>
        <v>#REF!</v>
      </c>
      <c r="Z40" s="14" t="e">
        <f t="shared" si="0"/>
        <v>#REF!</v>
      </c>
      <c r="AA40" s="14" t="e">
        <f t="shared" si="0"/>
        <v>#REF!</v>
      </c>
      <c r="AB40" s="14" t="e">
        <f t="shared" si="0"/>
        <v>#REF!</v>
      </c>
      <c r="AC40" s="14" t="e">
        <f t="shared" si="1"/>
        <v>#REF!</v>
      </c>
      <c r="AD40" s="14">
        <f>VLOOKUP(BB40,[1]sistem!$I$18:$J$19,2,FALSE)</f>
        <v>14</v>
      </c>
      <c r="AE40" s="14">
        <v>0.25</v>
      </c>
      <c r="AF40" s="14">
        <f>VLOOKUP($S40,[1]sistem!$I$3:$M$10,5,FALSE)</f>
        <v>0</v>
      </c>
      <c r="AG40" s="14">
        <v>6</v>
      </c>
      <c r="AI40" s="14">
        <f>AG40*AM40</f>
        <v>84</v>
      </c>
      <c r="AJ40" s="14">
        <f>VLOOKUP($S40,[1]sistem!$I$3:$N$10,6,FALSE)</f>
        <v>0</v>
      </c>
      <c r="AK40" s="14">
        <v>2</v>
      </c>
      <c r="AL40" s="14">
        <f t="shared" si="2"/>
        <v>0</v>
      </c>
      <c r="AM40" s="14">
        <f>VLOOKUP($BB40,[1]sistem!$I$18:$K$19,3,FALSE)</f>
        <v>14</v>
      </c>
      <c r="AN40" s="14" t="e">
        <f>AM40*#REF!</f>
        <v>#REF!</v>
      </c>
      <c r="AO40" s="14" t="e">
        <f t="shared" si="3"/>
        <v>#REF!</v>
      </c>
      <c r="AP40" s="14">
        <f t="shared" si="4"/>
        <v>25</v>
      </c>
      <c r="AQ40" s="14" t="e">
        <f t="shared" si="5"/>
        <v>#REF!</v>
      </c>
      <c r="AR40" s="14" t="e">
        <f>ROUND(AQ40-#REF!,0)</f>
        <v>#REF!</v>
      </c>
      <c r="AS40" s="14">
        <f>IF(BB40="s",IF(S40=0,0,
IF(S40=1,#REF!*4*4,
IF(S40=2,0,
IF(S40=3,#REF!*4*2,
IF(S40=4,0,
IF(S40=5,0,
IF(S40=6,0,
IF(S40=7,0)))))))),
IF(BB40="t",
IF(S40=0,0,
IF(S40=1,#REF!*4*4*0.8,
IF(S40=2,0,
IF(S40=3,#REF!*4*2*0.8,
IF(S40=4,0,
IF(S40=5,0,
IF(S40=6,0,
IF(S40=7,0))))))))))</f>
        <v>0</v>
      </c>
      <c r="AT40" s="14">
        <f>IF(BB40="s",
IF(S40=0,0,
IF(S40=1,0,
IF(S40=2,#REF!*4*2,
IF(S40=3,#REF!*4,
IF(S40=4,#REF!*4,
IF(S40=5,0,
IF(S40=6,0,
IF(S40=7,#REF!*4)))))))),
IF(BB40="t",
IF(S40=0,0,
IF(S40=1,0,
IF(S40=2,#REF!*4*2*0.8,
IF(S40=3,#REF!*4*0.8,
IF(S40=4,#REF!*4*0.8,
IF(S40=5,0,
IF(S40=6,0,
IF(S40=7,#REF!*4))))))))))</f>
        <v>0</v>
      </c>
      <c r="AU40" s="14">
        <f>IF(BB40="s",
IF(S40=0,0,
IF(S40=1,#REF!*2,
IF(S40=2,#REF!*2,
IF(S40=3,#REF!*2,
IF(S40=4,#REF!*2,
IF(S40=5,#REF!*2,
IF(S40=6,#REF!*2,
IF(S40=7,#REF!*2)))))))),
IF(BB40="t",
IF(S40=0,#REF!*2*0.8,
IF(S40=1,#REF!*2*0.8,
IF(S40=2,#REF!*2*0.8,
IF(S40=3,#REF!*2*0.8,
IF(S40=4,#REF!*2*0.8,
IF(S40=5,#REF!*2*0.8,
IF(S40=6,#REF!*1*0.8,
IF(S40=7,#REF!*2))))))))))</f>
        <v>0</v>
      </c>
      <c r="AV40" s="14" t="e">
        <f t="shared" si="6"/>
        <v>#REF!</v>
      </c>
      <c r="AW40" s="14">
        <f>IF(BB40="s",
IF(S40=0,0,
IF(S40=1,(14-2)*(#REF!+#REF!)/4*4,
IF(S40=2,(14-2)*(#REF!+#REF!)/4*2,
IF(S40=3,(14-2)*(#REF!+#REF!)/4*3,
IF(S40=4,(14-2)*(#REF!+#REF!)/4,
IF(S40=5,(14-2)*#REF!/4,
IF(S40=6,0,
IF(S40=7,(14)*#REF!)))))))),
IF(BB40="t",
IF(S40=0,0,
IF(S40=1,(11-2)*(#REF!+#REF!)/4*4,
IF(S40=2,(11-2)*(#REF!+#REF!)/4*2,
IF(S40=3,(11-2)*(#REF!+#REF!)/4*3,
IF(S40=4,(11-2)*(#REF!+#REF!)/4,
IF(S40=5,(11-2)*#REF!/4,
IF(S40=6,0,
IF(S40=7,(11)*#REF!))))))))))</f>
        <v>0</v>
      </c>
      <c r="AX40" s="14">
        <f t="shared" si="7"/>
        <v>-84</v>
      </c>
      <c r="AY40" s="14">
        <f t="shared" si="8"/>
        <v>0</v>
      </c>
      <c r="AZ40" s="14">
        <f t="shared" si="9"/>
        <v>0</v>
      </c>
      <c r="BA40" s="14">
        <f t="shared" si="10"/>
        <v>0</v>
      </c>
      <c r="BB40" s="14" t="s">
        <v>87</v>
      </c>
      <c r="BC40" s="14" t="e">
        <f>IF(BI40="A",0,IF(BB40="s",14*#REF!,IF(BB40="T",11*#REF!,"HATA")))</f>
        <v>#REF!</v>
      </c>
      <c r="BD40" s="14" t="e">
        <f t="shared" si="11"/>
        <v>#REF!</v>
      </c>
      <c r="BE40" s="14" t="e">
        <f t="shared" si="12"/>
        <v>#REF!</v>
      </c>
      <c r="BF40" s="14" t="e">
        <f>IF(BE40-#REF!=0,"DOĞRU","YANLIŞ")</f>
        <v>#REF!</v>
      </c>
      <c r="BG40" s="14" t="e">
        <f>#REF!-BE40</f>
        <v>#REF!</v>
      </c>
      <c r="BH40" s="14">
        <v>0</v>
      </c>
      <c r="BJ40" s="14">
        <v>0</v>
      </c>
      <c r="BL40" s="14">
        <v>0</v>
      </c>
      <c r="BN40" s="5" t="e">
        <f>#REF!*14</f>
        <v>#REF!</v>
      </c>
      <c r="BO40" s="6"/>
      <c r="BP40" s="7"/>
      <c r="BQ40" s="8"/>
      <c r="BR40" s="8"/>
      <c r="BS40" s="8"/>
      <c r="BT40" s="8"/>
      <c r="BU40" s="8"/>
      <c r="BV40" s="9"/>
      <c r="BW40" s="10"/>
      <c r="BX40" s="11"/>
      <c r="CE40" s="8"/>
      <c r="CF40" s="17"/>
      <c r="CG40" s="17"/>
      <c r="CH40" s="17"/>
      <c r="CI40" s="17"/>
    </row>
    <row r="41" spans="1:87" hidden="1" x14ac:dyDescent="0.25">
      <c r="A41" s="14" t="s">
        <v>164</v>
      </c>
      <c r="B41" s="14" t="s">
        <v>165</v>
      </c>
      <c r="C41" s="14" t="s">
        <v>165</v>
      </c>
      <c r="D41" s="15" t="s">
        <v>90</v>
      </c>
      <c r="E41" s="15" t="s">
        <v>90</v>
      </c>
      <c r="F41" s="15" t="e">
        <f>IF(BB41="S",
IF(#REF!+BJ41=2012,
IF(#REF!=1,"12-13/1",
IF(#REF!=2,"12-13/2",
IF(#REF!=3,"13-14/1",
IF(#REF!=4,"13-14/2","Hata1")))),
IF(#REF!+BJ41=2013,
IF(#REF!=1,"13-14/1",
IF(#REF!=2,"13-14/2",
IF(#REF!=3,"14-15/1",
IF(#REF!=4,"14-15/2","Hata2")))),
IF(#REF!+BJ41=2014,
IF(#REF!=1,"14-15/1",
IF(#REF!=2,"14-15/2",
IF(#REF!=3,"15-16/1",
IF(#REF!=4,"15-16/2","Hata3")))),
IF(#REF!+BJ41=2015,
IF(#REF!=1,"15-16/1",
IF(#REF!=2,"15-16/2",
IF(#REF!=3,"16-17/1",
IF(#REF!=4,"16-17/2","Hata4")))),
IF(#REF!+BJ41=2016,
IF(#REF!=1,"16-17/1",
IF(#REF!=2,"16-17/2",
IF(#REF!=3,"17-18/1",
IF(#REF!=4,"17-18/2","Hata5")))),
IF(#REF!+BJ41=2017,
IF(#REF!=1,"17-18/1",
IF(#REF!=2,"17-18/2",
IF(#REF!=3,"18-19/1",
IF(#REF!=4,"18-19/2","Hata6")))),
IF(#REF!+BJ41=2018,
IF(#REF!=1,"18-19/1",
IF(#REF!=2,"18-19/2",
IF(#REF!=3,"19-20/1",
IF(#REF!=4,"19-20/2","Hata7")))),
IF(#REF!+BJ41=2019,
IF(#REF!=1,"19-20/1",
IF(#REF!=2,"19-20/2",
IF(#REF!=3,"20-21/1",
IF(#REF!=4,"20-21/2","Hata8")))),
IF(#REF!+BJ41=2020,
IF(#REF!=1,"20-21/1",
IF(#REF!=2,"20-21/2",
IF(#REF!=3,"21-22/1",
IF(#REF!=4,"21-22/2","Hata9")))),
IF(#REF!+BJ41=2021,
IF(#REF!=1,"21-22/1",
IF(#REF!=2,"21-22/2",
IF(#REF!=3,"22-23/1",
IF(#REF!=4,"22-23/2","Hata10")))),
IF(#REF!+BJ41=2022,
IF(#REF!=1,"22-23/1",
IF(#REF!=2,"22-23/2",
IF(#REF!=3,"23-24/1",
IF(#REF!=4,"23-24/2","Hata11")))),
IF(#REF!+BJ41=2023,
IF(#REF!=1,"23-24/1",
IF(#REF!=2,"23-24/2",
IF(#REF!=3,"24-25/1",
IF(#REF!=4,"24-25/2","Hata12")))),
)))))))))))),
IF(BB41="T",
IF(#REF!+BJ41=2012,
IF(#REF!=1,"12-13/1",
IF(#REF!=2,"12-13/2",
IF(#REF!=3,"12-13/3",
IF(#REF!=4,"13-14/1",
IF(#REF!=5,"13-14/2",
IF(#REF!=6,"13-14/3","Hata1")))))),
IF(#REF!+BJ41=2013,
IF(#REF!=1,"13-14/1",
IF(#REF!=2,"13-14/2",
IF(#REF!=3,"13-14/3",
IF(#REF!=4,"14-15/1",
IF(#REF!=5,"14-15/2",
IF(#REF!=6,"14-15/3","Hata2")))))),
IF(#REF!+BJ41=2014,
IF(#REF!=1,"14-15/1",
IF(#REF!=2,"14-15/2",
IF(#REF!=3,"14-15/3",
IF(#REF!=4,"15-16/1",
IF(#REF!=5,"15-16/2",
IF(#REF!=6,"15-16/3","Hata3")))))),
IF(AND(#REF!+#REF!&gt;2014,#REF!+#REF!&lt;2015,BJ41=1),
IF(#REF!=0.1,"14-15/0.1",
IF(#REF!=0.2,"14-15/0.2",
IF(#REF!=0.3,"14-15/0.3","Hata4"))),
IF(#REF!+BJ41=2015,
IF(#REF!=1,"15-16/1",
IF(#REF!=2,"15-16/2",
IF(#REF!=3,"15-16/3",
IF(#REF!=4,"16-17/1",
IF(#REF!=5,"16-17/2",
IF(#REF!=6,"16-17/3","Hata5")))))),
IF(#REF!+BJ41=2016,
IF(#REF!=1,"16-17/1",
IF(#REF!=2,"16-17/2",
IF(#REF!=3,"16-17/3",
IF(#REF!=4,"17-18/1",
IF(#REF!=5,"17-18/2",
IF(#REF!=6,"17-18/3","Hata6")))))),
IF(#REF!+BJ41=2017,
IF(#REF!=1,"17-18/1",
IF(#REF!=2,"17-18/2",
IF(#REF!=3,"17-18/3",
IF(#REF!=4,"18-19/1",
IF(#REF!=5,"18-19/2",
IF(#REF!=6,"18-19/3","Hata7")))))),
IF(#REF!+BJ41=2018,
IF(#REF!=1,"18-19/1",
IF(#REF!=2,"18-19/2",
IF(#REF!=3,"18-19/3",
IF(#REF!=4,"19-20/1",
IF(#REF!=5," 19-20/2",
IF(#REF!=6,"19-20/3","Hata8")))))),
IF(#REF!+BJ41=2019,
IF(#REF!=1,"19-20/1",
IF(#REF!=2,"19-20/2",
IF(#REF!=3,"19-20/3",
IF(#REF!=4,"20-21/1",
IF(#REF!=5,"20-21/2",
IF(#REF!=6,"20-21/3","Hata9")))))),
IF(#REF!+BJ41=2020,
IF(#REF!=1,"20-21/1",
IF(#REF!=2,"20-21/2",
IF(#REF!=3,"20-21/3",
IF(#REF!=4,"21-22/1",
IF(#REF!=5,"21-22/2",
IF(#REF!=6,"21-22/3","Hata10")))))),
IF(#REF!+BJ41=2021,
IF(#REF!=1,"21-22/1",
IF(#REF!=2,"21-22/2",
IF(#REF!=3,"21-22/3",
IF(#REF!=4,"22-23/1",
IF(#REF!=5,"22-23/2",
IF(#REF!=6,"22-23/3","Hata11")))))),
IF(#REF!+BJ41=2022,
IF(#REF!=1,"22-23/1",
IF(#REF!=2,"22-23/2",
IF(#REF!=3,"22-23/3",
IF(#REF!=4,"23-24/1",
IF(#REF!=5,"23-24/2",
IF(#REF!=6,"23-24/3","Hata12")))))),
IF(#REF!+BJ41=2023,
IF(#REF!=1,"23-24/1",
IF(#REF!=2,"23-24/2",
IF(#REF!=3,"23-24/3",
IF(#REF!=4,"24-25/1",
IF(#REF!=5,"24-25/2",
IF(#REF!=6,"24-25/3","Hata13")))))),
))))))))))))))
)</f>
        <v>#REF!</v>
      </c>
      <c r="G41" s="15"/>
      <c r="H41" s="14" t="s">
        <v>156</v>
      </c>
      <c r="I41" s="14">
        <v>238525</v>
      </c>
      <c r="J41" s="14" t="s">
        <v>157</v>
      </c>
      <c r="S41" s="16">
        <v>4</v>
      </c>
      <c r="T41" s="14">
        <f>VLOOKUP($S41,[1]sistem!$I$3:$L$10,2,FALSE)</f>
        <v>0</v>
      </c>
      <c r="U41" s="14">
        <f>VLOOKUP($S41,[1]sistem!$I$3:$L$10,3,FALSE)</f>
        <v>1</v>
      </c>
      <c r="V41" s="14">
        <f>VLOOKUP($S41,[1]sistem!$I$3:$L$10,4,FALSE)</f>
        <v>1</v>
      </c>
      <c r="W41" s="14" t="e">
        <f>VLOOKUP($BB41,[1]sistem!$I$13:$L$14,2,FALSE)*#REF!</f>
        <v>#REF!</v>
      </c>
      <c r="X41" s="14" t="e">
        <f>VLOOKUP($BB41,[1]sistem!$I$13:$L$14,3,FALSE)*#REF!</f>
        <v>#REF!</v>
      </c>
      <c r="Y41" s="14" t="e">
        <f>VLOOKUP($BB41,[1]sistem!$I$13:$L$14,4,FALSE)*#REF!</f>
        <v>#REF!</v>
      </c>
      <c r="Z41" s="14" t="e">
        <f t="shared" si="0"/>
        <v>#REF!</v>
      </c>
      <c r="AA41" s="14" t="e">
        <f t="shared" si="0"/>
        <v>#REF!</v>
      </c>
      <c r="AB41" s="14" t="e">
        <f t="shared" si="0"/>
        <v>#REF!</v>
      </c>
      <c r="AC41" s="14" t="e">
        <f t="shared" si="1"/>
        <v>#REF!</v>
      </c>
      <c r="AD41" s="14">
        <f>VLOOKUP(BB41,[1]sistem!$I$18:$J$19,2,FALSE)</f>
        <v>14</v>
      </c>
      <c r="AE41" s="14">
        <v>0.25</v>
      </c>
      <c r="AF41" s="14">
        <f>VLOOKUP($S41,[1]sistem!$I$3:$M$10,5,FALSE)</f>
        <v>1</v>
      </c>
      <c r="AI41" s="14" t="e">
        <f>(#REF!+#REF!)*AD41</f>
        <v>#REF!</v>
      </c>
      <c r="AJ41" s="14">
        <f>VLOOKUP($S41,[1]sistem!$I$3:$N$10,6,FALSE)</f>
        <v>2</v>
      </c>
      <c r="AK41" s="14">
        <v>2</v>
      </c>
      <c r="AL41" s="14">
        <f t="shared" si="2"/>
        <v>4</v>
      </c>
      <c r="AM41" s="14">
        <f>VLOOKUP($BB41,[1]sistem!$I$18:$K$19,3,FALSE)</f>
        <v>14</v>
      </c>
      <c r="AN41" s="14" t="e">
        <f>AM41*#REF!</f>
        <v>#REF!</v>
      </c>
      <c r="AO41" s="14" t="e">
        <f t="shared" si="3"/>
        <v>#REF!</v>
      </c>
      <c r="AP41" s="14">
        <f t="shared" si="4"/>
        <v>25</v>
      </c>
      <c r="AQ41" s="14" t="e">
        <f t="shared" si="5"/>
        <v>#REF!</v>
      </c>
      <c r="AR41" s="14" t="e">
        <f>ROUND(AQ41-#REF!,0)</f>
        <v>#REF!</v>
      </c>
      <c r="AS41" s="14">
        <f>IF(BB41="s",IF(S41=0,0,
IF(S41=1,#REF!*4*4,
IF(S41=2,0,
IF(S41=3,#REF!*4*2,
IF(S41=4,0,
IF(S41=5,0,
IF(S41=6,0,
IF(S41=7,0)))))))),
IF(BB41="t",
IF(S41=0,0,
IF(S41=1,#REF!*4*4*0.8,
IF(S41=2,0,
IF(S41=3,#REF!*4*2*0.8,
IF(S41=4,0,
IF(S41=5,0,
IF(S41=6,0,
IF(S41=7,0))))))))))</f>
        <v>0</v>
      </c>
      <c r="AT41" s="14" t="e">
        <f>IF(BB41="s",
IF(S41=0,0,
IF(S41=1,0,
IF(S41=2,#REF!*4*2,
IF(S41=3,#REF!*4,
IF(S41=4,#REF!*4,
IF(S41=5,0,
IF(S41=6,0,
IF(S41=7,#REF!*4)))))))),
IF(BB41="t",
IF(S41=0,0,
IF(S41=1,0,
IF(S41=2,#REF!*4*2*0.8,
IF(S41=3,#REF!*4*0.8,
IF(S41=4,#REF!*4*0.8,
IF(S41=5,0,
IF(S41=6,0,
IF(S41=7,#REF!*4))))))))))</f>
        <v>#REF!</v>
      </c>
      <c r="AU41" s="14" t="e">
        <f>IF(BB41="s",
IF(S41=0,0,
IF(S41=1,#REF!*2,
IF(S41=2,#REF!*2,
IF(S41=3,#REF!*2,
IF(S41=4,#REF!*2,
IF(S41=5,#REF!*2,
IF(S41=6,#REF!*2,
IF(S41=7,#REF!*2)))))))),
IF(BB41="t",
IF(S41=0,#REF!*2*0.8,
IF(S41=1,#REF!*2*0.8,
IF(S41=2,#REF!*2*0.8,
IF(S41=3,#REF!*2*0.8,
IF(S41=4,#REF!*2*0.8,
IF(S41=5,#REF!*2*0.8,
IF(S41=6,#REF!*1*0.8,
IF(S41=7,#REF!*2))))))))))</f>
        <v>#REF!</v>
      </c>
      <c r="AV41" s="14" t="e">
        <f t="shared" si="6"/>
        <v>#REF!</v>
      </c>
      <c r="AW41" s="14" t="e">
        <f>IF(BB41="s",
IF(S41=0,0,
IF(S41=1,(14-2)*(#REF!+#REF!)/4*4,
IF(S41=2,(14-2)*(#REF!+#REF!)/4*2,
IF(S41=3,(14-2)*(#REF!+#REF!)/4*3,
IF(S41=4,(14-2)*(#REF!+#REF!)/4,
IF(S41=5,(14-2)*#REF!/4,
IF(S41=6,0,
IF(S41=7,(14)*#REF!)))))))),
IF(BB41="t",
IF(S41=0,0,
IF(S41=1,(11-2)*(#REF!+#REF!)/4*4,
IF(S41=2,(11-2)*(#REF!+#REF!)/4*2,
IF(S41=3,(11-2)*(#REF!+#REF!)/4*3,
IF(S41=4,(11-2)*(#REF!+#REF!)/4,
IF(S41=5,(11-2)*#REF!/4,
IF(S41=6,0,
IF(S41=7,(11)*#REF!))))))))))</f>
        <v>#REF!</v>
      </c>
      <c r="AX41" s="14" t="e">
        <f t="shared" si="7"/>
        <v>#REF!</v>
      </c>
      <c r="AY41" s="14">
        <f t="shared" si="8"/>
        <v>8</v>
      </c>
      <c r="AZ41" s="14">
        <f t="shared" si="9"/>
        <v>4</v>
      </c>
      <c r="BA41" s="14" t="e">
        <f t="shared" si="10"/>
        <v>#REF!</v>
      </c>
      <c r="BB41" s="14" t="s">
        <v>87</v>
      </c>
      <c r="BC41" s="14" t="e">
        <f>IF(BI41="A",0,IF(BB41="s",14*#REF!,IF(BB41="T",11*#REF!,"HATA")))</f>
        <v>#REF!</v>
      </c>
      <c r="BD41" s="14" t="e">
        <f t="shared" si="11"/>
        <v>#REF!</v>
      </c>
      <c r="BE41" s="14" t="e">
        <f t="shared" si="12"/>
        <v>#REF!</v>
      </c>
      <c r="BF41" s="14" t="e">
        <f>IF(BE41-#REF!=0,"DOĞRU","YANLIŞ")</f>
        <v>#REF!</v>
      </c>
      <c r="BG41" s="14" t="e">
        <f>#REF!-BE41</f>
        <v>#REF!</v>
      </c>
      <c r="BH41" s="14">
        <v>0</v>
      </c>
      <c r="BJ41" s="14">
        <v>0</v>
      </c>
      <c r="BL41" s="14">
        <v>4</v>
      </c>
      <c r="BN41" s="5" t="e">
        <f>#REF!*14</f>
        <v>#REF!</v>
      </c>
      <c r="BO41" s="6"/>
      <c r="BP41" s="7"/>
      <c r="BQ41" s="8"/>
      <c r="BR41" s="8"/>
      <c r="BS41" s="8"/>
      <c r="BT41" s="8"/>
      <c r="BU41" s="8"/>
      <c r="BV41" s="9"/>
      <c r="BW41" s="10"/>
      <c r="BX41" s="11"/>
      <c r="CE41" s="8"/>
      <c r="CF41" s="17"/>
      <c r="CG41" s="17"/>
      <c r="CH41" s="17"/>
      <c r="CI41" s="17"/>
    </row>
    <row r="42" spans="1:87" hidden="1" x14ac:dyDescent="0.25">
      <c r="A42" s="14" t="s">
        <v>134</v>
      </c>
      <c r="B42" s="14" t="s">
        <v>135</v>
      </c>
      <c r="C42" s="14" t="s">
        <v>135</v>
      </c>
      <c r="D42" s="15" t="s">
        <v>84</v>
      </c>
      <c r="E42" s="15">
        <v>1</v>
      </c>
      <c r="F42" s="15" t="e">
        <f>IF(BB42="S",
IF(#REF!+BJ42=2012,
IF(#REF!=1,"12-13/1",
IF(#REF!=2,"12-13/2",
IF(#REF!=3,"13-14/1",
IF(#REF!=4,"13-14/2","Hata1")))),
IF(#REF!+BJ42=2013,
IF(#REF!=1,"13-14/1",
IF(#REF!=2,"13-14/2",
IF(#REF!=3,"14-15/1",
IF(#REF!=4,"14-15/2","Hata2")))),
IF(#REF!+BJ42=2014,
IF(#REF!=1,"14-15/1",
IF(#REF!=2,"14-15/2",
IF(#REF!=3,"15-16/1",
IF(#REF!=4,"15-16/2","Hata3")))),
IF(#REF!+BJ42=2015,
IF(#REF!=1,"15-16/1",
IF(#REF!=2,"15-16/2",
IF(#REF!=3,"16-17/1",
IF(#REF!=4,"16-17/2","Hata4")))),
IF(#REF!+BJ42=2016,
IF(#REF!=1,"16-17/1",
IF(#REF!=2,"16-17/2",
IF(#REF!=3,"17-18/1",
IF(#REF!=4,"17-18/2","Hata5")))),
IF(#REF!+BJ42=2017,
IF(#REF!=1,"17-18/1",
IF(#REF!=2,"17-18/2",
IF(#REF!=3,"18-19/1",
IF(#REF!=4,"18-19/2","Hata6")))),
IF(#REF!+BJ42=2018,
IF(#REF!=1,"18-19/1",
IF(#REF!=2,"18-19/2",
IF(#REF!=3,"19-20/1",
IF(#REF!=4,"19-20/2","Hata7")))),
IF(#REF!+BJ42=2019,
IF(#REF!=1,"19-20/1",
IF(#REF!=2,"19-20/2",
IF(#REF!=3,"20-21/1",
IF(#REF!=4,"20-21/2","Hata8")))),
IF(#REF!+BJ42=2020,
IF(#REF!=1,"20-21/1",
IF(#REF!=2,"20-21/2",
IF(#REF!=3,"21-22/1",
IF(#REF!=4,"21-22/2","Hata9")))),
IF(#REF!+BJ42=2021,
IF(#REF!=1,"21-22/1",
IF(#REF!=2,"21-22/2",
IF(#REF!=3,"22-23/1",
IF(#REF!=4,"22-23/2","Hata10")))),
IF(#REF!+BJ42=2022,
IF(#REF!=1,"22-23/1",
IF(#REF!=2,"22-23/2",
IF(#REF!=3,"23-24/1",
IF(#REF!=4,"23-24/2","Hata11")))),
IF(#REF!+BJ42=2023,
IF(#REF!=1,"23-24/1",
IF(#REF!=2,"23-24/2",
IF(#REF!=3,"24-25/1",
IF(#REF!=4,"24-25/2","Hata12")))),
)))))))))))),
IF(BB42="T",
IF(#REF!+BJ42=2012,
IF(#REF!=1,"12-13/1",
IF(#REF!=2,"12-13/2",
IF(#REF!=3,"12-13/3",
IF(#REF!=4,"13-14/1",
IF(#REF!=5,"13-14/2",
IF(#REF!=6,"13-14/3","Hata1")))))),
IF(#REF!+BJ42=2013,
IF(#REF!=1,"13-14/1",
IF(#REF!=2,"13-14/2",
IF(#REF!=3,"13-14/3",
IF(#REF!=4,"14-15/1",
IF(#REF!=5,"14-15/2",
IF(#REF!=6,"14-15/3","Hata2")))))),
IF(#REF!+BJ42=2014,
IF(#REF!=1,"14-15/1",
IF(#REF!=2,"14-15/2",
IF(#REF!=3,"14-15/3",
IF(#REF!=4,"15-16/1",
IF(#REF!=5,"15-16/2",
IF(#REF!=6,"15-16/3","Hata3")))))),
IF(AND(#REF!+#REF!&gt;2014,#REF!+#REF!&lt;2015,BJ42=1),
IF(#REF!=0.1,"14-15/0.1",
IF(#REF!=0.2,"14-15/0.2",
IF(#REF!=0.3,"14-15/0.3","Hata4"))),
IF(#REF!+BJ42=2015,
IF(#REF!=1,"15-16/1",
IF(#REF!=2,"15-16/2",
IF(#REF!=3,"15-16/3",
IF(#REF!=4,"16-17/1",
IF(#REF!=5,"16-17/2",
IF(#REF!=6,"16-17/3","Hata5")))))),
IF(#REF!+BJ42=2016,
IF(#REF!=1,"16-17/1",
IF(#REF!=2,"16-17/2",
IF(#REF!=3,"16-17/3",
IF(#REF!=4,"17-18/1",
IF(#REF!=5,"17-18/2",
IF(#REF!=6,"17-18/3","Hata6")))))),
IF(#REF!+BJ42=2017,
IF(#REF!=1,"17-18/1",
IF(#REF!=2,"17-18/2",
IF(#REF!=3,"17-18/3",
IF(#REF!=4,"18-19/1",
IF(#REF!=5,"18-19/2",
IF(#REF!=6,"18-19/3","Hata7")))))),
IF(#REF!+BJ42=2018,
IF(#REF!=1,"18-19/1",
IF(#REF!=2,"18-19/2",
IF(#REF!=3,"18-19/3",
IF(#REF!=4,"19-20/1",
IF(#REF!=5," 19-20/2",
IF(#REF!=6,"19-20/3","Hata8")))))),
IF(#REF!+BJ42=2019,
IF(#REF!=1,"19-20/1",
IF(#REF!=2,"19-20/2",
IF(#REF!=3,"19-20/3",
IF(#REF!=4,"20-21/1",
IF(#REF!=5,"20-21/2",
IF(#REF!=6,"20-21/3","Hata9")))))),
IF(#REF!+BJ42=2020,
IF(#REF!=1,"20-21/1",
IF(#REF!=2,"20-21/2",
IF(#REF!=3,"20-21/3",
IF(#REF!=4,"21-22/1",
IF(#REF!=5,"21-22/2",
IF(#REF!=6,"21-22/3","Hata10")))))),
IF(#REF!+BJ42=2021,
IF(#REF!=1,"21-22/1",
IF(#REF!=2,"21-22/2",
IF(#REF!=3,"21-22/3",
IF(#REF!=4,"22-23/1",
IF(#REF!=5,"22-23/2",
IF(#REF!=6,"22-23/3","Hata11")))))),
IF(#REF!+BJ42=2022,
IF(#REF!=1,"22-23/1",
IF(#REF!=2,"22-23/2",
IF(#REF!=3,"22-23/3",
IF(#REF!=4,"23-24/1",
IF(#REF!=5,"23-24/2",
IF(#REF!=6,"23-24/3","Hata12")))))),
IF(#REF!+BJ42=2023,
IF(#REF!=1,"23-24/1",
IF(#REF!=2,"23-24/2",
IF(#REF!=3,"23-24/3",
IF(#REF!=4,"24-25/1",
IF(#REF!=5,"24-25/2",
IF(#REF!=6,"24-25/3","Hata13")))))),
))))))))))))))
)</f>
        <v>#REF!</v>
      </c>
      <c r="G42" s="15">
        <v>0</v>
      </c>
      <c r="H42" s="14" t="s">
        <v>156</v>
      </c>
      <c r="I42" s="14">
        <v>238525</v>
      </c>
      <c r="J42" s="14" t="s">
        <v>157</v>
      </c>
      <c r="S42" s="16">
        <v>4</v>
      </c>
      <c r="T42" s="14">
        <f>VLOOKUP($S42,[1]sistem!$I$3:$L$10,2,FALSE)</f>
        <v>0</v>
      </c>
      <c r="U42" s="14">
        <f>VLOOKUP($S42,[1]sistem!$I$3:$L$10,3,FALSE)</f>
        <v>1</v>
      </c>
      <c r="V42" s="14">
        <f>VLOOKUP($S42,[1]sistem!$I$3:$L$10,4,FALSE)</f>
        <v>1</v>
      </c>
      <c r="W42" s="14" t="e">
        <f>VLOOKUP($BB42,[1]sistem!$I$13:$L$14,2,FALSE)*#REF!</f>
        <v>#REF!</v>
      </c>
      <c r="X42" s="14" t="e">
        <f>VLOOKUP($BB42,[1]sistem!$I$13:$L$14,3,FALSE)*#REF!</f>
        <v>#REF!</v>
      </c>
      <c r="Y42" s="14" t="e">
        <f>VLOOKUP($BB42,[1]sistem!$I$13:$L$14,4,FALSE)*#REF!</f>
        <v>#REF!</v>
      </c>
      <c r="Z42" s="14" t="e">
        <f t="shared" si="0"/>
        <v>#REF!</v>
      </c>
      <c r="AA42" s="14" t="e">
        <f t="shared" si="0"/>
        <v>#REF!</v>
      </c>
      <c r="AB42" s="14" t="e">
        <f t="shared" si="0"/>
        <v>#REF!</v>
      </c>
      <c r="AC42" s="14" t="e">
        <f t="shared" si="1"/>
        <v>#REF!</v>
      </c>
      <c r="AD42" s="14">
        <f>VLOOKUP(BB42,[1]sistem!$I$18:$J$19,2,FALSE)</f>
        <v>14</v>
      </c>
      <c r="AE42" s="14">
        <v>0.25</v>
      </c>
      <c r="AF42" s="14">
        <f>VLOOKUP($S42,[1]sistem!$I$3:$M$10,5,FALSE)</f>
        <v>1</v>
      </c>
      <c r="AG42" s="14">
        <v>4</v>
      </c>
      <c r="AI42" s="14">
        <f>AG42*AM42</f>
        <v>56</v>
      </c>
      <c r="AJ42" s="14">
        <f>VLOOKUP($S42,[1]sistem!$I$3:$N$10,6,FALSE)</f>
        <v>2</v>
      </c>
      <c r="AK42" s="14">
        <v>2</v>
      </c>
      <c r="AL42" s="14">
        <f t="shared" si="2"/>
        <v>4</v>
      </c>
      <c r="AM42" s="14">
        <f>VLOOKUP($BB42,[1]sistem!$I$18:$K$19,3,FALSE)</f>
        <v>14</v>
      </c>
      <c r="AN42" s="14" t="e">
        <f>AM42*#REF!</f>
        <v>#REF!</v>
      </c>
      <c r="AO42" s="14" t="e">
        <f t="shared" si="3"/>
        <v>#REF!</v>
      </c>
      <c r="AP42" s="14">
        <f t="shared" si="4"/>
        <v>25</v>
      </c>
      <c r="AQ42" s="14" t="e">
        <f t="shared" si="5"/>
        <v>#REF!</v>
      </c>
      <c r="AR42" s="14" t="e">
        <f>ROUND(AQ42-#REF!,0)</f>
        <v>#REF!</v>
      </c>
      <c r="AS42" s="14">
        <f>IF(BB42="s",IF(S42=0,0,
IF(S42=1,#REF!*4*4,
IF(S42=2,0,
IF(S42=3,#REF!*4*2,
IF(S42=4,0,
IF(S42=5,0,
IF(S42=6,0,
IF(S42=7,0)))))))),
IF(BB42="t",
IF(S42=0,0,
IF(S42=1,#REF!*4*4*0.8,
IF(S42=2,0,
IF(S42=3,#REF!*4*2*0.8,
IF(S42=4,0,
IF(S42=5,0,
IF(S42=6,0,
IF(S42=7,0))))))))))</f>
        <v>0</v>
      </c>
      <c r="AT42" s="14" t="e">
        <f>IF(BB42="s",
IF(S42=0,0,
IF(S42=1,0,
IF(S42=2,#REF!*4*2,
IF(S42=3,#REF!*4,
IF(S42=4,#REF!*4,
IF(S42=5,0,
IF(S42=6,0,
IF(S42=7,#REF!*4)))))))),
IF(BB42="t",
IF(S42=0,0,
IF(S42=1,0,
IF(S42=2,#REF!*4*2*0.8,
IF(S42=3,#REF!*4*0.8,
IF(S42=4,#REF!*4*0.8,
IF(S42=5,0,
IF(S42=6,0,
IF(S42=7,#REF!*4))))))))))</f>
        <v>#REF!</v>
      </c>
      <c r="AU42" s="14" t="e">
        <f>IF(BB42="s",
IF(S42=0,0,
IF(S42=1,#REF!*2,
IF(S42=2,#REF!*2,
IF(S42=3,#REF!*2,
IF(S42=4,#REF!*2,
IF(S42=5,#REF!*2,
IF(S42=6,#REF!*2,
IF(S42=7,#REF!*2)))))))),
IF(BB42="t",
IF(S42=0,#REF!*2*0.8,
IF(S42=1,#REF!*2*0.8,
IF(S42=2,#REF!*2*0.8,
IF(S42=3,#REF!*2*0.8,
IF(S42=4,#REF!*2*0.8,
IF(S42=5,#REF!*2*0.8,
IF(S42=6,#REF!*1*0.8,
IF(S42=7,#REF!*2))))))))))</f>
        <v>#REF!</v>
      </c>
      <c r="AV42" s="14" t="e">
        <f t="shared" si="6"/>
        <v>#REF!</v>
      </c>
      <c r="AW42" s="14" t="e">
        <f>IF(BB42="s",
IF(S42=0,0,
IF(S42=1,(14-2)*(#REF!+#REF!)/4*4,
IF(S42=2,(14-2)*(#REF!+#REF!)/4*2,
IF(S42=3,(14-2)*(#REF!+#REF!)/4*3,
IF(S42=4,(14-2)*(#REF!+#REF!)/4,
IF(S42=5,(14-2)*#REF!/4,
IF(S42=6,0,
IF(S42=7,(14)*#REF!)))))))),
IF(BB42="t",
IF(S42=0,0,
IF(S42=1,(11-2)*(#REF!+#REF!)/4*4,
IF(S42=2,(11-2)*(#REF!+#REF!)/4*2,
IF(S42=3,(11-2)*(#REF!+#REF!)/4*3,
IF(S42=4,(11-2)*(#REF!+#REF!)/4,
IF(S42=5,(11-2)*#REF!/4,
IF(S42=6,0,
IF(S42=7,(11)*#REF!))))))))))</f>
        <v>#REF!</v>
      </c>
      <c r="AX42" s="14" t="e">
        <f t="shared" si="7"/>
        <v>#REF!</v>
      </c>
      <c r="AY42" s="14">
        <f t="shared" si="8"/>
        <v>8</v>
      </c>
      <c r="AZ42" s="14">
        <f t="shared" si="9"/>
        <v>4</v>
      </c>
      <c r="BA42" s="14" t="e">
        <f t="shared" si="10"/>
        <v>#REF!</v>
      </c>
      <c r="BB42" s="14" t="s">
        <v>87</v>
      </c>
      <c r="BC42" s="14" t="e">
        <f>IF(BI42="A",0,IF(BB42="s",14*#REF!,IF(BB42="T",11*#REF!,"HATA")))</f>
        <v>#REF!</v>
      </c>
      <c r="BD42" s="14" t="e">
        <f t="shared" si="11"/>
        <v>#REF!</v>
      </c>
      <c r="BE42" s="14" t="e">
        <f t="shared" si="12"/>
        <v>#REF!</v>
      </c>
      <c r="BF42" s="14" t="e">
        <f>IF(BE42-#REF!=0,"DOĞRU","YANLIŞ")</f>
        <v>#REF!</v>
      </c>
      <c r="BG42" s="14" t="e">
        <f>#REF!-BE42</f>
        <v>#REF!</v>
      </c>
      <c r="BH42" s="14">
        <v>0</v>
      </c>
      <c r="BJ42" s="14">
        <v>0</v>
      </c>
      <c r="BL42" s="14">
        <v>4</v>
      </c>
      <c r="BN42" s="5" t="e">
        <f>#REF!*14</f>
        <v>#REF!</v>
      </c>
      <c r="BO42" s="6"/>
      <c r="BP42" s="7"/>
      <c r="BQ42" s="8"/>
      <c r="BR42" s="8"/>
      <c r="BS42" s="8"/>
      <c r="BT42" s="8"/>
      <c r="BU42" s="8"/>
      <c r="BV42" s="9"/>
      <c r="BW42" s="10"/>
      <c r="BX42" s="11"/>
      <c r="CE42" s="8"/>
      <c r="CF42" s="17"/>
      <c r="CG42" s="17"/>
      <c r="CH42" s="17"/>
      <c r="CI42" s="17"/>
    </row>
    <row r="43" spans="1:87" hidden="1" x14ac:dyDescent="0.25">
      <c r="A43" s="14" t="s">
        <v>91</v>
      </c>
      <c r="B43" s="14" t="s">
        <v>92</v>
      </c>
      <c r="C43" s="14" t="s">
        <v>92</v>
      </c>
      <c r="D43" s="15" t="s">
        <v>90</v>
      </c>
      <c r="E43" s="15" t="s">
        <v>90</v>
      </c>
      <c r="F43" s="15" t="e">
        <f>IF(BB43="S",
IF(#REF!+BJ43=2012,
IF(#REF!=1,"12-13/1",
IF(#REF!=2,"12-13/2",
IF(#REF!=3,"13-14/1",
IF(#REF!=4,"13-14/2","Hata1")))),
IF(#REF!+BJ43=2013,
IF(#REF!=1,"13-14/1",
IF(#REF!=2,"13-14/2",
IF(#REF!=3,"14-15/1",
IF(#REF!=4,"14-15/2","Hata2")))),
IF(#REF!+BJ43=2014,
IF(#REF!=1,"14-15/1",
IF(#REF!=2,"14-15/2",
IF(#REF!=3,"15-16/1",
IF(#REF!=4,"15-16/2","Hata3")))),
IF(#REF!+BJ43=2015,
IF(#REF!=1,"15-16/1",
IF(#REF!=2,"15-16/2",
IF(#REF!=3,"16-17/1",
IF(#REF!=4,"16-17/2","Hata4")))),
IF(#REF!+BJ43=2016,
IF(#REF!=1,"16-17/1",
IF(#REF!=2,"16-17/2",
IF(#REF!=3,"17-18/1",
IF(#REF!=4,"17-18/2","Hata5")))),
IF(#REF!+BJ43=2017,
IF(#REF!=1,"17-18/1",
IF(#REF!=2,"17-18/2",
IF(#REF!=3,"18-19/1",
IF(#REF!=4,"18-19/2","Hata6")))),
IF(#REF!+BJ43=2018,
IF(#REF!=1,"18-19/1",
IF(#REF!=2,"18-19/2",
IF(#REF!=3,"19-20/1",
IF(#REF!=4,"19-20/2","Hata7")))),
IF(#REF!+BJ43=2019,
IF(#REF!=1,"19-20/1",
IF(#REF!=2,"19-20/2",
IF(#REF!=3,"20-21/1",
IF(#REF!=4,"20-21/2","Hata8")))),
IF(#REF!+BJ43=2020,
IF(#REF!=1,"20-21/1",
IF(#REF!=2,"20-21/2",
IF(#REF!=3,"21-22/1",
IF(#REF!=4,"21-22/2","Hata9")))),
IF(#REF!+BJ43=2021,
IF(#REF!=1,"21-22/1",
IF(#REF!=2,"21-22/2",
IF(#REF!=3,"22-23/1",
IF(#REF!=4,"22-23/2","Hata10")))),
IF(#REF!+BJ43=2022,
IF(#REF!=1,"22-23/1",
IF(#REF!=2,"22-23/2",
IF(#REF!=3,"23-24/1",
IF(#REF!=4,"23-24/2","Hata11")))),
IF(#REF!+BJ43=2023,
IF(#REF!=1,"23-24/1",
IF(#REF!=2,"23-24/2",
IF(#REF!=3,"24-25/1",
IF(#REF!=4,"24-25/2","Hata12")))),
)))))))))))),
IF(BB43="T",
IF(#REF!+BJ43=2012,
IF(#REF!=1,"12-13/1",
IF(#REF!=2,"12-13/2",
IF(#REF!=3,"12-13/3",
IF(#REF!=4,"13-14/1",
IF(#REF!=5,"13-14/2",
IF(#REF!=6,"13-14/3","Hata1")))))),
IF(#REF!+BJ43=2013,
IF(#REF!=1,"13-14/1",
IF(#REF!=2,"13-14/2",
IF(#REF!=3,"13-14/3",
IF(#REF!=4,"14-15/1",
IF(#REF!=5,"14-15/2",
IF(#REF!=6,"14-15/3","Hata2")))))),
IF(#REF!+BJ43=2014,
IF(#REF!=1,"14-15/1",
IF(#REF!=2,"14-15/2",
IF(#REF!=3,"14-15/3",
IF(#REF!=4,"15-16/1",
IF(#REF!=5,"15-16/2",
IF(#REF!=6,"15-16/3","Hata3")))))),
IF(AND(#REF!+#REF!&gt;2014,#REF!+#REF!&lt;2015,BJ43=1),
IF(#REF!=0.1,"14-15/0.1",
IF(#REF!=0.2,"14-15/0.2",
IF(#REF!=0.3,"14-15/0.3","Hata4"))),
IF(#REF!+BJ43=2015,
IF(#REF!=1,"15-16/1",
IF(#REF!=2,"15-16/2",
IF(#REF!=3,"15-16/3",
IF(#REF!=4,"16-17/1",
IF(#REF!=5,"16-17/2",
IF(#REF!=6,"16-17/3","Hata5")))))),
IF(#REF!+BJ43=2016,
IF(#REF!=1,"16-17/1",
IF(#REF!=2,"16-17/2",
IF(#REF!=3,"16-17/3",
IF(#REF!=4,"17-18/1",
IF(#REF!=5,"17-18/2",
IF(#REF!=6,"17-18/3","Hata6")))))),
IF(#REF!+BJ43=2017,
IF(#REF!=1,"17-18/1",
IF(#REF!=2,"17-18/2",
IF(#REF!=3,"17-18/3",
IF(#REF!=4,"18-19/1",
IF(#REF!=5,"18-19/2",
IF(#REF!=6,"18-19/3","Hata7")))))),
IF(#REF!+BJ43=2018,
IF(#REF!=1,"18-19/1",
IF(#REF!=2,"18-19/2",
IF(#REF!=3,"18-19/3",
IF(#REF!=4,"19-20/1",
IF(#REF!=5," 19-20/2",
IF(#REF!=6,"19-20/3","Hata8")))))),
IF(#REF!+BJ43=2019,
IF(#REF!=1,"19-20/1",
IF(#REF!=2,"19-20/2",
IF(#REF!=3,"19-20/3",
IF(#REF!=4,"20-21/1",
IF(#REF!=5,"20-21/2",
IF(#REF!=6,"20-21/3","Hata9")))))),
IF(#REF!+BJ43=2020,
IF(#REF!=1,"20-21/1",
IF(#REF!=2,"20-21/2",
IF(#REF!=3,"20-21/3",
IF(#REF!=4,"21-22/1",
IF(#REF!=5,"21-22/2",
IF(#REF!=6,"21-22/3","Hata10")))))),
IF(#REF!+BJ43=2021,
IF(#REF!=1,"21-22/1",
IF(#REF!=2,"21-22/2",
IF(#REF!=3,"21-22/3",
IF(#REF!=4,"22-23/1",
IF(#REF!=5,"22-23/2",
IF(#REF!=6,"22-23/3","Hata11")))))),
IF(#REF!+BJ43=2022,
IF(#REF!=1,"22-23/1",
IF(#REF!=2,"22-23/2",
IF(#REF!=3,"22-23/3",
IF(#REF!=4,"23-24/1",
IF(#REF!=5,"23-24/2",
IF(#REF!=6,"23-24/3","Hata12")))))),
IF(#REF!+BJ43=2023,
IF(#REF!=1,"23-24/1",
IF(#REF!=2,"23-24/2",
IF(#REF!=3,"23-24/3",
IF(#REF!=4,"24-25/1",
IF(#REF!=5,"24-25/2",
IF(#REF!=6,"24-25/3","Hata13")))))),
))))))))))))))
)</f>
        <v>#REF!</v>
      </c>
      <c r="G43" s="15"/>
      <c r="H43" s="14" t="s">
        <v>156</v>
      </c>
      <c r="I43" s="14">
        <v>238525</v>
      </c>
      <c r="J43" s="14" t="s">
        <v>157</v>
      </c>
      <c r="L43" s="14">
        <v>4358</v>
      </c>
      <c r="S43" s="16">
        <v>0</v>
      </c>
      <c r="T43" s="14">
        <f>VLOOKUP($S43,[1]sistem!$I$3:$L$10,2,FALSE)</f>
        <v>0</v>
      </c>
      <c r="U43" s="14">
        <f>VLOOKUP($S43,[1]sistem!$I$3:$L$10,3,FALSE)</f>
        <v>0</v>
      </c>
      <c r="V43" s="14">
        <f>VLOOKUP($S43,[1]sistem!$I$3:$L$10,4,FALSE)</f>
        <v>0</v>
      </c>
      <c r="W43" s="14" t="e">
        <f>VLOOKUP($BB43,[1]sistem!$I$13:$L$14,2,FALSE)*#REF!</f>
        <v>#REF!</v>
      </c>
      <c r="X43" s="14" t="e">
        <f>VLOOKUP($BB43,[1]sistem!$I$13:$L$14,3,FALSE)*#REF!</f>
        <v>#REF!</v>
      </c>
      <c r="Y43" s="14" t="e">
        <f>VLOOKUP($BB43,[1]sistem!$I$13:$L$14,4,FALSE)*#REF!</f>
        <v>#REF!</v>
      </c>
      <c r="Z43" s="14" t="e">
        <f t="shared" si="0"/>
        <v>#REF!</v>
      </c>
      <c r="AA43" s="14" t="e">
        <f t="shared" si="0"/>
        <v>#REF!</v>
      </c>
      <c r="AB43" s="14" t="e">
        <f t="shared" si="0"/>
        <v>#REF!</v>
      </c>
      <c r="AC43" s="14" t="e">
        <f t="shared" si="1"/>
        <v>#REF!</v>
      </c>
      <c r="AD43" s="14">
        <f>VLOOKUP(BB43,[1]sistem!$I$18:$J$19,2,FALSE)</f>
        <v>14</v>
      </c>
      <c r="AE43" s="14">
        <v>0.25</v>
      </c>
      <c r="AF43" s="14">
        <f>VLOOKUP($S43,[1]sistem!$I$3:$M$10,5,FALSE)</f>
        <v>0</v>
      </c>
      <c r="AI43" s="14" t="e">
        <f>(#REF!+#REF!)*AD43</f>
        <v>#REF!</v>
      </c>
      <c r="AJ43" s="14">
        <f>VLOOKUP($S43,[1]sistem!$I$3:$N$10,6,FALSE)</f>
        <v>0</v>
      </c>
      <c r="AK43" s="14">
        <v>2</v>
      </c>
      <c r="AL43" s="14">
        <f t="shared" si="2"/>
        <v>0</v>
      </c>
      <c r="AM43" s="14">
        <f>VLOOKUP($BB43,[1]sistem!$I$18:$K$19,3,FALSE)</f>
        <v>14</v>
      </c>
      <c r="AN43" s="14" t="e">
        <f>AM43*#REF!</f>
        <v>#REF!</v>
      </c>
      <c r="AO43" s="14" t="e">
        <f t="shared" si="3"/>
        <v>#REF!</v>
      </c>
      <c r="AP43" s="14">
        <f t="shared" si="4"/>
        <v>25</v>
      </c>
      <c r="AQ43" s="14" t="e">
        <f t="shared" si="5"/>
        <v>#REF!</v>
      </c>
      <c r="AR43" s="14" t="e">
        <f>ROUND(AQ43-#REF!,0)</f>
        <v>#REF!</v>
      </c>
      <c r="AS43" s="14">
        <f>IF(BB43="s",IF(S43=0,0,
IF(S43=1,#REF!*4*4,
IF(S43=2,0,
IF(S43=3,#REF!*4*2,
IF(S43=4,0,
IF(S43=5,0,
IF(S43=6,0,
IF(S43=7,0)))))))),
IF(BB43="t",
IF(S43=0,0,
IF(S43=1,#REF!*4*4*0.8,
IF(S43=2,0,
IF(S43=3,#REF!*4*2*0.8,
IF(S43=4,0,
IF(S43=5,0,
IF(S43=6,0,
IF(S43=7,0))))))))))</f>
        <v>0</v>
      </c>
      <c r="AT43" s="14">
        <f>IF(BB43="s",
IF(S43=0,0,
IF(S43=1,0,
IF(S43=2,#REF!*4*2,
IF(S43=3,#REF!*4,
IF(S43=4,#REF!*4,
IF(S43=5,0,
IF(S43=6,0,
IF(S43=7,#REF!*4)))))))),
IF(BB43="t",
IF(S43=0,0,
IF(S43=1,0,
IF(S43=2,#REF!*4*2*0.8,
IF(S43=3,#REF!*4*0.8,
IF(S43=4,#REF!*4*0.8,
IF(S43=5,0,
IF(S43=6,0,
IF(S43=7,#REF!*4))))))))))</f>
        <v>0</v>
      </c>
      <c r="AU43" s="14">
        <f>IF(BB43="s",
IF(S43=0,0,
IF(S43=1,#REF!*2,
IF(S43=2,#REF!*2,
IF(S43=3,#REF!*2,
IF(S43=4,#REF!*2,
IF(S43=5,#REF!*2,
IF(S43=6,#REF!*2,
IF(S43=7,#REF!*2)))))))),
IF(BB43="t",
IF(S43=0,#REF!*2*0.8,
IF(S43=1,#REF!*2*0.8,
IF(S43=2,#REF!*2*0.8,
IF(S43=3,#REF!*2*0.8,
IF(S43=4,#REF!*2*0.8,
IF(S43=5,#REF!*2*0.8,
IF(S43=6,#REF!*1*0.8,
IF(S43=7,#REF!*2))))))))))</f>
        <v>0</v>
      </c>
      <c r="AV43" s="14" t="e">
        <f t="shared" si="6"/>
        <v>#REF!</v>
      </c>
      <c r="AW43" s="14">
        <f>IF(BB43="s",
IF(S43=0,0,
IF(S43=1,(14-2)*(#REF!+#REF!)/4*4,
IF(S43=2,(14-2)*(#REF!+#REF!)/4*2,
IF(S43=3,(14-2)*(#REF!+#REF!)/4*3,
IF(S43=4,(14-2)*(#REF!+#REF!)/4,
IF(S43=5,(14-2)*#REF!/4,
IF(S43=6,0,
IF(S43=7,(14)*#REF!)))))))),
IF(BB43="t",
IF(S43=0,0,
IF(S43=1,(11-2)*(#REF!+#REF!)/4*4,
IF(S43=2,(11-2)*(#REF!+#REF!)/4*2,
IF(S43=3,(11-2)*(#REF!+#REF!)/4*3,
IF(S43=4,(11-2)*(#REF!+#REF!)/4,
IF(S43=5,(11-2)*#REF!/4,
IF(S43=6,0,
IF(S43=7,(11)*#REF!))))))))))</f>
        <v>0</v>
      </c>
      <c r="AX43" s="14" t="e">
        <f t="shared" si="7"/>
        <v>#REF!</v>
      </c>
      <c r="AY43" s="14">
        <f t="shared" si="8"/>
        <v>0</v>
      </c>
      <c r="AZ43" s="14">
        <f t="shared" si="9"/>
        <v>0</v>
      </c>
      <c r="BA43" s="14">
        <f t="shared" si="10"/>
        <v>0</v>
      </c>
      <c r="BB43" s="14" t="s">
        <v>87</v>
      </c>
      <c r="BC43" s="14">
        <f>IF(BI43="A",0,IF(BB43="s",14*#REF!,IF(BB43="T",11*#REF!,"HATA")))</f>
        <v>0</v>
      </c>
      <c r="BD43" s="14">
        <f t="shared" si="11"/>
        <v>0</v>
      </c>
      <c r="BE43" s="14">
        <f t="shared" si="12"/>
        <v>0</v>
      </c>
      <c r="BF43" s="14" t="e">
        <f>IF(BE43-#REF!=0,"DOĞRU","YANLIŞ")</f>
        <v>#REF!</v>
      </c>
      <c r="BG43" s="14" t="e">
        <f>#REF!-BE43</f>
        <v>#REF!</v>
      </c>
      <c r="BH43" s="14">
        <v>0</v>
      </c>
      <c r="BI43" s="14" t="s">
        <v>93</v>
      </c>
      <c r="BJ43" s="14">
        <v>0</v>
      </c>
      <c r="BL43" s="14">
        <v>0</v>
      </c>
      <c r="BN43" s="5" t="e">
        <f>#REF!*14</f>
        <v>#REF!</v>
      </c>
      <c r="BO43" s="6"/>
      <c r="BP43" s="7"/>
      <c r="BQ43" s="8"/>
      <c r="BR43" s="8"/>
      <c r="BS43" s="8"/>
      <c r="BT43" s="8"/>
      <c r="BU43" s="8"/>
      <c r="BV43" s="9"/>
      <c r="BW43" s="10"/>
      <c r="BX43" s="11"/>
      <c r="CE43" s="8"/>
      <c r="CF43" s="17"/>
      <c r="CG43" s="17"/>
      <c r="CH43" s="17"/>
      <c r="CI43" s="17"/>
    </row>
    <row r="44" spans="1:87" hidden="1" x14ac:dyDescent="0.25">
      <c r="A44" s="14" t="s">
        <v>96</v>
      </c>
      <c r="B44" s="14" t="s">
        <v>97</v>
      </c>
      <c r="C44" s="14" t="s">
        <v>97</v>
      </c>
      <c r="D44" s="15" t="s">
        <v>90</v>
      </c>
      <c r="E44" s="15" t="s">
        <v>90</v>
      </c>
      <c r="F44" s="15" t="e">
        <f>IF(BB44="S",
IF(#REF!+BJ44=2012,
IF(#REF!=1,"12-13/1",
IF(#REF!=2,"12-13/2",
IF(#REF!=3,"13-14/1",
IF(#REF!=4,"13-14/2","Hata1")))),
IF(#REF!+BJ44=2013,
IF(#REF!=1,"13-14/1",
IF(#REF!=2,"13-14/2",
IF(#REF!=3,"14-15/1",
IF(#REF!=4,"14-15/2","Hata2")))),
IF(#REF!+BJ44=2014,
IF(#REF!=1,"14-15/1",
IF(#REF!=2,"14-15/2",
IF(#REF!=3,"15-16/1",
IF(#REF!=4,"15-16/2","Hata3")))),
IF(#REF!+BJ44=2015,
IF(#REF!=1,"15-16/1",
IF(#REF!=2,"15-16/2",
IF(#REF!=3,"16-17/1",
IF(#REF!=4,"16-17/2","Hata4")))),
IF(#REF!+BJ44=2016,
IF(#REF!=1,"16-17/1",
IF(#REF!=2,"16-17/2",
IF(#REF!=3,"17-18/1",
IF(#REF!=4,"17-18/2","Hata5")))),
IF(#REF!+BJ44=2017,
IF(#REF!=1,"17-18/1",
IF(#REF!=2,"17-18/2",
IF(#REF!=3,"18-19/1",
IF(#REF!=4,"18-19/2","Hata6")))),
IF(#REF!+BJ44=2018,
IF(#REF!=1,"18-19/1",
IF(#REF!=2,"18-19/2",
IF(#REF!=3,"19-20/1",
IF(#REF!=4,"19-20/2","Hata7")))),
IF(#REF!+BJ44=2019,
IF(#REF!=1,"19-20/1",
IF(#REF!=2,"19-20/2",
IF(#REF!=3,"20-21/1",
IF(#REF!=4,"20-21/2","Hata8")))),
IF(#REF!+BJ44=2020,
IF(#REF!=1,"20-21/1",
IF(#REF!=2,"20-21/2",
IF(#REF!=3,"21-22/1",
IF(#REF!=4,"21-22/2","Hata9")))),
IF(#REF!+BJ44=2021,
IF(#REF!=1,"21-22/1",
IF(#REF!=2,"21-22/2",
IF(#REF!=3,"22-23/1",
IF(#REF!=4,"22-23/2","Hata10")))),
IF(#REF!+BJ44=2022,
IF(#REF!=1,"22-23/1",
IF(#REF!=2,"22-23/2",
IF(#REF!=3,"23-24/1",
IF(#REF!=4,"23-24/2","Hata11")))),
IF(#REF!+BJ44=2023,
IF(#REF!=1,"23-24/1",
IF(#REF!=2,"23-24/2",
IF(#REF!=3,"24-25/1",
IF(#REF!=4,"24-25/2","Hata12")))),
)))))))))))),
IF(BB44="T",
IF(#REF!+BJ44=2012,
IF(#REF!=1,"12-13/1",
IF(#REF!=2,"12-13/2",
IF(#REF!=3,"12-13/3",
IF(#REF!=4,"13-14/1",
IF(#REF!=5,"13-14/2",
IF(#REF!=6,"13-14/3","Hata1")))))),
IF(#REF!+BJ44=2013,
IF(#REF!=1,"13-14/1",
IF(#REF!=2,"13-14/2",
IF(#REF!=3,"13-14/3",
IF(#REF!=4,"14-15/1",
IF(#REF!=5,"14-15/2",
IF(#REF!=6,"14-15/3","Hata2")))))),
IF(#REF!+BJ44=2014,
IF(#REF!=1,"14-15/1",
IF(#REF!=2,"14-15/2",
IF(#REF!=3,"14-15/3",
IF(#REF!=4,"15-16/1",
IF(#REF!=5,"15-16/2",
IF(#REF!=6,"15-16/3","Hata3")))))),
IF(AND(#REF!+#REF!&gt;2014,#REF!+#REF!&lt;2015,BJ44=1),
IF(#REF!=0.1,"14-15/0.1",
IF(#REF!=0.2,"14-15/0.2",
IF(#REF!=0.3,"14-15/0.3","Hata4"))),
IF(#REF!+BJ44=2015,
IF(#REF!=1,"15-16/1",
IF(#REF!=2,"15-16/2",
IF(#REF!=3,"15-16/3",
IF(#REF!=4,"16-17/1",
IF(#REF!=5,"16-17/2",
IF(#REF!=6,"16-17/3","Hata5")))))),
IF(#REF!+BJ44=2016,
IF(#REF!=1,"16-17/1",
IF(#REF!=2,"16-17/2",
IF(#REF!=3,"16-17/3",
IF(#REF!=4,"17-18/1",
IF(#REF!=5,"17-18/2",
IF(#REF!=6,"17-18/3","Hata6")))))),
IF(#REF!+BJ44=2017,
IF(#REF!=1,"17-18/1",
IF(#REF!=2,"17-18/2",
IF(#REF!=3,"17-18/3",
IF(#REF!=4,"18-19/1",
IF(#REF!=5,"18-19/2",
IF(#REF!=6,"18-19/3","Hata7")))))),
IF(#REF!+BJ44=2018,
IF(#REF!=1,"18-19/1",
IF(#REF!=2,"18-19/2",
IF(#REF!=3,"18-19/3",
IF(#REF!=4,"19-20/1",
IF(#REF!=5," 19-20/2",
IF(#REF!=6,"19-20/3","Hata8")))))),
IF(#REF!+BJ44=2019,
IF(#REF!=1,"19-20/1",
IF(#REF!=2,"19-20/2",
IF(#REF!=3,"19-20/3",
IF(#REF!=4,"20-21/1",
IF(#REF!=5,"20-21/2",
IF(#REF!=6,"20-21/3","Hata9")))))),
IF(#REF!+BJ44=2020,
IF(#REF!=1,"20-21/1",
IF(#REF!=2,"20-21/2",
IF(#REF!=3,"20-21/3",
IF(#REF!=4,"21-22/1",
IF(#REF!=5,"21-22/2",
IF(#REF!=6,"21-22/3","Hata10")))))),
IF(#REF!+BJ44=2021,
IF(#REF!=1,"21-22/1",
IF(#REF!=2,"21-22/2",
IF(#REF!=3,"21-22/3",
IF(#REF!=4,"22-23/1",
IF(#REF!=5,"22-23/2",
IF(#REF!=6,"22-23/3","Hata11")))))),
IF(#REF!+BJ44=2022,
IF(#REF!=1,"22-23/1",
IF(#REF!=2,"22-23/2",
IF(#REF!=3,"22-23/3",
IF(#REF!=4,"23-24/1",
IF(#REF!=5,"23-24/2",
IF(#REF!=6,"23-24/3","Hata12")))))),
IF(#REF!+BJ44=2023,
IF(#REF!=1,"23-24/1",
IF(#REF!=2,"23-24/2",
IF(#REF!=3,"23-24/3",
IF(#REF!=4,"24-25/1",
IF(#REF!=5,"24-25/2",
IF(#REF!=6,"24-25/3","Hata13")))))),
))))))))))))))
)</f>
        <v>#REF!</v>
      </c>
      <c r="G44" s="15"/>
      <c r="H44" s="14" t="s">
        <v>156</v>
      </c>
      <c r="I44" s="14">
        <v>238525</v>
      </c>
      <c r="J44" s="14" t="s">
        <v>157</v>
      </c>
      <c r="Q44" s="14" t="s">
        <v>98</v>
      </c>
      <c r="R44" s="14" t="s">
        <v>98</v>
      </c>
      <c r="S44" s="16">
        <v>0</v>
      </c>
      <c r="T44" s="14">
        <f>VLOOKUP($S44,[1]sistem!$I$3:$L$10,2,FALSE)</f>
        <v>0</v>
      </c>
      <c r="U44" s="14">
        <f>VLOOKUP($S44,[1]sistem!$I$3:$L$10,3,FALSE)</f>
        <v>0</v>
      </c>
      <c r="V44" s="14">
        <f>VLOOKUP($S44,[1]sistem!$I$3:$L$10,4,FALSE)</f>
        <v>0</v>
      </c>
      <c r="W44" s="14" t="e">
        <f>VLOOKUP($BB44,[1]sistem!$I$13:$L$14,2,FALSE)*#REF!</f>
        <v>#REF!</v>
      </c>
      <c r="X44" s="14" t="e">
        <f>VLOOKUP($BB44,[1]sistem!$I$13:$L$14,3,FALSE)*#REF!</f>
        <v>#REF!</v>
      </c>
      <c r="Y44" s="14" t="e">
        <f>VLOOKUP($BB44,[1]sistem!$I$13:$L$14,4,FALSE)*#REF!</f>
        <v>#REF!</v>
      </c>
      <c r="Z44" s="14" t="e">
        <f t="shared" si="0"/>
        <v>#REF!</v>
      </c>
      <c r="AA44" s="14" t="e">
        <f t="shared" si="0"/>
        <v>#REF!</v>
      </c>
      <c r="AB44" s="14" t="e">
        <f t="shared" si="0"/>
        <v>#REF!</v>
      </c>
      <c r="AC44" s="14" t="e">
        <f t="shared" si="1"/>
        <v>#REF!</v>
      </c>
      <c r="AD44" s="14">
        <f>VLOOKUP(BB44,[1]sistem!$I$18:$J$19,2,FALSE)</f>
        <v>14</v>
      </c>
      <c r="AE44" s="14">
        <v>0.25</v>
      </c>
      <c r="AF44" s="14">
        <f>VLOOKUP($S44,[1]sistem!$I$3:$M$10,5,FALSE)</f>
        <v>0</v>
      </c>
      <c r="AI44" s="14" t="e">
        <f>(#REF!+#REF!)*AD44</f>
        <v>#REF!</v>
      </c>
      <c r="AJ44" s="14">
        <f>VLOOKUP($S44,[1]sistem!$I$3:$N$10,6,FALSE)</f>
        <v>0</v>
      </c>
      <c r="AK44" s="14">
        <v>2</v>
      </c>
      <c r="AL44" s="14">
        <f t="shared" si="2"/>
        <v>0</v>
      </c>
      <c r="AM44" s="14">
        <f>VLOOKUP($BB44,[1]sistem!$I$18:$K$19,3,FALSE)</f>
        <v>14</v>
      </c>
      <c r="AN44" s="14" t="e">
        <f>AM44*#REF!</f>
        <v>#REF!</v>
      </c>
      <c r="AO44" s="14" t="e">
        <f t="shared" si="3"/>
        <v>#REF!</v>
      </c>
      <c r="AP44" s="14">
        <f t="shared" si="4"/>
        <v>25</v>
      </c>
      <c r="AQ44" s="14" t="e">
        <f t="shared" si="5"/>
        <v>#REF!</v>
      </c>
      <c r="AR44" s="14" t="e">
        <f>ROUND(AQ44-#REF!,0)</f>
        <v>#REF!</v>
      </c>
      <c r="AS44" s="14">
        <f>IF(BB44="s",IF(S44=0,0,
IF(S44=1,#REF!*4*4,
IF(S44=2,0,
IF(S44=3,#REF!*4*2,
IF(S44=4,0,
IF(S44=5,0,
IF(S44=6,0,
IF(S44=7,0)))))))),
IF(BB44="t",
IF(S44=0,0,
IF(S44=1,#REF!*4*4*0.8,
IF(S44=2,0,
IF(S44=3,#REF!*4*2*0.8,
IF(S44=4,0,
IF(S44=5,0,
IF(S44=6,0,
IF(S44=7,0))))))))))</f>
        <v>0</v>
      </c>
      <c r="AT44" s="14">
        <f>IF(BB44="s",
IF(S44=0,0,
IF(S44=1,0,
IF(S44=2,#REF!*4*2,
IF(S44=3,#REF!*4,
IF(S44=4,#REF!*4,
IF(S44=5,0,
IF(S44=6,0,
IF(S44=7,#REF!*4)))))))),
IF(BB44="t",
IF(S44=0,0,
IF(S44=1,0,
IF(S44=2,#REF!*4*2*0.8,
IF(S44=3,#REF!*4*0.8,
IF(S44=4,#REF!*4*0.8,
IF(S44=5,0,
IF(S44=6,0,
IF(S44=7,#REF!*4))))))))))</f>
        <v>0</v>
      </c>
      <c r="AU44" s="14">
        <f>IF(BB44="s",
IF(S44=0,0,
IF(S44=1,#REF!*2,
IF(S44=2,#REF!*2,
IF(S44=3,#REF!*2,
IF(S44=4,#REF!*2,
IF(S44=5,#REF!*2,
IF(S44=6,#REF!*2,
IF(S44=7,#REF!*2)))))))),
IF(BB44="t",
IF(S44=0,#REF!*2*0.8,
IF(S44=1,#REF!*2*0.8,
IF(S44=2,#REF!*2*0.8,
IF(S44=3,#REF!*2*0.8,
IF(S44=4,#REF!*2*0.8,
IF(S44=5,#REF!*2*0.8,
IF(S44=6,#REF!*1*0.8,
IF(S44=7,#REF!*2))))))))))</f>
        <v>0</v>
      </c>
      <c r="AV44" s="14" t="e">
        <f t="shared" si="6"/>
        <v>#REF!</v>
      </c>
      <c r="AW44" s="14">
        <f>IF(BB44="s",
IF(S44=0,0,
IF(S44=1,(14-2)*(#REF!+#REF!)/4*4,
IF(S44=2,(14-2)*(#REF!+#REF!)/4*2,
IF(S44=3,(14-2)*(#REF!+#REF!)/4*3,
IF(S44=4,(14-2)*(#REF!+#REF!)/4,
IF(S44=5,(14-2)*#REF!/4,
IF(S44=6,0,
IF(S44=7,(14)*#REF!)))))))),
IF(BB44="t",
IF(S44=0,0,
IF(S44=1,(11-2)*(#REF!+#REF!)/4*4,
IF(S44=2,(11-2)*(#REF!+#REF!)/4*2,
IF(S44=3,(11-2)*(#REF!+#REF!)/4*3,
IF(S44=4,(11-2)*(#REF!+#REF!)/4,
IF(S44=5,(11-2)*#REF!/4,
IF(S44=6,0,
IF(S44=7,(11)*#REF!))))))))))</f>
        <v>0</v>
      </c>
      <c r="AX44" s="14" t="e">
        <f t="shared" si="7"/>
        <v>#REF!</v>
      </c>
      <c r="AY44" s="14">
        <f t="shared" si="8"/>
        <v>0</v>
      </c>
      <c r="AZ44" s="14">
        <f t="shared" si="9"/>
        <v>0</v>
      </c>
      <c r="BA44" s="14">
        <f t="shared" si="10"/>
        <v>0</v>
      </c>
      <c r="BB44" s="14" t="s">
        <v>87</v>
      </c>
      <c r="BC44" s="14" t="e">
        <f>IF(BI44="A",0,IF(BB44="s",14*#REF!,IF(BB44="T",11*#REF!,"HATA")))</f>
        <v>#REF!</v>
      </c>
      <c r="BD44" s="14" t="e">
        <f t="shared" si="11"/>
        <v>#REF!</v>
      </c>
      <c r="BE44" s="14" t="e">
        <f t="shared" si="12"/>
        <v>#REF!</v>
      </c>
      <c r="BF44" s="14" t="e">
        <f>IF(BE44-#REF!=0,"DOĞRU","YANLIŞ")</f>
        <v>#REF!</v>
      </c>
      <c r="BG44" s="14" t="e">
        <f>#REF!-BE44</f>
        <v>#REF!</v>
      </c>
      <c r="BH44" s="14">
        <v>0</v>
      </c>
      <c r="BJ44" s="14">
        <v>0</v>
      </c>
      <c r="BL44" s="14">
        <v>0</v>
      </c>
      <c r="BN44" s="5" t="e">
        <f>#REF!*14</f>
        <v>#REF!</v>
      </c>
      <c r="BO44" s="6"/>
      <c r="BP44" s="7"/>
      <c r="BQ44" s="8"/>
      <c r="BR44" s="8"/>
      <c r="BS44" s="8"/>
      <c r="BT44" s="8"/>
      <c r="BU44" s="8"/>
      <c r="BV44" s="9"/>
      <c r="BW44" s="10"/>
      <c r="BX44" s="11"/>
      <c r="CE44" s="8"/>
      <c r="CF44" s="17"/>
      <c r="CG44" s="17"/>
      <c r="CH44" s="17"/>
      <c r="CI44" s="17"/>
    </row>
    <row r="45" spans="1:87" hidden="1" x14ac:dyDescent="0.25">
      <c r="A45" s="14" t="s">
        <v>138</v>
      </c>
      <c r="B45" s="14" t="s">
        <v>139</v>
      </c>
      <c r="C45" s="14" t="s">
        <v>139</v>
      </c>
      <c r="D45" s="15" t="s">
        <v>84</v>
      </c>
      <c r="E45" s="15">
        <v>3</v>
      </c>
      <c r="F45" s="15" t="e">
        <f>IF(BB45="S",
IF(#REF!+BJ45=2012,
IF(#REF!=1,"12-13/1",
IF(#REF!=2,"12-13/2",
IF(#REF!=3,"13-14/1",
IF(#REF!=4,"13-14/2","Hata1")))),
IF(#REF!+BJ45=2013,
IF(#REF!=1,"13-14/1",
IF(#REF!=2,"13-14/2",
IF(#REF!=3,"14-15/1",
IF(#REF!=4,"14-15/2","Hata2")))),
IF(#REF!+BJ45=2014,
IF(#REF!=1,"14-15/1",
IF(#REF!=2,"14-15/2",
IF(#REF!=3,"15-16/1",
IF(#REF!=4,"15-16/2","Hata3")))),
IF(#REF!+BJ45=2015,
IF(#REF!=1,"15-16/1",
IF(#REF!=2,"15-16/2",
IF(#REF!=3,"16-17/1",
IF(#REF!=4,"16-17/2","Hata4")))),
IF(#REF!+BJ45=2016,
IF(#REF!=1,"16-17/1",
IF(#REF!=2,"16-17/2",
IF(#REF!=3,"17-18/1",
IF(#REF!=4,"17-18/2","Hata5")))),
IF(#REF!+BJ45=2017,
IF(#REF!=1,"17-18/1",
IF(#REF!=2,"17-18/2",
IF(#REF!=3,"18-19/1",
IF(#REF!=4,"18-19/2","Hata6")))),
IF(#REF!+BJ45=2018,
IF(#REF!=1,"18-19/1",
IF(#REF!=2,"18-19/2",
IF(#REF!=3,"19-20/1",
IF(#REF!=4,"19-20/2","Hata7")))),
IF(#REF!+BJ45=2019,
IF(#REF!=1,"19-20/1",
IF(#REF!=2,"19-20/2",
IF(#REF!=3,"20-21/1",
IF(#REF!=4,"20-21/2","Hata8")))),
IF(#REF!+BJ45=2020,
IF(#REF!=1,"20-21/1",
IF(#REF!=2,"20-21/2",
IF(#REF!=3,"21-22/1",
IF(#REF!=4,"21-22/2","Hata9")))),
IF(#REF!+BJ45=2021,
IF(#REF!=1,"21-22/1",
IF(#REF!=2,"21-22/2",
IF(#REF!=3,"22-23/1",
IF(#REF!=4,"22-23/2","Hata10")))),
IF(#REF!+BJ45=2022,
IF(#REF!=1,"22-23/1",
IF(#REF!=2,"22-23/2",
IF(#REF!=3,"23-24/1",
IF(#REF!=4,"23-24/2","Hata11")))),
IF(#REF!+BJ45=2023,
IF(#REF!=1,"23-24/1",
IF(#REF!=2,"23-24/2",
IF(#REF!=3,"24-25/1",
IF(#REF!=4,"24-25/2","Hata12")))),
)))))))))))),
IF(BB45="T",
IF(#REF!+BJ45=2012,
IF(#REF!=1,"12-13/1",
IF(#REF!=2,"12-13/2",
IF(#REF!=3,"12-13/3",
IF(#REF!=4,"13-14/1",
IF(#REF!=5,"13-14/2",
IF(#REF!=6,"13-14/3","Hata1")))))),
IF(#REF!+BJ45=2013,
IF(#REF!=1,"13-14/1",
IF(#REF!=2,"13-14/2",
IF(#REF!=3,"13-14/3",
IF(#REF!=4,"14-15/1",
IF(#REF!=5,"14-15/2",
IF(#REF!=6,"14-15/3","Hata2")))))),
IF(#REF!+BJ45=2014,
IF(#REF!=1,"14-15/1",
IF(#REF!=2,"14-15/2",
IF(#REF!=3,"14-15/3",
IF(#REF!=4,"15-16/1",
IF(#REF!=5,"15-16/2",
IF(#REF!=6,"15-16/3","Hata3")))))),
IF(AND(#REF!+#REF!&gt;2014,#REF!+#REF!&lt;2015,BJ45=1),
IF(#REF!=0.1,"14-15/0.1",
IF(#REF!=0.2,"14-15/0.2",
IF(#REF!=0.3,"14-15/0.3","Hata4"))),
IF(#REF!+BJ45=2015,
IF(#REF!=1,"15-16/1",
IF(#REF!=2,"15-16/2",
IF(#REF!=3,"15-16/3",
IF(#REF!=4,"16-17/1",
IF(#REF!=5,"16-17/2",
IF(#REF!=6,"16-17/3","Hata5")))))),
IF(#REF!+BJ45=2016,
IF(#REF!=1,"16-17/1",
IF(#REF!=2,"16-17/2",
IF(#REF!=3,"16-17/3",
IF(#REF!=4,"17-18/1",
IF(#REF!=5,"17-18/2",
IF(#REF!=6,"17-18/3","Hata6")))))),
IF(#REF!+BJ45=2017,
IF(#REF!=1,"17-18/1",
IF(#REF!=2,"17-18/2",
IF(#REF!=3,"17-18/3",
IF(#REF!=4,"18-19/1",
IF(#REF!=5,"18-19/2",
IF(#REF!=6,"18-19/3","Hata7")))))),
IF(#REF!+BJ45=2018,
IF(#REF!=1,"18-19/1",
IF(#REF!=2,"18-19/2",
IF(#REF!=3,"18-19/3",
IF(#REF!=4,"19-20/1",
IF(#REF!=5," 19-20/2",
IF(#REF!=6,"19-20/3","Hata8")))))),
IF(#REF!+BJ45=2019,
IF(#REF!=1,"19-20/1",
IF(#REF!=2,"19-20/2",
IF(#REF!=3,"19-20/3",
IF(#REF!=4,"20-21/1",
IF(#REF!=5,"20-21/2",
IF(#REF!=6,"20-21/3","Hata9")))))),
IF(#REF!+BJ45=2020,
IF(#REF!=1,"20-21/1",
IF(#REF!=2,"20-21/2",
IF(#REF!=3,"20-21/3",
IF(#REF!=4,"21-22/1",
IF(#REF!=5,"21-22/2",
IF(#REF!=6,"21-22/3","Hata10")))))),
IF(#REF!+BJ45=2021,
IF(#REF!=1,"21-22/1",
IF(#REF!=2,"21-22/2",
IF(#REF!=3,"21-22/3",
IF(#REF!=4,"22-23/1",
IF(#REF!=5,"22-23/2",
IF(#REF!=6,"22-23/3","Hata11")))))),
IF(#REF!+BJ45=2022,
IF(#REF!=1,"22-23/1",
IF(#REF!=2,"22-23/2",
IF(#REF!=3,"22-23/3",
IF(#REF!=4,"23-24/1",
IF(#REF!=5,"23-24/2",
IF(#REF!=6,"23-24/3","Hata12")))))),
IF(#REF!+BJ45=2023,
IF(#REF!=1,"23-24/1",
IF(#REF!=2,"23-24/2",
IF(#REF!=3,"23-24/3",
IF(#REF!=4,"24-25/1",
IF(#REF!=5,"24-25/2",
IF(#REF!=6,"24-25/3","Hata13")))))),
))))))))))))))
)</f>
        <v>#REF!</v>
      </c>
      <c r="G45" s="15"/>
      <c r="H45" s="14" t="s">
        <v>156</v>
      </c>
      <c r="I45" s="14">
        <v>238525</v>
      </c>
      <c r="J45" s="14" t="s">
        <v>157</v>
      </c>
      <c r="Q45" s="14" t="s">
        <v>140</v>
      </c>
      <c r="R45" s="14" t="s">
        <v>140</v>
      </c>
      <c r="S45" s="16">
        <v>7</v>
      </c>
      <c r="T45" s="14">
        <f>VLOOKUP($S45,[1]sistem!$I$3:$L$10,2,FALSE)</f>
        <v>0</v>
      </c>
      <c r="U45" s="14">
        <f>VLOOKUP($S45,[1]sistem!$I$3:$L$10,3,FALSE)</f>
        <v>1</v>
      </c>
      <c r="V45" s="14">
        <f>VLOOKUP($S45,[1]sistem!$I$3:$L$10,4,FALSE)</f>
        <v>1</v>
      </c>
      <c r="W45" s="14" t="e">
        <f>VLOOKUP($BB45,[1]sistem!$I$13:$L$14,2,FALSE)*#REF!</f>
        <v>#REF!</v>
      </c>
      <c r="X45" s="14" t="e">
        <f>VLOOKUP($BB45,[1]sistem!$I$13:$L$14,3,FALSE)*#REF!</f>
        <v>#REF!</v>
      </c>
      <c r="Y45" s="14" t="e">
        <f>VLOOKUP($BB45,[1]sistem!$I$13:$L$14,4,FALSE)*#REF!</f>
        <v>#REF!</v>
      </c>
      <c r="Z45" s="14" t="e">
        <f t="shared" si="0"/>
        <v>#REF!</v>
      </c>
      <c r="AA45" s="14" t="e">
        <f t="shared" si="0"/>
        <v>#REF!</v>
      </c>
      <c r="AB45" s="14" t="e">
        <f t="shared" si="0"/>
        <v>#REF!</v>
      </c>
      <c r="AC45" s="14" t="e">
        <f t="shared" si="1"/>
        <v>#REF!</v>
      </c>
      <c r="AD45" s="14">
        <f>VLOOKUP(BB45,[1]sistem!$I$18:$J$19,2,FALSE)</f>
        <v>14</v>
      </c>
      <c r="AE45" s="14">
        <v>0.25</v>
      </c>
      <c r="AF45" s="14">
        <f>VLOOKUP($S45,[1]sistem!$I$3:$M$10,5,FALSE)</f>
        <v>1</v>
      </c>
      <c r="AG45" s="14">
        <v>4</v>
      </c>
      <c r="AI45" s="14">
        <f>AG45*AM45</f>
        <v>56</v>
      </c>
      <c r="AJ45" s="14">
        <f>VLOOKUP($S45,[1]sistem!$I$3:$N$10,6,FALSE)</f>
        <v>2</v>
      </c>
      <c r="AK45" s="14">
        <v>2</v>
      </c>
      <c r="AL45" s="14">
        <f t="shared" si="2"/>
        <v>4</v>
      </c>
      <c r="AM45" s="14">
        <f>VLOOKUP($BB45,[1]sistem!$I$18:$K$19,3,FALSE)</f>
        <v>14</v>
      </c>
      <c r="AN45" s="14" t="e">
        <f>AM45*#REF!</f>
        <v>#REF!</v>
      </c>
      <c r="AO45" s="14" t="e">
        <f t="shared" si="3"/>
        <v>#REF!</v>
      </c>
      <c r="AP45" s="14">
        <f t="shared" si="4"/>
        <v>25</v>
      </c>
      <c r="AQ45" s="14" t="e">
        <f t="shared" si="5"/>
        <v>#REF!</v>
      </c>
      <c r="AR45" s="14" t="e">
        <f>ROUND(AQ45-#REF!,0)</f>
        <v>#REF!</v>
      </c>
      <c r="AS45" s="14">
        <f>IF(BB45="s",IF(S45=0,0,
IF(S45=1,#REF!*4*4,
IF(S45=2,0,
IF(S45=3,#REF!*4*2,
IF(S45=4,0,
IF(S45=5,0,
IF(S45=6,0,
IF(S45=7,0)))))))),
IF(BB45="t",
IF(S45=0,0,
IF(S45=1,#REF!*4*4*0.8,
IF(S45=2,0,
IF(S45=3,#REF!*4*2*0.8,
IF(S45=4,0,
IF(S45=5,0,
IF(S45=6,0,
IF(S45=7,0))))))))))</f>
        <v>0</v>
      </c>
      <c r="AT45" s="14" t="e">
        <f>IF(BB45="s",
IF(S45=0,0,
IF(S45=1,0,
IF(S45=2,#REF!*4*2,
IF(S45=3,#REF!*4,
IF(S45=4,#REF!*4,
IF(S45=5,0,
IF(S45=6,0,
IF(S45=7,#REF!*4)))))))),
IF(BB45="t",
IF(S45=0,0,
IF(S45=1,0,
IF(S45=2,#REF!*4*2*0.8,
IF(S45=3,#REF!*4*0.8,
IF(S45=4,#REF!*4*0.8,
IF(S45=5,0,
IF(S45=6,0,
IF(S45=7,#REF!*4))))))))))</f>
        <v>#REF!</v>
      </c>
      <c r="AU45" s="14" t="e">
        <f>IF(BB45="s",
IF(S45=0,0,
IF(S45=1,#REF!*2,
IF(S45=2,#REF!*2,
IF(S45=3,#REF!*2,
IF(S45=4,#REF!*2,
IF(S45=5,#REF!*2,
IF(S45=6,#REF!*2,
IF(S45=7,#REF!*2)))))))),
IF(BB45="t",
IF(S45=0,#REF!*2*0.8,
IF(S45=1,#REF!*2*0.8,
IF(S45=2,#REF!*2*0.8,
IF(S45=3,#REF!*2*0.8,
IF(S45=4,#REF!*2*0.8,
IF(S45=5,#REF!*2*0.8,
IF(S45=6,#REF!*1*0.8,
IF(S45=7,#REF!*2))))))))))</f>
        <v>#REF!</v>
      </c>
      <c r="AV45" s="14" t="e">
        <f t="shared" si="6"/>
        <v>#REF!</v>
      </c>
      <c r="AW45" s="14" t="e">
        <f>IF(BB45="s",
IF(S45=0,0,
IF(S45=1,(14-2)*(#REF!+#REF!)/4*4,
IF(S45=2,(14-2)*(#REF!+#REF!)/4*2,
IF(S45=3,(14-2)*(#REF!+#REF!)/4*3,
IF(S45=4,(14-2)*(#REF!+#REF!)/4,
IF(S45=5,(14-2)*#REF!/4,
IF(S45=6,0,
IF(S45=7,(14)*#REF!)))))))),
IF(BB45="t",
IF(S45=0,0,
IF(S45=1,(11-2)*(#REF!+#REF!)/4*4,
IF(S45=2,(11-2)*(#REF!+#REF!)/4*2,
IF(S45=3,(11-2)*(#REF!+#REF!)/4*3,
IF(S45=4,(11-2)*(#REF!+#REF!)/4,
IF(S45=5,(11-2)*#REF!/4,
IF(S45=6,0,
IF(S45=7,(11)*#REF!))))))))))</f>
        <v>#REF!</v>
      </c>
      <c r="AX45" s="14" t="e">
        <f t="shared" si="7"/>
        <v>#REF!</v>
      </c>
      <c r="AY45" s="14">
        <f t="shared" si="8"/>
        <v>8</v>
      </c>
      <c r="AZ45" s="14">
        <f t="shared" si="9"/>
        <v>4</v>
      </c>
      <c r="BA45" s="14" t="e">
        <f t="shared" si="10"/>
        <v>#REF!</v>
      </c>
      <c r="BB45" s="14" t="s">
        <v>87</v>
      </c>
      <c r="BC45" s="14" t="e">
        <f>IF(BI45="A",0,IF(BB45="s",14*#REF!,IF(BB45="T",11*#REF!,"HATA")))</f>
        <v>#REF!</v>
      </c>
      <c r="BD45" s="14" t="e">
        <f t="shared" si="11"/>
        <v>#REF!</v>
      </c>
      <c r="BE45" s="14" t="e">
        <f t="shared" si="12"/>
        <v>#REF!</v>
      </c>
      <c r="BF45" s="14" t="e">
        <f>IF(BE45-#REF!=0,"DOĞRU","YANLIŞ")</f>
        <v>#REF!</v>
      </c>
      <c r="BG45" s="14" t="e">
        <f>#REF!-BE45</f>
        <v>#REF!</v>
      </c>
      <c r="BH45" s="14">
        <v>0</v>
      </c>
      <c r="BJ45" s="14">
        <v>0</v>
      </c>
      <c r="BL45" s="14">
        <v>7</v>
      </c>
      <c r="BN45" s="5" t="e">
        <f>#REF!*14</f>
        <v>#REF!</v>
      </c>
      <c r="BO45" s="6"/>
      <c r="BP45" s="7"/>
      <c r="BQ45" s="8"/>
      <c r="BR45" s="8"/>
      <c r="BS45" s="8"/>
      <c r="BT45" s="8"/>
      <c r="BU45" s="8"/>
      <c r="BV45" s="9"/>
      <c r="BW45" s="10"/>
      <c r="BX45" s="11"/>
      <c r="CE45" s="8"/>
      <c r="CF45" s="17"/>
      <c r="CG45" s="17"/>
      <c r="CH45" s="17"/>
      <c r="CI45" s="17"/>
    </row>
    <row r="46" spans="1:87" hidden="1" x14ac:dyDescent="0.25">
      <c r="A46" s="14" t="s">
        <v>103</v>
      </c>
      <c r="B46" s="14" t="s">
        <v>104</v>
      </c>
      <c r="C46" s="14" t="s">
        <v>104</v>
      </c>
      <c r="D46" s="15" t="s">
        <v>84</v>
      </c>
      <c r="E46" s="15">
        <v>1</v>
      </c>
      <c r="F46" s="15" t="e">
        <f>IF(BB46="S",
IF(#REF!+BJ46=2012,
IF(#REF!=1,"12-13/1",
IF(#REF!=2,"12-13/2",
IF(#REF!=3,"13-14/1",
IF(#REF!=4,"13-14/2","Hata1")))),
IF(#REF!+BJ46=2013,
IF(#REF!=1,"13-14/1",
IF(#REF!=2,"13-14/2",
IF(#REF!=3,"14-15/1",
IF(#REF!=4,"14-15/2","Hata2")))),
IF(#REF!+BJ46=2014,
IF(#REF!=1,"14-15/1",
IF(#REF!=2,"14-15/2",
IF(#REF!=3,"15-16/1",
IF(#REF!=4,"15-16/2","Hata3")))),
IF(#REF!+BJ46=2015,
IF(#REF!=1,"15-16/1",
IF(#REF!=2,"15-16/2",
IF(#REF!=3,"16-17/1",
IF(#REF!=4,"16-17/2","Hata4")))),
IF(#REF!+BJ46=2016,
IF(#REF!=1,"16-17/1",
IF(#REF!=2,"16-17/2",
IF(#REF!=3,"17-18/1",
IF(#REF!=4,"17-18/2","Hata5")))),
IF(#REF!+BJ46=2017,
IF(#REF!=1,"17-18/1",
IF(#REF!=2,"17-18/2",
IF(#REF!=3,"18-19/1",
IF(#REF!=4,"18-19/2","Hata6")))),
IF(#REF!+BJ46=2018,
IF(#REF!=1,"18-19/1",
IF(#REF!=2,"18-19/2",
IF(#REF!=3,"19-20/1",
IF(#REF!=4,"19-20/2","Hata7")))),
IF(#REF!+BJ46=2019,
IF(#REF!=1,"19-20/1",
IF(#REF!=2,"19-20/2",
IF(#REF!=3,"20-21/1",
IF(#REF!=4,"20-21/2","Hata8")))),
IF(#REF!+BJ46=2020,
IF(#REF!=1,"20-21/1",
IF(#REF!=2,"20-21/2",
IF(#REF!=3,"21-22/1",
IF(#REF!=4,"21-22/2","Hata9")))),
IF(#REF!+BJ46=2021,
IF(#REF!=1,"21-22/1",
IF(#REF!=2,"21-22/2",
IF(#REF!=3,"22-23/1",
IF(#REF!=4,"22-23/2","Hata10")))),
IF(#REF!+BJ46=2022,
IF(#REF!=1,"22-23/1",
IF(#REF!=2,"22-23/2",
IF(#REF!=3,"23-24/1",
IF(#REF!=4,"23-24/2","Hata11")))),
IF(#REF!+BJ46=2023,
IF(#REF!=1,"23-24/1",
IF(#REF!=2,"23-24/2",
IF(#REF!=3,"24-25/1",
IF(#REF!=4,"24-25/2","Hata12")))),
)))))))))))),
IF(BB46="T",
IF(#REF!+BJ46=2012,
IF(#REF!=1,"12-13/1",
IF(#REF!=2,"12-13/2",
IF(#REF!=3,"12-13/3",
IF(#REF!=4,"13-14/1",
IF(#REF!=5,"13-14/2",
IF(#REF!=6,"13-14/3","Hata1")))))),
IF(#REF!+BJ46=2013,
IF(#REF!=1,"13-14/1",
IF(#REF!=2,"13-14/2",
IF(#REF!=3,"13-14/3",
IF(#REF!=4,"14-15/1",
IF(#REF!=5,"14-15/2",
IF(#REF!=6,"14-15/3","Hata2")))))),
IF(#REF!+BJ46=2014,
IF(#REF!=1,"14-15/1",
IF(#REF!=2,"14-15/2",
IF(#REF!=3,"14-15/3",
IF(#REF!=4,"15-16/1",
IF(#REF!=5,"15-16/2",
IF(#REF!=6,"15-16/3","Hata3")))))),
IF(AND(#REF!+#REF!&gt;2014,#REF!+#REF!&lt;2015,BJ46=1),
IF(#REF!=0.1,"14-15/0.1",
IF(#REF!=0.2,"14-15/0.2",
IF(#REF!=0.3,"14-15/0.3","Hata4"))),
IF(#REF!+BJ46=2015,
IF(#REF!=1,"15-16/1",
IF(#REF!=2,"15-16/2",
IF(#REF!=3,"15-16/3",
IF(#REF!=4,"16-17/1",
IF(#REF!=5,"16-17/2",
IF(#REF!=6,"16-17/3","Hata5")))))),
IF(#REF!+BJ46=2016,
IF(#REF!=1,"16-17/1",
IF(#REF!=2,"16-17/2",
IF(#REF!=3,"16-17/3",
IF(#REF!=4,"17-18/1",
IF(#REF!=5,"17-18/2",
IF(#REF!=6,"17-18/3","Hata6")))))),
IF(#REF!+BJ46=2017,
IF(#REF!=1,"17-18/1",
IF(#REF!=2,"17-18/2",
IF(#REF!=3,"17-18/3",
IF(#REF!=4,"18-19/1",
IF(#REF!=5,"18-19/2",
IF(#REF!=6,"18-19/3","Hata7")))))),
IF(#REF!+BJ46=2018,
IF(#REF!=1,"18-19/1",
IF(#REF!=2,"18-19/2",
IF(#REF!=3,"18-19/3",
IF(#REF!=4,"19-20/1",
IF(#REF!=5," 19-20/2",
IF(#REF!=6,"19-20/3","Hata8")))))),
IF(#REF!+BJ46=2019,
IF(#REF!=1,"19-20/1",
IF(#REF!=2,"19-20/2",
IF(#REF!=3,"19-20/3",
IF(#REF!=4,"20-21/1",
IF(#REF!=5,"20-21/2",
IF(#REF!=6,"20-21/3","Hata9")))))),
IF(#REF!+BJ46=2020,
IF(#REF!=1,"20-21/1",
IF(#REF!=2,"20-21/2",
IF(#REF!=3,"20-21/3",
IF(#REF!=4,"21-22/1",
IF(#REF!=5,"21-22/2",
IF(#REF!=6,"21-22/3","Hata10")))))),
IF(#REF!+BJ46=2021,
IF(#REF!=1,"21-22/1",
IF(#REF!=2,"21-22/2",
IF(#REF!=3,"21-22/3",
IF(#REF!=4,"22-23/1",
IF(#REF!=5,"22-23/2",
IF(#REF!=6,"22-23/3","Hata11")))))),
IF(#REF!+BJ46=2022,
IF(#REF!=1,"22-23/1",
IF(#REF!=2,"22-23/2",
IF(#REF!=3,"22-23/3",
IF(#REF!=4,"23-24/1",
IF(#REF!=5,"23-24/2",
IF(#REF!=6,"23-24/3","Hata12")))))),
IF(#REF!+BJ46=2023,
IF(#REF!=1,"23-24/1",
IF(#REF!=2,"23-24/2",
IF(#REF!=3,"23-24/3",
IF(#REF!=4,"24-25/1",
IF(#REF!=5,"24-25/2",
IF(#REF!=6,"24-25/3","Hata13")))))),
))))))))))))))
)</f>
        <v>#REF!</v>
      </c>
      <c r="G46" s="15">
        <v>0</v>
      </c>
      <c r="H46" s="14" t="s">
        <v>156</v>
      </c>
      <c r="I46" s="14">
        <v>238525</v>
      </c>
      <c r="J46" s="14" t="s">
        <v>157</v>
      </c>
      <c r="Q46" s="14" t="s">
        <v>105</v>
      </c>
      <c r="R46" s="14" t="s">
        <v>105</v>
      </c>
      <c r="S46" s="16">
        <v>7</v>
      </c>
      <c r="T46" s="14">
        <f>VLOOKUP($S46,[1]sistem!$I$3:$L$10,2,FALSE)</f>
        <v>0</v>
      </c>
      <c r="U46" s="14">
        <f>VLOOKUP($S46,[1]sistem!$I$3:$L$10,3,FALSE)</f>
        <v>1</v>
      </c>
      <c r="V46" s="14">
        <f>VLOOKUP($S46,[1]sistem!$I$3:$L$10,4,FALSE)</f>
        <v>1</v>
      </c>
      <c r="W46" s="14" t="e">
        <f>VLOOKUP($BB46,[1]sistem!$I$13:$L$14,2,FALSE)*#REF!</f>
        <v>#REF!</v>
      </c>
      <c r="X46" s="14" t="e">
        <f>VLOOKUP($BB46,[1]sistem!$I$13:$L$14,3,FALSE)*#REF!</f>
        <v>#REF!</v>
      </c>
      <c r="Y46" s="14" t="e">
        <f>VLOOKUP($BB46,[1]sistem!$I$13:$L$14,4,FALSE)*#REF!</f>
        <v>#REF!</v>
      </c>
      <c r="Z46" s="14" t="e">
        <f t="shared" si="0"/>
        <v>#REF!</v>
      </c>
      <c r="AA46" s="14" t="e">
        <f t="shared" si="0"/>
        <v>#REF!</v>
      </c>
      <c r="AB46" s="14" t="e">
        <f t="shared" si="0"/>
        <v>#REF!</v>
      </c>
      <c r="AC46" s="14" t="e">
        <f t="shared" si="1"/>
        <v>#REF!</v>
      </c>
      <c r="AD46" s="14">
        <f>VLOOKUP(BB46,[1]sistem!$I$18:$J$19,2,FALSE)</f>
        <v>14</v>
      </c>
      <c r="AE46" s="14">
        <v>0.25</v>
      </c>
      <c r="AF46" s="14">
        <f>VLOOKUP($S46,[1]sistem!$I$3:$M$10,5,FALSE)</f>
        <v>1</v>
      </c>
      <c r="AG46" s="14">
        <v>4</v>
      </c>
      <c r="AI46" s="14">
        <f>AG46*AM46</f>
        <v>56</v>
      </c>
      <c r="AJ46" s="14">
        <f>VLOOKUP($S46,[1]sistem!$I$3:$N$10,6,FALSE)</f>
        <v>2</v>
      </c>
      <c r="AK46" s="14">
        <v>2</v>
      </c>
      <c r="AL46" s="14">
        <f t="shared" si="2"/>
        <v>4</v>
      </c>
      <c r="AM46" s="14">
        <f>VLOOKUP($BB46,[1]sistem!$I$18:$K$19,3,FALSE)</f>
        <v>14</v>
      </c>
      <c r="AN46" s="14" t="e">
        <f>AM46*#REF!</f>
        <v>#REF!</v>
      </c>
      <c r="AO46" s="14" t="e">
        <f t="shared" si="3"/>
        <v>#REF!</v>
      </c>
      <c r="AP46" s="14">
        <f t="shared" si="4"/>
        <v>25</v>
      </c>
      <c r="AQ46" s="14" t="e">
        <f t="shared" si="5"/>
        <v>#REF!</v>
      </c>
      <c r="AR46" s="14" t="e">
        <f>ROUND(AQ46-#REF!,0)</f>
        <v>#REF!</v>
      </c>
      <c r="AS46" s="14">
        <f>IF(BB46="s",IF(S46=0,0,
IF(S46=1,#REF!*4*4,
IF(S46=2,0,
IF(S46=3,#REF!*4*2,
IF(S46=4,0,
IF(S46=5,0,
IF(S46=6,0,
IF(S46=7,0)))))))),
IF(BB46="t",
IF(S46=0,0,
IF(S46=1,#REF!*4*4*0.8,
IF(S46=2,0,
IF(S46=3,#REF!*4*2*0.8,
IF(S46=4,0,
IF(S46=5,0,
IF(S46=6,0,
IF(S46=7,0))))))))))</f>
        <v>0</v>
      </c>
      <c r="AT46" s="14" t="e">
        <f>IF(BB46="s",
IF(S46=0,0,
IF(S46=1,0,
IF(S46=2,#REF!*4*2,
IF(S46=3,#REF!*4,
IF(S46=4,#REF!*4,
IF(S46=5,0,
IF(S46=6,0,
IF(S46=7,#REF!*4)))))))),
IF(BB46="t",
IF(S46=0,0,
IF(S46=1,0,
IF(S46=2,#REF!*4*2*0.8,
IF(S46=3,#REF!*4*0.8,
IF(S46=4,#REF!*4*0.8,
IF(S46=5,0,
IF(S46=6,0,
IF(S46=7,#REF!*4))))))))))</f>
        <v>#REF!</v>
      </c>
      <c r="AU46" s="14" t="e">
        <f>IF(BB46="s",
IF(S46=0,0,
IF(S46=1,#REF!*2,
IF(S46=2,#REF!*2,
IF(S46=3,#REF!*2,
IF(S46=4,#REF!*2,
IF(S46=5,#REF!*2,
IF(S46=6,#REF!*2,
IF(S46=7,#REF!*2)))))))),
IF(BB46="t",
IF(S46=0,#REF!*2*0.8,
IF(S46=1,#REF!*2*0.8,
IF(S46=2,#REF!*2*0.8,
IF(S46=3,#REF!*2*0.8,
IF(S46=4,#REF!*2*0.8,
IF(S46=5,#REF!*2*0.8,
IF(S46=6,#REF!*1*0.8,
IF(S46=7,#REF!*2))))))))))</f>
        <v>#REF!</v>
      </c>
      <c r="AV46" s="14" t="e">
        <f t="shared" si="6"/>
        <v>#REF!</v>
      </c>
      <c r="AW46" s="14" t="e">
        <f>IF(BB46="s",
IF(S46=0,0,
IF(S46=1,(14-2)*(#REF!+#REF!)/4*4,
IF(S46=2,(14-2)*(#REF!+#REF!)/4*2,
IF(S46=3,(14-2)*(#REF!+#REF!)/4*3,
IF(S46=4,(14-2)*(#REF!+#REF!)/4,
IF(S46=5,(14-2)*#REF!/4,
IF(S46=6,0,
IF(S46=7,(14)*#REF!)))))))),
IF(BB46="t",
IF(S46=0,0,
IF(S46=1,(11-2)*(#REF!+#REF!)/4*4,
IF(S46=2,(11-2)*(#REF!+#REF!)/4*2,
IF(S46=3,(11-2)*(#REF!+#REF!)/4*3,
IF(S46=4,(11-2)*(#REF!+#REF!)/4,
IF(S46=5,(11-2)*#REF!/4,
IF(S46=6,0,
IF(S46=7,(11)*#REF!))))))))))</f>
        <v>#REF!</v>
      </c>
      <c r="AX46" s="14" t="e">
        <f t="shared" si="7"/>
        <v>#REF!</v>
      </c>
      <c r="AY46" s="14">
        <f t="shared" si="8"/>
        <v>8</v>
      </c>
      <c r="AZ46" s="14">
        <f t="shared" si="9"/>
        <v>4</v>
      </c>
      <c r="BA46" s="14" t="e">
        <f t="shared" si="10"/>
        <v>#REF!</v>
      </c>
      <c r="BB46" s="14" t="s">
        <v>87</v>
      </c>
      <c r="BC46" s="14" t="e">
        <f>IF(BI46="A",0,IF(BB46="s",14*#REF!,IF(BB46="T",11*#REF!,"HATA")))</f>
        <v>#REF!</v>
      </c>
      <c r="BD46" s="14" t="e">
        <f t="shared" si="11"/>
        <v>#REF!</v>
      </c>
      <c r="BE46" s="14" t="e">
        <f t="shared" si="12"/>
        <v>#REF!</v>
      </c>
      <c r="BF46" s="14" t="e">
        <f>IF(BE46-#REF!=0,"DOĞRU","YANLIŞ")</f>
        <v>#REF!</v>
      </c>
      <c r="BG46" s="14" t="e">
        <f>#REF!-BE46</f>
        <v>#REF!</v>
      </c>
      <c r="BH46" s="14">
        <v>1</v>
      </c>
      <c r="BJ46" s="14">
        <v>0</v>
      </c>
      <c r="BL46" s="14">
        <v>7</v>
      </c>
      <c r="BN46" s="5" t="e">
        <f>#REF!*14</f>
        <v>#REF!</v>
      </c>
      <c r="BO46" s="6"/>
      <c r="BP46" s="7"/>
      <c r="BQ46" s="8"/>
      <c r="BR46" s="8"/>
      <c r="BS46" s="8"/>
      <c r="BT46" s="8"/>
      <c r="BU46" s="8"/>
      <c r="BV46" s="9"/>
      <c r="BW46" s="10"/>
      <c r="BX46" s="11"/>
      <c r="CE46" s="8"/>
      <c r="CF46" s="17"/>
      <c r="CG46" s="17"/>
      <c r="CH46" s="17"/>
      <c r="CI46" s="17"/>
    </row>
    <row r="47" spans="1:87" hidden="1" x14ac:dyDescent="0.25">
      <c r="A47" s="14" t="s">
        <v>166</v>
      </c>
      <c r="B47" s="14" t="s">
        <v>167</v>
      </c>
      <c r="C47" s="14" t="s">
        <v>167</v>
      </c>
      <c r="D47" s="15" t="s">
        <v>84</v>
      </c>
      <c r="E47" s="15">
        <v>1</v>
      </c>
      <c r="F47" s="15" t="e">
        <f>IF(BB47="S",
IF(#REF!+BJ47=2012,
IF(#REF!=1,"12-13/1",
IF(#REF!=2,"12-13/2",
IF(#REF!=3,"13-14/1",
IF(#REF!=4,"13-14/2","Hata1")))),
IF(#REF!+BJ47=2013,
IF(#REF!=1,"13-14/1",
IF(#REF!=2,"13-14/2",
IF(#REF!=3,"14-15/1",
IF(#REF!=4,"14-15/2","Hata2")))),
IF(#REF!+BJ47=2014,
IF(#REF!=1,"14-15/1",
IF(#REF!=2,"14-15/2",
IF(#REF!=3,"15-16/1",
IF(#REF!=4,"15-16/2","Hata3")))),
IF(#REF!+BJ47=2015,
IF(#REF!=1,"15-16/1",
IF(#REF!=2,"15-16/2",
IF(#REF!=3,"16-17/1",
IF(#REF!=4,"16-17/2","Hata4")))),
IF(#REF!+BJ47=2016,
IF(#REF!=1,"16-17/1",
IF(#REF!=2,"16-17/2",
IF(#REF!=3,"17-18/1",
IF(#REF!=4,"17-18/2","Hata5")))),
IF(#REF!+BJ47=2017,
IF(#REF!=1,"17-18/1",
IF(#REF!=2,"17-18/2",
IF(#REF!=3,"18-19/1",
IF(#REF!=4,"18-19/2","Hata6")))),
IF(#REF!+BJ47=2018,
IF(#REF!=1,"18-19/1",
IF(#REF!=2,"18-19/2",
IF(#REF!=3,"19-20/1",
IF(#REF!=4,"19-20/2","Hata7")))),
IF(#REF!+BJ47=2019,
IF(#REF!=1,"19-20/1",
IF(#REF!=2,"19-20/2",
IF(#REF!=3,"20-21/1",
IF(#REF!=4,"20-21/2","Hata8")))),
IF(#REF!+BJ47=2020,
IF(#REF!=1,"20-21/1",
IF(#REF!=2,"20-21/2",
IF(#REF!=3,"21-22/1",
IF(#REF!=4,"21-22/2","Hata9")))),
IF(#REF!+BJ47=2021,
IF(#REF!=1,"21-22/1",
IF(#REF!=2,"21-22/2",
IF(#REF!=3,"22-23/1",
IF(#REF!=4,"22-23/2","Hata10")))),
IF(#REF!+BJ47=2022,
IF(#REF!=1,"22-23/1",
IF(#REF!=2,"22-23/2",
IF(#REF!=3,"23-24/1",
IF(#REF!=4,"23-24/2","Hata11")))),
IF(#REF!+BJ47=2023,
IF(#REF!=1,"23-24/1",
IF(#REF!=2,"23-24/2",
IF(#REF!=3,"24-25/1",
IF(#REF!=4,"24-25/2","Hata12")))),
)))))))))))),
IF(BB47="T",
IF(#REF!+BJ47=2012,
IF(#REF!=1,"12-13/1",
IF(#REF!=2,"12-13/2",
IF(#REF!=3,"12-13/3",
IF(#REF!=4,"13-14/1",
IF(#REF!=5,"13-14/2",
IF(#REF!=6,"13-14/3","Hata1")))))),
IF(#REF!+BJ47=2013,
IF(#REF!=1,"13-14/1",
IF(#REF!=2,"13-14/2",
IF(#REF!=3,"13-14/3",
IF(#REF!=4,"14-15/1",
IF(#REF!=5,"14-15/2",
IF(#REF!=6,"14-15/3","Hata2")))))),
IF(#REF!+BJ47=2014,
IF(#REF!=1,"14-15/1",
IF(#REF!=2,"14-15/2",
IF(#REF!=3,"14-15/3",
IF(#REF!=4,"15-16/1",
IF(#REF!=5,"15-16/2",
IF(#REF!=6,"15-16/3","Hata3")))))),
IF(AND(#REF!+#REF!&gt;2014,#REF!+#REF!&lt;2015,BJ47=1),
IF(#REF!=0.1,"14-15/0.1",
IF(#REF!=0.2,"14-15/0.2",
IF(#REF!=0.3,"14-15/0.3","Hata4"))),
IF(#REF!+BJ47=2015,
IF(#REF!=1,"15-16/1",
IF(#REF!=2,"15-16/2",
IF(#REF!=3,"15-16/3",
IF(#REF!=4,"16-17/1",
IF(#REF!=5,"16-17/2",
IF(#REF!=6,"16-17/3","Hata5")))))),
IF(#REF!+BJ47=2016,
IF(#REF!=1,"16-17/1",
IF(#REF!=2,"16-17/2",
IF(#REF!=3,"16-17/3",
IF(#REF!=4,"17-18/1",
IF(#REF!=5,"17-18/2",
IF(#REF!=6,"17-18/3","Hata6")))))),
IF(#REF!+BJ47=2017,
IF(#REF!=1,"17-18/1",
IF(#REF!=2,"17-18/2",
IF(#REF!=3,"17-18/3",
IF(#REF!=4,"18-19/1",
IF(#REF!=5,"18-19/2",
IF(#REF!=6,"18-19/3","Hata7")))))),
IF(#REF!+BJ47=2018,
IF(#REF!=1,"18-19/1",
IF(#REF!=2,"18-19/2",
IF(#REF!=3,"18-19/3",
IF(#REF!=4,"19-20/1",
IF(#REF!=5," 19-20/2",
IF(#REF!=6,"19-20/3","Hata8")))))),
IF(#REF!+BJ47=2019,
IF(#REF!=1,"19-20/1",
IF(#REF!=2,"19-20/2",
IF(#REF!=3,"19-20/3",
IF(#REF!=4,"20-21/1",
IF(#REF!=5,"20-21/2",
IF(#REF!=6,"20-21/3","Hata9")))))),
IF(#REF!+BJ47=2020,
IF(#REF!=1,"20-21/1",
IF(#REF!=2,"20-21/2",
IF(#REF!=3,"20-21/3",
IF(#REF!=4,"21-22/1",
IF(#REF!=5,"21-22/2",
IF(#REF!=6,"21-22/3","Hata10")))))),
IF(#REF!+BJ47=2021,
IF(#REF!=1,"21-22/1",
IF(#REF!=2,"21-22/2",
IF(#REF!=3,"21-22/3",
IF(#REF!=4,"22-23/1",
IF(#REF!=5,"22-23/2",
IF(#REF!=6,"22-23/3","Hata11")))))),
IF(#REF!+BJ47=2022,
IF(#REF!=1,"22-23/1",
IF(#REF!=2,"22-23/2",
IF(#REF!=3,"22-23/3",
IF(#REF!=4,"23-24/1",
IF(#REF!=5,"23-24/2",
IF(#REF!=6,"23-24/3","Hata12")))))),
IF(#REF!+BJ47=2023,
IF(#REF!=1,"23-24/1",
IF(#REF!=2,"23-24/2",
IF(#REF!=3,"23-24/3",
IF(#REF!=4,"24-25/1",
IF(#REF!=5,"24-25/2",
IF(#REF!=6,"24-25/3","Hata13")))))),
))))))))))))))
)</f>
        <v>#REF!</v>
      </c>
      <c r="G47" s="15"/>
      <c r="H47" s="14" t="s">
        <v>156</v>
      </c>
      <c r="I47" s="14">
        <v>238525</v>
      </c>
      <c r="J47" s="14" t="s">
        <v>157</v>
      </c>
      <c r="S47" s="16">
        <v>4</v>
      </c>
      <c r="T47" s="14">
        <f>VLOOKUP($S47,[1]sistem!$I$3:$L$10,2,FALSE)</f>
        <v>0</v>
      </c>
      <c r="U47" s="14">
        <f>VLOOKUP($S47,[1]sistem!$I$3:$L$10,3,FALSE)</f>
        <v>1</v>
      </c>
      <c r="V47" s="14">
        <f>VLOOKUP($S47,[1]sistem!$I$3:$L$10,4,FALSE)</f>
        <v>1</v>
      </c>
      <c r="W47" s="14" t="e">
        <f>VLOOKUP($BB47,[1]sistem!$I$13:$L$14,2,FALSE)*#REF!</f>
        <v>#REF!</v>
      </c>
      <c r="X47" s="14" t="e">
        <f>VLOOKUP($BB47,[1]sistem!$I$13:$L$14,3,FALSE)*#REF!</f>
        <v>#REF!</v>
      </c>
      <c r="Y47" s="14" t="e">
        <f>VLOOKUP($BB47,[1]sistem!$I$13:$L$14,4,FALSE)*#REF!</f>
        <v>#REF!</v>
      </c>
      <c r="Z47" s="14" t="e">
        <f t="shared" si="0"/>
        <v>#REF!</v>
      </c>
      <c r="AA47" s="14" t="e">
        <f t="shared" si="0"/>
        <v>#REF!</v>
      </c>
      <c r="AB47" s="14" t="e">
        <f t="shared" si="0"/>
        <v>#REF!</v>
      </c>
      <c r="AC47" s="14" t="e">
        <f t="shared" si="1"/>
        <v>#REF!</v>
      </c>
      <c r="AD47" s="14">
        <f>VLOOKUP(BB47,[1]sistem!$I$18:$J$19,2,FALSE)</f>
        <v>14</v>
      </c>
      <c r="AE47" s="14">
        <v>0.25</v>
      </c>
      <c r="AF47" s="14">
        <f>VLOOKUP($S47,[1]sistem!$I$3:$M$10,5,FALSE)</f>
        <v>1</v>
      </c>
      <c r="AG47" s="14">
        <v>4</v>
      </c>
      <c r="AI47" s="14">
        <f>AG47*AM47</f>
        <v>56</v>
      </c>
      <c r="AJ47" s="14">
        <f>VLOOKUP($S47,[1]sistem!$I$3:$N$10,6,FALSE)</f>
        <v>2</v>
      </c>
      <c r="AK47" s="14">
        <v>2</v>
      </c>
      <c r="AL47" s="14">
        <f t="shared" si="2"/>
        <v>4</v>
      </c>
      <c r="AM47" s="14">
        <f>VLOOKUP($BB47,[1]sistem!$I$18:$K$19,3,FALSE)</f>
        <v>14</v>
      </c>
      <c r="AN47" s="14" t="e">
        <f>AM47*#REF!</f>
        <v>#REF!</v>
      </c>
      <c r="AO47" s="14" t="e">
        <f t="shared" si="3"/>
        <v>#REF!</v>
      </c>
      <c r="AP47" s="14">
        <f t="shared" si="4"/>
        <v>25</v>
      </c>
      <c r="AQ47" s="14" t="e">
        <f t="shared" si="5"/>
        <v>#REF!</v>
      </c>
      <c r="AR47" s="14" t="e">
        <f>ROUND(AQ47-#REF!,0)</f>
        <v>#REF!</v>
      </c>
      <c r="AS47" s="14">
        <f>IF(BB47="s",IF(S47=0,0,
IF(S47=1,#REF!*4*4,
IF(S47=2,0,
IF(S47=3,#REF!*4*2,
IF(S47=4,0,
IF(S47=5,0,
IF(S47=6,0,
IF(S47=7,0)))))))),
IF(BB47="t",
IF(S47=0,0,
IF(S47=1,#REF!*4*4*0.8,
IF(S47=2,0,
IF(S47=3,#REF!*4*2*0.8,
IF(S47=4,0,
IF(S47=5,0,
IF(S47=6,0,
IF(S47=7,0))))))))))</f>
        <v>0</v>
      </c>
      <c r="AT47" s="14" t="e">
        <f>IF(BB47="s",
IF(S47=0,0,
IF(S47=1,0,
IF(S47=2,#REF!*4*2,
IF(S47=3,#REF!*4,
IF(S47=4,#REF!*4,
IF(S47=5,0,
IF(S47=6,0,
IF(S47=7,#REF!*4)))))))),
IF(BB47="t",
IF(S47=0,0,
IF(S47=1,0,
IF(S47=2,#REF!*4*2*0.8,
IF(S47=3,#REF!*4*0.8,
IF(S47=4,#REF!*4*0.8,
IF(S47=5,0,
IF(S47=6,0,
IF(S47=7,#REF!*4))))))))))</f>
        <v>#REF!</v>
      </c>
      <c r="AU47" s="14" t="e">
        <f>IF(BB47="s",
IF(S47=0,0,
IF(S47=1,#REF!*2,
IF(S47=2,#REF!*2,
IF(S47=3,#REF!*2,
IF(S47=4,#REF!*2,
IF(S47=5,#REF!*2,
IF(S47=6,#REF!*2,
IF(S47=7,#REF!*2)))))))),
IF(BB47="t",
IF(S47=0,#REF!*2*0.8,
IF(S47=1,#REF!*2*0.8,
IF(S47=2,#REF!*2*0.8,
IF(S47=3,#REF!*2*0.8,
IF(S47=4,#REF!*2*0.8,
IF(S47=5,#REF!*2*0.8,
IF(S47=6,#REF!*1*0.8,
IF(S47=7,#REF!*2))))))))))</f>
        <v>#REF!</v>
      </c>
      <c r="AV47" s="14" t="e">
        <f t="shared" si="6"/>
        <v>#REF!</v>
      </c>
      <c r="AW47" s="14" t="e">
        <f>IF(BB47="s",
IF(S47=0,0,
IF(S47=1,(14-2)*(#REF!+#REF!)/4*4,
IF(S47=2,(14-2)*(#REF!+#REF!)/4*2,
IF(S47=3,(14-2)*(#REF!+#REF!)/4*3,
IF(S47=4,(14-2)*(#REF!+#REF!)/4,
IF(S47=5,(14-2)*#REF!/4,
IF(S47=6,0,
IF(S47=7,(14)*#REF!)))))))),
IF(BB47="t",
IF(S47=0,0,
IF(S47=1,(11-2)*(#REF!+#REF!)/4*4,
IF(S47=2,(11-2)*(#REF!+#REF!)/4*2,
IF(S47=3,(11-2)*(#REF!+#REF!)/4*3,
IF(S47=4,(11-2)*(#REF!+#REF!)/4,
IF(S47=5,(11-2)*#REF!/4,
IF(S47=6,0,
IF(S47=7,(11)*#REF!))))))))))</f>
        <v>#REF!</v>
      </c>
      <c r="AX47" s="14" t="e">
        <f t="shared" si="7"/>
        <v>#REF!</v>
      </c>
      <c r="AY47" s="14">
        <f t="shared" si="8"/>
        <v>8</v>
      </c>
      <c r="AZ47" s="14">
        <f t="shared" si="9"/>
        <v>4</v>
      </c>
      <c r="BA47" s="14" t="e">
        <f t="shared" si="10"/>
        <v>#REF!</v>
      </c>
      <c r="BB47" s="14" t="s">
        <v>87</v>
      </c>
      <c r="BC47" s="14" t="e">
        <f>IF(BI47="A",0,IF(BB47="s",14*#REF!,IF(BB47="T",11*#REF!,"HATA")))</f>
        <v>#REF!</v>
      </c>
      <c r="BD47" s="14" t="e">
        <f t="shared" si="11"/>
        <v>#REF!</v>
      </c>
      <c r="BE47" s="14" t="e">
        <f t="shared" si="12"/>
        <v>#REF!</v>
      </c>
      <c r="BF47" s="14" t="e">
        <f>IF(BE47-#REF!=0,"DOĞRU","YANLIŞ")</f>
        <v>#REF!</v>
      </c>
      <c r="BG47" s="14" t="e">
        <f>#REF!-BE47</f>
        <v>#REF!</v>
      </c>
      <c r="BH47" s="14">
        <v>0</v>
      </c>
      <c r="BJ47" s="14">
        <v>0</v>
      </c>
      <c r="BL47" s="14">
        <v>4</v>
      </c>
      <c r="BN47" s="5" t="e">
        <f>#REF!*14</f>
        <v>#REF!</v>
      </c>
      <c r="BO47" s="6"/>
      <c r="BP47" s="7"/>
      <c r="BQ47" s="8"/>
      <c r="BR47" s="8"/>
      <c r="BS47" s="8"/>
      <c r="BT47" s="8"/>
      <c r="BU47" s="8"/>
      <c r="BV47" s="9"/>
      <c r="BW47" s="10"/>
      <c r="BX47" s="11"/>
      <c r="CE47" s="8"/>
      <c r="CF47" s="17"/>
      <c r="CG47" s="17"/>
      <c r="CH47" s="17"/>
      <c r="CI47" s="17"/>
    </row>
    <row r="48" spans="1:87" hidden="1" x14ac:dyDescent="0.25">
      <c r="A48" s="14" t="s">
        <v>148</v>
      </c>
      <c r="B48" s="14" t="s">
        <v>149</v>
      </c>
      <c r="C48" s="14" t="s">
        <v>150</v>
      </c>
      <c r="D48" s="15" t="s">
        <v>84</v>
      </c>
      <c r="E48" s="15">
        <v>3</v>
      </c>
      <c r="F48" s="15" t="e">
        <f>IF(BB48="S",
IF(#REF!+BJ48=2012,
IF(#REF!=1,"12-13/1",
IF(#REF!=2,"12-13/2",
IF(#REF!=3,"13-14/1",
IF(#REF!=4,"13-14/2","Hata1")))),
IF(#REF!+BJ48=2013,
IF(#REF!=1,"13-14/1",
IF(#REF!=2,"13-14/2",
IF(#REF!=3,"14-15/1",
IF(#REF!=4,"14-15/2","Hata2")))),
IF(#REF!+BJ48=2014,
IF(#REF!=1,"14-15/1",
IF(#REF!=2,"14-15/2",
IF(#REF!=3,"15-16/1",
IF(#REF!=4,"15-16/2","Hata3")))),
IF(#REF!+BJ48=2015,
IF(#REF!=1,"15-16/1",
IF(#REF!=2,"15-16/2",
IF(#REF!=3,"16-17/1",
IF(#REF!=4,"16-17/2","Hata4")))),
IF(#REF!+BJ48=2016,
IF(#REF!=1,"16-17/1",
IF(#REF!=2,"16-17/2",
IF(#REF!=3,"17-18/1",
IF(#REF!=4,"17-18/2","Hata5")))),
IF(#REF!+BJ48=2017,
IF(#REF!=1,"17-18/1",
IF(#REF!=2,"17-18/2",
IF(#REF!=3,"18-19/1",
IF(#REF!=4,"18-19/2","Hata6")))),
IF(#REF!+BJ48=2018,
IF(#REF!=1,"18-19/1",
IF(#REF!=2,"18-19/2",
IF(#REF!=3,"19-20/1",
IF(#REF!=4,"19-20/2","Hata7")))),
IF(#REF!+BJ48=2019,
IF(#REF!=1,"19-20/1",
IF(#REF!=2,"19-20/2",
IF(#REF!=3,"20-21/1",
IF(#REF!=4,"20-21/2","Hata8")))),
IF(#REF!+BJ48=2020,
IF(#REF!=1,"20-21/1",
IF(#REF!=2,"20-21/2",
IF(#REF!=3,"21-22/1",
IF(#REF!=4,"21-22/2","Hata9")))),
IF(#REF!+BJ48=2021,
IF(#REF!=1,"21-22/1",
IF(#REF!=2,"21-22/2",
IF(#REF!=3,"22-23/1",
IF(#REF!=4,"22-23/2","Hata10")))),
IF(#REF!+BJ48=2022,
IF(#REF!=1,"22-23/1",
IF(#REF!=2,"22-23/2",
IF(#REF!=3,"23-24/1",
IF(#REF!=4,"23-24/2","Hata11")))),
IF(#REF!+BJ48=2023,
IF(#REF!=1,"23-24/1",
IF(#REF!=2,"23-24/2",
IF(#REF!=3,"24-25/1",
IF(#REF!=4,"24-25/2","Hata12")))),
)))))))))))),
IF(BB48="T",
IF(#REF!+BJ48=2012,
IF(#REF!=1,"12-13/1",
IF(#REF!=2,"12-13/2",
IF(#REF!=3,"12-13/3",
IF(#REF!=4,"13-14/1",
IF(#REF!=5,"13-14/2",
IF(#REF!=6,"13-14/3","Hata1")))))),
IF(#REF!+BJ48=2013,
IF(#REF!=1,"13-14/1",
IF(#REF!=2,"13-14/2",
IF(#REF!=3,"13-14/3",
IF(#REF!=4,"14-15/1",
IF(#REF!=5,"14-15/2",
IF(#REF!=6,"14-15/3","Hata2")))))),
IF(#REF!+BJ48=2014,
IF(#REF!=1,"14-15/1",
IF(#REF!=2,"14-15/2",
IF(#REF!=3,"14-15/3",
IF(#REF!=4,"15-16/1",
IF(#REF!=5,"15-16/2",
IF(#REF!=6,"15-16/3","Hata3")))))),
IF(AND(#REF!+#REF!&gt;2014,#REF!+#REF!&lt;2015,BJ48=1),
IF(#REF!=0.1,"14-15/0.1",
IF(#REF!=0.2,"14-15/0.2",
IF(#REF!=0.3,"14-15/0.3","Hata4"))),
IF(#REF!+BJ48=2015,
IF(#REF!=1,"15-16/1",
IF(#REF!=2,"15-16/2",
IF(#REF!=3,"15-16/3",
IF(#REF!=4,"16-17/1",
IF(#REF!=5,"16-17/2",
IF(#REF!=6,"16-17/3","Hata5")))))),
IF(#REF!+BJ48=2016,
IF(#REF!=1,"16-17/1",
IF(#REF!=2,"16-17/2",
IF(#REF!=3,"16-17/3",
IF(#REF!=4,"17-18/1",
IF(#REF!=5,"17-18/2",
IF(#REF!=6,"17-18/3","Hata6")))))),
IF(#REF!+BJ48=2017,
IF(#REF!=1,"17-18/1",
IF(#REF!=2,"17-18/2",
IF(#REF!=3,"17-18/3",
IF(#REF!=4,"18-19/1",
IF(#REF!=5,"18-19/2",
IF(#REF!=6,"18-19/3","Hata7")))))),
IF(#REF!+BJ48=2018,
IF(#REF!=1,"18-19/1",
IF(#REF!=2,"18-19/2",
IF(#REF!=3,"18-19/3",
IF(#REF!=4,"19-20/1",
IF(#REF!=5," 19-20/2",
IF(#REF!=6,"19-20/3","Hata8")))))),
IF(#REF!+BJ48=2019,
IF(#REF!=1,"19-20/1",
IF(#REF!=2,"19-20/2",
IF(#REF!=3,"19-20/3",
IF(#REF!=4,"20-21/1",
IF(#REF!=5,"20-21/2",
IF(#REF!=6,"20-21/3","Hata9")))))),
IF(#REF!+BJ48=2020,
IF(#REF!=1,"20-21/1",
IF(#REF!=2,"20-21/2",
IF(#REF!=3,"20-21/3",
IF(#REF!=4,"21-22/1",
IF(#REF!=5,"21-22/2",
IF(#REF!=6,"21-22/3","Hata10")))))),
IF(#REF!+BJ48=2021,
IF(#REF!=1,"21-22/1",
IF(#REF!=2,"21-22/2",
IF(#REF!=3,"21-22/3",
IF(#REF!=4,"22-23/1",
IF(#REF!=5,"22-23/2",
IF(#REF!=6,"22-23/3","Hata11")))))),
IF(#REF!+BJ48=2022,
IF(#REF!=1,"22-23/1",
IF(#REF!=2,"22-23/2",
IF(#REF!=3,"22-23/3",
IF(#REF!=4,"23-24/1",
IF(#REF!=5,"23-24/2",
IF(#REF!=6,"23-24/3","Hata12")))))),
IF(#REF!+BJ48=2023,
IF(#REF!=1,"23-24/1",
IF(#REF!=2,"23-24/2",
IF(#REF!=3,"23-24/3",
IF(#REF!=4,"24-25/1",
IF(#REF!=5,"24-25/2",
IF(#REF!=6,"24-25/3","Hata13")))))),
))))))))))))))
)</f>
        <v>#REF!</v>
      </c>
      <c r="G48" s="15">
        <v>0</v>
      </c>
      <c r="H48" s="14" t="s">
        <v>156</v>
      </c>
      <c r="I48" s="14">
        <v>238525</v>
      </c>
      <c r="J48" s="14" t="s">
        <v>157</v>
      </c>
      <c r="Q48" s="14" t="s">
        <v>168</v>
      </c>
      <c r="R48" s="14" t="s">
        <v>169</v>
      </c>
      <c r="S48" s="16">
        <v>7</v>
      </c>
      <c r="T48" s="14">
        <f>VLOOKUP($S48,[1]sistem!$I$3:$L$10,2,FALSE)</f>
        <v>0</v>
      </c>
      <c r="U48" s="14">
        <f>VLOOKUP($S48,[1]sistem!$I$3:$L$10,3,FALSE)</f>
        <v>1</v>
      </c>
      <c r="V48" s="14">
        <f>VLOOKUP($S48,[1]sistem!$I$3:$L$10,4,FALSE)</f>
        <v>1</v>
      </c>
      <c r="W48" s="14" t="e">
        <f>VLOOKUP($BB48,[1]sistem!$I$13:$L$14,2,FALSE)*#REF!</f>
        <v>#REF!</v>
      </c>
      <c r="X48" s="14" t="e">
        <f>VLOOKUP($BB48,[1]sistem!$I$13:$L$14,3,FALSE)*#REF!</f>
        <v>#REF!</v>
      </c>
      <c r="Y48" s="14" t="e">
        <f>VLOOKUP($BB48,[1]sistem!$I$13:$L$14,4,FALSE)*#REF!</f>
        <v>#REF!</v>
      </c>
      <c r="Z48" s="14" t="e">
        <f t="shared" si="0"/>
        <v>#REF!</v>
      </c>
      <c r="AA48" s="14" t="e">
        <f t="shared" si="0"/>
        <v>#REF!</v>
      </c>
      <c r="AB48" s="14" t="e">
        <f t="shared" si="0"/>
        <v>#REF!</v>
      </c>
      <c r="AC48" s="14" t="e">
        <f t="shared" si="1"/>
        <v>#REF!</v>
      </c>
      <c r="AD48" s="14">
        <f>VLOOKUP(BB48,[1]sistem!$I$18:$J$19,2,FALSE)</f>
        <v>14</v>
      </c>
      <c r="AE48" s="14">
        <v>0.25</v>
      </c>
      <c r="AF48" s="14">
        <f>VLOOKUP($S48,[1]sistem!$I$3:$M$10,5,FALSE)</f>
        <v>1</v>
      </c>
      <c r="AG48" s="14">
        <v>4</v>
      </c>
      <c r="AI48" s="14">
        <f>AG48*AM48</f>
        <v>56</v>
      </c>
      <c r="AJ48" s="14">
        <f>VLOOKUP($S48,[1]sistem!$I$3:$N$10,6,FALSE)</f>
        <v>2</v>
      </c>
      <c r="AK48" s="14">
        <v>2</v>
      </c>
      <c r="AL48" s="14">
        <f t="shared" si="2"/>
        <v>4</v>
      </c>
      <c r="AM48" s="14">
        <f>VLOOKUP($BB48,[1]sistem!$I$18:$K$19,3,FALSE)</f>
        <v>14</v>
      </c>
      <c r="AN48" s="14" t="e">
        <f>AM48*#REF!</f>
        <v>#REF!</v>
      </c>
      <c r="AO48" s="14" t="e">
        <f t="shared" si="3"/>
        <v>#REF!</v>
      </c>
      <c r="AP48" s="14">
        <f t="shared" si="4"/>
        <v>25</v>
      </c>
      <c r="AQ48" s="14" t="e">
        <f t="shared" si="5"/>
        <v>#REF!</v>
      </c>
      <c r="AR48" s="14" t="e">
        <f>ROUND(AQ48-#REF!,0)</f>
        <v>#REF!</v>
      </c>
      <c r="AS48" s="14">
        <f>IF(BB48="s",IF(S48=0,0,
IF(S48=1,#REF!*4*4,
IF(S48=2,0,
IF(S48=3,#REF!*4*2,
IF(S48=4,0,
IF(S48=5,0,
IF(S48=6,0,
IF(S48=7,0)))))))),
IF(BB48="t",
IF(S48=0,0,
IF(S48=1,#REF!*4*4*0.8,
IF(S48=2,0,
IF(S48=3,#REF!*4*2*0.8,
IF(S48=4,0,
IF(S48=5,0,
IF(S48=6,0,
IF(S48=7,0))))))))))</f>
        <v>0</v>
      </c>
      <c r="AT48" s="14" t="e">
        <f>IF(BB48="s",
IF(S48=0,0,
IF(S48=1,0,
IF(S48=2,#REF!*4*2,
IF(S48=3,#REF!*4,
IF(S48=4,#REF!*4,
IF(S48=5,0,
IF(S48=6,0,
IF(S48=7,#REF!*4)))))))),
IF(BB48="t",
IF(S48=0,0,
IF(S48=1,0,
IF(S48=2,#REF!*4*2*0.8,
IF(S48=3,#REF!*4*0.8,
IF(S48=4,#REF!*4*0.8,
IF(S48=5,0,
IF(S48=6,0,
IF(S48=7,#REF!*4))))))))))</f>
        <v>#REF!</v>
      </c>
      <c r="AU48" s="14" t="e">
        <f>IF(BB48="s",
IF(S48=0,0,
IF(S48=1,#REF!*2,
IF(S48=2,#REF!*2,
IF(S48=3,#REF!*2,
IF(S48=4,#REF!*2,
IF(S48=5,#REF!*2,
IF(S48=6,#REF!*2,
IF(S48=7,#REF!*2)))))))),
IF(BB48="t",
IF(S48=0,#REF!*2*0.8,
IF(S48=1,#REF!*2*0.8,
IF(S48=2,#REF!*2*0.8,
IF(S48=3,#REF!*2*0.8,
IF(S48=4,#REF!*2*0.8,
IF(S48=5,#REF!*2*0.8,
IF(S48=6,#REF!*1*0.8,
IF(S48=7,#REF!*2))))))))))</f>
        <v>#REF!</v>
      </c>
      <c r="AV48" s="14" t="e">
        <f t="shared" si="6"/>
        <v>#REF!</v>
      </c>
      <c r="AW48" s="14" t="e">
        <f>IF(BB48="s",
IF(S48=0,0,
IF(S48=1,(14-2)*(#REF!+#REF!)/4*4,
IF(S48=2,(14-2)*(#REF!+#REF!)/4*2,
IF(S48=3,(14-2)*(#REF!+#REF!)/4*3,
IF(S48=4,(14-2)*(#REF!+#REF!)/4,
IF(S48=5,(14-2)*#REF!/4,
IF(S48=6,0,
IF(S48=7,(14)*#REF!)))))))),
IF(BB48="t",
IF(S48=0,0,
IF(S48=1,(11-2)*(#REF!+#REF!)/4*4,
IF(S48=2,(11-2)*(#REF!+#REF!)/4*2,
IF(S48=3,(11-2)*(#REF!+#REF!)/4*3,
IF(S48=4,(11-2)*(#REF!+#REF!)/4,
IF(S48=5,(11-2)*#REF!/4,
IF(S48=6,0,
IF(S48=7,(11)*#REF!))))))))))</f>
        <v>#REF!</v>
      </c>
      <c r="AX48" s="14" t="e">
        <f t="shared" si="7"/>
        <v>#REF!</v>
      </c>
      <c r="AY48" s="14">
        <f t="shared" si="8"/>
        <v>8</v>
      </c>
      <c r="AZ48" s="14">
        <f t="shared" si="9"/>
        <v>4</v>
      </c>
      <c r="BA48" s="14" t="e">
        <f t="shared" si="10"/>
        <v>#REF!</v>
      </c>
      <c r="BB48" s="14" t="s">
        <v>87</v>
      </c>
      <c r="BC48" s="14" t="e">
        <f>IF(BI48="A",0,IF(BB48="s",14*#REF!,IF(BB48="T",11*#REF!,"HATA")))</f>
        <v>#REF!</v>
      </c>
      <c r="BD48" s="14" t="e">
        <f t="shared" si="11"/>
        <v>#REF!</v>
      </c>
      <c r="BE48" s="14" t="e">
        <f t="shared" si="12"/>
        <v>#REF!</v>
      </c>
      <c r="BF48" s="14" t="e">
        <f>IF(BE48-#REF!=0,"DOĞRU","YANLIŞ")</f>
        <v>#REF!</v>
      </c>
      <c r="BG48" s="14" t="e">
        <f>#REF!-BE48</f>
        <v>#REF!</v>
      </c>
      <c r="BH48" s="14">
        <v>0</v>
      </c>
      <c r="BJ48" s="14">
        <v>0</v>
      </c>
      <c r="BL48" s="14">
        <v>7</v>
      </c>
      <c r="BN48" s="5" t="e">
        <f>#REF!*14</f>
        <v>#REF!</v>
      </c>
      <c r="BO48" s="6"/>
      <c r="BP48" s="7"/>
      <c r="BQ48" s="8"/>
      <c r="BR48" s="8"/>
      <c r="BS48" s="8"/>
      <c r="BT48" s="8"/>
      <c r="BU48" s="8"/>
      <c r="BV48" s="9"/>
      <c r="BW48" s="10"/>
      <c r="BX48" s="11"/>
      <c r="CE48" s="8"/>
      <c r="CF48" s="17"/>
      <c r="CG48" s="17"/>
      <c r="CH48" s="17"/>
      <c r="CI48" s="17"/>
    </row>
    <row r="49" spans="1:87" hidden="1" x14ac:dyDescent="0.25">
      <c r="A49" s="14" t="s">
        <v>108</v>
      </c>
      <c r="B49" s="14" t="s">
        <v>109</v>
      </c>
      <c r="C49" s="14" t="s">
        <v>109</v>
      </c>
      <c r="D49" s="15" t="s">
        <v>90</v>
      </c>
      <c r="E49" s="15" t="s">
        <v>90</v>
      </c>
      <c r="F49" s="15" t="e">
        <f>IF(BB49="S",
IF(#REF!+BJ49=2012,
IF(#REF!=1,"12-13/1",
IF(#REF!=2,"12-13/2",
IF(#REF!=3,"13-14/1",
IF(#REF!=4,"13-14/2","Hata1")))),
IF(#REF!+BJ49=2013,
IF(#REF!=1,"13-14/1",
IF(#REF!=2,"13-14/2",
IF(#REF!=3,"14-15/1",
IF(#REF!=4,"14-15/2","Hata2")))),
IF(#REF!+BJ49=2014,
IF(#REF!=1,"14-15/1",
IF(#REF!=2,"14-15/2",
IF(#REF!=3,"15-16/1",
IF(#REF!=4,"15-16/2","Hata3")))),
IF(#REF!+BJ49=2015,
IF(#REF!=1,"15-16/1",
IF(#REF!=2,"15-16/2",
IF(#REF!=3,"16-17/1",
IF(#REF!=4,"16-17/2","Hata4")))),
IF(#REF!+BJ49=2016,
IF(#REF!=1,"16-17/1",
IF(#REF!=2,"16-17/2",
IF(#REF!=3,"17-18/1",
IF(#REF!=4,"17-18/2","Hata5")))),
IF(#REF!+BJ49=2017,
IF(#REF!=1,"17-18/1",
IF(#REF!=2,"17-18/2",
IF(#REF!=3,"18-19/1",
IF(#REF!=4,"18-19/2","Hata6")))),
IF(#REF!+BJ49=2018,
IF(#REF!=1,"18-19/1",
IF(#REF!=2,"18-19/2",
IF(#REF!=3,"19-20/1",
IF(#REF!=4,"19-20/2","Hata7")))),
IF(#REF!+BJ49=2019,
IF(#REF!=1,"19-20/1",
IF(#REF!=2,"19-20/2",
IF(#REF!=3,"20-21/1",
IF(#REF!=4,"20-21/2","Hata8")))),
IF(#REF!+BJ49=2020,
IF(#REF!=1,"20-21/1",
IF(#REF!=2,"20-21/2",
IF(#REF!=3,"21-22/1",
IF(#REF!=4,"21-22/2","Hata9")))),
IF(#REF!+BJ49=2021,
IF(#REF!=1,"21-22/1",
IF(#REF!=2,"21-22/2",
IF(#REF!=3,"22-23/1",
IF(#REF!=4,"22-23/2","Hata10")))),
IF(#REF!+BJ49=2022,
IF(#REF!=1,"22-23/1",
IF(#REF!=2,"22-23/2",
IF(#REF!=3,"23-24/1",
IF(#REF!=4,"23-24/2","Hata11")))),
IF(#REF!+BJ49=2023,
IF(#REF!=1,"23-24/1",
IF(#REF!=2,"23-24/2",
IF(#REF!=3,"24-25/1",
IF(#REF!=4,"24-25/2","Hata12")))),
)))))))))))),
IF(BB49="T",
IF(#REF!+BJ49=2012,
IF(#REF!=1,"12-13/1",
IF(#REF!=2,"12-13/2",
IF(#REF!=3,"12-13/3",
IF(#REF!=4,"13-14/1",
IF(#REF!=5,"13-14/2",
IF(#REF!=6,"13-14/3","Hata1")))))),
IF(#REF!+BJ49=2013,
IF(#REF!=1,"13-14/1",
IF(#REF!=2,"13-14/2",
IF(#REF!=3,"13-14/3",
IF(#REF!=4,"14-15/1",
IF(#REF!=5,"14-15/2",
IF(#REF!=6,"14-15/3","Hata2")))))),
IF(#REF!+BJ49=2014,
IF(#REF!=1,"14-15/1",
IF(#REF!=2,"14-15/2",
IF(#REF!=3,"14-15/3",
IF(#REF!=4,"15-16/1",
IF(#REF!=5,"15-16/2",
IF(#REF!=6,"15-16/3","Hata3")))))),
IF(AND(#REF!+#REF!&gt;2014,#REF!+#REF!&lt;2015,BJ49=1),
IF(#REF!=0.1,"14-15/0.1",
IF(#REF!=0.2,"14-15/0.2",
IF(#REF!=0.3,"14-15/0.3","Hata4"))),
IF(#REF!+BJ49=2015,
IF(#REF!=1,"15-16/1",
IF(#REF!=2,"15-16/2",
IF(#REF!=3,"15-16/3",
IF(#REF!=4,"16-17/1",
IF(#REF!=5,"16-17/2",
IF(#REF!=6,"16-17/3","Hata5")))))),
IF(#REF!+BJ49=2016,
IF(#REF!=1,"16-17/1",
IF(#REF!=2,"16-17/2",
IF(#REF!=3,"16-17/3",
IF(#REF!=4,"17-18/1",
IF(#REF!=5,"17-18/2",
IF(#REF!=6,"17-18/3","Hata6")))))),
IF(#REF!+BJ49=2017,
IF(#REF!=1,"17-18/1",
IF(#REF!=2,"17-18/2",
IF(#REF!=3,"17-18/3",
IF(#REF!=4,"18-19/1",
IF(#REF!=5,"18-19/2",
IF(#REF!=6,"18-19/3","Hata7")))))),
IF(#REF!+BJ49=2018,
IF(#REF!=1,"18-19/1",
IF(#REF!=2,"18-19/2",
IF(#REF!=3,"18-19/3",
IF(#REF!=4,"19-20/1",
IF(#REF!=5," 19-20/2",
IF(#REF!=6,"19-20/3","Hata8")))))),
IF(#REF!+BJ49=2019,
IF(#REF!=1,"19-20/1",
IF(#REF!=2,"19-20/2",
IF(#REF!=3,"19-20/3",
IF(#REF!=4,"20-21/1",
IF(#REF!=5,"20-21/2",
IF(#REF!=6,"20-21/3","Hata9")))))),
IF(#REF!+BJ49=2020,
IF(#REF!=1,"20-21/1",
IF(#REF!=2,"20-21/2",
IF(#REF!=3,"20-21/3",
IF(#REF!=4,"21-22/1",
IF(#REF!=5,"21-22/2",
IF(#REF!=6,"21-22/3","Hata10")))))),
IF(#REF!+BJ49=2021,
IF(#REF!=1,"21-22/1",
IF(#REF!=2,"21-22/2",
IF(#REF!=3,"21-22/3",
IF(#REF!=4,"22-23/1",
IF(#REF!=5,"22-23/2",
IF(#REF!=6,"22-23/3","Hata11")))))),
IF(#REF!+BJ49=2022,
IF(#REF!=1,"22-23/1",
IF(#REF!=2,"22-23/2",
IF(#REF!=3,"22-23/3",
IF(#REF!=4,"23-24/1",
IF(#REF!=5,"23-24/2",
IF(#REF!=6,"23-24/3","Hata12")))))),
IF(#REF!+BJ49=2023,
IF(#REF!=1,"23-24/1",
IF(#REF!=2,"23-24/2",
IF(#REF!=3,"23-24/3",
IF(#REF!=4,"24-25/1",
IF(#REF!=5,"24-25/2",
IF(#REF!=6,"24-25/3","Hata13")))))),
))))))))))))))
)</f>
        <v>#REF!</v>
      </c>
      <c r="G49" s="15"/>
      <c r="H49" s="14" t="s">
        <v>156</v>
      </c>
      <c r="I49" s="14">
        <v>238525</v>
      </c>
      <c r="J49" s="14" t="s">
        <v>157</v>
      </c>
      <c r="Q49" s="14" t="s">
        <v>153</v>
      </c>
      <c r="R49" s="14" t="s">
        <v>153</v>
      </c>
      <c r="S49" s="16">
        <v>0</v>
      </c>
      <c r="T49" s="14">
        <f>VLOOKUP($S49,[1]sistem!$I$3:$L$10,2,FALSE)</f>
        <v>0</v>
      </c>
      <c r="U49" s="14">
        <f>VLOOKUP($S49,[1]sistem!$I$3:$L$10,3,FALSE)</f>
        <v>0</v>
      </c>
      <c r="V49" s="14">
        <f>VLOOKUP($S49,[1]sistem!$I$3:$L$10,4,FALSE)</f>
        <v>0</v>
      </c>
      <c r="W49" s="14" t="e">
        <f>VLOOKUP($BB49,[1]sistem!$I$13:$L$14,2,FALSE)*#REF!</f>
        <v>#REF!</v>
      </c>
      <c r="X49" s="14" t="e">
        <f>VLOOKUP($BB49,[1]sistem!$I$13:$L$14,3,FALSE)*#REF!</f>
        <v>#REF!</v>
      </c>
      <c r="Y49" s="14" t="e">
        <f>VLOOKUP($BB49,[1]sistem!$I$13:$L$14,4,FALSE)*#REF!</f>
        <v>#REF!</v>
      </c>
      <c r="Z49" s="14" t="e">
        <f t="shared" si="0"/>
        <v>#REF!</v>
      </c>
      <c r="AA49" s="14" t="e">
        <f t="shared" si="0"/>
        <v>#REF!</v>
      </c>
      <c r="AB49" s="14" t="e">
        <f t="shared" si="0"/>
        <v>#REF!</v>
      </c>
      <c r="AC49" s="14" t="e">
        <f t="shared" si="1"/>
        <v>#REF!</v>
      </c>
      <c r="AD49" s="14">
        <f>VLOOKUP(BB49,[1]sistem!$I$18:$J$19,2,FALSE)</f>
        <v>14</v>
      </c>
      <c r="AE49" s="14">
        <v>0.25</v>
      </c>
      <c r="AF49" s="14">
        <f>VLOOKUP($S49,[1]sistem!$I$3:$M$10,5,FALSE)</f>
        <v>0</v>
      </c>
      <c r="AI49" s="14" t="e">
        <f>(#REF!+#REF!)*AD49</f>
        <v>#REF!</v>
      </c>
      <c r="AJ49" s="14">
        <f>VLOOKUP($S49,[1]sistem!$I$3:$N$10,6,FALSE)</f>
        <v>0</v>
      </c>
      <c r="AK49" s="14">
        <v>2</v>
      </c>
      <c r="AL49" s="14">
        <f t="shared" si="2"/>
        <v>0</v>
      </c>
      <c r="AM49" s="14">
        <f>VLOOKUP($BB49,[1]sistem!$I$18:$K$19,3,FALSE)</f>
        <v>14</v>
      </c>
      <c r="AN49" s="14" t="e">
        <f>AM49*#REF!</f>
        <v>#REF!</v>
      </c>
      <c r="AO49" s="14" t="e">
        <f t="shared" si="3"/>
        <v>#REF!</v>
      </c>
      <c r="AP49" s="14">
        <f t="shared" si="4"/>
        <v>25</v>
      </c>
      <c r="AQ49" s="14" t="e">
        <f t="shared" si="5"/>
        <v>#REF!</v>
      </c>
      <c r="AR49" s="14" t="e">
        <f>ROUND(AQ49-#REF!,0)</f>
        <v>#REF!</v>
      </c>
      <c r="AS49" s="14">
        <f>IF(BB49="s",IF(S49=0,0,
IF(S49=1,#REF!*4*4,
IF(S49=2,0,
IF(S49=3,#REF!*4*2,
IF(S49=4,0,
IF(S49=5,0,
IF(S49=6,0,
IF(S49=7,0)))))))),
IF(BB49="t",
IF(S49=0,0,
IF(S49=1,#REF!*4*4*0.8,
IF(S49=2,0,
IF(S49=3,#REF!*4*2*0.8,
IF(S49=4,0,
IF(S49=5,0,
IF(S49=6,0,
IF(S49=7,0))))))))))</f>
        <v>0</v>
      </c>
      <c r="AT49" s="14">
        <f>IF(BB49="s",
IF(S49=0,0,
IF(S49=1,0,
IF(S49=2,#REF!*4*2,
IF(S49=3,#REF!*4,
IF(S49=4,#REF!*4,
IF(S49=5,0,
IF(S49=6,0,
IF(S49=7,#REF!*4)))))))),
IF(BB49="t",
IF(S49=0,0,
IF(S49=1,0,
IF(S49=2,#REF!*4*2*0.8,
IF(S49=3,#REF!*4*0.8,
IF(S49=4,#REF!*4*0.8,
IF(S49=5,0,
IF(S49=6,0,
IF(S49=7,#REF!*4))))))))))</f>
        <v>0</v>
      </c>
      <c r="AU49" s="14">
        <f>IF(BB49="s",
IF(S49=0,0,
IF(S49=1,#REF!*2,
IF(S49=2,#REF!*2,
IF(S49=3,#REF!*2,
IF(S49=4,#REF!*2,
IF(S49=5,#REF!*2,
IF(S49=6,#REF!*2,
IF(S49=7,#REF!*2)))))))),
IF(BB49="t",
IF(S49=0,#REF!*2*0.8,
IF(S49=1,#REF!*2*0.8,
IF(S49=2,#REF!*2*0.8,
IF(S49=3,#REF!*2*0.8,
IF(S49=4,#REF!*2*0.8,
IF(S49=5,#REF!*2*0.8,
IF(S49=6,#REF!*1*0.8,
IF(S49=7,#REF!*2))))))))))</f>
        <v>0</v>
      </c>
      <c r="AV49" s="14" t="e">
        <f t="shared" si="6"/>
        <v>#REF!</v>
      </c>
      <c r="AW49" s="14">
        <f>IF(BB49="s",
IF(S49=0,0,
IF(S49=1,(14-2)*(#REF!+#REF!)/4*4,
IF(S49=2,(14-2)*(#REF!+#REF!)/4*2,
IF(S49=3,(14-2)*(#REF!+#REF!)/4*3,
IF(S49=4,(14-2)*(#REF!+#REF!)/4,
IF(S49=5,(14-2)*#REF!/4,
IF(S49=6,0,
IF(S49=7,(14)*#REF!)))))))),
IF(BB49="t",
IF(S49=0,0,
IF(S49=1,(11-2)*(#REF!+#REF!)/4*4,
IF(S49=2,(11-2)*(#REF!+#REF!)/4*2,
IF(S49=3,(11-2)*(#REF!+#REF!)/4*3,
IF(S49=4,(11-2)*(#REF!+#REF!)/4,
IF(S49=5,(11-2)*#REF!/4,
IF(S49=6,0,
IF(S49=7,(11)*#REF!))))))))))</f>
        <v>0</v>
      </c>
      <c r="AX49" s="14" t="e">
        <f t="shared" si="7"/>
        <v>#REF!</v>
      </c>
      <c r="AY49" s="14">
        <f t="shared" si="8"/>
        <v>0</v>
      </c>
      <c r="AZ49" s="14">
        <f t="shared" si="9"/>
        <v>0</v>
      </c>
      <c r="BA49" s="14">
        <f t="shared" si="10"/>
        <v>0</v>
      </c>
      <c r="BB49" s="14" t="s">
        <v>87</v>
      </c>
      <c r="BC49" s="14" t="e">
        <f>IF(BI49="A",0,IF(BB49="s",14*#REF!,IF(BB49="T",11*#REF!,"HATA")))</f>
        <v>#REF!</v>
      </c>
      <c r="BD49" s="14" t="e">
        <f t="shared" si="11"/>
        <v>#REF!</v>
      </c>
      <c r="BE49" s="14" t="e">
        <f t="shared" si="12"/>
        <v>#REF!</v>
      </c>
      <c r="BF49" s="14" t="e">
        <f>IF(BE49-#REF!=0,"DOĞRU","YANLIŞ")</f>
        <v>#REF!</v>
      </c>
      <c r="BG49" s="14" t="e">
        <f>#REF!-BE49</f>
        <v>#REF!</v>
      </c>
      <c r="BH49" s="14">
        <v>0</v>
      </c>
      <c r="BJ49" s="14">
        <v>0</v>
      </c>
      <c r="BL49" s="14">
        <v>0</v>
      </c>
      <c r="BN49" s="5" t="e">
        <f>#REF!*14</f>
        <v>#REF!</v>
      </c>
      <c r="BO49" s="6"/>
      <c r="BP49" s="7"/>
      <c r="BQ49" s="8"/>
      <c r="BR49" s="8"/>
      <c r="BS49" s="8"/>
      <c r="BT49" s="8"/>
      <c r="BU49" s="8"/>
      <c r="BV49" s="9"/>
      <c r="BW49" s="10"/>
      <c r="BX49" s="11"/>
      <c r="CE49" s="8"/>
      <c r="CF49" s="17"/>
      <c r="CG49" s="17"/>
      <c r="CH49" s="17"/>
      <c r="CI49" s="17"/>
    </row>
    <row r="50" spans="1:87" hidden="1" x14ac:dyDescent="0.25">
      <c r="A50" s="14" t="s">
        <v>170</v>
      </c>
      <c r="B50" s="14" t="s">
        <v>171</v>
      </c>
      <c r="C50" s="14" t="s">
        <v>171</v>
      </c>
      <c r="D50" s="15" t="s">
        <v>90</v>
      </c>
      <c r="E50" s="15" t="s">
        <v>90</v>
      </c>
      <c r="F50" s="15" t="e">
        <f>IF(BB50="S",
IF(#REF!+BJ50=2012,
IF(#REF!=1,"12-13/1",
IF(#REF!=2,"12-13/2",
IF(#REF!=3,"13-14/1",
IF(#REF!=4,"13-14/2","Hata1")))),
IF(#REF!+BJ50=2013,
IF(#REF!=1,"13-14/1",
IF(#REF!=2,"13-14/2",
IF(#REF!=3,"14-15/1",
IF(#REF!=4,"14-15/2","Hata2")))),
IF(#REF!+BJ50=2014,
IF(#REF!=1,"14-15/1",
IF(#REF!=2,"14-15/2",
IF(#REF!=3,"15-16/1",
IF(#REF!=4,"15-16/2","Hata3")))),
IF(#REF!+BJ50=2015,
IF(#REF!=1,"15-16/1",
IF(#REF!=2,"15-16/2",
IF(#REF!=3,"16-17/1",
IF(#REF!=4,"16-17/2","Hata4")))),
IF(#REF!+BJ50=2016,
IF(#REF!=1,"16-17/1",
IF(#REF!=2,"16-17/2",
IF(#REF!=3,"17-18/1",
IF(#REF!=4,"17-18/2","Hata5")))),
IF(#REF!+BJ50=2017,
IF(#REF!=1,"17-18/1",
IF(#REF!=2,"17-18/2",
IF(#REF!=3,"18-19/1",
IF(#REF!=4,"18-19/2","Hata6")))),
IF(#REF!+BJ50=2018,
IF(#REF!=1,"18-19/1",
IF(#REF!=2,"18-19/2",
IF(#REF!=3,"19-20/1",
IF(#REF!=4,"19-20/2","Hata7")))),
IF(#REF!+BJ50=2019,
IF(#REF!=1,"19-20/1",
IF(#REF!=2,"19-20/2",
IF(#REF!=3,"20-21/1",
IF(#REF!=4,"20-21/2","Hata8")))),
IF(#REF!+BJ50=2020,
IF(#REF!=1,"20-21/1",
IF(#REF!=2,"20-21/2",
IF(#REF!=3,"21-22/1",
IF(#REF!=4,"21-22/2","Hata9")))),
IF(#REF!+BJ50=2021,
IF(#REF!=1,"21-22/1",
IF(#REF!=2,"21-22/2",
IF(#REF!=3,"22-23/1",
IF(#REF!=4,"22-23/2","Hata10")))),
IF(#REF!+BJ50=2022,
IF(#REF!=1,"22-23/1",
IF(#REF!=2,"22-23/2",
IF(#REF!=3,"23-24/1",
IF(#REF!=4,"23-24/2","Hata11")))),
IF(#REF!+BJ50=2023,
IF(#REF!=1,"23-24/1",
IF(#REF!=2,"23-24/2",
IF(#REF!=3,"24-25/1",
IF(#REF!=4,"24-25/2","Hata12")))),
)))))))))))),
IF(BB50="T",
IF(#REF!+BJ50=2012,
IF(#REF!=1,"12-13/1",
IF(#REF!=2,"12-13/2",
IF(#REF!=3,"12-13/3",
IF(#REF!=4,"13-14/1",
IF(#REF!=5,"13-14/2",
IF(#REF!=6,"13-14/3","Hata1")))))),
IF(#REF!+BJ50=2013,
IF(#REF!=1,"13-14/1",
IF(#REF!=2,"13-14/2",
IF(#REF!=3,"13-14/3",
IF(#REF!=4,"14-15/1",
IF(#REF!=5,"14-15/2",
IF(#REF!=6,"14-15/3","Hata2")))))),
IF(#REF!+BJ50=2014,
IF(#REF!=1,"14-15/1",
IF(#REF!=2,"14-15/2",
IF(#REF!=3,"14-15/3",
IF(#REF!=4,"15-16/1",
IF(#REF!=5,"15-16/2",
IF(#REF!=6,"15-16/3","Hata3")))))),
IF(AND(#REF!+#REF!&gt;2014,#REF!+#REF!&lt;2015,BJ50=1),
IF(#REF!=0.1,"14-15/0.1",
IF(#REF!=0.2,"14-15/0.2",
IF(#REF!=0.3,"14-15/0.3","Hata4"))),
IF(#REF!+BJ50=2015,
IF(#REF!=1,"15-16/1",
IF(#REF!=2,"15-16/2",
IF(#REF!=3,"15-16/3",
IF(#REF!=4,"16-17/1",
IF(#REF!=5,"16-17/2",
IF(#REF!=6,"16-17/3","Hata5")))))),
IF(#REF!+BJ50=2016,
IF(#REF!=1,"16-17/1",
IF(#REF!=2,"16-17/2",
IF(#REF!=3,"16-17/3",
IF(#REF!=4,"17-18/1",
IF(#REF!=5,"17-18/2",
IF(#REF!=6,"17-18/3","Hata6")))))),
IF(#REF!+BJ50=2017,
IF(#REF!=1,"17-18/1",
IF(#REF!=2,"17-18/2",
IF(#REF!=3,"17-18/3",
IF(#REF!=4,"18-19/1",
IF(#REF!=5,"18-19/2",
IF(#REF!=6,"18-19/3","Hata7")))))),
IF(#REF!+BJ50=2018,
IF(#REF!=1,"18-19/1",
IF(#REF!=2,"18-19/2",
IF(#REF!=3,"18-19/3",
IF(#REF!=4,"19-20/1",
IF(#REF!=5," 19-20/2",
IF(#REF!=6,"19-20/3","Hata8")))))),
IF(#REF!+BJ50=2019,
IF(#REF!=1,"19-20/1",
IF(#REF!=2,"19-20/2",
IF(#REF!=3,"19-20/3",
IF(#REF!=4,"20-21/1",
IF(#REF!=5,"20-21/2",
IF(#REF!=6,"20-21/3","Hata9")))))),
IF(#REF!+BJ50=2020,
IF(#REF!=1,"20-21/1",
IF(#REF!=2,"20-21/2",
IF(#REF!=3,"20-21/3",
IF(#REF!=4,"21-22/1",
IF(#REF!=5,"21-22/2",
IF(#REF!=6,"21-22/3","Hata10")))))),
IF(#REF!+BJ50=2021,
IF(#REF!=1,"21-22/1",
IF(#REF!=2,"21-22/2",
IF(#REF!=3,"21-22/3",
IF(#REF!=4,"22-23/1",
IF(#REF!=5,"22-23/2",
IF(#REF!=6,"22-23/3","Hata11")))))),
IF(#REF!+BJ50=2022,
IF(#REF!=1,"22-23/1",
IF(#REF!=2,"22-23/2",
IF(#REF!=3,"22-23/3",
IF(#REF!=4,"23-24/1",
IF(#REF!=5,"23-24/2",
IF(#REF!=6,"23-24/3","Hata12")))))),
IF(#REF!+BJ50=2023,
IF(#REF!=1,"23-24/1",
IF(#REF!=2,"23-24/2",
IF(#REF!=3,"23-24/3",
IF(#REF!=4,"24-25/1",
IF(#REF!=5,"24-25/2",
IF(#REF!=6,"24-25/3","Hata13")))))),
))))))))))))))
)</f>
        <v>#REF!</v>
      </c>
      <c r="G50" s="15"/>
      <c r="H50" s="14" t="s">
        <v>172</v>
      </c>
      <c r="I50" s="14">
        <v>238527</v>
      </c>
      <c r="J50" s="14" t="s">
        <v>157</v>
      </c>
      <c r="S50" s="16">
        <v>4</v>
      </c>
      <c r="T50" s="14">
        <f>VLOOKUP($S50,[1]sistem!$I$3:$L$10,2,FALSE)</f>
        <v>0</v>
      </c>
      <c r="U50" s="14">
        <f>VLOOKUP($S50,[1]sistem!$I$3:$L$10,3,FALSE)</f>
        <v>1</v>
      </c>
      <c r="V50" s="14">
        <f>VLOOKUP($S50,[1]sistem!$I$3:$L$10,4,FALSE)</f>
        <v>1</v>
      </c>
      <c r="W50" s="14" t="e">
        <f>VLOOKUP($BB50,[1]sistem!$I$13:$L$14,2,FALSE)*#REF!</f>
        <v>#REF!</v>
      </c>
      <c r="X50" s="14" t="e">
        <f>VLOOKUP($BB50,[1]sistem!$I$13:$L$14,3,FALSE)*#REF!</f>
        <v>#REF!</v>
      </c>
      <c r="Y50" s="14" t="e">
        <f>VLOOKUP($BB50,[1]sistem!$I$13:$L$14,4,FALSE)*#REF!</f>
        <v>#REF!</v>
      </c>
      <c r="Z50" s="14" t="e">
        <f t="shared" si="0"/>
        <v>#REF!</v>
      </c>
      <c r="AA50" s="14" t="e">
        <f t="shared" si="0"/>
        <v>#REF!</v>
      </c>
      <c r="AB50" s="14" t="e">
        <f t="shared" si="0"/>
        <v>#REF!</v>
      </c>
      <c r="AC50" s="14" t="e">
        <f t="shared" si="1"/>
        <v>#REF!</v>
      </c>
      <c r="AD50" s="14">
        <f>VLOOKUP(BB50,[1]sistem!$I$18:$J$19,2,FALSE)</f>
        <v>14</v>
      </c>
      <c r="AE50" s="14">
        <v>0.25</v>
      </c>
      <c r="AF50" s="14">
        <f>VLOOKUP($S50,[1]sistem!$I$3:$M$10,5,FALSE)</f>
        <v>1</v>
      </c>
      <c r="AI50" s="14" t="e">
        <f>(#REF!+#REF!)*AD50</f>
        <v>#REF!</v>
      </c>
      <c r="AJ50" s="14">
        <f>VLOOKUP($S50,[1]sistem!$I$3:$N$10,6,FALSE)</f>
        <v>2</v>
      </c>
      <c r="AK50" s="14">
        <v>2</v>
      </c>
      <c r="AL50" s="14">
        <f t="shared" si="2"/>
        <v>4</v>
      </c>
      <c r="AM50" s="14">
        <f>VLOOKUP($BB50,[1]sistem!$I$18:$K$19,3,FALSE)</f>
        <v>14</v>
      </c>
      <c r="AN50" s="14" t="e">
        <f>AM50*#REF!</f>
        <v>#REF!</v>
      </c>
      <c r="AO50" s="14" t="e">
        <f t="shared" si="3"/>
        <v>#REF!</v>
      </c>
      <c r="AP50" s="14">
        <f t="shared" si="4"/>
        <v>25</v>
      </c>
      <c r="AQ50" s="14" t="e">
        <f t="shared" si="5"/>
        <v>#REF!</v>
      </c>
      <c r="AR50" s="14" t="e">
        <f>ROUND(AQ50-#REF!,0)</f>
        <v>#REF!</v>
      </c>
      <c r="AS50" s="14">
        <f>IF(BB50="s",IF(S50=0,0,
IF(S50=1,#REF!*4*4,
IF(S50=2,0,
IF(S50=3,#REF!*4*2,
IF(S50=4,0,
IF(S50=5,0,
IF(S50=6,0,
IF(S50=7,0)))))))),
IF(BB50="t",
IF(S50=0,0,
IF(S50=1,#REF!*4*4*0.8,
IF(S50=2,0,
IF(S50=3,#REF!*4*2*0.8,
IF(S50=4,0,
IF(S50=5,0,
IF(S50=6,0,
IF(S50=7,0))))))))))</f>
        <v>0</v>
      </c>
      <c r="AT50" s="14" t="e">
        <f>IF(BB50="s",
IF(S50=0,0,
IF(S50=1,0,
IF(S50=2,#REF!*4*2,
IF(S50=3,#REF!*4,
IF(S50=4,#REF!*4,
IF(S50=5,0,
IF(S50=6,0,
IF(S50=7,#REF!*4)))))))),
IF(BB50="t",
IF(S50=0,0,
IF(S50=1,0,
IF(S50=2,#REF!*4*2*0.8,
IF(S50=3,#REF!*4*0.8,
IF(S50=4,#REF!*4*0.8,
IF(S50=5,0,
IF(S50=6,0,
IF(S50=7,#REF!*4))))))))))</f>
        <v>#REF!</v>
      </c>
      <c r="AU50" s="14" t="e">
        <f>IF(BB50="s",
IF(S50=0,0,
IF(S50=1,#REF!*2,
IF(S50=2,#REF!*2,
IF(S50=3,#REF!*2,
IF(S50=4,#REF!*2,
IF(S50=5,#REF!*2,
IF(S50=6,#REF!*2,
IF(S50=7,#REF!*2)))))))),
IF(BB50="t",
IF(S50=0,#REF!*2*0.8,
IF(S50=1,#REF!*2*0.8,
IF(S50=2,#REF!*2*0.8,
IF(S50=3,#REF!*2*0.8,
IF(S50=4,#REF!*2*0.8,
IF(S50=5,#REF!*2*0.8,
IF(S50=6,#REF!*1*0.8,
IF(S50=7,#REF!*2))))))))))</f>
        <v>#REF!</v>
      </c>
      <c r="AV50" s="14" t="e">
        <f t="shared" si="6"/>
        <v>#REF!</v>
      </c>
      <c r="AW50" s="14" t="e">
        <f>IF(BB50="s",
IF(S50=0,0,
IF(S50=1,(14-2)*(#REF!+#REF!)/4*4,
IF(S50=2,(14-2)*(#REF!+#REF!)/4*2,
IF(S50=3,(14-2)*(#REF!+#REF!)/4*3,
IF(S50=4,(14-2)*(#REF!+#REF!)/4,
IF(S50=5,(14-2)*#REF!/4,
IF(S50=6,0,
IF(S50=7,(14)*#REF!)))))))),
IF(BB50="t",
IF(S50=0,0,
IF(S50=1,(11-2)*(#REF!+#REF!)/4*4,
IF(S50=2,(11-2)*(#REF!+#REF!)/4*2,
IF(S50=3,(11-2)*(#REF!+#REF!)/4*3,
IF(S50=4,(11-2)*(#REF!+#REF!)/4,
IF(S50=5,(11-2)*#REF!/4,
IF(S50=6,0,
IF(S50=7,(11)*#REF!))))))))))</f>
        <v>#REF!</v>
      </c>
      <c r="AX50" s="14" t="e">
        <f t="shared" si="7"/>
        <v>#REF!</v>
      </c>
      <c r="AY50" s="14">
        <f t="shared" si="8"/>
        <v>8</v>
      </c>
      <c r="AZ50" s="14">
        <f t="shared" si="9"/>
        <v>4</v>
      </c>
      <c r="BA50" s="14" t="e">
        <f t="shared" si="10"/>
        <v>#REF!</v>
      </c>
      <c r="BB50" s="14" t="s">
        <v>87</v>
      </c>
      <c r="BC50" s="14" t="e">
        <f>IF(BI50="A",0,IF(BB50="s",14*#REF!,IF(BB50="T",11*#REF!,"HATA")))</f>
        <v>#REF!</v>
      </c>
      <c r="BD50" s="14" t="e">
        <f t="shared" si="11"/>
        <v>#REF!</v>
      </c>
      <c r="BE50" s="14" t="e">
        <f t="shared" si="12"/>
        <v>#REF!</v>
      </c>
      <c r="BF50" s="14" t="e">
        <f>IF(BE50-#REF!=0,"DOĞRU","YANLIŞ")</f>
        <v>#REF!</v>
      </c>
      <c r="BG50" s="14" t="e">
        <f>#REF!-BE50</f>
        <v>#REF!</v>
      </c>
      <c r="BH50" s="14">
        <v>0</v>
      </c>
      <c r="BJ50" s="14">
        <v>0</v>
      </c>
      <c r="BL50" s="14">
        <v>4</v>
      </c>
      <c r="BN50" s="5" t="e">
        <f>#REF!*14</f>
        <v>#REF!</v>
      </c>
      <c r="BO50" s="6"/>
      <c r="BP50" s="7"/>
      <c r="BQ50" s="8"/>
      <c r="BR50" s="8"/>
      <c r="BS50" s="8"/>
      <c r="BT50" s="8"/>
      <c r="BU50" s="8"/>
      <c r="BV50" s="9"/>
      <c r="BW50" s="10"/>
      <c r="BX50" s="11"/>
      <c r="CE50" s="8"/>
      <c r="CF50" s="17"/>
      <c r="CG50" s="17"/>
      <c r="CH50" s="17"/>
      <c r="CI50" s="17"/>
    </row>
    <row r="51" spans="1:87" hidden="1" x14ac:dyDescent="0.25">
      <c r="A51" s="14" t="s">
        <v>173</v>
      </c>
      <c r="B51" s="14" t="s">
        <v>174</v>
      </c>
      <c r="C51" s="14" t="s">
        <v>174</v>
      </c>
      <c r="D51" s="15" t="s">
        <v>90</v>
      </c>
      <c r="E51" s="15" t="s">
        <v>90</v>
      </c>
      <c r="F51" s="15" t="e">
        <f>IF(BB51="S",
IF(#REF!+BJ51=2012,
IF(#REF!=1,"12-13/1",
IF(#REF!=2,"12-13/2",
IF(#REF!=3,"13-14/1",
IF(#REF!=4,"13-14/2","Hata1")))),
IF(#REF!+BJ51=2013,
IF(#REF!=1,"13-14/1",
IF(#REF!=2,"13-14/2",
IF(#REF!=3,"14-15/1",
IF(#REF!=4,"14-15/2","Hata2")))),
IF(#REF!+BJ51=2014,
IF(#REF!=1,"14-15/1",
IF(#REF!=2,"14-15/2",
IF(#REF!=3,"15-16/1",
IF(#REF!=4,"15-16/2","Hata3")))),
IF(#REF!+BJ51=2015,
IF(#REF!=1,"15-16/1",
IF(#REF!=2,"15-16/2",
IF(#REF!=3,"16-17/1",
IF(#REF!=4,"16-17/2","Hata4")))),
IF(#REF!+BJ51=2016,
IF(#REF!=1,"16-17/1",
IF(#REF!=2,"16-17/2",
IF(#REF!=3,"17-18/1",
IF(#REF!=4,"17-18/2","Hata5")))),
IF(#REF!+BJ51=2017,
IF(#REF!=1,"17-18/1",
IF(#REF!=2,"17-18/2",
IF(#REF!=3,"18-19/1",
IF(#REF!=4,"18-19/2","Hata6")))),
IF(#REF!+BJ51=2018,
IF(#REF!=1,"18-19/1",
IF(#REF!=2,"18-19/2",
IF(#REF!=3,"19-20/1",
IF(#REF!=4,"19-20/2","Hata7")))),
IF(#REF!+BJ51=2019,
IF(#REF!=1,"19-20/1",
IF(#REF!=2,"19-20/2",
IF(#REF!=3,"20-21/1",
IF(#REF!=4,"20-21/2","Hata8")))),
IF(#REF!+BJ51=2020,
IF(#REF!=1,"20-21/1",
IF(#REF!=2,"20-21/2",
IF(#REF!=3,"21-22/1",
IF(#REF!=4,"21-22/2","Hata9")))),
IF(#REF!+BJ51=2021,
IF(#REF!=1,"21-22/1",
IF(#REF!=2,"21-22/2",
IF(#REF!=3,"22-23/1",
IF(#REF!=4,"22-23/2","Hata10")))),
IF(#REF!+BJ51=2022,
IF(#REF!=1,"22-23/1",
IF(#REF!=2,"22-23/2",
IF(#REF!=3,"23-24/1",
IF(#REF!=4,"23-24/2","Hata11")))),
IF(#REF!+BJ51=2023,
IF(#REF!=1,"23-24/1",
IF(#REF!=2,"23-24/2",
IF(#REF!=3,"24-25/1",
IF(#REF!=4,"24-25/2","Hata12")))),
)))))))))))),
IF(BB51="T",
IF(#REF!+BJ51=2012,
IF(#REF!=1,"12-13/1",
IF(#REF!=2,"12-13/2",
IF(#REF!=3,"12-13/3",
IF(#REF!=4,"13-14/1",
IF(#REF!=5,"13-14/2",
IF(#REF!=6,"13-14/3","Hata1")))))),
IF(#REF!+BJ51=2013,
IF(#REF!=1,"13-14/1",
IF(#REF!=2,"13-14/2",
IF(#REF!=3,"13-14/3",
IF(#REF!=4,"14-15/1",
IF(#REF!=5,"14-15/2",
IF(#REF!=6,"14-15/3","Hata2")))))),
IF(#REF!+BJ51=2014,
IF(#REF!=1,"14-15/1",
IF(#REF!=2,"14-15/2",
IF(#REF!=3,"14-15/3",
IF(#REF!=4,"15-16/1",
IF(#REF!=5,"15-16/2",
IF(#REF!=6,"15-16/3","Hata3")))))),
IF(AND(#REF!+#REF!&gt;2014,#REF!+#REF!&lt;2015,BJ51=1),
IF(#REF!=0.1,"14-15/0.1",
IF(#REF!=0.2,"14-15/0.2",
IF(#REF!=0.3,"14-15/0.3","Hata4"))),
IF(#REF!+BJ51=2015,
IF(#REF!=1,"15-16/1",
IF(#REF!=2,"15-16/2",
IF(#REF!=3,"15-16/3",
IF(#REF!=4,"16-17/1",
IF(#REF!=5,"16-17/2",
IF(#REF!=6,"16-17/3","Hata5")))))),
IF(#REF!+BJ51=2016,
IF(#REF!=1,"16-17/1",
IF(#REF!=2,"16-17/2",
IF(#REF!=3,"16-17/3",
IF(#REF!=4,"17-18/1",
IF(#REF!=5,"17-18/2",
IF(#REF!=6,"17-18/3","Hata6")))))),
IF(#REF!+BJ51=2017,
IF(#REF!=1,"17-18/1",
IF(#REF!=2,"17-18/2",
IF(#REF!=3,"17-18/3",
IF(#REF!=4,"18-19/1",
IF(#REF!=5,"18-19/2",
IF(#REF!=6,"18-19/3","Hata7")))))),
IF(#REF!+BJ51=2018,
IF(#REF!=1,"18-19/1",
IF(#REF!=2,"18-19/2",
IF(#REF!=3,"18-19/3",
IF(#REF!=4,"19-20/1",
IF(#REF!=5," 19-20/2",
IF(#REF!=6,"19-20/3","Hata8")))))),
IF(#REF!+BJ51=2019,
IF(#REF!=1,"19-20/1",
IF(#REF!=2,"19-20/2",
IF(#REF!=3,"19-20/3",
IF(#REF!=4,"20-21/1",
IF(#REF!=5,"20-21/2",
IF(#REF!=6,"20-21/3","Hata9")))))),
IF(#REF!+BJ51=2020,
IF(#REF!=1,"20-21/1",
IF(#REF!=2,"20-21/2",
IF(#REF!=3,"20-21/3",
IF(#REF!=4,"21-22/1",
IF(#REF!=5,"21-22/2",
IF(#REF!=6,"21-22/3","Hata10")))))),
IF(#REF!+BJ51=2021,
IF(#REF!=1,"21-22/1",
IF(#REF!=2,"21-22/2",
IF(#REF!=3,"21-22/3",
IF(#REF!=4,"22-23/1",
IF(#REF!=5,"22-23/2",
IF(#REF!=6,"22-23/3","Hata11")))))),
IF(#REF!+BJ51=2022,
IF(#REF!=1,"22-23/1",
IF(#REF!=2,"22-23/2",
IF(#REF!=3,"22-23/3",
IF(#REF!=4,"23-24/1",
IF(#REF!=5,"23-24/2",
IF(#REF!=6,"23-24/3","Hata12")))))),
IF(#REF!+BJ51=2023,
IF(#REF!=1,"23-24/1",
IF(#REF!=2,"23-24/2",
IF(#REF!=3,"23-24/3",
IF(#REF!=4,"24-25/1",
IF(#REF!=5,"24-25/2",
IF(#REF!=6,"24-25/3","Hata13")))))),
))))))))))))))
)</f>
        <v>#REF!</v>
      </c>
      <c r="G51" s="15"/>
      <c r="H51" s="14" t="s">
        <v>172</v>
      </c>
      <c r="I51" s="14">
        <v>238527</v>
      </c>
      <c r="J51" s="14" t="s">
        <v>157</v>
      </c>
      <c r="S51" s="16">
        <v>2</v>
      </c>
      <c r="T51" s="14">
        <f>VLOOKUP($S51,[1]sistem!$I$3:$L$10,2,FALSE)</f>
        <v>0</v>
      </c>
      <c r="U51" s="14">
        <f>VLOOKUP($S51,[1]sistem!$I$3:$L$10,3,FALSE)</f>
        <v>2</v>
      </c>
      <c r="V51" s="14">
        <f>VLOOKUP($S51,[1]sistem!$I$3:$L$10,4,FALSE)</f>
        <v>1</v>
      </c>
      <c r="W51" s="14" t="e">
        <f>VLOOKUP($BB51,[1]sistem!$I$13:$L$14,2,FALSE)*#REF!</f>
        <v>#REF!</v>
      </c>
      <c r="X51" s="14" t="e">
        <f>VLOOKUP($BB51,[1]sistem!$I$13:$L$14,3,FALSE)*#REF!</f>
        <v>#REF!</v>
      </c>
      <c r="Y51" s="14" t="e">
        <f>VLOOKUP($BB51,[1]sistem!$I$13:$L$14,4,FALSE)*#REF!</f>
        <v>#REF!</v>
      </c>
      <c r="Z51" s="14" t="e">
        <f t="shared" si="0"/>
        <v>#REF!</v>
      </c>
      <c r="AA51" s="14" t="e">
        <f t="shared" si="0"/>
        <v>#REF!</v>
      </c>
      <c r="AB51" s="14" t="e">
        <f t="shared" si="0"/>
        <v>#REF!</v>
      </c>
      <c r="AC51" s="14" t="e">
        <f t="shared" si="1"/>
        <v>#REF!</v>
      </c>
      <c r="AD51" s="14">
        <f>VLOOKUP(BB51,[1]sistem!$I$18:$J$19,2,FALSE)</f>
        <v>14</v>
      </c>
      <c r="AE51" s="14">
        <v>0.25</v>
      </c>
      <c r="AF51" s="14">
        <f>VLOOKUP($S51,[1]sistem!$I$3:$M$10,5,FALSE)</f>
        <v>2</v>
      </c>
      <c r="AG51" s="14">
        <v>4</v>
      </c>
      <c r="AI51" s="14">
        <f>AG51*AM51</f>
        <v>56</v>
      </c>
      <c r="AJ51" s="14">
        <f>VLOOKUP($S51,[1]sistem!$I$3:$N$10,6,FALSE)</f>
        <v>3</v>
      </c>
      <c r="AK51" s="14">
        <v>2</v>
      </c>
      <c r="AL51" s="14">
        <f t="shared" si="2"/>
        <v>6</v>
      </c>
      <c r="AM51" s="14">
        <f>VLOOKUP($BB51,[1]sistem!$I$18:$K$19,3,FALSE)</f>
        <v>14</v>
      </c>
      <c r="AN51" s="14" t="e">
        <f>AM51*#REF!</f>
        <v>#REF!</v>
      </c>
      <c r="AO51" s="14" t="e">
        <f t="shared" si="3"/>
        <v>#REF!</v>
      </c>
      <c r="AP51" s="14">
        <f t="shared" si="4"/>
        <v>25</v>
      </c>
      <c r="AQ51" s="14" t="e">
        <f t="shared" si="5"/>
        <v>#REF!</v>
      </c>
      <c r="AR51" s="14" t="e">
        <f>ROUND(AQ51-#REF!,0)</f>
        <v>#REF!</v>
      </c>
      <c r="AS51" s="14">
        <f>IF(BB51="s",IF(S51=0,0,
IF(S51=1,#REF!*4*4,
IF(S51=2,0,
IF(S51=3,#REF!*4*2,
IF(S51=4,0,
IF(S51=5,0,
IF(S51=6,0,
IF(S51=7,0)))))))),
IF(BB51="t",
IF(S51=0,0,
IF(S51=1,#REF!*4*4*0.8,
IF(S51=2,0,
IF(S51=3,#REF!*4*2*0.8,
IF(S51=4,0,
IF(S51=5,0,
IF(S51=6,0,
IF(S51=7,0))))))))))</f>
        <v>0</v>
      </c>
      <c r="AT51" s="14" t="e">
        <f>IF(BB51="s",
IF(S51=0,0,
IF(S51=1,0,
IF(S51=2,#REF!*4*2,
IF(S51=3,#REF!*4,
IF(S51=4,#REF!*4,
IF(S51=5,0,
IF(S51=6,0,
IF(S51=7,#REF!*4)))))))),
IF(BB51="t",
IF(S51=0,0,
IF(S51=1,0,
IF(S51=2,#REF!*4*2*0.8,
IF(S51=3,#REF!*4*0.8,
IF(S51=4,#REF!*4*0.8,
IF(S51=5,0,
IF(S51=6,0,
IF(S51=7,#REF!*4))))))))))</f>
        <v>#REF!</v>
      </c>
      <c r="AU51" s="14" t="e">
        <f>IF(BB51="s",
IF(S51=0,0,
IF(S51=1,#REF!*2,
IF(S51=2,#REF!*2,
IF(S51=3,#REF!*2,
IF(S51=4,#REF!*2,
IF(S51=5,#REF!*2,
IF(S51=6,#REF!*2,
IF(S51=7,#REF!*2)))))))),
IF(BB51="t",
IF(S51=0,#REF!*2*0.8,
IF(S51=1,#REF!*2*0.8,
IF(S51=2,#REF!*2*0.8,
IF(S51=3,#REF!*2*0.8,
IF(S51=4,#REF!*2*0.8,
IF(S51=5,#REF!*2*0.8,
IF(S51=6,#REF!*1*0.8,
IF(S51=7,#REF!*2))))))))))</f>
        <v>#REF!</v>
      </c>
      <c r="AV51" s="14" t="e">
        <f t="shared" si="6"/>
        <v>#REF!</v>
      </c>
      <c r="AW51" s="14" t="e">
        <f>IF(BB51="s",
IF(S51=0,0,
IF(S51=1,(14-2)*(#REF!+#REF!)/4*4,
IF(S51=2,(14-2)*(#REF!+#REF!)/4*2,
IF(S51=3,(14-2)*(#REF!+#REF!)/4*3,
IF(S51=4,(14-2)*(#REF!+#REF!)/4,
IF(S51=5,(14-2)*#REF!/4,
IF(S51=6,0,
IF(S51=7,(14)*#REF!)))))))),
IF(BB51="t",
IF(S51=0,0,
IF(S51=1,(11-2)*(#REF!+#REF!)/4*4,
IF(S51=2,(11-2)*(#REF!+#REF!)/4*2,
IF(S51=3,(11-2)*(#REF!+#REF!)/4*3,
IF(S51=4,(11-2)*(#REF!+#REF!)/4,
IF(S51=5,(11-2)*#REF!/4,
IF(S51=6,0,
IF(S51=7,(11)*#REF!))))))))))</f>
        <v>#REF!</v>
      </c>
      <c r="AX51" s="14" t="e">
        <f t="shared" si="7"/>
        <v>#REF!</v>
      </c>
      <c r="AY51" s="14">
        <f t="shared" si="8"/>
        <v>12</v>
      </c>
      <c r="AZ51" s="14">
        <f t="shared" si="9"/>
        <v>6</v>
      </c>
      <c r="BA51" s="14" t="e">
        <f t="shared" si="10"/>
        <v>#REF!</v>
      </c>
      <c r="BB51" s="14" t="s">
        <v>87</v>
      </c>
      <c r="BC51" s="14" t="e">
        <f>IF(BI51="A",0,IF(BB51="s",14*#REF!,IF(BB51="T",11*#REF!,"HATA")))</f>
        <v>#REF!</v>
      </c>
      <c r="BD51" s="14" t="e">
        <f t="shared" si="11"/>
        <v>#REF!</v>
      </c>
      <c r="BE51" s="14" t="e">
        <f t="shared" si="12"/>
        <v>#REF!</v>
      </c>
      <c r="BF51" s="14" t="e">
        <f>IF(BE51-#REF!=0,"DOĞRU","YANLIŞ")</f>
        <v>#REF!</v>
      </c>
      <c r="BG51" s="14" t="e">
        <f>#REF!-BE51</f>
        <v>#REF!</v>
      </c>
      <c r="BH51" s="14">
        <v>0</v>
      </c>
      <c r="BJ51" s="14">
        <v>0</v>
      </c>
      <c r="BL51" s="14">
        <v>2</v>
      </c>
      <c r="BN51" s="5" t="e">
        <f>#REF!*14</f>
        <v>#REF!</v>
      </c>
      <c r="BO51" s="6"/>
      <c r="BP51" s="7"/>
      <c r="BQ51" s="8"/>
      <c r="BR51" s="8"/>
      <c r="BS51" s="8"/>
      <c r="BT51" s="8"/>
      <c r="BU51" s="8"/>
      <c r="BV51" s="9"/>
      <c r="BW51" s="10"/>
      <c r="BX51" s="11"/>
      <c r="CE51" s="8"/>
      <c r="CF51" s="17"/>
      <c r="CG51" s="17"/>
      <c r="CH51" s="17"/>
      <c r="CI51" s="17"/>
    </row>
    <row r="52" spans="1:87" hidden="1" x14ac:dyDescent="0.25">
      <c r="A52" s="14" t="s">
        <v>117</v>
      </c>
      <c r="B52" s="14" t="s">
        <v>118</v>
      </c>
      <c r="C52" s="14" t="s">
        <v>118</v>
      </c>
      <c r="D52" s="15" t="s">
        <v>90</v>
      </c>
      <c r="E52" s="15" t="s">
        <v>90</v>
      </c>
      <c r="F52" s="15" t="e">
        <f>IF(BB52="S",
IF(#REF!+BJ52=2012,
IF(#REF!=1,"12-13/1",
IF(#REF!=2,"12-13/2",
IF(#REF!=3,"13-14/1",
IF(#REF!=4,"13-14/2","Hata1")))),
IF(#REF!+BJ52=2013,
IF(#REF!=1,"13-14/1",
IF(#REF!=2,"13-14/2",
IF(#REF!=3,"14-15/1",
IF(#REF!=4,"14-15/2","Hata2")))),
IF(#REF!+BJ52=2014,
IF(#REF!=1,"14-15/1",
IF(#REF!=2,"14-15/2",
IF(#REF!=3,"15-16/1",
IF(#REF!=4,"15-16/2","Hata3")))),
IF(#REF!+BJ52=2015,
IF(#REF!=1,"15-16/1",
IF(#REF!=2,"15-16/2",
IF(#REF!=3,"16-17/1",
IF(#REF!=4,"16-17/2","Hata4")))),
IF(#REF!+BJ52=2016,
IF(#REF!=1,"16-17/1",
IF(#REF!=2,"16-17/2",
IF(#REF!=3,"17-18/1",
IF(#REF!=4,"17-18/2","Hata5")))),
IF(#REF!+BJ52=2017,
IF(#REF!=1,"17-18/1",
IF(#REF!=2,"17-18/2",
IF(#REF!=3,"18-19/1",
IF(#REF!=4,"18-19/2","Hata6")))),
IF(#REF!+BJ52=2018,
IF(#REF!=1,"18-19/1",
IF(#REF!=2,"18-19/2",
IF(#REF!=3,"19-20/1",
IF(#REF!=4,"19-20/2","Hata7")))),
IF(#REF!+BJ52=2019,
IF(#REF!=1,"19-20/1",
IF(#REF!=2,"19-20/2",
IF(#REF!=3,"20-21/1",
IF(#REF!=4,"20-21/2","Hata8")))),
IF(#REF!+BJ52=2020,
IF(#REF!=1,"20-21/1",
IF(#REF!=2,"20-21/2",
IF(#REF!=3,"21-22/1",
IF(#REF!=4,"21-22/2","Hata9")))),
IF(#REF!+BJ52=2021,
IF(#REF!=1,"21-22/1",
IF(#REF!=2,"21-22/2",
IF(#REF!=3,"22-23/1",
IF(#REF!=4,"22-23/2","Hata10")))),
IF(#REF!+BJ52=2022,
IF(#REF!=1,"22-23/1",
IF(#REF!=2,"22-23/2",
IF(#REF!=3,"23-24/1",
IF(#REF!=4,"23-24/2","Hata11")))),
IF(#REF!+BJ52=2023,
IF(#REF!=1,"23-24/1",
IF(#REF!=2,"23-24/2",
IF(#REF!=3,"24-25/1",
IF(#REF!=4,"24-25/2","Hata12")))),
)))))))))))),
IF(BB52="T",
IF(#REF!+BJ52=2012,
IF(#REF!=1,"12-13/1",
IF(#REF!=2,"12-13/2",
IF(#REF!=3,"12-13/3",
IF(#REF!=4,"13-14/1",
IF(#REF!=5,"13-14/2",
IF(#REF!=6,"13-14/3","Hata1")))))),
IF(#REF!+BJ52=2013,
IF(#REF!=1,"13-14/1",
IF(#REF!=2,"13-14/2",
IF(#REF!=3,"13-14/3",
IF(#REF!=4,"14-15/1",
IF(#REF!=5,"14-15/2",
IF(#REF!=6,"14-15/3","Hata2")))))),
IF(#REF!+BJ52=2014,
IF(#REF!=1,"14-15/1",
IF(#REF!=2,"14-15/2",
IF(#REF!=3,"14-15/3",
IF(#REF!=4,"15-16/1",
IF(#REF!=5,"15-16/2",
IF(#REF!=6,"15-16/3","Hata3")))))),
IF(AND(#REF!+#REF!&gt;2014,#REF!+#REF!&lt;2015,BJ52=1),
IF(#REF!=0.1,"14-15/0.1",
IF(#REF!=0.2,"14-15/0.2",
IF(#REF!=0.3,"14-15/0.3","Hata4"))),
IF(#REF!+BJ52=2015,
IF(#REF!=1,"15-16/1",
IF(#REF!=2,"15-16/2",
IF(#REF!=3,"15-16/3",
IF(#REF!=4,"16-17/1",
IF(#REF!=5,"16-17/2",
IF(#REF!=6,"16-17/3","Hata5")))))),
IF(#REF!+BJ52=2016,
IF(#REF!=1,"16-17/1",
IF(#REF!=2,"16-17/2",
IF(#REF!=3,"16-17/3",
IF(#REF!=4,"17-18/1",
IF(#REF!=5,"17-18/2",
IF(#REF!=6,"17-18/3","Hata6")))))),
IF(#REF!+BJ52=2017,
IF(#REF!=1,"17-18/1",
IF(#REF!=2,"17-18/2",
IF(#REF!=3,"17-18/3",
IF(#REF!=4,"18-19/1",
IF(#REF!=5,"18-19/2",
IF(#REF!=6,"18-19/3","Hata7")))))),
IF(#REF!+BJ52=2018,
IF(#REF!=1,"18-19/1",
IF(#REF!=2,"18-19/2",
IF(#REF!=3,"18-19/3",
IF(#REF!=4,"19-20/1",
IF(#REF!=5," 19-20/2",
IF(#REF!=6,"19-20/3","Hata8")))))),
IF(#REF!+BJ52=2019,
IF(#REF!=1,"19-20/1",
IF(#REF!=2,"19-20/2",
IF(#REF!=3,"19-20/3",
IF(#REF!=4,"20-21/1",
IF(#REF!=5,"20-21/2",
IF(#REF!=6,"20-21/3","Hata9")))))),
IF(#REF!+BJ52=2020,
IF(#REF!=1,"20-21/1",
IF(#REF!=2,"20-21/2",
IF(#REF!=3,"20-21/3",
IF(#REF!=4,"21-22/1",
IF(#REF!=5,"21-22/2",
IF(#REF!=6,"21-22/3","Hata10")))))),
IF(#REF!+BJ52=2021,
IF(#REF!=1,"21-22/1",
IF(#REF!=2,"21-22/2",
IF(#REF!=3,"21-22/3",
IF(#REF!=4,"22-23/1",
IF(#REF!=5,"22-23/2",
IF(#REF!=6,"22-23/3","Hata11")))))),
IF(#REF!+BJ52=2022,
IF(#REF!=1,"22-23/1",
IF(#REF!=2,"22-23/2",
IF(#REF!=3,"22-23/3",
IF(#REF!=4,"23-24/1",
IF(#REF!=5,"23-24/2",
IF(#REF!=6,"23-24/3","Hata12")))))),
IF(#REF!+BJ52=2023,
IF(#REF!=1,"23-24/1",
IF(#REF!=2,"23-24/2",
IF(#REF!=3,"23-24/3",
IF(#REF!=4,"24-25/1",
IF(#REF!=5,"24-25/2",
IF(#REF!=6,"24-25/3","Hata13")))))),
))))))))))))))
)</f>
        <v>#REF!</v>
      </c>
      <c r="G52" s="15"/>
      <c r="H52" s="14" t="s">
        <v>172</v>
      </c>
      <c r="I52" s="14">
        <v>238527</v>
      </c>
      <c r="J52" s="14" t="s">
        <v>157</v>
      </c>
      <c r="Q52" s="14" t="s">
        <v>119</v>
      </c>
      <c r="R52" s="14" t="s">
        <v>120</v>
      </c>
      <c r="S52" s="16">
        <v>7</v>
      </c>
      <c r="T52" s="14">
        <f>VLOOKUP($S52,[1]sistem!$I$3:$L$10,2,FALSE)</f>
        <v>0</v>
      </c>
      <c r="U52" s="14">
        <f>VLOOKUP($S52,[1]sistem!$I$3:$L$10,3,FALSE)</f>
        <v>1</v>
      </c>
      <c r="V52" s="14">
        <f>VLOOKUP($S52,[1]sistem!$I$3:$L$10,4,FALSE)</f>
        <v>1</v>
      </c>
      <c r="W52" s="14" t="e">
        <f>VLOOKUP($BB52,[1]sistem!$I$13:$L$14,2,FALSE)*#REF!</f>
        <v>#REF!</v>
      </c>
      <c r="X52" s="14" t="e">
        <f>VLOOKUP($BB52,[1]sistem!$I$13:$L$14,3,FALSE)*#REF!</f>
        <v>#REF!</v>
      </c>
      <c r="Y52" s="14" t="e">
        <f>VLOOKUP($BB52,[1]sistem!$I$13:$L$14,4,FALSE)*#REF!</f>
        <v>#REF!</v>
      </c>
      <c r="Z52" s="14" t="e">
        <f t="shared" si="0"/>
        <v>#REF!</v>
      </c>
      <c r="AA52" s="14" t="e">
        <f t="shared" si="0"/>
        <v>#REF!</v>
      </c>
      <c r="AB52" s="14" t="e">
        <f t="shared" si="0"/>
        <v>#REF!</v>
      </c>
      <c r="AC52" s="14" t="e">
        <f t="shared" si="1"/>
        <v>#REF!</v>
      </c>
      <c r="AD52" s="14">
        <f>VLOOKUP(BB52,[1]sistem!$I$18:$J$19,2,FALSE)</f>
        <v>14</v>
      </c>
      <c r="AE52" s="14">
        <v>0.25</v>
      </c>
      <c r="AF52" s="14">
        <f>VLOOKUP($S52,[1]sistem!$I$3:$M$10,5,FALSE)</f>
        <v>1</v>
      </c>
      <c r="AI52" s="14" t="e">
        <f>(#REF!+#REF!)*AD52</f>
        <v>#REF!</v>
      </c>
      <c r="AJ52" s="14">
        <f>VLOOKUP($S52,[1]sistem!$I$3:$N$10,6,FALSE)</f>
        <v>2</v>
      </c>
      <c r="AK52" s="14">
        <v>2</v>
      </c>
      <c r="AL52" s="14">
        <f t="shared" si="2"/>
        <v>4</v>
      </c>
      <c r="AM52" s="14">
        <f>VLOOKUP($BB52,[1]sistem!$I$18:$K$19,3,FALSE)</f>
        <v>14</v>
      </c>
      <c r="AN52" s="14" t="e">
        <f>AM52*#REF!</f>
        <v>#REF!</v>
      </c>
      <c r="AO52" s="14" t="e">
        <f t="shared" si="3"/>
        <v>#REF!</v>
      </c>
      <c r="AP52" s="14">
        <f t="shared" si="4"/>
        <v>25</v>
      </c>
      <c r="AQ52" s="14" t="e">
        <f t="shared" si="5"/>
        <v>#REF!</v>
      </c>
      <c r="AR52" s="14" t="e">
        <f>ROUND(AQ52-#REF!,0)</f>
        <v>#REF!</v>
      </c>
      <c r="AS52" s="14">
        <f>IF(BB52="s",IF(S52=0,0,
IF(S52=1,#REF!*4*4,
IF(S52=2,0,
IF(S52=3,#REF!*4*2,
IF(S52=4,0,
IF(S52=5,0,
IF(S52=6,0,
IF(S52=7,0)))))))),
IF(BB52="t",
IF(S52=0,0,
IF(S52=1,#REF!*4*4*0.8,
IF(S52=2,0,
IF(S52=3,#REF!*4*2*0.8,
IF(S52=4,0,
IF(S52=5,0,
IF(S52=6,0,
IF(S52=7,0))))))))))</f>
        <v>0</v>
      </c>
      <c r="AT52" s="14" t="e">
        <f>IF(BB52="s",
IF(S52=0,0,
IF(S52=1,0,
IF(S52=2,#REF!*4*2,
IF(S52=3,#REF!*4,
IF(S52=4,#REF!*4,
IF(S52=5,0,
IF(S52=6,0,
IF(S52=7,#REF!*4)))))))),
IF(BB52="t",
IF(S52=0,0,
IF(S52=1,0,
IF(S52=2,#REF!*4*2*0.8,
IF(S52=3,#REF!*4*0.8,
IF(S52=4,#REF!*4*0.8,
IF(S52=5,0,
IF(S52=6,0,
IF(S52=7,#REF!*4))))))))))</f>
        <v>#REF!</v>
      </c>
      <c r="AU52" s="14" t="e">
        <f>IF(BB52="s",
IF(S52=0,0,
IF(S52=1,#REF!*2,
IF(S52=2,#REF!*2,
IF(S52=3,#REF!*2,
IF(S52=4,#REF!*2,
IF(S52=5,#REF!*2,
IF(S52=6,#REF!*2,
IF(S52=7,#REF!*2)))))))),
IF(BB52="t",
IF(S52=0,#REF!*2*0.8,
IF(S52=1,#REF!*2*0.8,
IF(S52=2,#REF!*2*0.8,
IF(S52=3,#REF!*2*0.8,
IF(S52=4,#REF!*2*0.8,
IF(S52=5,#REF!*2*0.8,
IF(S52=6,#REF!*1*0.8,
IF(S52=7,#REF!*2))))))))))</f>
        <v>#REF!</v>
      </c>
      <c r="AV52" s="14" t="e">
        <f t="shared" si="6"/>
        <v>#REF!</v>
      </c>
      <c r="AW52" s="14" t="e">
        <f>IF(BB52="s",
IF(S52=0,0,
IF(S52=1,(14-2)*(#REF!+#REF!)/4*4,
IF(S52=2,(14-2)*(#REF!+#REF!)/4*2,
IF(S52=3,(14-2)*(#REF!+#REF!)/4*3,
IF(S52=4,(14-2)*(#REF!+#REF!)/4,
IF(S52=5,(14-2)*#REF!/4,
IF(S52=6,0,
IF(S52=7,(14)*#REF!)))))))),
IF(BB52="t",
IF(S52=0,0,
IF(S52=1,(11-2)*(#REF!+#REF!)/4*4,
IF(S52=2,(11-2)*(#REF!+#REF!)/4*2,
IF(S52=3,(11-2)*(#REF!+#REF!)/4*3,
IF(S52=4,(11-2)*(#REF!+#REF!)/4,
IF(S52=5,(11-2)*#REF!/4,
IF(S52=6,0,
IF(S52=7,(11)*#REF!))))))))))</f>
        <v>#REF!</v>
      </c>
      <c r="AX52" s="14" t="e">
        <f t="shared" si="7"/>
        <v>#REF!</v>
      </c>
      <c r="AY52" s="14">
        <f t="shared" si="8"/>
        <v>8</v>
      </c>
      <c r="AZ52" s="14">
        <f t="shared" si="9"/>
        <v>4</v>
      </c>
      <c r="BA52" s="14" t="e">
        <f t="shared" si="10"/>
        <v>#REF!</v>
      </c>
      <c r="BB52" s="14" t="s">
        <v>87</v>
      </c>
      <c r="BC52" s="14">
        <f>IF(BI52="A",0,IF(BB52="s",14*#REF!,IF(BB52="T",11*#REF!,"HATA")))</f>
        <v>0</v>
      </c>
      <c r="BD52" s="14" t="e">
        <f t="shared" si="11"/>
        <v>#REF!</v>
      </c>
      <c r="BE52" s="14" t="e">
        <f t="shared" si="12"/>
        <v>#REF!</v>
      </c>
      <c r="BF52" s="14" t="e">
        <f>IF(BE52-#REF!=0,"DOĞRU","YANLIŞ")</f>
        <v>#REF!</v>
      </c>
      <c r="BG52" s="14" t="e">
        <f>#REF!-BE52</f>
        <v>#REF!</v>
      </c>
      <c r="BH52" s="14">
        <v>0</v>
      </c>
      <c r="BI52" s="14" t="s">
        <v>93</v>
      </c>
      <c r="BJ52" s="14">
        <v>0</v>
      </c>
      <c r="BL52" s="14">
        <v>7</v>
      </c>
      <c r="BN52" s="5" t="e">
        <f>#REF!*14</f>
        <v>#REF!</v>
      </c>
      <c r="BO52" s="6"/>
      <c r="BP52" s="7"/>
      <c r="BQ52" s="8"/>
      <c r="BR52" s="8"/>
      <c r="BS52" s="8"/>
      <c r="BT52" s="8"/>
      <c r="BU52" s="8"/>
      <c r="BV52" s="9"/>
      <c r="BW52" s="10"/>
      <c r="BX52" s="11"/>
      <c r="CE52" s="8"/>
      <c r="CF52" s="17"/>
      <c r="CG52" s="17"/>
      <c r="CH52" s="17"/>
      <c r="CI52" s="17"/>
    </row>
    <row r="53" spans="1:87" hidden="1" x14ac:dyDescent="0.25">
      <c r="A53" s="14" t="s">
        <v>91</v>
      </c>
      <c r="B53" s="14" t="s">
        <v>92</v>
      </c>
      <c r="C53" s="14" t="s">
        <v>92</v>
      </c>
      <c r="D53" s="15" t="s">
        <v>90</v>
      </c>
      <c r="E53" s="15" t="s">
        <v>90</v>
      </c>
      <c r="F53" s="15" t="e">
        <f>IF(BB53="S",
IF(#REF!+BJ53=2012,
IF(#REF!=1,"12-13/1",
IF(#REF!=2,"12-13/2",
IF(#REF!=3,"13-14/1",
IF(#REF!=4,"13-14/2","Hata1")))),
IF(#REF!+BJ53=2013,
IF(#REF!=1,"13-14/1",
IF(#REF!=2,"13-14/2",
IF(#REF!=3,"14-15/1",
IF(#REF!=4,"14-15/2","Hata2")))),
IF(#REF!+BJ53=2014,
IF(#REF!=1,"14-15/1",
IF(#REF!=2,"14-15/2",
IF(#REF!=3,"15-16/1",
IF(#REF!=4,"15-16/2","Hata3")))),
IF(#REF!+BJ53=2015,
IF(#REF!=1,"15-16/1",
IF(#REF!=2,"15-16/2",
IF(#REF!=3,"16-17/1",
IF(#REF!=4,"16-17/2","Hata4")))),
IF(#REF!+BJ53=2016,
IF(#REF!=1,"16-17/1",
IF(#REF!=2,"16-17/2",
IF(#REF!=3,"17-18/1",
IF(#REF!=4,"17-18/2","Hata5")))),
IF(#REF!+BJ53=2017,
IF(#REF!=1,"17-18/1",
IF(#REF!=2,"17-18/2",
IF(#REF!=3,"18-19/1",
IF(#REF!=4,"18-19/2","Hata6")))),
IF(#REF!+BJ53=2018,
IF(#REF!=1,"18-19/1",
IF(#REF!=2,"18-19/2",
IF(#REF!=3,"19-20/1",
IF(#REF!=4,"19-20/2","Hata7")))),
IF(#REF!+BJ53=2019,
IF(#REF!=1,"19-20/1",
IF(#REF!=2,"19-20/2",
IF(#REF!=3,"20-21/1",
IF(#REF!=4,"20-21/2","Hata8")))),
IF(#REF!+BJ53=2020,
IF(#REF!=1,"20-21/1",
IF(#REF!=2,"20-21/2",
IF(#REF!=3,"21-22/1",
IF(#REF!=4,"21-22/2","Hata9")))),
IF(#REF!+BJ53=2021,
IF(#REF!=1,"21-22/1",
IF(#REF!=2,"21-22/2",
IF(#REF!=3,"22-23/1",
IF(#REF!=4,"22-23/2","Hata10")))),
IF(#REF!+BJ53=2022,
IF(#REF!=1,"22-23/1",
IF(#REF!=2,"22-23/2",
IF(#REF!=3,"23-24/1",
IF(#REF!=4,"23-24/2","Hata11")))),
IF(#REF!+BJ53=2023,
IF(#REF!=1,"23-24/1",
IF(#REF!=2,"23-24/2",
IF(#REF!=3,"24-25/1",
IF(#REF!=4,"24-25/2","Hata12")))),
)))))))))))),
IF(BB53="T",
IF(#REF!+BJ53=2012,
IF(#REF!=1,"12-13/1",
IF(#REF!=2,"12-13/2",
IF(#REF!=3,"12-13/3",
IF(#REF!=4,"13-14/1",
IF(#REF!=5,"13-14/2",
IF(#REF!=6,"13-14/3","Hata1")))))),
IF(#REF!+BJ53=2013,
IF(#REF!=1,"13-14/1",
IF(#REF!=2,"13-14/2",
IF(#REF!=3,"13-14/3",
IF(#REF!=4,"14-15/1",
IF(#REF!=5,"14-15/2",
IF(#REF!=6,"14-15/3","Hata2")))))),
IF(#REF!+BJ53=2014,
IF(#REF!=1,"14-15/1",
IF(#REF!=2,"14-15/2",
IF(#REF!=3,"14-15/3",
IF(#REF!=4,"15-16/1",
IF(#REF!=5,"15-16/2",
IF(#REF!=6,"15-16/3","Hata3")))))),
IF(AND(#REF!+#REF!&gt;2014,#REF!+#REF!&lt;2015,BJ53=1),
IF(#REF!=0.1,"14-15/0.1",
IF(#REF!=0.2,"14-15/0.2",
IF(#REF!=0.3,"14-15/0.3","Hata4"))),
IF(#REF!+BJ53=2015,
IF(#REF!=1,"15-16/1",
IF(#REF!=2,"15-16/2",
IF(#REF!=3,"15-16/3",
IF(#REF!=4,"16-17/1",
IF(#REF!=5,"16-17/2",
IF(#REF!=6,"16-17/3","Hata5")))))),
IF(#REF!+BJ53=2016,
IF(#REF!=1,"16-17/1",
IF(#REF!=2,"16-17/2",
IF(#REF!=3,"16-17/3",
IF(#REF!=4,"17-18/1",
IF(#REF!=5,"17-18/2",
IF(#REF!=6,"17-18/3","Hata6")))))),
IF(#REF!+BJ53=2017,
IF(#REF!=1,"17-18/1",
IF(#REF!=2,"17-18/2",
IF(#REF!=3,"17-18/3",
IF(#REF!=4,"18-19/1",
IF(#REF!=5,"18-19/2",
IF(#REF!=6,"18-19/3","Hata7")))))),
IF(#REF!+BJ53=2018,
IF(#REF!=1,"18-19/1",
IF(#REF!=2,"18-19/2",
IF(#REF!=3,"18-19/3",
IF(#REF!=4,"19-20/1",
IF(#REF!=5," 19-20/2",
IF(#REF!=6,"19-20/3","Hata8")))))),
IF(#REF!+BJ53=2019,
IF(#REF!=1,"19-20/1",
IF(#REF!=2,"19-20/2",
IF(#REF!=3,"19-20/3",
IF(#REF!=4,"20-21/1",
IF(#REF!=5,"20-21/2",
IF(#REF!=6,"20-21/3","Hata9")))))),
IF(#REF!+BJ53=2020,
IF(#REF!=1,"20-21/1",
IF(#REF!=2,"20-21/2",
IF(#REF!=3,"20-21/3",
IF(#REF!=4,"21-22/1",
IF(#REF!=5,"21-22/2",
IF(#REF!=6,"21-22/3","Hata10")))))),
IF(#REF!+BJ53=2021,
IF(#REF!=1,"21-22/1",
IF(#REF!=2,"21-22/2",
IF(#REF!=3,"21-22/3",
IF(#REF!=4,"22-23/1",
IF(#REF!=5,"22-23/2",
IF(#REF!=6,"22-23/3","Hata11")))))),
IF(#REF!+BJ53=2022,
IF(#REF!=1,"22-23/1",
IF(#REF!=2,"22-23/2",
IF(#REF!=3,"22-23/3",
IF(#REF!=4,"23-24/1",
IF(#REF!=5,"23-24/2",
IF(#REF!=6,"23-24/3","Hata12")))))),
IF(#REF!+BJ53=2023,
IF(#REF!=1,"23-24/1",
IF(#REF!=2,"23-24/2",
IF(#REF!=3,"23-24/3",
IF(#REF!=4,"24-25/1",
IF(#REF!=5,"24-25/2",
IF(#REF!=6,"24-25/3","Hata13")))))),
))))))))))))))
)</f>
        <v>#REF!</v>
      </c>
      <c r="G53" s="15"/>
      <c r="H53" s="14" t="s">
        <v>172</v>
      </c>
      <c r="I53" s="14">
        <v>238527</v>
      </c>
      <c r="J53" s="14" t="s">
        <v>157</v>
      </c>
      <c r="L53" s="14">
        <v>4358</v>
      </c>
      <c r="S53" s="16">
        <v>0</v>
      </c>
      <c r="T53" s="14">
        <f>VLOOKUP($S53,[1]sistem!$I$3:$L$10,2,FALSE)</f>
        <v>0</v>
      </c>
      <c r="U53" s="14">
        <f>VLOOKUP($S53,[1]sistem!$I$3:$L$10,3,FALSE)</f>
        <v>0</v>
      </c>
      <c r="V53" s="14">
        <f>VLOOKUP($S53,[1]sistem!$I$3:$L$10,4,FALSE)</f>
        <v>0</v>
      </c>
      <c r="W53" s="14" t="e">
        <f>VLOOKUP($BB53,[1]sistem!$I$13:$L$14,2,FALSE)*#REF!</f>
        <v>#REF!</v>
      </c>
      <c r="X53" s="14" t="e">
        <f>VLOOKUP($BB53,[1]sistem!$I$13:$L$14,3,FALSE)*#REF!</f>
        <v>#REF!</v>
      </c>
      <c r="Y53" s="14" t="e">
        <f>VLOOKUP($BB53,[1]sistem!$I$13:$L$14,4,FALSE)*#REF!</f>
        <v>#REF!</v>
      </c>
      <c r="Z53" s="14" t="e">
        <f t="shared" si="0"/>
        <v>#REF!</v>
      </c>
      <c r="AA53" s="14" t="e">
        <f t="shared" si="0"/>
        <v>#REF!</v>
      </c>
      <c r="AB53" s="14" t="e">
        <f t="shared" si="0"/>
        <v>#REF!</v>
      </c>
      <c r="AC53" s="14" t="e">
        <f t="shared" si="1"/>
        <v>#REF!</v>
      </c>
      <c r="AD53" s="14">
        <f>VLOOKUP(BB53,[1]sistem!$I$18:$J$19,2,FALSE)</f>
        <v>14</v>
      </c>
      <c r="AE53" s="14">
        <v>0.25</v>
      </c>
      <c r="AF53" s="14">
        <f>VLOOKUP($S53,[1]sistem!$I$3:$M$10,5,FALSE)</f>
        <v>0</v>
      </c>
      <c r="AI53" s="14" t="e">
        <f>(#REF!+#REF!)*AD53</f>
        <v>#REF!</v>
      </c>
      <c r="AJ53" s="14">
        <f>VLOOKUP($S53,[1]sistem!$I$3:$N$10,6,FALSE)</f>
        <v>0</v>
      </c>
      <c r="AK53" s="14">
        <v>2</v>
      </c>
      <c r="AL53" s="14">
        <f t="shared" si="2"/>
        <v>0</v>
      </c>
      <c r="AM53" s="14">
        <f>VLOOKUP($BB53,[1]sistem!$I$18:$K$19,3,FALSE)</f>
        <v>14</v>
      </c>
      <c r="AN53" s="14" t="e">
        <f>AM53*#REF!</f>
        <v>#REF!</v>
      </c>
      <c r="AO53" s="14" t="e">
        <f t="shared" si="3"/>
        <v>#REF!</v>
      </c>
      <c r="AP53" s="14">
        <f t="shared" si="4"/>
        <v>25</v>
      </c>
      <c r="AQ53" s="14" t="e">
        <f t="shared" si="5"/>
        <v>#REF!</v>
      </c>
      <c r="AR53" s="14" t="e">
        <f>ROUND(AQ53-#REF!,0)</f>
        <v>#REF!</v>
      </c>
      <c r="AS53" s="14">
        <f>IF(BB53="s",IF(S53=0,0,
IF(S53=1,#REF!*4*4,
IF(S53=2,0,
IF(S53=3,#REF!*4*2,
IF(S53=4,0,
IF(S53=5,0,
IF(S53=6,0,
IF(S53=7,0)))))))),
IF(BB53="t",
IF(S53=0,0,
IF(S53=1,#REF!*4*4*0.8,
IF(S53=2,0,
IF(S53=3,#REF!*4*2*0.8,
IF(S53=4,0,
IF(S53=5,0,
IF(S53=6,0,
IF(S53=7,0))))))))))</f>
        <v>0</v>
      </c>
      <c r="AT53" s="14">
        <f>IF(BB53="s",
IF(S53=0,0,
IF(S53=1,0,
IF(S53=2,#REF!*4*2,
IF(S53=3,#REF!*4,
IF(S53=4,#REF!*4,
IF(S53=5,0,
IF(S53=6,0,
IF(S53=7,#REF!*4)))))))),
IF(BB53="t",
IF(S53=0,0,
IF(S53=1,0,
IF(S53=2,#REF!*4*2*0.8,
IF(S53=3,#REF!*4*0.8,
IF(S53=4,#REF!*4*0.8,
IF(S53=5,0,
IF(S53=6,0,
IF(S53=7,#REF!*4))))))))))</f>
        <v>0</v>
      </c>
      <c r="AU53" s="14">
        <f>IF(BB53="s",
IF(S53=0,0,
IF(S53=1,#REF!*2,
IF(S53=2,#REF!*2,
IF(S53=3,#REF!*2,
IF(S53=4,#REF!*2,
IF(S53=5,#REF!*2,
IF(S53=6,#REF!*2,
IF(S53=7,#REF!*2)))))))),
IF(BB53="t",
IF(S53=0,#REF!*2*0.8,
IF(S53=1,#REF!*2*0.8,
IF(S53=2,#REF!*2*0.8,
IF(S53=3,#REF!*2*0.8,
IF(S53=4,#REF!*2*0.8,
IF(S53=5,#REF!*2*0.8,
IF(S53=6,#REF!*1*0.8,
IF(S53=7,#REF!*2))))))))))</f>
        <v>0</v>
      </c>
      <c r="AV53" s="14" t="e">
        <f t="shared" si="6"/>
        <v>#REF!</v>
      </c>
      <c r="AW53" s="14">
        <f>IF(BB53="s",
IF(S53=0,0,
IF(S53=1,(14-2)*(#REF!+#REF!)/4*4,
IF(S53=2,(14-2)*(#REF!+#REF!)/4*2,
IF(S53=3,(14-2)*(#REF!+#REF!)/4*3,
IF(S53=4,(14-2)*(#REF!+#REF!)/4,
IF(S53=5,(14-2)*#REF!/4,
IF(S53=6,0,
IF(S53=7,(14)*#REF!)))))))),
IF(BB53="t",
IF(S53=0,0,
IF(S53=1,(11-2)*(#REF!+#REF!)/4*4,
IF(S53=2,(11-2)*(#REF!+#REF!)/4*2,
IF(S53=3,(11-2)*(#REF!+#REF!)/4*3,
IF(S53=4,(11-2)*(#REF!+#REF!)/4,
IF(S53=5,(11-2)*#REF!/4,
IF(S53=6,0,
IF(S53=7,(11)*#REF!))))))))))</f>
        <v>0</v>
      </c>
      <c r="AX53" s="14" t="e">
        <f t="shared" si="7"/>
        <v>#REF!</v>
      </c>
      <c r="AY53" s="14">
        <f t="shared" si="8"/>
        <v>0</v>
      </c>
      <c r="AZ53" s="14">
        <f t="shared" si="9"/>
        <v>0</v>
      </c>
      <c r="BA53" s="14">
        <f t="shared" si="10"/>
        <v>0</v>
      </c>
      <c r="BB53" s="14" t="s">
        <v>87</v>
      </c>
      <c r="BC53" s="14">
        <f>IF(BI53="A",0,IF(BB53="s",14*#REF!,IF(BB53="T",11*#REF!,"HATA")))</f>
        <v>0</v>
      </c>
      <c r="BD53" s="14">
        <f t="shared" si="11"/>
        <v>0</v>
      </c>
      <c r="BE53" s="14">
        <f t="shared" si="12"/>
        <v>0</v>
      </c>
      <c r="BF53" s="14" t="e">
        <f>IF(BE53-#REF!=0,"DOĞRU","YANLIŞ")</f>
        <v>#REF!</v>
      </c>
      <c r="BG53" s="14" t="e">
        <f>#REF!-BE53</f>
        <v>#REF!</v>
      </c>
      <c r="BH53" s="14">
        <v>0</v>
      </c>
      <c r="BI53" s="14" t="s">
        <v>93</v>
      </c>
      <c r="BJ53" s="14">
        <v>0</v>
      </c>
      <c r="BL53" s="14">
        <v>0</v>
      </c>
      <c r="BN53" s="5" t="e">
        <f>#REF!*14</f>
        <v>#REF!</v>
      </c>
      <c r="BO53" s="6"/>
      <c r="BP53" s="7"/>
      <c r="BQ53" s="8"/>
      <c r="BR53" s="8"/>
      <c r="BS53" s="8"/>
      <c r="BT53" s="8"/>
      <c r="BU53" s="8"/>
      <c r="BV53" s="9"/>
      <c r="BW53" s="10"/>
      <c r="BX53" s="11"/>
      <c r="CE53" s="8"/>
      <c r="CF53" s="17"/>
      <c r="CG53" s="17"/>
      <c r="CH53" s="17"/>
      <c r="CI53" s="17"/>
    </row>
    <row r="54" spans="1:87" hidden="1" x14ac:dyDescent="0.25">
      <c r="A54" s="14" t="s">
        <v>160</v>
      </c>
      <c r="B54" s="14" t="s">
        <v>161</v>
      </c>
      <c r="C54" s="14" t="s">
        <v>161</v>
      </c>
      <c r="D54" s="15" t="s">
        <v>90</v>
      </c>
      <c r="E54" s="15" t="s">
        <v>90</v>
      </c>
      <c r="F54" s="15" t="e">
        <f>IF(BB54="S",
IF(#REF!+BJ54=2012,
IF(#REF!=1,"12-13/1",
IF(#REF!=2,"12-13/2",
IF(#REF!=3,"13-14/1",
IF(#REF!=4,"13-14/2","Hata1")))),
IF(#REF!+BJ54=2013,
IF(#REF!=1,"13-14/1",
IF(#REF!=2,"13-14/2",
IF(#REF!=3,"14-15/1",
IF(#REF!=4,"14-15/2","Hata2")))),
IF(#REF!+BJ54=2014,
IF(#REF!=1,"14-15/1",
IF(#REF!=2,"14-15/2",
IF(#REF!=3,"15-16/1",
IF(#REF!=4,"15-16/2","Hata3")))),
IF(#REF!+BJ54=2015,
IF(#REF!=1,"15-16/1",
IF(#REF!=2,"15-16/2",
IF(#REF!=3,"16-17/1",
IF(#REF!=4,"16-17/2","Hata4")))),
IF(#REF!+BJ54=2016,
IF(#REF!=1,"16-17/1",
IF(#REF!=2,"16-17/2",
IF(#REF!=3,"17-18/1",
IF(#REF!=4,"17-18/2","Hata5")))),
IF(#REF!+BJ54=2017,
IF(#REF!=1,"17-18/1",
IF(#REF!=2,"17-18/2",
IF(#REF!=3,"18-19/1",
IF(#REF!=4,"18-19/2","Hata6")))),
IF(#REF!+BJ54=2018,
IF(#REF!=1,"18-19/1",
IF(#REF!=2,"18-19/2",
IF(#REF!=3,"19-20/1",
IF(#REF!=4,"19-20/2","Hata7")))),
IF(#REF!+BJ54=2019,
IF(#REF!=1,"19-20/1",
IF(#REF!=2,"19-20/2",
IF(#REF!=3,"20-21/1",
IF(#REF!=4,"20-21/2","Hata8")))),
IF(#REF!+BJ54=2020,
IF(#REF!=1,"20-21/1",
IF(#REF!=2,"20-21/2",
IF(#REF!=3,"21-22/1",
IF(#REF!=4,"21-22/2","Hata9")))),
IF(#REF!+BJ54=2021,
IF(#REF!=1,"21-22/1",
IF(#REF!=2,"21-22/2",
IF(#REF!=3,"22-23/1",
IF(#REF!=4,"22-23/2","Hata10")))),
IF(#REF!+BJ54=2022,
IF(#REF!=1,"22-23/1",
IF(#REF!=2,"22-23/2",
IF(#REF!=3,"23-24/1",
IF(#REF!=4,"23-24/2","Hata11")))),
IF(#REF!+BJ54=2023,
IF(#REF!=1,"23-24/1",
IF(#REF!=2,"23-24/2",
IF(#REF!=3,"24-25/1",
IF(#REF!=4,"24-25/2","Hata12")))),
)))))))))))),
IF(BB54="T",
IF(#REF!+BJ54=2012,
IF(#REF!=1,"12-13/1",
IF(#REF!=2,"12-13/2",
IF(#REF!=3,"12-13/3",
IF(#REF!=4,"13-14/1",
IF(#REF!=5,"13-14/2",
IF(#REF!=6,"13-14/3","Hata1")))))),
IF(#REF!+BJ54=2013,
IF(#REF!=1,"13-14/1",
IF(#REF!=2,"13-14/2",
IF(#REF!=3,"13-14/3",
IF(#REF!=4,"14-15/1",
IF(#REF!=5,"14-15/2",
IF(#REF!=6,"14-15/3","Hata2")))))),
IF(#REF!+BJ54=2014,
IF(#REF!=1,"14-15/1",
IF(#REF!=2,"14-15/2",
IF(#REF!=3,"14-15/3",
IF(#REF!=4,"15-16/1",
IF(#REF!=5,"15-16/2",
IF(#REF!=6,"15-16/3","Hata3")))))),
IF(AND(#REF!+#REF!&gt;2014,#REF!+#REF!&lt;2015,BJ54=1),
IF(#REF!=0.1,"14-15/0.1",
IF(#REF!=0.2,"14-15/0.2",
IF(#REF!=0.3,"14-15/0.3","Hata4"))),
IF(#REF!+BJ54=2015,
IF(#REF!=1,"15-16/1",
IF(#REF!=2,"15-16/2",
IF(#REF!=3,"15-16/3",
IF(#REF!=4,"16-17/1",
IF(#REF!=5,"16-17/2",
IF(#REF!=6,"16-17/3","Hata5")))))),
IF(#REF!+BJ54=2016,
IF(#REF!=1,"16-17/1",
IF(#REF!=2,"16-17/2",
IF(#REF!=3,"16-17/3",
IF(#REF!=4,"17-18/1",
IF(#REF!=5,"17-18/2",
IF(#REF!=6,"17-18/3","Hata6")))))),
IF(#REF!+BJ54=2017,
IF(#REF!=1,"17-18/1",
IF(#REF!=2,"17-18/2",
IF(#REF!=3,"17-18/3",
IF(#REF!=4,"18-19/1",
IF(#REF!=5,"18-19/2",
IF(#REF!=6,"18-19/3","Hata7")))))),
IF(#REF!+BJ54=2018,
IF(#REF!=1,"18-19/1",
IF(#REF!=2,"18-19/2",
IF(#REF!=3,"18-19/3",
IF(#REF!=4,"19-20/1",
IF(#REF!=5," 19-20/2",
IF(#REF!=6,"19-20/3","Hata8")))))),
IF(#REF!+BJ54=2019,
IF(#REF!=1,"19-20/1",
IF(#REF!=2,"19-20/2",
IF(#REF!=3,"19-20/3",
IF(#REF!=4,"20-21/1",
IF(#REF!=5,"20-21/2",
IF(#REF!=6,"20-21/3","Hata9")))))),
IF(#REF!+BJ54=2020,
IF(#REF!=1,"20-21/1",
IF(#REF!=2,"20-21/2",
IF(#REF!=3,"20-21/3",
IF(#REF!=4,"21-22/1",
IF(#REF!=5,"21-22/2",
IF(#REF!=6,"21-22/3","Hata10")))))),
IF(#REF!+BJ54=2021,
IF(#REF!=1,"21-22/1",
IF(#REF!=2,"21-22/2",
IF(#REF!=3,"21-22/3",
IF(#REF!=4,"22-23/1",
IF(#REF!=5,"22-23/2",
IF(#REF!=6,"22-23/3","Hata11")))))),
IF(#REF!+BJ54=2022,
IF(#REF!=1,"22-23/1",
IF(#REF!=2,"22-23/2",
IF(#REF!=3,"22-23/3",
IF(#REF!=4,"23-24/1",
IF(#REF!=5,"23-24/2",
IF(#REF!=6,"23-24/3","Hata12")))))),
IF(#REF!+BJ54=2023,
IF(#REF!=1,"23-24/1",
IF(#REF!=2,"23-24/2",
IF(#REF!=3,"23-24/3",
IF(#REF!=4,"24-25/1",
IF(#REF!=5,"24-25/2",
IF(#REF!=6,"24-25/3","Hata13")))))),
))))))))))))))
)</f>
        <v>#REF!</v>
      </c>
      <c r="G54" s="15"/>
      <c r="H54" s="14" t="s">
        <v>172</v>
      </c>
      <c r="I54" s="14">
        <v>238527</v>
      </c>
      <c r="J54" s="14" t="s">
        <v>157</v>
      </c>
      <c r="S54" s="16">
        <v>2</v>
      </c>
      <c r="T54" s="14">
        <f>VLOOKUP($S54,[1]sistem!$I$3:$L$10,2,FALSE)</f>
        <v>0</v>
      </c>
      <c r="U54" s="14">
        <f>VLOOKUP($S54,[1]sistem!$I$3:$L$10,3,FALSE)</f>
        <v>2</v>
      </c>
      <c r="V54" s="14">
        <f>VLOOKUP($S54,[1]sistem!$I$3:$L$10,4,FALSE)</f>
        <v>1</v>
      </c>
      <c r="W54" s="14" t="e">
        <f>VLOOKUP($BB54,[1]sistem!$I$13:$L$14,2,FALSE)*#REF!</f>
        <v>#REF!</v>
      </c>
      <c r="X54" s="14" t="e">
        <f>VLOOKUP($BB54,[1]sistem!$I$13:$L$14,3,FALSE)*#REF!</f>
        <v>#REF!</v>
      </c>
      <c r="Y54" s="14" t="e">
        <f>VLOOKUP($BB54,[1]sistem!$I$13:$L$14,4,FALSE)*#REF!</f>
        <v>#REF!</v>
      </c>
      <c r="Z54" s="14" t="e">
        <f t="shared" si="0"/>
        <v>#REF!</v>
      </c>
      <c r="AA54" s="14" t="e">
        <f t="shared" si="0"/>
        <v>#REF!</v>
      </c>
      <c r="AB54" s="14" t="e">
        <f t="shared" si="0"/>
        <v>#REF!</v>
      </c>
      <c r="AC54" s="14" t="e">
        <f t="shared" si="1"/>
        <v>#REF!</v>
      </c>
      <c r="AD54" s="14">
        <f>VLOOKUP(BB54,[1]sistem!$I$18:$J$19,2,FALSE)</f>
        <v>14</v>
      </c>
      <c r="AE54" s="14">
        <v>0.25</v>
      </c>
      <c r="AF54" s="14">
        <f>VLOOKUP($S54,[1]sistem!$I$3:$M$10,5,FALSE)</f>
        <v>2</v>
      </c>
      <c r="AG54" s="14">
        <v>5</v>
      </c>
      <c r="AI54" s="14">
        <f>AG54*AM54</f>
        <v>70</v>
      </c>
      <c r="AJ54" s="14">
        <f>VLOOKUP($S54,[1]sistem!$I$3:$N$10,6,FALSE)</f>
        <v>3</v>
      </c>
      <c r="AK54" s="14">
        <v>2</v>
      </c>
      <c r="AL54" s="14">
        <f t="shared" si="2"/>
        <v>6</v>
      </c>
      <c r="AM54" s="14">
        <f>VLOOKUP($BB54,[1]sistem!$I$18:$K$19,3,FALSE)</f>
        <v>14</v>
      </c>
      <c r="AN54" s="14" t="e">
        <f>AM54*#REF!</f>
        <v>#REF!</v>
      </c>
      <c r="AO54" s="14" t="e">
        <f t="shared" si="3"/>
        <v>#REF!</v>
      </c>
      <c r="AP54" s="14">
        <f t="shared" si="4"/>
        <v>25</v>
      </c>
      <c r="AQ54" s="14" t="e">
        <f t="shared" si="5"/>
        <v>#REF!</v>
      </c>
      <c r="AR54" s="14" t="e">
        <f>ROUND(AQ54-#REF!,0)</f>
        <v>#REF!</v>
      </c>
      <c r="AS54" s="14">
        <f>IF(BB54="s",IF(S54=0,0,
IF(S54=1,#REF!*4*4,
IF(S54=2,0,
IF(S54=3,#REF!*4*2,
IF(S54=4,0,
IF(S54=5,0,
IF(S54=6,0,
IF(S54=7,0)))))))),
IF(BB54="t",
IF(S54=0,0,
IF(S54=1,#REF!*4*4*0.8,
IF(S54=2,0,
IF(S54=3,#REF!*4*2*0.8,
IF(S54=4,0,
IF(S54=5,0,
IF(S54=6,0,
IF(S54=7,0))))))))))</f>
        <v>0</v>
      </c>
      <c r="AT54" s="14" t="e">
        <f>IF(BB54="s",
IF(S54=0,0,
IF(S54=1,0,
IF(S54=2,#REF!*4*2,
IF(S54=3,#REF!*4,
IF(S54=4,#REF!*4,
IF(S54=5,0,
IF(S54=6,0,
IF(S54=7,#REF!*4)))))))),
IF(BB54="t",
IF(S54=0,0,
IF(S54=1,0,
IF(S54=2,#REF!*4*2*0.8,
IF(S54=3,#REF!*4*0.8,
IF(S54=4,#REF!*4*0.8,
IF(S54=5,0,
IF(S54=6,0,
IF(S54=7,#REF!*4))))))))))</f>
        <v>#REF!</v>
      </c>
      <c r="AU54" s="14" t="e">
        <f>IF(BB54="s",
IF(S54=0,0,
IF(S54=1,#REF!*2,
IF(S54=2,#REF!*2,
IF(S54=3,#REF!*2,
IF(S54=4,#REF!*2,
IF(S54=5,#REF!*2,
IF(S54=6,#REF!*2,
IF(S54=7,#REF!*2)))))))),
IF(BB54="t",
IF(S54=0,#REF!*2*0.8,
IF(S54=1,#REF!*2*0.8,
IF(S54=2,#REF!*2*0.8,
IF(S54=3,#REF!*2*0.8,
IF(S54=4,#REF!*2*0.8,
IF(S54=5,#REF!*2*0.8,
IF(S54=6,#REF!*1*0.8,
IF(S54=7,#REF!*2))))))))))</f>
        <v>#REF!</v>
      </c>
      <c r="AV54" s="14" t="e">
        <f t="shared" si="6"/>
        <v>#REF!</v>
      </c>
      <c r="AW54" s="14" t="e">
        <f>IF(BB54="s",
IF(S54=0,0,
IF(S54=1,(14-2)*(#REF!+#REF!)/4*4,
IF(S54=2,(14-2)*(#REF!+#REF!)/4*2,
IF(S54=3,(14-2)*(#REF!+#REF!)/4*3,
IF(S54=4,(14-2)*(#REF!+#REF!)/4,
IF(S54=5,(14-2)*#REF!/4,
IF(S54=6,0,
IF(S54=7,(14)*#REF!)))))))),
IF(BB54="t",
IF(S54=0,0,
IF(S54=1,(11-2)*(#REF!+#REF!)/4*4,
IF(S54=2,(11-2)*(#REF!+#REF!)/4*2,
IF(S54=3,(11-2)*(#REF!+#REF!)/4*3,
IF(S54=4,(11-2)*(#REF!+#REF!)/4,
IF(S54=5,(11-2)*#REF!/4,
IF(S54=6,0,
IF(S54=7,(11)*#REF!))))))))))</f>
        <v>#REF!</v>
      </c>
      <c r="AX54" s="14" t="e">
        <f t="shared" si="7"/>
        <v>#REF!</v>
      </c>
      <c r="AY54" s="14">
        <f t="shared" si="8"/>
        <v>12</v>
      </c>
      <c r="AZ54" s="14">
        <f t="shared" si="9"/>
        <v>6</v>
      </c>
      <c r="BA54" s="14" t="e">
        <f t="shared" si="10"/>
        <v>#REF!</v>
      </c>
      <c r="BB54" s="14" t="s">
        <v>87</v>
      </c>
      <c r="BC54" s="14" t="e">
        <f>IF(BI54="A",0,IF(BB54="s",14*#REF!,IF(BB54="T",11*#REF!,"HATA")))</f>
        <v>#REF!</v>
      </c>
      <c r="BD54" s="14" t="e">
        <f t="shared" si="11"/>
        <v>#REF!</v>
      </c>
      <c r="BE54" s="14" t="e">
        <f t="shared" si="12"/>
        <v>#REF!</v>
      </c>
      <c r="BF54" s="14" t="e">
        <f>IF(BE54-#REF!=0,"DOĞRU","YANLIŞ")</f>
        <v>#REF!</v>
      </c>
      <c r="BG54" s="14" t="e">
        <f>#REF!-BE54</f>
        <v>#REF!</v>
      </c>
      <c r="BH54" s="14">
        <v>0</v>
      </c>
      <c r="BJ54" s="14">
        <v>0</v>
      </c>
      <c r="BL54" s="14">
        <v>2</v>
      </c>
      <c r="BN54" s="5" t="e">
        <f>#REF!*14</f>
        <v>#REF!</v>
      </c>
      <c r="BO54" s="6"/>
      <c r="BP54" s="7"/>
      <c r="BQ54" s="8"/>
      <c r="BR54" s="8"/>
      <c r="BS54" s="8"/>
      <c r="BT54" s="8"/>
      <c r="BU54" s="8"/>
      <c r="BV54" s="9"/>
      <c r="BW54" s="10"/>
      <c r="BX54" s="11"/>
      <c r="CE54" s="8"/>
      <c r="CF54" s="17"/>
      <c r="CG54" s="17"/>
      <c r="CH54" s="17"/>
      <c r="CI54" s="17"/>
    </row>
    <row r="55" spans="1:87" hidden="1" x14ac:dyDescent="0.25">
      <c r="A55" s="14" t="s">
        <v>121</v>
      </c>
      <c r="B55" s="14" t="s">
        <v>122</v>
      </c>
      <c r="C55" s="14" t="s">
        <v>122</v>
      </c>
      <c r="D55" s="15" t="s">
        <v>90</v>
      </c>
      <c r="E55" s="15" t="s">
        <v>90</v>
      </c>
      <c r="F55" s="15" t="e">
        <f>IF(BB55="S",
IF(#REF!+BJ55=2012,
IF(#REF!=1,"12-13/1",
IF(#REF!=2,"12-13/2",
IF(#REF!=3,"13-14/1",
IF(#REF!=4,"13-14/2","Hata1")))),
IF(#REF!+BJ55=2013,
IF(#REF!=1,"13-14/1",
IF(#REF!=2,"13-14/2",
IF(#REF!=3,"14-15/1",
IF(#REF!=4,"14-15/2","Hata2")))),
IF(#REF!+BJ55=2014,
IF(#REF!=1,"14-15/1",
IF(#REF!=2,"14-15/2",
IF(#REF!=3,"15-16/1",
IF(#REF!=4,"15-16/2","Hata3")))),
IF(#REF!+BJ55=2015,
IF(#REF!=1,"15-16/1",
IF(#REF!=2,"15-16/2",
IF(#REF!=3,"16-17/1",
IF(#REF!=4,"16-17/2","Hata4")))),
IF(#REF!+BJ55=2016,
IF(#REF!=1,"16-17/1",
IF(#REF!=2,"16-17/2",
IF(#REF!=3,"17-18/1",
IF(#REF!=4,"17-18/2","Hata5")))),
IF(#REF!+BJ55=2017,
IF(#REF!=1,"17-18/1",
IF(#REF!=2,"17-18/2",
IF(#REF!=3,"18-19/1",
IF(#REF!=4,"18-19/2","Hata6")))),
IF(#REF!+BJ55=2018,
IF(#REF!=1,"18-19/1",
IF(#REF!=2,"18-19/2",
IF(#REF!=3,"19-20/1",
IF(#REF!=4,"19-20/2","Hata7")))),
IF(#REF!+BJ55=2019,
IF(#REF!=1,"19-20/1",
IF(#REF!=2,"19-20/2",
IF(#REF!=3,"20-21/1",
IF(#REF!=4,"20-21/2","Hata8")))),
IF(#REF!+BJ55=2020,
IF(#REF!=1,"20-21/1",
IF(#REF!=2,"20-21/2",
IF(#REF!=3,"21-22/1",
IF(#REF!=4,"21-22/2","Hata9")))),
IF(#REF!+BJ55=2021,
IF(#REF!=1,"21-22/1",
IF(#REF!=2,"21-22/2",
IF(#REF!=3,"22-23/1",
IF(#REF!=4,"22-23/2","Hata10")))),
IF(#REF!+BJ55=2022,
IF(#REF!=1,"22-23/1",
IF(#REF!=2,"22-23/2",
IF(#REF!=3,"23-24/1",
IF(#REF!=4,"23-24/2","Hata11")))),
IF(#REF!+BJ55=2023,
IF(#REF!=1,"23-24/1",
IF(#REF!=2,"23-24/2",
IF(#REF!=3,"24-25/1",
IF(#REF!=4,"24-25/2","Hata12")))),
)))))))))))),
IF(BB55="T",
IF(#REF!+BJ55=2012,
IF(#REF!=1,"12-13/1",
IF(#REF!=2,"12-13/2",
IF(#REF!=3,"12-13/3",
IF(#REF!=4,"13-14/1",
IF(#REF!=5,"13-14/2",
IF(#REF!=6,"13-14/3","Hata1")))))),
IF(#REF!+BJ55=2013,
IF(#REF!=1,"13-14/1",
IF(#REF!=2,"13-14/2",
IF(#REF!=3,"13-14/3",
IF(#REF!=4,"14-15/1",
IF(#REF!=5,"14-15/2",
IF(#REF!=6,"14-15/3","Hata2")))))),
IF(#REF!+BJ55=2014,
IF(#REF!=1,"14-15/1",
IF(#REF!=2,"14-15/2",
IF(#REF!=3,"14-15/3",
IF(#REF!=4,"15-16/1",
IF(#REF!=5,"15-16/2",
IF(#REF!=6,"15-16/3","Hata3")))))),
IF(AND(#REF!+#REF!&gt;2014,#REF!+#REF!&lt;2015,BJ55=1),
IF(#REF!=0.1,"14-15/0.1",
IF(#REF!=0.2,"14-15/0.2",
IF(#REF!=0.3,"14-15/0.3","Hata4"))),
IF(#REF!+BJ55=2015,
IF(#REF!=1,"15-16/1",
IF(#REF!=2,"15-16/2",
IF(#REF!=3,"15-16/3",
IF(#REF!=4,"16-17/1",
IF(#REF!=5,"16-17/2",
IF(#REF!=6,"16-17/3","Hata5")))))),
IF(#REF!+BJ55=2016,
IF(#REF!=1,"16-17/1",
IF(#REF!=2,"16-17/2",
IF(#REF!=3,"16-17/3",
IF(#REF!=4,"17-18/1",
IF(#REF!=5,"17-18/2",
IF(#REF!=6,"17-18/3","Hata6")))))),
IF(#REF!+BJ55=2017,
IF(#REF!=1,"17-18/1",
IF(#REF!=2,"17-18/2",
IF(#REF!=3,"17-18/3",
IF(#REF!=4,"18-19/1",
IF(#REF!=5,"18-19/2",
IF(#REF!=6,"18-19/3","Hata7")))))),
IF(#REF!+BJ55=2018,
IF(#REF!=1,"18-19/1",
IF(#REF!=2,"18-19/2",
IF(#REF!=3,"18-19/3",
IF(#REF!=4,"19-20/1",
IF(#REF!=5," 19-20/2",
IF(#REF!=6,"19-20/3","Hata8")))))),
IF(#REF!+BJ55=2019,
IF(#REF!=1,"19-20/1",
IF(#REF!=2,"19-20/2",
IF(#REF!=3,"19-20/3",
IF(#REF!=4,"20-21/1",
IF(#REF!=5,"20-21/2",
IF(#REF!=6,"20-21/3","Hata9")))))),
IF(#REF!+BJ55=2020,
IF(#REF!=1,"20-21/1",
IF(#REF!=2,"20-21/2",
IF(#REF!=3,"20-21/3",
IF(#REF!=4,"21-22/1",
IF(#REF!=5,"21-22/2",
IF(#REF!=6,"21-22/3","Hata10")))))),
IF(#REF!+BJ55=2021,
IF(#REF!=1,"21-22/1",
IF(#REF!=2,"21-22/2",
IF(#REF!=3,"21-22/3",
IF(#REF!=4,"22-23/1",
IF(#REF!=5,"22-23/2",
IF(#REF!=6,"22-23/3","Hata11")))))),
IF(#REF!+BJ55=2022,
IF(#REF!=1,"22-23/1",
IF(#REF!=2,"22-23/2",
IF(#REF!=3,"22-23/3",
IF(#REF!=4,"23-24/1",
IF(#REF!=5,"23-24/2",
IF(#REF!=6,"23-24/3","Hata12")))))),
IF(#REF!+BJ55=2023,
IF(#REF!=1,"23-24/1",
IF(#REF!=2,"23-24/2",
IF(#REF!=3,"23-24/3",
IF(#REF!=4,"24-25/1",
IF(#REF!=5,"24-25/2",
IF(#REF!=6,"24-25/3","Hata13")))))),
))))))))))))))
)</f>
        <v>#REF!</v>
      </c>
      <c r="G55" s="15"/>
      <c r="H55" s="14" t="s">
        <v>172</v>
      </c>
      <c r="I55" s="14">
        <v>238527</v>
      </c>
      <c r="J55" s="14" t="s">
        <v>157</v>
      </c>
      <c r="Q55" s="14" t="s">
        <v>123</v>
      </c>
      <c r="R55" s="14" t="s">
        <v>123</v>
      </c>
      <c r="S55" s="16">
        <v>7</v>
      </c>
      <c r="T55" s="14">
        <f>VLOOKUP($S55,[1]sistem!$I$3:$L$10,2,FALSE)</f>
        <v>0</v>
      </c>
      <c r="U55" s="14">
        <f>VLOOKUP($S55,[1]sistem!$I$3:$L$10,3,FALSE)</f>
        <v>1</v>
      </c>
      <c r="V55" s="14">
        <f>VLOOKUP($S55,[1]sistem!$I$3:$L$10,4,FALSE)</f>
        <v>1</v>
      </c>
      <c r="W55" s="14" t="e">
        <f>VLOOKUP($BB55,[1]sistem!$I$13:$L$14,2,FALSE)*#REF!</f>
        <v>#REF!</v>
      </c>
      <c r="X55" s="14" t="e">
        <f>VLOOKUP($BB55,[1]sistem!$I$13:$L$14,3,FALSE)*#REF!</f>
        <v>#REF!</v>
      </c>
      <c r="Y55" s="14" t="e">
        <f>VLOOKUP($BB55,[1]sistem!$I$13:$L$14,4,FALSE)*#REF!</f>
        <v>#REF!</v>
      </c>
      <c r="Z55" s="14" t="e">
        <f t="shared" si="0"/>
        <v>#REF!</v>
      </c>
      <c r="AA55" s="14" t="e">
        <f t="shared" si="0"/>
        <v>#REF!</v>
      </c>
      <c r="AB55" s="14" t="e">
        <f t="shared" si="0"/>
        <v>#REF!</v>
      </c>
      <c r="AC55" s="14" t="e">
        <f t="shared" si="1"/>
        <v>#REF!</v>
      </c>
      <c r="AD55" s="14">
        <f>VLOOKUP(BB55,[1]sistem!$I$18:$J$19,2,FALSE)</f>
        <v>14</v>
      </c>
      <c r="AE55" s="14">
        <v>0.25</v>
      </c>
      <c r="AF55" s="14">
        <f>VLOOKUP($S55,[1]sistem!$I$3:$M$10,5,FALSE)</f>
        <v>1</v>
      </c>
      <c r="AG55" s="14">
        <v>4</v>
      </c>
      <c r="AI55" s="14">
        <f>AG55*AM55</f>
        <v>56</v>
      </c>
      <c r="AJ55" s="14">
        <f>VLOOKUP($S55,[1]sistem!$I$3:$N$10,6,FALSE)</f>
        <v>2</v>
      </c>
      <c r="AK55" s="14">
        <v>2</v>
      </c>
      <c r="AL55" s="14">
        <f t="shared" si="2"/>
        <v>4</v>
      </c>
      <c r="AM55" s="14">
        <f>VLOOKUP($BB55,[1]sistem!$I$18:$K$19,3,FALSE)</f>
        <v>14</v>
      </c>
      <c r="AN55" s="14" t="e">
        <f>AM55*#REF!</f>
        <v>#REF!</v>
      </c>
      <c r="AO55" s="14" t="e">
        <f t="shared" si="3"/>
        <v>#REF!</v>
      </c>
      <c r="AP55" s="14">
        <f t="shared" si="4"/>
        <v>25</v>
      </c>
      <c r="AQ55" s="14" t="e">
        <f t="shared" si="5"/>
        <v>#REF!</v>
      </c>
      <c r="AR55" s="14" t="e">
        <f>ROUND(AQ55-#REF!,0)</f>
        <v>#REF!</v>
      </c>
      <c r="AS55" s="14">
        <f>IF(BB55="s",IF(S55=0,0,
IF(S55=1,#REF!*4*4,
IF(S55=2,0,
IF(S55=3,#REF!*4*2,
IF(S55=4,0,
IF(S55=5,0,
IF(S55=6,0,
IF(S55=7,0)))))))),
IF(BB55="t",
IF(S55=0,0,
IF(S55=1,#REF!*4*4*0.8,
IF(S55=2,0,
IF(S55=3,#REF!*4*2*0.8,
IF(S55=4,0,
IF(S55=5,0,
IF(S55=6,0,
IF(S55=7,0))))))))))</f>
        <v>0</v>
      </c>
      <c r="AT55" s="14" t="e">
        <f>IF(BB55="s",
IF(S55=0,0,
IF(S55=1,0,
IF(S55=2,#REF!*4*2,
IF(S55=3,#REF!*4,
IF(S55=4,#REF!*4,
IF(S55=5,0,
IF(S55=6,0,
IF(S55=7,#REF!*4)))))))),
IF(BB55="t",
IF(S55=0,0,
IF(S55=1,0,
IF(S55=2,#REF!*4*2*0.8,
IF(S55=3,#REF!*4*0.8,
IF(S55=4,#REF!*4*0.8,
IF(S55=5,0,
IF(S55=6,0,
IF(S55=7,#REF!*4))))))))))</f>
        <v>#REF!</v>
      </c>
      <c r="AU55" s="14" t="e">
        <f>IF(BB55="s",
IF(S55=0,0,
IF(S55=1,#REF!*2,
IF(S55=2,#REF!*2,
IF(S55=3,#REF!*2,
IF(S55=4,#REF!*2,
IF(S55=5,#REF!*2,
IF(S55=6,#REF!*2,
IF(S55=7,#REF!*2)))))))),
IF(BB55="t",
IF(S55=0,#REF!*2*0.8,
IF(S55=1,#REF!*2*0.8,
IF(S55=2,#REF!*2*0.8,
IF(S55=3,#REF!*2*0.8,
IF(S55=4,#REF!*2*0.8,
IF(S55=5,#REF!*2*0.8,
IF(S55=6,#REF!*1*0.8,
IF(S55=7,#REF!*2))))))))))</f>
        <v>#REF!</v>
      </c>
      <c r="AV55" s="14" t="e">
        <f t="shared" si="6"/>
        <v>#REF!</v>
      </c>
      <c r="AW55" s="14" t="e">
        <f>IF(BB55="s",
IF(S55=0,0,
IF(S55=1,(14-2)*(#REF!+#REF!)/4*4,
IF(S55=2,(14-2)*(#REF!+#REF!)/4*2,
IF(S55=3,(14-2)*(#REF!+#REF!)/4*3,
IF(S55=4,(14-2)*(#REF!+#REF!)/4,
IF(S55=5,(14-2)*#REF!/4,
IF(S55=6,0,
IF(S55=7,(14)*#REF!)))))))),
IF(BB55="t",
IF(S55=0,0,
IF(S55=1,(11-2)*(#REF!+#REF!)/4*4,
IF(S55=2,(11-2)*(#REF!+#REF!)/4*2,
IF(S55=3,(11-2)*(#REF!+#REF!)/4*3,
IF(S55=4,(11-2)*(#REF!+#REF!)/4,
IF(S55=5,(11-2)*#REF!/4,
IF(S55=6,0,
IF(S55=7,(11)*#REF!))))))))))</f>
        <v>#REF!</v>
      </c>
      <c r="AX55" s="14" t="e">
        <f t="shared" si="7"/>
        <v>#REF!</v>
      </c>
      <c r="AY55" s="14">
        <f t="shared" si="8"/>
        <v>8</v>
      </c>
      <c r="AZ55" s="14">
        <f t="shared" si="9"/>
        <v>4</v>
      </c>
      <c r="BA55" s="14" t="e">
        <f t="shared" si="10"/>
        <v>#REF!</v>
      </c>
      <c r="BB55" s="14" t="s">
        <v>87</v>
      </c>
      <c r="BC55" s="14" t="e">
        <f>IF(BI55="A",0,IF(BB55="s",14*#REF!,IF(BB55="T",11*#REF!,"HATA")))</f>
        <v>#REF!</v>
      </c>
      <c r="BD55" s="14" t="e">
        <f t="shared" si="11"/>
        <v>#REF!</v>
      </c>
      <c r="BE55" s="14" t="e">
        <f t="shared" si="12"/>
        <v>#REF!</v>
      </c>
      <c r="BF55" s="14" t="e">
        <f>IF(BE55-#REF!=0,"DOĞRU","YANLIŞ")</f>
        <v>#REF!</v>
      </c>
      <c r="BG55" s="14" t="e">
        <f>#REF!-BE55</f>
        <v>#REF!</v>
      </c>
      <c r="BH55" s="14">
        <v>1</v>
      </c>
      <c r="BJ55" s="14">
        <v>0</v>
      </c>
      <c r="BL55" s="14">
        <v>7</v>
      </c>
      <c r="BN55" s="5" t="e">
        <f>#REF!*14</f>
        <v>#REF!</v>
      </c>
      <c r="BO55" s="6"/>
      <c r="BP55" s="7"/>
      <c r="BQ55" s="8"/>
      <c r="BR55" s="8"/>
      <c r="BS55" s="8"/>
      <c r="BT55" s="8"/>
      <c r="BU55" s="8"/>
      <c r="BV55" s="9"/>
      <c r="BW55" s="10"/>
      <c r="BX55" s="11"/>
      <c r="CE55" s="8"/>
      <c r="CF55" s="17"/>
      <c r="CG55" s="17"/>
      <c r="CH55" s="17"/>
      <c r="CI55" s="17"/>
    </row>
    <row r="56" spans="1:87" hidden="1" x14ac:dyDescent="0.25">
      <c r="A56" s="14" t="s">
        <v>175</v>
      </c>
      <c r="B56" s="14" t="s">
        <v>128</v>
      </c>
      <c r="C56" s="14" t="s">
        <v>128</v>
      </c>
      <c r="D56" s="15" t="s">
        <v>90</v>
      </c>
      <c r="E56" s="15" t="s">
        <v>90</v>
      </c>
      <c r="F56" s="15" t="e">
        <f>IF(BB56="S",
IF(#REF!+BJ56=2012,
IF(#REF!=1,"12-13/1",
IF(#REF!=2,"12-13/2",
IF(#REF!=3,"13-14/1",
IF(#REF!=4,"13-14/2","Hata1")))),
IF(#REF!+BJ56=2013,
IF(#REF!=1,"13-14/1",
IF(#REF!=2,"13-14/2",
IF(#REF!=3,"14-15/1",
IF(#REF!=4,"14-15/2","Hata2")))),
IF(#REF!+BJ56=2014,
IF(#REF!=1,"14-15/1",
IF(#REF!=2,"14-15/2",
IF(#REF!=3,"15-16/1",
IF(#REF!=4,"15-16/2","Hata3")))),
IF(#REF!+BJ56=2015,
IF(#REF!=1,"15-16/1",
IF(#REF!=2,"15-16/2",
IF(#REF!=3,"16-17/1",
IF(#REF!=4,"16-17/2","Hata4")))),
IF(#REF!+BJ56=2016,
IF(#REF!=1,"16-17/1",
IF(#REF!=2,"16-17/2",
IF(#REF!=3,"17-18/1",
IF(#REF!=4,"17-18/2","Hata5")))),
IF(#REF!+BJ56=2017,
IF(#REF!=1,"17-18/1",
IF(#REF!=2,"17-18/2",
IF(#REF!=3,"18-19/1",
IF(#REF!=4,"18-19/2","Hata6")))),
IF(#REF!+BJ56=2018,
IF(#REF!=1,"18-19/1",
IF(#REF!=2,"18-19/2",
IF(#REF!=3,"19-20/1",
IF(#REF!=4,"19-20/2","Hata7")))),
IF(#REF!+BJ56=2019,
IF(#REF!=1,"19-20/1",
IF(#REF!=2,"19-20/2",
IF(#REF!=3,"20-21/1",
IF(#REF!=4,"20-21/2","Hata8")))),
IF(#REF!+BJ56=2020,
IF(#REF!=1,"20-21/1",
IF(#REF!=2,"20-21/2",
IF(#REF!=3,"21-22/1",
IF(#REF!=4,"21-22/2","Hata9")))),
IF(#REF!+BJ56=2021,
IF(#REF!=1,"21-22/1",
IF(#REF!=2,"21-22/2",
IF(#REF!=3,"22-23/1",
IF(#REF!=4,"22-23/2","Hata10")))),
IF(#REF!+BJ56=2022,
IF(#REF!=1,"22-23/1",
IF(#REF!=2,"22-23/2",
IF(#REF!=3,"23-24/1",
IF(#REF!=4,"23-24/2","Hata11")))),
IF(#REF!+BJ56=2023,
IF(#REF!=1,"23-24/1",
IF(#REF!=2,"23-24/2",
IF(#REF!=3,"24-25/1",
IF(#REF!=4,"24-25/2","Hata12")))),
)))))))))))),
IF(BB56="T",
IF(#REF!+BJ56=2012,
IF(#REF!=1,"12-13/1",
IF(#REF!=2,"12-13/2",
IF(#REF!=3,"12-13/3",
IF(#REF!=4,"13-14/1",
IF(#REF!=5,"13-14/2",
IF(#REF!=6,"13-14/3","Hata1")))))),
IF(#REF!+BJ56=2013,
IF(#REF!=1,"13-14/1",
IF(#REF!=2,"13-14/2",
IF(#REF!=3,"13-14/3",
IF(#REF!=4,"14-15/1",
IF(#REF!=5,"14-15/2",
IF(#REF!=6,"14-15/3","Hata2")))))),
IF(#REF!+BJ56=2014,
IF(#REF!=1,"14-15/1",
IF(#REF!=2,"14-15/2",
IF(#REF!=3,"14-15/3",
IF(#REF!=4,"15-16/1",
IF(#REF!=5,"15-16/2",
IF(#REF!=6,"15-16/3","Hata3")))))),
IF(AND(#REF!+#REF!&gt;2014,#REF!+#REF!&lt;2015,BJ56=1),
IF(#REF!=0.1,"14-15/0.1",
IF(#REF!=0.2,"14-15/0.2",
IF(#REF!=0.3,"14-15/0.3","Hata4"))),
IF(#REF!+BJ56=2015,
IF(#REF!=1,"15-16/1",
IF(#REF!=2,"15-16/2",
IF(#REF!=3,"15-16/3",
IF(#REF!=4,"16-17/1",
IF(#REF!=5,"16-17/2",
IF(#REF!=6,"16-17/3","Hata5")))))),
IF(#REF!+BJ56=2016,
IF(#REF!=1,"16-17/1",
IF(#REF!=2,"16-17/2",
IF(#REF!=3,"16-17/3",
IF(#REF!=4,"17-18/1",
IF(#REF!=5,"17-18/2",
IF(#REF!=6,"17-18/3","Hata6")))))),
IF(#REF!+BJ56=2017,
IF(#REF!=1,"17-18/1",
IF(#REF!=2,"17-18/2",
IF(#REF!=3,"17-18/3",
IF(#REF!=4,"18-19/1",
IF(#REF!=5,"18-19/2",
IF(#REF!=6,"18-19/3","Hata7")))))),
IF(#REF!+BJ56=2018,
IF(#REF!=1,"18-19/1",
IF(#REF!=2,"18-19/2",
IF(#REF!=3,"18-19/3",
IF(#REF!=4,"19-20/1",
IF(#REF!=5," 19-20/2",
IF(#REF!=6,"19-20/3","Hata8")))))),
IF(#REF!+BJ56=2019,
IF(#REF!=1,"19-20/1",
IF(#REF!=2,"19-20/2",
IF(#REF!=3,"19-20/3",
IF(#REF!=4,"20-21/1",
IF(#REF!=5,"20-21/2",
IF(#REF!=6,"20-21/3","Hata9")))))),
IF(#REF!+BJ56=2020,
IF(#REF!=1,"20-21/1",
IF(#REF!=2,"20-21/2",
IF(#REF!=3,"20-21/3",
IF(#REF!=4,"21-22/1",
IF(#REF!=5,"21-22/2",
IF(#REF!=6,"21-22/3","Hata10")))))),
IF(#REF!+BJ56=2021,
IF(#REF!=1,"21-22/1",
IF(#REF!=2,"21-22/2",
IF(#REF!=3,"21-22/3",
IF(#REF!=4,"22-23/1",
IF(#REF!=5,"22-23/2",
IF(#REF!=6,"22-23/3","Hata11")))))),
IF(#REF!+BJ56=2022,
IF(#REF!=1,"22-23/1",
IF(#REF!=2,"22-23/2",
IF(#REF!=3,"22-23/3",
IF(#REF!=4,"23-24/1",
IF(#REF!=5,"23-24/2",
IF(#REF!=6,"23-24/3","Hata12")))))),
IF(#REF!+BJ56=2023,
IF(#REF!=1,"23-24/1",
IF(#REF!=2,"23-24/2",
IF(#REF!=3,"23-24/3",
IF(#REF!=4,"24-25/1",
IF(#REF!=5,"24-25/2",
IF(#REF!=6,"24-25/3","Hata13")))))),
))))))))))))))
)</f>
        <v>#REF!</v>
      </c>
      <c r="G56" s="15"/>
      <c r="H56" s="14" t="s">
        <v>172</v>
      </c>
      <c r="I56" s="14">
        <v>238527</v>
      </c>
      <c r="J56" s="14" t="s">
        <v>157</v>
      </c>
      <c r="L56" s="14">
        <v>3975</v>
      </c>
      <c r="S56" s="16">
        <v>4</v>
      </c>
      <c r="T56" s="14">
        <f>VLOOKUP($S56,[1]sistem!$I$3:$L$10,2,FALSE)</f>
        <v>0</v>
      </c>
      <c r="U56" s="14">
        <f>VLOOKUP($S56,[1]sistem!$I$3:$L$10,3,FALSE)</f>
        <v>1</v>
      </c>
      <c r="V56" s="14">
        <f>VLOOKUP($S56,[1]sistem!$I$3:$L$10,4,FALSE)</f>
        <v>1</v>
      </c>
      <c r="W56" s="14" t="e">
        <f>VLOOKUP($BB56,[1]sistem!$I$13:$L$14,2,FALSE)*#REF!</f>
        <v>#REF!</v>
      </c>
      <c r="X56" s="14" t="e">
        <f>VLOOKUP($BB56,[1]sistem!$I$13:$L$14,3,FALSE)*#REF!</f>
        <v>#REF!</v>
      </c>
      <c r="Y56" s="14" t="e">
        <f>VLOOKUP($BB56,[1]sistem!$I$13:$L$14,4,FALSE)*#REF!</f>
        <v>#REF!</v>
      </c>
      <c r="Z56" s="14" t="e">
        <f t="shared" si="0"/>
        <v>#REF!</v>
      </c>
      <c r="AA56" s="14" t="e">
        <f t="shared" si="0"/>
        <v>#REF!</v>
      </c>
      <c r="AB56" s="14" t="e">
        <f t="shared" si="0"/>
        <v>#REF!</v>
      </c>
      <c r="AC56" s="14" t="e">
        <f t="shared" si="1"/>
        <v>#REF!</v>
      </c>
      <c r="AD56" s="14">
        <f>VLOOKUP(BB56,[1]sistem!$I$18:$J$19,2,FALSE)</f>
        <v>14</v>
      </c>
      <c r="AE56" s="14">
        <v>0.25</v>
      </c>
      <c r="AF56" s="14">
        <f>VLOOKUP($S56,[1]sistem!$I$3:$M$10,5,FALSE)</f>
        <v>1</v>
      </c>
      <c r="AG56" s="14">
        <v>4</v>
      </c>
      <c r="AI56" s="14">
        <f>AG56*AM56</f>
        <v>56</v>
      </c>
      <c r="AJ56" s="14">
        <f>VLOOKUP($S56,[1]sistem!$I$3:$N$10,6,FALSE)</f>
        <v>2</v>
      </c>
      <c r="AK56" s="14">
        <v>2</v>
      </c>
      <c r="AL56" s="14">
        <f t="shared" si="2"/>
        <v>4</v>
      </c>
      <c r="AM56" s="14">
        <f>VLOOKUP($BB56,[1]sistem!$I$18:$K$19,3,FALSE)</f>
        <v>14</v>
      </c>
      <c r="AN56" s="14" t="e">
        <f>AM56*#REF!</f>
        <v>#REF!</v>
      </c>
      <c r="AO56" s="14" t="e">
        <f t="shared" si="3"/>
        <v>#REF!</v>
      </c>
      <c r="AP56" s="14">
        <f t="shared" si="4"/>
        <v>25</v>
      </c>
      <c r="AQ56" s="14" t="e">
        <f t="shared" si="5"/>
        <v>#REF!</v>
      </c>
      <c r="AR56" s="14" t="e">
        <f>ROUND(AQ56-#REF!,0)</f>
        <v>#REF!</v>
      </c>
      <c r="AS56" s="14">
        <f>IF(BB56="s",IF(S56=0,0,
IF(S56=1,#REF!*4*4,
IF(S56=2,0,
IF(S56=3,#REF!*4*2,
IF(S56=4,0,
IF(S56=5,0,
IF(S56=6,0,
IF(S56=7,0)))))))),
IF(BB56="t",
IF(S56=0,0,
IF(S56=1,#REF!*4*4*0.8,
IF(S56=2,0,
IF(S56=3,#REF!*4*2*0.8,
IF(S56=4,0,
IF(S56=5,0,
IF(S56=6,0,
IF(S56=7,0))))))))))</f>
        <v>0</v>
      </c>
      <c r="AT56" s="14" t="e">
        <f>IF(BB56="s",
IF(S56=0,0,
IF(S56=1,0,
IF(S56=2,#REF!*4*2,
IF(S56=3,#REF!*4,
IF(S56=4,#REF!*4,
IF(S56=5,0,
IF(S56=6,0,
IF(S56=7,#REF!*4)))))))),
IF(BB56="t",
IF(S56=0,0,
IF(S56=1,0,
IF(S56=2,#REF!*4*2*0.8,
IF(S56=3,#REF!*4*0.8,
IF(S56=4,#REF!*4*0.8,
IF(S56=5,0,
IF(S56=6,0,
IF(S56=7,#REF!*4))))))))))</f>
        <v>#REF!</v>
      </c>
      <c r="AU56" s="14" t="e">
        <f>IF(BB56="s",
IF(S56=0,0,
IF(S56=1,#REF!*2,
IF(S56=2,#REF!*2,
IF(S56=3,#REF!*2,
IF(S56=4,#REF!*2,
IF(S56=5,#REF!*2,
IF(S56=6,#REF!*2,
IF(S56=7,#REF!*2)))))))),
IF(BB56="t",
IF(S56=0,#REF!*2*0.8,
IF(S56=1,#REF!*2*0.8,
IF(S56=2,#REF!*2*0.8,
IF(S56=3,#REF!*2*0.8,
IF(S56=4,#REF!*2*0.8,
IF(S56=5,#REF!*2*0.8,
IF(S56=6,#REF!*1*0.8,
IF(S56=7,#REF!*2))))))))))</f>
        <v>#REF!</v>
      </c>
      <c r="AV56" s="14" t="e">
        <f t="shared" si="6"/>
        <v>#REF!</v>
      </c>
      <c r="AW56" s="14" t="e">
        <f>IF(BB56="s",
IF(S56=0,0,
IF(S56=1,(14-2)*(#REF!+#REF!)/4*4,
IF(S56=2,(14-2)*(#REF!+#REF!)/4*2,
IF(S56=3,(14-2)*(#REF!+#REF!)/4*3,
IF(S56=4,(14-2)*(#REF!+#REF!)/4,
IF(S56=5,(14-2)*#REF!/4,
IF(S56=6,0,
IF(S56=7,(14)*#REF!)))))))),
IF(BB56="t",
IF(S56=0,0,
IF(S56=1,(11-2)*(#REF!+#REF!)/4*4,
IF(S56=2,(11-2)*(#REF!+#REF!)/4*2,
IF(S56=3,(11-2)*(#REF!+#REF!)/4*3,
IF(S56=4,(11-2)*(#REF!+#REF!)/4,
IF(S56=5,(11-2)*#REF!/4,
IF(S56=6,0,
IF(S56=7,(11)*#REF!))))))))))</f>
        <v>#REF!</v>
      </c>
      <c r="AX56" s="14" t="e">
        <f t="shared" si="7"/>
        <v>#REF!</v>
      </c>
      <c r="AY56" s="14">
        <f t="shared" si="8"/>
        <v>8</v>
      </c>
      <c r="AZ56" s="14">
        <f t="shared" si="9"/>
        <v>4</v>
      </c>
      <c r="BA56" s="14" t="e">
        <f t="shared" si="10"/>
        <v>#REF!</v>
      </c>
      <c r="BB56" s="14" t="s">
        <v>87</v>
      </c>
      <c r="BC56" s="14" t="e">
        <f>IF(BI56="A",0,IF(BB56="s",14*#REF!,IF(BB56="T",11*#REF!,"HATA")))</f>
        <v>#REF!</v>
      </c>
      <c r="BD56" s="14" t="e">
        <f t="shared" si="11"/>
        <v>#REF!</v>
      </c>
      <c r="BE56" s="14" t="e">
        <f t="shared" si="12"/>
        <v>#REF!</v>
      </c>
      <c r="BF56" s="14" t="e">
        <f>IF(BE56-#REF!=0,"DOĞRU","YANLIŞ")</f>
        <v>#REF!</v>
      </c>
      <c r="BG56" s="14" t="e">
        <f>#REF!-BE56</f>
        <v>#REF!</v>
      </c>
      <c r="BH56" s="14">
        <v>0</v>
      </c>
      <c r="BJ56" s="14">
        <v>0</v>
      </c>
      <c r="BL56" s="14">
        <v>4</v>
      </c>
      <c r="BN56" s="5" t="e">
        <f>#REF!*14</f>
        <v>#REF!</v>
      </c>
      <c r="BO56" s="6"/>
      <c r="BP56" s="7"/>
      <c r="BQ56" s="8"/>
      <c r="BR56" s="8"/>
      <c r="BS56" s="8"/>
      <c r="BT56" s="8"/>
      <c r="BU56" s="8"/>
      <c r="BV56" s="9"/>
      <c r="BW56" s="10"/>
      <c r="BX56" s="11"/>
      <c r="CE56" s="8"/>
      <c r="CF56" s="17"/>
      <c r="CG56" s="17"/>
      <c r="CH56" s="17"/>
      <c r="CI56" s="17"/>
    </row>
    <row r="57" spans="1:87" hidden="1" x14ac:dyDescent="0.25">
      <c r="A57" s="14" t="s">
        <v>131</v>
      </c>
      <c r="B57" s="14" t="s">
        <v>132</v>
      </c>
      <c r="C57" s="14" t="s">
        <v>132</v>
      </c>
      <c r="D57" s="15" t="s">
        <v>90</v>
      </c>
      <c r="E57" s="15" t="s">
        <v>90</v>
      </c>
      <c r="F57" s="15" t="e">
        <f>IF(BB57="S",
IF(#REF!+BJ57=2012,
IF(#REF!=1,"12-13/1",
IF(#REF!=2,"12-13/2",
IF(#REF!=3,"13-14/1",
IF(#REF!=4,"13-14/2","Hata1")))),
IF(#REF!+BJ57=2013,
IF(#REF!=1,"13-14/1",
IF(#REF!=2,"13-14/2",
IF(#REF!=3,"14-15/1",
IF(#REF!=4,"14-15/2","Hata2")))),
IF(#REF!+BJ57=2014,
IF(#REF!=1,"14-15/1",
IF(#REF!=2,"14-15/2",
IF(#REF!=3,"15-16/1",
IF(#REF!=4,"15-16/2","Hata3")))),
IF(#REF!+BJ57=2015,
IF(#REF!=1,"15-16/1",
IF(#REF!=2,"15-16/2",
IF(#REF!=3,"16-17/1",
IF(#REF!=4,"16-17/2","Hata4")))),
IF(#REF!+BJ57=2016,
IF(#REF!=1,"16-17/1",
IF(#REF!=2,"16-17/2",
IF(#REF!=3,"17-18/1",
IF(#REF!=4,"17-18/2","Hata5")))),
IF(#REF!+BJ57=2017,
IF(#REF!=1,"17-18/1",
IF(#REF!=2,"17-18/2",
IF(#REF!=3,"18-19/1",
IF(#REF!=4,"18-19/2","Hata6")))),
IF(#REF!+BJ57=2018,
IF(#REF!=1,"18-19/1",
IF(#REF!=2,"18-19/2",
IF(#REF!=3,"19-20/1",
IF(#REF!=4,"19-20/2","Hata7")))),
IF(#REF!+BJ57=2019,
IF(#REF!=1,"19-20/1",
IF(#REF!=2,"19-20/2",
IF(#REF!=3,"20-21/1",
IF(#REF!=4,"20-21/2","Hata8")))),
IF(#REF!+BJ57=2020,
IF(#REF!=1,"20-21/1",
IF(#REF!=2,"20-21/2",
IF(#REF!=3,"21-22/1",
IF(#REF!=4,"21-22/2","Hata9")))),
IF(#REF!+BJ57=2021,
IF(#REF!=1,"21-22/1",
IF(#REF!=2,"21-22/2",
IF(#REF!=3,"22-23/1",
IF(#REF!=4,"22-23/2","Hata10")))),
IF(#REF!+BJ57=2022,
IF(#REF!=1,"22-23/1",
IF(#REF!=2,"22-23/2",
IF(#REF!=3,"23-24/1",
IF(#REF!=4,"23-24/2","Hata11")))),
IF(#REF!+BJ57=2023,
IF(#REF!=1,"23-24/1",
IF(#REF!=2,"23-24/2",
IF(#REF!=3,"24-25/1",
IF(#REF!=4,"24-25/2","Hata12")))),
)))))))))))),
IF(BB57="T",
IF(#REF!+BJ57=2012,
IF(#REF!=1,"12-13/1",
IF(#REF!=2,"12-13/2",
IF(#REF!=3,"12-13/3",
IF(#REF!=4,"13-14/1",
IF(#REF!=5,"13-14/2",
IF(#REF!=6,"13-14/3","Hata1")))))),
IF(#REF!+BJ57=2013,
IF(#REF!=1,"13-14/1",
IF(#REF!=2,"13-14/2",
IF(#REF!=3,"13-14/3",
IF(#REF!=4,"14-15/1",
IF(#REF!=5,"14-15/2",
IF(#REF!=6,"14-15/3","Hata2")))))),
IF(#REF!+BJ57=2014,
IF(#REF!=1,"14-15/1",
IF(#REF!=2,"14-15/2",
IF(#REF!=3,"14-15/3",
IF(#REF!=4,"15-16/1",
IF(#REF!=5,"15-16/2",
IF(#REF!=6,"15-16/3","Hata3")))))),
IF(AND(#REF!+#REF!&gt;2014,#REF!+#REF!&lt;2015,BJ57=1),
IF(#REF!=0.1,"14-15/0.1",
IF(#REF!=0.2,"14-15/0.2",
IF(#REF!=0.3,"14-15/0.3","Hata4"))),
IF(#REF!+BJ57=2015,
IF(#REF!=1,"15-16/1",
IF(#REF!=2,"15-16/2",
IF(#REF!=3,"15-16/3",
IF(#REF!=4,"16-17/1",
IF(#REF!=5,"16-17/2",
IF(#REF!=6,"16-17/3","Hata5")))))),
IF(#REF!+BJ57=2016,
IF(#REF!=1,"16-17/1",
IF(#REF!=2,"16-17/2",
IF(#REF!=3,"16-17/3",
IF(#REF!=4,"17-18/1",
IF(#REF!=5,"17-18/2",
IF(#REF!=6,"17-18/3","Hata6")))))),
IF(#REF!+BJ57=2017,
IF(#REF!=1,"17-18/1",
IF(#REF!=2,"17-18/2",
IF(#REF!=3,"17-18/3",
IF(#REF!=4,"18-19/1",
IF(#REF!=5,"18-19/2",
IF(#REF!=6,"18-19/3","Hata7")))))),
IF(#REF!+BJ57=2018,
IF(#REF!=1,"18-19/1",
IF(#REF!=2,"18-19/2",
IF(#REF!=3,"18-19/3",
IF(#REF!=4,"19-20/1",
IF(#REF!=5," 19-20/2",
IF(#REF!=6,"19-20/3","Hata8")))))),
IF(#REF!+BJ57=2019,
IF(#REF!=1,"19-20/1",
IF(#REF!=2,"19-20/2",
IF(#REF!=3,"19-20/3",
IF(#REF!=4,"20-21/1",
IF(#REF!=5,"20-21/2",
IF(#REF!=6,"20-21/3","Hata9")))))),
IF(#REF!+BJ57=2020,
IF(#REF!=1,"20-21/1",
IF(#REF!=2,"20-21/2",
IF(#REF!=3,"20-21/3",
IF(#REF!=4,"21-22/1",
IF(#REF!=5,"21-22/2",
IF(#REF!=6,"21-22/3","Hata10")))))),
IF(#REF!+BJ57=2021,
IF(#REF!=1,"21-22/1",
IF(#REF!=2,"21-22/2",
IF(#REF!=3,"21-22/3",
IF(#REF!=4,"22-23/1",
IF(#REF!=5,"22-23/2",
IF(#REF!=6,"22-23/3","Hata11")))))),
IF(#REF!+BJ57=2022,
IF(#REF!=1,"22-23/1",
IF(#REF!=2,"22-23/2",
IF(#REF!=3,"22-23/3",
IF(#REF!=4,"23-24/1",
IF(#REF!=5,"23-24/2",
IF(#REF!=6,"23-24/3","Hata12")))))),
IF(#REF!+BJ57=2023,
IF(#REF!=1,"23-24/1",
IF(#REF!=2,"23-24/2",
IF(#REF!=3,"23-24/3",
IF(#REF!=4,"24-25/1",
IF(#REF!=5,"24-25/2",
IF(#REF!=6,"24-25/3","Hata13")))))),
))))))))))))))
)</f>
        <v>#REF!</v>
      </c>
      <c r="G57" s="15"/>
      <c r="H57" s="14" t="s">
        <v>172</v>
      </c>
      <c r="I57" s="14">
        <v>238527</v>
      </c>
      <c r="J57" s="14" t="s">
        <v>157</v>
      </c>
      <c r="Q57" s="14" t="s">
        <v>133</v>
      </c>
      <c r="R57" s="14" t="s">
        <v>133</v>
      </c>
      <c r="S57" s="16">
        <v>7</v>
      </c>
      <c r="T57" s="14">
        <f>VLOOKUP($S57,[1]sistem!$I$3:$L$10,2,FALSE)</f>
        <v>0</v>
      </c>
      <c r="U57" s="14">
        <f>VLOOKUP($S57,[1]sistem!$I$3:$L$10,3,FALSE)</f>
        <v>1</v>
      </c>
      <c r="V57" s="14">
        <f>VLOOKUP($S57,[1]sistem!$I$3:$L$10,4,FALSE)</f>
        <v>1</v>
      </c>
      <c r="W57" s="14" t="e">
        <f>VLOOKUP($BB57,[1]sistem!$I$13:$L$14,2,FALSE)*#REF!</f>
        <v>#REF!</v>
      </c>
      <c r="X57" s="14" t="e">
        <f>VLOOKUP($BB57,[1]sistem!$I$13:$L$14,3,FALSE)*#REF!</f>
        <v>#REF!</v>
      </c>
      <c r="Y57" s="14" t="e">
        <f>VLOOKUP($BB57,[1]sistem!$I$13:$L$14,4,FALSE)*#REF!</f>
        <v>#REF!</v>
      </c>
      <c r="Z57" s="14" t="e">
        <f t="shared" si="0"/>
        <v>#REF!</v>
      </c>
      <c r="AA57" s="14" t="e">
        <f t="shared" si="0"/>
        <v>#REF!</v>
      </c>
      <c r="AB57" s="14" t="e">
        <f t="shared" si="0"/>
        <v>#REF!</v>
      </c>
      <c r="AC57" s="14" t="e">
        <f t="shared" si="1"/>
        <v>#REF!</v>
      </c>
      <c r="AD57" s="14">
        <f>VLOOKUP(BB57,[1]sistem!$I$18:$J$19,2,FALSE)</f>
        <v>14</v>
      </c>
      <c r="AE57" s="14">
        <v>0.25</v>
      </c>
      <c r="AF57" s="14">
        <f>VLOOKUP($S57,[1]sistem!$I$3:$M$10,5,FALSE)</f>
        <v>1</v>
      </c>
      <c r="AI57" s="14" t="e">
        <f>(#REF!+#REF!)*AD57</f>
        <v>#REF!</v>
      </c>
      <c r="AJ57" s="14">
        <f>VLOOKUP($S57,[1]sistem!$I$3:$N$10,6,FALSE)</f>
        <v>2</v>
      </c>
      <c r="AK57" s="14">
        <v>2</v>
      </c>
      <c r="AL57" s="14">
        <f t="shared" si="2"/>
        <v>4</v>
      </c>
      <c r="AM57" s="14">
        <f>VLOOKUP($BB57,[1]sistem!$I$18:$K$19,3,FALSE)</f>
        <v>14</v>
      </c>
      <c r="AN57" s="14" t="e">
        <f>AM57*#REF!</f>
        <v>#REF!</v>
      </c>
      <c r="AO57" s="14" t="e">
        <f t="shared" si="3"/>
        <v>#REF!</v>
      </c>
      <c r="AP57" s="14">
        <f t="shared" si="4"/>
        <v>25</v>
      </c>
      <c r="AQ57" s="14" t="e">
        <f t="shared" si="5"/>
        <v>#REF!</v>
      </c>
      <c r="AR57" s="14" t="e">
        <f>ROUND(AQ57-#REF!,0)</f>
        <v>#REF!</v>
      </c>
      <c r="AS57" s="14">
        <f>IF(BB57="s",IF(S57=0,0,
IF(S57=1,#REF!*4*4,
IF(S57=2,0,
IF(S57=3,#REF!*4*2,
IF(S57=4,0,
IF(S57=5,0,
IF(S57=6,0,
IF(S57=7,0)))))))),
IF(BB57="t",
IF(S57=0,0,
IF(S57=1,#REF!*4*4*0.8,
IF(S57=2,0,
IF(S57=3,#REF!*4*2*0.8,
IF(S57=4,0,
IF(S57=5,0,
IF(S57=6,0,
IF(S57=7,0))))))))))</f>
        <v>0</v>
      </c>
      <c r="AT57" s="14" t="e">
        <f>IF(BB57="s",
IF(S57=0,0,
IF(S57=1,0,
IF(S57=2,#REF!*4*2,
IF(S57=3,#REF!*4,
IF(S57=4,#REF!*4,
IF(S57=5,0,
IF(S57=6,0,
IF(S57=7,#REF!*4)))))))),
IF(BB57="t",
IF(S57=0,0,
IF(S57=1,0,
IF(S57=2,#REF!*4*2*0.8,
IF(S57=3,#REF!*4*0.8,
IF(S57=4,#REF!*4*0.8,
IF(S57=5,0,
IF(S57=6,0,
IF(S57=7,#REF!*4))))))))))</f>
        <v>#REF!</v>
      </c>
      <c r="AU57" s="14" t="e">
        <f>IF(BB57="s",
IF(S57=0,0,
IF(S57=1,#REF!*2,
IF(S57=2,#REF!*2,
IF(S57=3,#REF!*2,
IF(S57=4,#REF!*2,
IF(S57=5,#REF!*2,
IF(S57=6,#REF!*2,
IF(S57=7,#REF!*2)))))))),
IF(BB57="t",
IF(S57=0,#REF!*2*0.8,
IF(S57=1,#REF!*2*0.8,
IF(S57=2,#REF!*2*0.8,
IF(S57=3,#REF!*2*0.8,
IF(S57=4,#REF!*2*0.8,
IF(S57=5,#REF!*2*0.8,
IF(S57=6,#REF!*1*0.8,
IF(S57=7,#REF!*2))))))))))</f>
        <v>#REF!</v>
      </c>
      <c r="AV57" s="14" t="e">
        <f t="shared" si="6"/>
        <v>#REF!</v>
      </c>
      <c r="AW57" s="14" t="e">
        <f>IF(BB57="s",
IF(S57=0,0,
IF(S57=1,(14-2)*(#REF!+#REF!)/4*4,
IF(S57=2,(14-2)*(#REF!+#REF!)/4*2,
IF(S57=3,(14-2)*(#REF!+#REF!)/4*3,
IF(S57=4,(14-2)*(#REF!+#REF!)/4,
IF(S57=5,(14-2)*#REF!/4,
IF(S57=6,0,
IF(S57=7,(14)*#REF!)))))))),
IF(BB57="t",
IF(S57=0,0,
IF(S57=1,(11-2)*(#REF!+#REF!)/4*4,
IF(S57=2,(11-2)*(#REF!+#REF!)/4*2,
IF(S57=3,(11-2)*(#REF!+#REF!)/4*3,
IF(S57=4,(11-2)*(#REF!+#REF!)/4,
IF(S57=5,(11-2)*#REF!/4,
IF(S57=6,0,
IF(S57=7,(11)*#REF!))))))))))</f>
        <v>#REF!</v>
      </c>
      <c r="AX57" s="14" t="e">
        <f t="shared" si="7"/>
        <v>#REF!</v>
      </c>
      <c r="AY57" s="14">
        <f t="shared" si="8"/>
        <v>8</v>
      </c>
      <c r="AZ57" s="14">
        <f t="shared" si="9"/>
        <v>4</v>
      </c>
      <c r="BA57" s="14" t="e">
        <f t="shared" si="10"/>
        <v>#REF!</v>
      </c>
      <c r="BB57" s="14" t="s">
        <v>87</v>
      </c>
      <c r="BC57" s="14">
        <f>IF(BI57="A",0,IF(BB57="s",14*#REF!,IF(BB57="T",11*#REF!,"HATA")))</f>
        <v>0</v>
      </c>
      <c r="BD57" s="14" t="e">
        <f t="shared" si="11"/>
        <v>#REF!</v>
      </c>
      <c r="BE57" s="14" t="e">
        <f t="shared" si="12"/>
        <v>#REF!</v>
      </c>
      <c r="BF57" s="14" t="e">
        <f>IF(BE57-#REF!=0,"DOĞRU","YANLIŞ")</f>
        <v>#REF!</v>
      </c>
      <c r="BG57" s="14" t="e">
        <f>#REF!-BE57</f>
        <v>#REF!</v>
      </c>
      <c r="BH57" s="14">
        <v>0</v>
      </c>
      <c r="BI57" s="14" t="s">
        <v>93</v>
      </c>
      <c r="BJ57" s="14">
        <v>0</v>
      </c>
      <c r="BL57" s="14">
        <v>7</v>
      </c>
      <c r="BN57" s="5" t="e">
        <f>#REF!*14</f>
        <v>#REF!</v>
      </c>
      <c r="BO57" s="6"/>
      <c r="BP57" s="7"/>
      <c r="BQ57" s="8"/>
      <c r="BR57" s="8"/>
      <c r="BS57" s="8"/>
      <c r="BT57" s="8"/>
      <c r="BU57" s="8"/>
      <c r="BV57" s="9"/>
      <c r="BW57" s="10"/>
      <c r="BX57" s="11"/>
      <c r="CE57" s="8"/>
      <c r="CF57" s="17"/>
      <c r="CG57" s="17"/>
      <c r="CH57" s="17"/>
      <c r="CI57" s="17"/>
    </row>
    <row r="58" spans="1:87" hidden="1" x14ac:dyDescent="0.25">
      <c r="A58" s="14" t="s">
        <v>176</v>
      </c>
      <c r="B58" s="14" t="s">
        <v>177</v>
      </c>
      <c r="C58" s="14" t="s">
        <v>177</v>
      </c>
      <c r="D58" s="15" t="s">
        <v>90</v>
      </c>
      <c r="E58" s="15" t="s">
        <v>90</v>
      </c>
      <c r="F58" s="15" t="e">
        <f>IF(BB58="S",
IF(#REF!+BJ58=2012,
IF(#REF!=1,"12-13/1",
IF(#REF!=2,"12-13/2",
IF(#REF!=3,"13-14/1",
IF(#REF!=4,"13-14/2","Hata1")))),
IF(#REF!+BJ58=2013,
IF(#REF!=1,"13-14/1",
IF(#REF!=2,"13-14/2",
IF(#REF!=3,"14-15/1",
IF(#REF!=4,"14-15/2","Hata2")))),
IF(#REF!+BJ58=2014,
IF(#REF!=1,"14-15/1",
IF(#REF!=2,"14-15/2",
IF(#REF!=3,"15-16/1",
IF(#REF!=4,"15-16/2","Hata3")))),
IF(#REF!+BJ58=2015,
IF(#REF!=1,"15-16/1",
IF(#REF!=2,"15-16/2",
IF(#REF!=3,"16-17/1",
IF(#REF!=4,"16-17/2","Hata4")))),
IF(#REF!+BJ58=2016,
IF(#REF!=1,"16-17/1",
IF(#REF!=2,"16-17/2",
IF(#REF!=3,"17-18/1",
IF(#REF!=4,"17-18/2","Hata5")))),
IF(#REF!+BJ58=2017,
IF(#REF!=1,"17-18/1",
IF(#REF!=2,"17-18/2",
IF(#REF!=3,"18-19/1",
IF(#REF!=4,"18-19/2","Hata6")))),
IF(#REF!+BJ58=2018,
IF(#REF!=1,"18-19/1",
IF(#REF!=2,"18-19/2",
IF(#REF!=3,"19-20/1",
IF(#REF!=4,"19-20/2","Hata7")))),
IF(#REF!+BJ58=2019,
IF(#REF!=1,"19-20/1",
IF(#REF!=2,"19-20/2",
IF(#REF!=3,"20-21/1",
IF(#REF!=4,"20-21/2","Hata8")))),
IF(#REF!+BJ58=2020,
IF(#REF!=1,"20-21/1",
IF(#REF!=2,"20-21/2",
IF(#REF!=3,"21-22/1",
IF(#REF!=4,"21-22/2","Hata9")))),
IF(#REF!+BJ58=2021,
IF(#REF!=1,"21-22/1",
IF(#REF!=2,"21-22/2",
IF(#REF!=3,"22-23/1",
IF(#REF!=4,"22-23/2","Hata10")))),
IF(#REF!+BJ58=2022,
IF(#REF!=1,"22-23/1",
IF(#REF!=2,"22-23/2",
IF(#REF!=3,"23-24/1",
IF(#REF!=4,"23-24/2","Hata11")))),
IF(#REF!+BJ58=2023,
IF(#REF!=1,"23-24/1",
IF(#REF!=2,"23-24/2",
IF(#REF!=3,"24-25/1",
IF(#REF!=4,"24-25/2","Hata12")))),
)))))))))))),
IF(BB58="T",
IF(#REF!+BJ58=2012,
IF(#REF!=1,"12-13/1",
IF(#REF!=2,"12-13/2",
IF(#REF!=3,"12-13/3",
IF(#REF!=4,"13-14/1",
IF(#REF!=5,"13-14/2",
IF(#REF!=6,"13-14/3","Hata1")))))),
IF(#REF!+BJ58=2013,
IF(#REF!=1,"13-14/1",
IF(#REF!=2,"13-14/2",
IF(#REF!=3,"13-14/3",
IF(#REF!=4,"14-15/1",
IF(#REF!=5,"14-15/2",
IF(#REF!=6,"14-15/3","Hata2")))))),
IF(#REF!+BJ58=2014,
IF(#REF!=1,"14-15/1",
IF(#REF!=2,"14-15/2",
IF(#REF!=3,"14-15/3",
IF(#REF!=4,"15-16/1",
IF(#REF!=5,"15-16/2",
IF(#REF!=6,"15-16/3","Hata3")))))),
IF(AND(#REF!+#REF!&gt;2014,#REF!+#REF!&lt;2015,BJ58=1),
IF(#REF!=0.1,"14-15/0.1",
IF(#REF!=0.2,"14-15/0.2",
IF(#REF!=0.3,"14-15/0.3","Hata4"))),
IF(#REF!+BJ58=2015,
IF(#REF!=1,"15-16/1",
IF(#REF!=2,"15-16/2",
IF(#REF!=3,"15-16/3",
IF(#REF!=4,"16-17/1",
IF(#REF!=5,"16-17/2",
IF(#REF!=6,"16-17/3","Hata5")))))),
IF(#REF!+BJ58=2016,
IF(#REF!=1,"16-17/1",
IF(#REF!=2,"16-17/2",
IF(#REF!=3,"16-17/3",
IF(#REF!=4,"17-18/1",
IF(#REF!=5,"17-18/2",
IF(#REF!=6,"17-18/3","Hata6")))))),
IF(#REF!+BJ58=2017,
IF(#REF!=1,"17-18/1",
IF(#REF!=2,"17-18/2",
IF(#REF!=3,"17-18/3",
IF(#REF!=4,"18-19/1",
IF(#REF!=5,"18-19/2",
IF(#REF!=6,"18-19/3","Hata7")))))),
IF(#REF!+BJ58=2018,
IF(#REF!=1,"18-19/1",
IF(#REF!=2,"18-19/2",
IF(#REF!=3,"18-19/3",
IF(#REF!=4,"19-20/1",
IF(#REF!=5," 19-20/2",
IF(#REF!=6,"19-20/3","Hata8")))))),
IF(#REF!+BJ58=2019,
IF(#REF!=1,"19-20/1",
IF(#REF!=2,"19-20/2",
IF(#REF!=3,"19-20/3",
IF(#REF!=4,"20-21/1",
IF(#REF!=5,"20-21/2",
IF(#REF!=6,"20-21/3","Hata9")))))),
IF(#REF!+BJ58=2020,
IF(#REF!=1,"20-21/1",
IF(#REF!=2,"20-21/2",
IF(#REF!=3,"20-21/3",
IF(#REF!=4,"21-22/1",
IF(#REF!=5,"21-22/2",
IF(#REF!=6,"21-22/3","Hata10")))))),
IF(#REF!+BJ58=2021,
IF(#REF!=1,"21-22/1",
IF(#REF!=2,"21-22/2",
IF(#REF!=3,"21-22/3",
IF(#REF!=4,"22-23/1",
IF(#REF!=5,"22-23/2",
IF(#REF!=6,"22-23/3","Hata11")))))),
IF(#REF!+BJ58=2022,
IF(#REF!=1,"22-23/1",
IF(#REF!=2,"22-23/2",
IF(#REF!=3,"22-23/3",
IF(#REF!=4,"23-24/1",
IF(#REF!=5,"23-24/2",
IF(#REF!=6,"23-24/3","Hata12")))))),
IF(#REF!+BJ58=2023,
IF(#REF!=1,"23-24/1",
IF(#REF!=2,"23-24/2",
IF(#REF!=3,"23-24/3",
IF(#REF!=4,"24-25/1",
IF(#REF!=5,"24-25/2",
IF(#REF!=6,"24-25/3","Hata13")))))),
))))))))))))))
)</f>
        <v>#REF!</v>
      </c>
      <c r="G58" s="15"/>
      <c r="H58" s="14" t="s">
        <v>172</v>
      </c>
      <c r="I58" s="14">
        <v>238527</v>
      </c>
      <c r="J58" s="14" t="s">
        <v>157</v>
      </c>
      <c r="S58" s="16">
        <v>2</v>
      </c>
      <c r="T58" s="14">
        <f>VLOOKUP($S58,[1]sistem!$I$3:$L$10,2,FALSE)</f>
        <v>0</v>
      </c>
      <c r="U58" s="14">
        <f>VLOOKUP($S58,[1]sistem!$I$3:$L$10,3,FALSE)</f>
        <v>2</v>
      </c>
      <c r="V58" s="14">
        <f>VLOOKUP($S58,[1]sistem!$I$3:$L$10,4,FALSE)</f>
        <v>1</v>
      </c>
      <c r="W58" s="14" t="e">
        <f>VLOOKUP($BB58,[1]sistem!$I$13:$L$14,2,FALSE)*#REF!</f>
        <v>#REF!</v>
      </c>
      <c r="X58" s="14" t="e">
        <f>VLOOKUP($BB58,[1]sistem!$I$13:$L$14,3,FALSE)*#REF!</f>
        <v>#REF!</v>
      </c>
      <c r="Y58" s="14" t="e">
        <f>VLOOKUP($BB58,[1]sistem!$I$13:$L$14,4,FALSE)*#REF!</f>
        <v>#REF!</v>
      </c>
      <c r="Z58" s="14" t="e">
        <f t="shared" si="0"/>
        <v>#REF!</v>
      </c>
      <c r="AA58" s="14" t="e">
        <f t="shared" si="0"/>
        <v>#REF!</v>
      </c>
      <c r="AB58" s="14" t="e">
        <f t="shared" si="0"/>
        <v>#REF!</v>
      </c>
      <c r="AC58" s="14" t="e">
        <f t="shared" si="1"/>
        <v>#REF!</v>
      </c>
      <c r="AD58" s="14">
        <f>VLOOKUP(BB58,[1]sistem!$I$18:$J$19,2,FALSE)</f>
        <v>14</v>
      </c>
      <c r="AE58" s="14">
        <v>0.25</v>
      </c>
      <c r="AF58" s="14">
        <f>VLOOKUP($S58,[1]sistem!$I$3:$M$10,5,FALSE)</f>
        <v>2</v>
      </c>
      <c r="AG58" s="14">
        <v>0</v>
      </c>
      <c r="AI58" s="14">
        <f>AG58*AM58</f>
        <v>0</v>
      </c>
      <c r="AJ58" s="14">
        <f>VLOOKUP($S58,[1]sistem!$I$3:$N$10,6,FALSE)</f>
        <v>3</v>
      </c>
      <c r="AK58" s="14">
        <v>2</v>
      </c>
      <c r="AL58" s="14">
        <f t="shared" si="2"/>
        <v>6</v>
      </c>
      <c r="AM58" s="14">
        <f>VLOOKUP($BB58,[1]sistem!$I$18:$K$19,3,FALSE)</f>
        <v>14</v>
      </c>
      <c r="AN58" s="14" t="e">
        <f>AM58*#REF!</f>
        <v>#REF!</v>
      </c>
      <c r="AO58" s="14" t="e">
        <f t="shared" si="3"/>
        <v>#REF!</v>
      </c>
      <c r="AP58" s="14">
        <f t="shared" si="4"/>
        <v>25</v>
      </c>
      <c r="AQ58" s="14" t="e">
        <f t="shared" si="5"/>
        <v>#REF!</v>
      </c>
      <c r="AR58" s="14" t="e">
        <f>ROUND(AQ58-#REF!,0)</f>
        <v>#REF!</v>
      </c>
      <c r="AS58" s="14">
        <f>IF(BB58="s",IF(S58=0,0,
IF(S58=1,#REF!*4*4,
IF(S58=2,0,
IF(S58=3,#REF!*4*2,
IF(S58=4,0,
IF(S58=5,0,
IF(S58=6,0,
IF(S58=7,0)))))))),
IF(BB58="t",
IF(S58=0,0,
IF(S58=1,#REF!*4*4*0.8,
IF(S58=2,0,
IF(S58=3,#REF!*4*2*0.8,
IF(S58=4,0,
IF(S58=5,0,
IF(S58=6,0,
IF(S58=7,0))))))))))</f>
        <v>0</v>
      </c>
      <c r="AT58" s="14" t="e">
        <f>IF(BB58="s",
IF(S58=0,0,
IF(S58=1,0,
IF(S58=2,#REF!*4*2,
IF(S58=3,#REF!*4,
IF(S58=4,#REF!*4,
IF(S58=5,0,
IF(S58=6,0,
IF(S58=7,#REF!*4)))))))),
IF(BB58="t",
IF(S58=0,0,
IF(S58=1,0,
IF(S58=2,#REF!*4*2*0.8,
IF(S58=3,#REF!*4*0.8,
IF(S58=4,#REF!*4*0.8,
IF(S58=5,0,
IF(S58=6,0,
IF(S58=7,#REF!*4))))))))))</f>
        <v>#REF!</v>
      </c>
      <c r="AU58" s="14" t="e">
        <f>IF(BB58="s",
IF(S58=0,0,
IF(S58=1,#REF!*2,
IF(S58=2,#REF!*2,
IF(S58=3,#REF!*2,
IF(S58=4,#REF!*2,
IF(S58=5,#REF!*2,
IF(S58=6,#REF!*2,
IF(S58=7,#REF!*2)))))))),
IF(BB58="t",
IF(S58=0,#REF!*2*0.8,
IF(S58=1,#REF!*2*0.8,
IF(S58=2,#REF!*2*0.8,
IF(S58=3,#REF!*2*0.8,
IF(S58=4,#REF!*2*0.8,
IF(S58=5,#REF!*2*0.8,
IF(S58=6,#REF!*1*0.8,
IF(S58=7,#REF!*2))))))))))</f>
        <v>#REF!</v>
      </c>
      <c r="AV58" s="14" t="e">
        <f t="shared" si="6"/>
        <v>#REF!</v>
      </c>
      <c r="AW58" s="14" t="e">
        <f>IF(BB58="s",
IF(S58=0,0,
IF(S58=1,(14-2)*(#REF!+#REF!)/4*4,
IF(S58=2,(14-2)*(#REF!+#REF!)/4*2,
IF(S58=3,(14-2)*(#REF!+#REF!)/4*3,
IF(S58=4,(14-2)*(#REF!+#REF!)/4,
IF(S58=5,(14-2)*#REF!/4,
IF(S58=6,0,
IF(S58=7,(14)*#REF!)))))))),
IF(BB58="t",
IF(S58=0,0,
IF(S58=1,(11-2)*(#REF!+#REF!)/4*4,
IF(S58=2,(11-2)*(#REF!+#REF!)/4*2,
IF(S58=3,(11-2)*(#REF!+#REF!)/4*3,
IF(S58=4,(11-2)*(#REF!+#REF!)/4,
IF(S58=5,(11-2)*#REF!/4,
IF(S58=6,0,
IF(S58=7,(11)*#REF!))))))))))</f>
        <v>#REF!</v>
      </c>
      <c r="AX58" s="14" t="e">
        <f t="shared" si="7"/>
        <v>#REF!</v>
      </c>
      <c r="AY58" s="14">
        <f t="shared" si="8"/>
        <v>12</v>
      </c>
      <c r="AZ58" s="14">
        <f t="shared" si="9"/>
        <v>6</v>
      </c>
      <c r="BA58" s="14" t="e">
        <f t="shared" si="10"/>
        <v>#REF!</v>
      </c>
      <c r="BB58" s="14" t="s">
        <v>87</v>
      </c>
      <c r="BC58" s="14" t="e">
        <f>IF(BI58="A",0,IF(BB58="s",14*#REF!,IF(BB58="T",11*#REF!,"HATA")))</f>
        <v>#REF!</v>
      </c>
      <c r="BD58" s="14" t="e">
        <f t="shared" si="11"/>
        <v>#REF!</v>
      </c>
      <c r="BE58" s="14" t="e">
        <f t="shared" si="12"/>
        <v>#REF!</v>
      </c>
      <c r="BF58" s="14" t="e">
        <f>IF(BE58-#REF!=0,"DOĞRU","YANLIŞ")</f>
        <v>#REF!</v>
      </c>
      <c r="BG58" s="14" t="e">
        <f>#REF!-BE58</f>
        <v>#REF!</v>
      </c>
      <c r="BH58" s="14">
        <v>0</v>
      </c>
      <c r="BJ58" s="14">
        <v>0</v>
      </c>
      <c r="BL58" s="14">
        <v>2</v>
      </c>
      <c r="BN58" s="5" t="e">
        <f>#REF!*14</f>
        <v>#REF!</v>
      </c>
      <c r="BO58" s="6"/>
      <c r="BP58" s="7"/>
      <c r="BQ58" s="8"/>
      <c r="BR58" s="8"/>
      <c r="BS58" s="8"/>
      <c r="BT58" s="8"/>
      <c r="BU58" s="8"/>
      <c r="BV58" s="9"/>
      <c r="BW58" s="10"/>
      <c r="BX58" s="11"/>
      <c r="CE58" s="8"/>
      <c r="CF58" s="17"/>
      <c r="CG58" s="17"/>
      <c r="CH58" s="17"/>
      <c r="CI58" s="17"/>
    </row>
    <row r="59" spans="1:87" hidden="1" x14ac:dyDescent="0.25">
      <c r="A59" s="14" t="s">
        <v>91</v>
      </c>
      <c r="B59" s="14" t="s">
        <v>92</v>
      </c>
      <c r="C59" s="14" t="s">
        <v>92</v>
      </c>
      <c r="D59" s="15" t="s">
        <v>90</v>
      </c>
      <c r="E59" s="15" t="s">
        <v>90</v>
      </c>
      <c r="F59" s="15" t="e">
        <f>IF(BB59="S",
IF(#REF!+BJ59=2012,
IF(#REF!=1,"12-13/1",
IF(#REF!=2,"12-13/2",
IF(#REF!=3,"13-14/1",
IF(#REF!=4,"13-14/2","Hata1")))),
IF(#REF!+BJ59=2013,
IF(#REF!=1,"13-14/1",
IF(#REF!=2,"13-14/2",
IF(#REF!=3,"14-15/1",
IF(#REF!=4,"14-15/2","Hata2")))),
IF(#REF!+BJ59=2014,
IF(#REF!=1,"14-15/1",
IF(#REF!=2,"14-15/2",
IF(#REF!=3,"15-16/1",
IF(#REF!=4,"15-16/2","Hata3")))),
IF(#REF!+BJ59=2015,
IF(#REF!=1,"15-16/1",
IF(#REF!=2,"15-16/2",
IF(#REF!=3,"16-17/1",
IF(#REF!=4,"16-17/2","Hata4")))),
IF(#REF!+BJ59=2016,
IF(#REF!=1,"16-17/1",
IF(#REF!=2,"16-17/2",
IF(#REF!=3,"17-18/1",
IF(#REF!=4,"17-18/2","Hata5")))),
IF(#REF!+BJ59=2017,
IF(#REF!=1,"17-18/1",
IF(#REF!=2,"17-18/2",
IF(#REF!=3,"18-19/1",
IF(#REF!=4,"18-19/2","Hata6")))),
IF(#REF!+BJ59=2018,
IF(#REF!=1,"18-19/1",
IF(#REF!=2,"18-19/2",
IF(#REF!=3,"19-20/1",
IF(#REF!=4,"19-20/2","Hata7")))),
IF(#REF!+BJ59=2019,
IF(#REF!=1,"19-20/1",
IF(#REF!=2,"19-20/2",
IF(#REF!=3,"20-21/1",
IF(#REF!=4,"20-21/2","Hata8")))),
IF(#REF!+BJ59=2020,
IF(#REF!=1,"20-21/1",
IF(#REF!=2,"20-21/2",
IF(#REF!=3,"21-22/1",
IF(#REF!=4,"21-22/2","Hata9")))),
IF(#REF!+BJ59=2021,
IF(#REF!=1,"21-22/1",
IF(#REF!=2,"21-22/2",
IF(#REF!=3,"22-23/1",
IF(#REF!=4,"22-23/2","Hata10")))),
IF(#REF!+BJ59=2022,
IF(#REF!=1,"22-23/1",
IF(#REF!=2,"22-23/2",
IF(#REF!=3,"23-24/1",
IF(#REF!=4,"23-24/2","Hata11")))),
IF(#REF!+BJ59=2023,
IF(#REF!=1,"23-24/1",
IF(#REF!=2,"23-24/2",
IF(#REF!=3,"24-25/1",
IF(#REF!=4,"24-25/2","Hata12")))),
)))))))))))),
IF(BB59="T",
IF(#REF!+BJ59=2012,
IF(#REF!=1,"12-13/1",
IF(#REF!=2,"12-13/2",
IF(#REF!=3,"12-13/3",
IF(#REF!=4,"13-14/1",
IF(#REF!=5,"13-14/2",
IF(#REF!=6,"13-14/3","Hata1")))))),
IF(#REF!+BJ59=2013,
IF(#REF!=1,"13-14/1",
IF(#REF!=2,"13-14/2",
IF(#REF!=3,"13-14/3",
IF(#REF!=4,"14-15/1",
IF(#REF!=5,"14-15/2",
IF(#REF!=6,"14-15/3","Hata2")))))),
IF(#REF!+BJ59=2014,
IF(#REF!=1,"14-15/1",
IF(#REF!=2,"14-15/2",
IF(#REF!=3,"14-15/3",
IF(#REF!=4,"15-16/1",
IF(#REF!=5,"15-16/2",
IF(#REF!=6,"15-16/3","Hata3")))))),
IF(AND(#REF!+#REF!&gt;2014,#REF!+#REF!&lt;2015,BJ59=1),
IF(#REF!=0.1,"14-15/0.1",
IF(#REF!=0.2,"14-15/0.2",
IF(#REF!=0.3,"14-15/0.3","Hata4"))),
IF(#REF!+BJ59=2015,
IF(#REF!=1,"15-16/1",
IF(#REF!=2,"15-16/2",
IF(#REF!=3,"15-16/3",
IF(#REF!=4,"16-17/1",
IF(#REF!=5,"16-17/2",
IF(#REF!=6,"16-17/3","Hata5")))))),
IF(#REF!+BJ59=2016,
IF(#REF!=1,"16-17/1",
IF(#REF!=2,"16-17/2",
IF(#REF!=3,"16-17/3",
IF(#REF!=4,"17-18/1",
IF(#REF!=5,"17-18/2",
IF(#REF!=6,"17-18/3","Hata6")))))),
IF(#REF!+BJ59=2017,
IF(#REF!=1,"17-18/1",
IF(#REF!=2,"17-18/2",
IF(#REF!=3,"17-18/3",
IF(#REF!=4,"18-19/1",
IF(#REF!=5,"18-19/2",
IF(#REF!=6,"18-19/3","Hata7")))))),
IF(#REF!+BJ59=2018,
IF(#REF!=1,"18-19/1",
IF(#REF!=2,"18-19/2",
IF(#REF!=3,"18-19/3",
IF(#REF!=4,"19-20/1",
IF(#REF!=5," 19-20/2",
IF(#REF!=6,"19-20/3","Hata8")))))),
IF(#REF!+BJ59=2019,
IF(#REF!=1,"19-20/1",
IF(#REF!=2,"19-20/2",
IF(#REF!=3,"19-20/3",
IF(#REF!=4,"20-21/1",
IF(#REF!=5,"20-21/2",
IF(#REF!=6,"20-21/3","Hata9")))))),
IF(#REF!+BJ59=2020,
IF(#REF!=1,"20-21/1",
IF(#REF!=2,"20-21/2",
IF(#REF!=3,"20-21/3",
IF(#REF!=4,"21-22/1",
IF(#REF!=5,"21-22/2",
IF(#REF!=6,"21-22/3","Hata10")))))),
IF(#REF!+BJ59=2021,
IF(#REF!=1,"21-22/1",
IF(#REF!=2,"21-22/2",
IF(#REF!=3,"21-22/3",
IF(#REF!=4,"22-23/1",
IF(#REF!=5,"22-23/2",
IF(#REF!=6,"22-23/3","Hata11")))))),
IF(#REF!+BJ59=2022,
IF(#REF!=1,"22-23/1",
IF(#REF!=2,"22-23/2",
IF(#REF!=3,"22-23/3",
IF(#REF!=4,"23-24/1",
IF(#REF!=5,"23-24/2",
IF(#REF!=6,"23-24/3","Hata12")))))),
IF(#REF!+BJ59=2023,
IF(#REF!=1,"23-24/1",
IF(#REF!=2,"23-24/2",
IF(#REF!=3,"23-24/3",
IF(#REF!=4,"24-25/1",
IF(#REF!=5,"24-25/2",
IF(#REF!=6,"24-25/3","Hata13")))))),
))))))))))))))
)</f>
        <v>#REF!</v>
      </c>
      <c r="G59" s="15"/>
      <c r="H59" s="14" t="s">
        <v>172</v>
      </c>
      <c r="I59" s="14">
        <v>238527</v>
      </c>
      <c r="J59" s="14" t="s">
        <v>157</v>
      </c>
      <c r="L59" s="14">
        <v>4358</v>
      </c>
      <c r="S59" s="16">
        <v>0</v>
      </c>
      <c r="T59" s="14">
        <f>VLOOKUP($S59,[1]sistem!$I$3:$L$10,2,FALSE)</f>
        <v>0</v>
      </c>
      <c r="U59" s="14">
        <f>VLOOKUP($S59,[1]sistem!$I$3:$L$10,3,FALSE)</f>
        <v>0</v>
      </c>
      <c r="V59" s="14">
        <f>VLOOKUP($S59,[1]sistem!$I$3:$L$10,4,FALSE)</f>
        <v>0</v>
      </c>
      <c r="W59" s="14" t="e">
        <f>VLOOKUP($BB59,[1]sistem!$I$13:$L$14,2,FALSE)*#REF!</f>
        <v>#REF!</v>
      </c>
      <c r="X59" s="14" t="e">
        <f>VLOOKUP($BB59,[1]sistem!$I$13:$L$14,3,FALSE)*#REF!</f>
        <v>#REF!</v>
      </c>
      <c r="Y59" s="14" t="e">
        <f>VLOOKUP($BB59,[1]sistem!$I$13:$L$14,4,FALSE)*#REF!</f>
        <v>#REF!</v>
      </c>
      <c r="Z59" s="14" t="e">
        <f t="shared" si="0"/>
        <v>#REF!</v>
      </c>
      <c r="AA59" s="14" t="e">
        <f t="shared" si="0"/>
        <v>#REF!</v>
      </c>
      <c r="AB59" s="14" t="e">
        <f t="shared" si="0"/>
        <v>#REF!</v>
      </c>
      <c r="AC59" s="14" t="e">
        <f t="shared" si="1"/>
        <v>#REF!</v>
      </c>
      <c r="AD59" s="14">
        <f>VLOOKUP(BB59,[1]sistem!$I$18:$J$19,2,FALSE)</f>
        <v>14</v>
      </c>
      <c r="AE59" s="14">
        <v>0.25</v>
      </c>
      <c r="AF59" s="14">
        <f>VLOOKUP($S59,[1]sistem!$I$3:$M$10,5,FALSE)</f>
        <v>0</v>
      </c>
      <c r="AI59" s="14" t="e">
        <f>(#REF!+#REF!)*AD59</f>
        <v>#REF!</v>
      </c>
      <c r="AJ59" s="14">
        <f>VLOOKUP($S59,[1]sistem!$I$3:$N$10,6,FALSE)</f>
        <v>0</v>
      </c>
      <c r="AK59" s="14">
        <v>2</v>
      </c>
      <c r="AL59" s="14">
        <f t="shared" si="2"/>
        <v>0</v>
      </c>
      <c r="AM59" s="14">
        <f>VLOOKUP($BB59,[1]sistem!$I$18:$K$19,3,FALSE)</f>
        <v>14</v>
      </c>
      <c r="AN59" s="14" t="e">
        <f>AM59*#REF!</f>
        <v>#REF!</v>
      </c>
      <c r="AO59" s="14" t="e">
        <f t="shared" si="3"/>
        <v>#REF!</v>
      </c>
      <c r="AP59" s="14">
        <f t="shared" si="4"/>
        <v>25</v>
      </c>
      <c r="AQ59" s="14" t="e">
        <f t="shared" si="5"/>
        <v>#REF!</v>
      </c>
      <c r="AR59" s="14" t="e">
        <f>ROUND(AQ59-#REF!,0)</f>
        <v>#REF!</v>
      </c>
      <c r="AS59" s="14">
        <f>IF(BB59="s",IF(S59=0,0,
IF(S59=1,#REF!*4*4,
IF(S59=2,0,
IF(S59=3,#REF!*4*2,
IF(S59=4,0,
IF(S59=5,0,
IF(S59=6,0,
IF(S59=7,0)))))))),
IF(BB59="t",
IF(S59=0,0,
IF(S59=1,#REF!*4*4*0.8,
IF(S59=2,0,
IF(S59=3,#REF!*4*2*0.8,
IF(S59=4,0,
IF(S59=5,0,
IF(S59=6,0,
IF(S59=7,0))))))))))</f>
        <v>0</v>
      </c>
      <c r="AT59" s="14">
        <f>IF(BB59="s",
IF(S59=0,0,
IF(S59=1,0,
IF(S59=2,#REF!*4*2,
IF(S59=3,#REF!*4,
IF(S59=4,#REF!*4,
IF(S59=5,0,
IF(S59=6,0,
IF(S59=7,#REF!*4)))))))),
IF(BB59="t",
IF(S59=0,0,
IF(S59=1,0,
IF(S59=2,#REF!*4*2*0.8,
IF(S59=3,#REF!*4*0.8,
IF(S59=4,#REF!*4*0.8,
IF(S59=5,0,
IF(S59=6,0,
IF(S59=7,#REF!*4))))))))))</f>
        <v>0</v>
      </c>
      <c r="AU59" s="14">
        <f>IF(BB59="s",
IF(S59=0,0,
IF(S59=1,#REF!*2,
IF(S59=2,#REF!*2,
IF(S59=3,#REF!*2,
IF(S59=4,#REF!*2,
IF(S59=5,#REF!*2,
IF(S59=6,#REF!*2,
IF(S59=7,#REF!*2)))))))),
IF(BB59="t",
IF(S59=0,#REF!*2*0.8,
IF(S59=1,#REF!*2*0.8,
IF(S59=2,#REF!*2*0.8,
IF(S59=3,#REF!*2*0.8,
IF(S59=4,#REF!*2*0.8,
IF(S59=5,#REF!*2*0.8,
IF(S59=6,#REF!*1*0.8,
IF(S59=7,#REF!*2))))))))))</f>
        <v>0</v>
      </c>
      <c r="AV59" s="14" t="e">
        <f t="shared" si="6"/>
        <v>#REF!</v>
      </c>
      <c r="AW59" s="14">
        <f>IF(BB59="s",
IF(S59=0,0,
IF(S59=1,(14-2)*(#REF!+#REF!)/4*4,
IF(S59=2,(14-2)*(#REF!+#REF!)/4*2,
IF(S59=3,(14-2)*(#REF!+#REF!)/4*3,
IF(S59=4,(14-2)*(#REF!+#REF!)/4,
IF(S59=5,(14-2)*#REF!/4,
IF(S59=6,0,
IF(S59=7,(14)*#REF!)))))))),
IF(BB59="t",
IF(S59=0,0,
IF(S59=1,(11-2)*(#REF!+#REF!)/4*4,
IF(S59=2,(11-2)*(#REF!+#REF!)/4*2,
IF(S59=3,(11-2)*(#REF!+#REF!)/4*3,
IF(S59=4,(11-2)*(#REF!+#REF!)/4,
IF(S59=5,(11-2)*#REF!/4,
IF(S59=6,0,
IF(S59=7,(11)*#REF!))))))))))</f>
        <v>0</v>
      </c>
      <c r="AX59" s="14" t="e">
        <f t="shared" si="7"/>
        <v>#REF!</v>
      </c>
      <c r="AY59" s="14">
        <f t="shared" si="8"/>
        <v>0</v>
      </c>
      <c r="AZ59" s="14">
        <f t="shared" si="9"/>
        <v>0</v>
      </c>
      <c r="BA59" s="14">
        <f t="shared" si="10"/>
        <v>0</v>
      </c>
      <c r="BB59" s="14" t="s">
        <v>87</v>
      </c>
      <c r="BC59" s="14">
        <f>IF(BI59="A",0,IF(BB59="s",14*#REF!,IF(BB59="T",11*#REF!,"HATA")))</f>
        <v>0</v>
      </c>
      <c r="BD59" s="14">
        <f t="shared" si="11"/>
        <v>0</v>
      </c>
      <c r="BE59" s="14">
        <f t="shared" si="12"/>
        <v>0</v>
      </c>
      <c r="BF59" s="14" t="e">
        <f>IF(BE59-#REF!=0,"DOĞRU","YANLIŞ")</f>
        <v>#REF!</v>
      </c>
      <c r="BG59" s="14" t="e">
        <f>#REF!-BE59</f>
        <v>#REF!</v>
      </c>
      <c r="BH59" s="14">
        <v>0</v>
      </c>
      <c r="BI59" s="14" t="s">
        <v>93</v>
      </c>
      <c r="BJ59" s="14">
        <v>0</v>
      </c>
      <c r="BL59" s="14">
        <v>0</v>
      </c>
      <c r="BN59" s="5" t="e">
        <f>#REF!*14</f>
        <v>#REF!</v>
      </c>
      <c r="BO59" s="6"/>
      <c r="BP59" s="7"/>
      <c r="BQ59" s="8"/>
      <c r="BR59" s="8"/>
      <c r="BS59" s="8"/>
      <c r="BT59" s="8"/>
      <c r="BU59" s="8"/>
      <c r="BV59" s="9"/>
      <c r="BW59" s="10"/>
      <c r="BX59" s="11"/>
      <c r="CE59" s="8"/>
      <c r="CF59" s="17"/>
      <c r="CG59" s="17"/>
      <c r="CH59" s="17"/>
      <c r="CI59" s="17"/>
    </row>
    <row r="60" spans="1:87" hidden="1" x14ac:dyDescent="0.25">
      <c r="A60" s="14" t="s">
        <v>94</v>
      </c>
      <c r="B60" s="14" t="s">
        <v>95</v>
      </c>
      <c r="C60" s="14" t="s">
        <v>95</v>
      </c>
      <c r="D60" s="15" t="s">
        <v>90</v>
      </c>
      <c r="E60" s="15" t="s">
        <v>90</v>
      </c>
      <c r="F60" s="15" t="e">
        <f>IF(BB60="S",
IF(#REF!+BJ60=2012,
IF(#REF!=1,"12-13/1",
IF(#REF!=2,"12-13/2",
IF(#REF!=3,"13-14/1",
IF(#REF!=4,"13-14/2","Hata1")))),
IF(#REF!+BJ60=2013,
IF(#REF!=1,"13-14/1",
IF(#REF!=2,"13-14/2",
IF(#REF!=3,"14-15/1",
IF(#REF!=4,"14-15/2","Hata2")))),
IF(#REF!+BJ60=2014,
IF(#REF!=1,"14-15/1",
IF(#REF!=2,"14-15/2",
IF(#REF!=3,"15-16/1",
IF(#REF!=4,"15-16/2","Hata3")))),
IF(#REF!+BJ60=2015,
IF(#REF!=1,"15-16/1",
IF(#REF!=2,"15-16/2",
IF(#REF!=3,"16-17/1",
IF(#REF!=4,"16-17/2","Hata4")))),
IF(#REF!+BJ60=2016,
IF(#REF!=1,"16-17/1",
IF(#REF!=2,"16-17/2",
IF(#REF!=3,"17-18/1",
IF(#REF!=4,"17-18/2","Hata5")))),
IF(#REF!+BJ60=2017,
IF(#REF!=1,"17-18/1",
IF(#REF!=2,"17-18/2",
IF(#REF!=3,"18-19/1",
IF(#REF!=4,"18-19/2","Hata6")))),
IF(#REF!+BJ60=2018,
IF(#REF!=1,"18-19/1",
IF(#REF!=2,"18-19/2",
IF(#REF!=3,"19-20/1",
IF(#REF!=4,"19-20/2","Hata7")))),
IF(#REF!+BJ60=2019,
IF(#REF!=1,"19-20/1",
IF(#REF!=2,"19-20/2",
IF(#REF!=3,"20-21/1",
IF(#REF!=4,"20-21/2","Hata8")))),
IF(#REF!+BJ60=2020,
IF(#REF!=1,"20-21/1",
IF(#REF!=2,"20-21/2",
IF(#REF!=3,"21-22/1",
IF(#REF!=4,"21-22/2","Hata9")))),
IF(#REF!+BJ60=2021,
IF(#REF!=1,"21-22/1",
IF(#REF!=2,"21-22/2",
IF(#REF!=3,"22-23/1",
IF(#REF!=4,"22-23/2","Hata10")))),
IF(#REF!+BJ60=2022,
IF(#REF!=1,"22-23/1",
IF(#REF!=2,"22-23/2",
IF(#REF!=3,"23-24/1",
IF(#REF!=4,"23-24/2","Hata11")))),
IF(#REF!+BJ60=2023,
IF(#REF!=1,"23-24/1",
IF(#REF!=2,"23-24/2",
IF(#REF!=3,"24-25/1",
IF(#REF!=4,"24-25/2","Hata12")))),
)))))))))))),
IF(BB60="T",
IF(#REF!+BJ60=2012,
IF(#REF!=1,"12-13/1",
IF(#REF!=2,"12-13/2",
IF(#REF!=3,"12-13/3",
IF(#REF!=4,"13-14/1",
IF(#REF!=5,"13-14/2",
IF(#REF!=6,"13-14/3","Hata1")))))),
IF(#REF!+BJ60=2013,
IF(#REF!=1,"13-14/1",
IF(#REF!=2,"13-14/2",
IF(#REF!=3,"13-14/3",
IF(#REF!=4,"14-15/1",
IF(#REF!=5,"14-15/2",
IF(#REF!=6,"14-15/3","Hata2")))))),
IF(#REF!+BJ60=2014,
IF(#REF!=1,"14-15/1",
IF(#REF!=2,"14-15/2",
IF(#REF!=3,"14-15/3",
IF(#REF!=4,"15-16/1",
IF(#REF!=5,"15-16/2",
IF(#REF!=6,"15-16/3","Hata3")))))),
IF(AND(#REF!+#REF!&gt;2014,#REF!+#REF!&lt;2015,BJ60=1),
IF(#REF!=0.1,"14-15/0.1",
IF(#REF!=0.2,"14-15/0.2",
IF(#REF!=0.3,"14-15/0.3","Hata4"))),
IF(#REF!+BJ60=2015,
IF(#REF!=1,"15-16/1",
IF(#REF!=2,"15-16/2",
IF(#REF!=3,"15-16/3",
IF(#REF!=4,"16-17/1",
IF(#REF!=5,"16-17/2",
IF(#REF!=6,"16-17/3","Hata5")))))),
IF(#REF!+BJ60=2016,
IF(#REF!=1,"16-17/1",
IF(#REF!=2,"16-17/2",
IF(#REF!=3,"16-17/3",
IF(#REF!=4,"17-18/1",
IF(#REF!=5,"17-18/2",
IF(#REF!=6,"17-18/3","Hata6")))))),
IF(#REF!+BJ60=2017,
IF(#REF!=1,"17-18/1",
IF(#REF!=2,"17-18/2",
IF(#REF!=3,"17-18/3",
IF(#REF!=4,"18-19/1",
IF(#REF!=5,"18-19/2",
IF(#REF!=6,"18-19/3","Hata7")))))),
IF(#REF!+BJ60=2018,
IF(#REF!=1,"18-19/1",
IF(#REF!=2,"18-19/2",
IF(#REF!=3,"18-19/3",
IF(#REF!=4,"19-20/1",
IF(#REF!=5," 19-20/2",
IF(#REF!=6,"19-20/3","Hata8")))))),
IF(#REF!+BJ60=2019,
IF(#REF!=1,"19-20/1",
IF(#REF!=2,"19-20/2",
IF(#REF!=3,"19-20/3",
IF(#REF!=4,"20-21/1",
IF(#REF!=5,"20-21/2",
IF(#REF!=6,"20-21/3","Hata9")))))),
IF(#REF!+BJ60=2020,
IF(#REF!=1,"20-21/1",
IF(#REF!=2,"20-21/2",
IF(#REF!=3,"20-21/3",
IF(#REF!=4,"21-22/1",
IF(#REF!=5,"21-22/2",
IF(#REF!=6,"21-22/3","Hata10")))))),
IF(#REF!+BJ60=2021,
IF(#REF!=1,"21-22/1",
IF(#REF!=2,"21-22/2",
IF(#REF!=3,"21-22/3",
IF(#REF!=4,"22-23/1",
IF(#REF!=5,"22-23/2",
IF(#REF!=6,"22-23/3","Hata11")))))),
IF(#REF!+BJ60=2022,
IF(#REF!=1,"22-23/1",
IF(#REF!=2,"22-23/2",
IF(#REF!=3,"22-23/3",
IF(#REF!=4,"23-24/1",
IF(#REF!=5,"23-24/2",
IF(#REF!=6,"23-24/3","Hata12")))))),
IF(#REF!+BJ60=2023,
IF(#REF!=1,"23-24/1",
IF(#REF!=2,"23-24/2",
IF(#REF!=3,"23-24/3",
IF(#REF!=4,"24-25/1",
IF(#REF!=5,"24-25/2",
IF(#REF!=6,"24-25/3","Hata13")))))),
))))))))))))))
)</f>
        <v>#REF!</v>
      </c>
      <c r="G60" s="15"/>
      <c r="H60" s="14" t="s">
        <v>172</v>
      </c>
      <c r="I60" s="14">
        <v>238527</v>
      </c>
      <c r="J60" s="14" t="s">
        <v>157</v>
      </c>
      <c r="S60" s="16">
        <v>4</v>
      </c>
      <c r="T60" s="14">
        <f>VLOOKUP($S60,[1]sistem!$I$3:$L$10,2,FALSE)</f>
        <v>0</v>
      </c>
      <c r="U60" s="14">
        <f>VLOOKUP($S60,[1]sistem!$I$3:$L$10,3,FALSE)</f>
        <v>1</v>
      </c>
      <c r="V60" s="14">
        <f>VLOOKUP($S60,[1]sistem!$I$3:$L$10,4,FALSE)</f>
        <v>1</v>
      </c>
      <c r="W60" s="14" t="e">
        <f>VLOOKUP($BB60,[1]sistem!$I$13:$L$14,2,FALSE)*#REF!</f>
        <v>#REF!</v>
      </c>
      <c r="X60" s="14" t="e">
        <f>VLOOKUP($BB60,[1]sistem!$I$13:$L$14,3,FALSE)*#REF!</f>
        <v>#REF!</v>
      </c>
      <c r="Y60" s="14" t="e">
        <f>VLOOKUP($BB60,[1]sistem!$I$13:$L$14,4,FALSE)*#REF!</f>
        <v>#REF!</v>
      </c>
      <c r="Z60" s="14" t="e">
        <f t="shared" si="0"/>
        <v>#REF!</v>
      </c>
      <c r="AA60" s="14" t="e">
        <f t="shared" si="0"/>
        <v>#REF!</v>
      </c>
      <c r="AB60" s="14" t="e">
        <f t="shared" si="0"/>
        <v>#REF!</v>
      </c>
      <c r="AC60" s="14" t="e">
        <f t="shared" si="1"/>
        <v>#REF!</v>
      </c>
      <c r="AD60" s="14">
        <f>VLOOKUP(BB60,[1]sistem!$I$18:$J$19,2,FALSE)</f>
        <v>14</v>
      </c>
      <c r="AE60" s="14">
        <v>0.25</v>
      </c>
      <c r="AF60" s="14">
        <f>VLOOKUP($S60,[1]sistem!$I$3:$M$10,5,FALSE)</f>
        <v>1</v>
      </c>
      <c r="AI60" s="14" t="e">
        <f>(#REF!+#REF!)*AD60</f>
        <v>#REF!</v>
      </c>
      <c r="AJ60" s="14">
        <f>VLOOKUP($S60,[1]sistem!$I$3:$N$10,6,FALSE)</f>
        <v>2</v>
      </c>
      <c r="AK60" s="14">
        <v>2</v>
      </c>
      <c r="AL60" s="14">
        <f t="shared" si="2"/>
        <v>4</v>
      </c>
      <c r="AM60" s="14">
        <f>VLOOKUP($BB60,[1]sistem!$I$18:$K$19,3,FALSE)</f>
        <v>14</v>
      </c>
      <c r="AN60" s="14" t="e">
        <f>AM60*#REF!</f>
        <v>#REF!</v>
      </c>
      <c r="AO60" s="14" t="e">
        <f t="shared" si="3"/>
        <v>#REF!</v>
      </c>
      <c r="AP60" s="14">
        <f t="shared" si="4"/>
        <v>25</v>
      </c>
      <c r="AQ60" s="14" t="e">
        <f t="shared" si="5"/>
        <v>#REF!</v>
      </c>
      <c r="AR60" s="14" t="e">
        <f>ROUND(AQ60-#REF!,0)</f>
        <v>#REF!</v>
      </c>
      <c r="AS60" s="14">
        <f>IF(BB60="s",IF(S60=0,0,
IF(S60=1,#REF!*4*4,
IF(S60=2,0,
IF(S60=3,#REF!*4*2,
IF(S60=4,0,
IF(S60=5,0,
IF(S60=6,0,
IF(S60=7,0)))))))),
IF(BB60="t",
IF(S60=0,0,
IF(S60=1,#REF!*4*4*0.8,
IF(S60=2,0,
IF(S60=3,#REF!*4*2*0.8,
IF(S60=4,0,
IF(S60=5,0,
IF(S60=6,0,
IF(S60=7,0))))))))))</f>
        <v>0</v>
      </c>
      <c r="AT60" s="14" t="e">
        <f>IF(BB60="s",
IF(S60=0,0,
IF(S60=1,0,
IF(S60=2,#REF!*4*2,
IF(S60=3,#REF!*4,
IF(S60=4,#REF!*4,
IF(S60=5,0,
IF(S60=6,0,
IF(S60=7,#REF!*4)))))))),
IF(BB60="t",
IF(S60=0,0,
IF(S60=1,0,
IF(S60=2,#REF!*4*2*0.8,
IF(S60=3,#REF!*4*0.8,
IF(S60=4,#REF!*4*0.8,
IF(S60=5,0,
IF(S60=6,0,
IF(S60=7,#REF!*4))))))))))</f>
        <v>#REF!</v>
      </c>
      <c r="AU60" s="14" t="e">
        <f>IF(BB60="s",
IF(S60=0,0,
IF(S60=1,#REF!*2,
IF(S60=2,#REF!*2,
IF(S60=3,#REF!*2,
IF(S60=4,#REF!*2,
IF(S60=5,#REF!*2,
IF(S60=6,#REF!*2,
IF(S60=7,#REF!*2)))))))),
IF(BB60="t",
IF(S60=0,#REF!*2*0.8,
IF(S60=1,#REF!*2*0.8,
IF(S60=2,#REF!*2*0.8,
IF(S60=3,#REF!*2*0.8,
IF(S60=4,#REF!*2*0.8,
IF(S60=5,#REF!*2*0.8,
IF(S60=6,#REF!*1*0.8,
IF(S60=7,#REF!*2))))))))))</f>
        <v>#REF!</v>
      </c>
      <c r="AV60" s="14" t="e">
        <f t="shared" si="6"/>
        <v>#REF!</v>
      </c>
      <c r="AW60" s="14" t="e">
        <f>IF(BB60="s",
IF(S60=0,0,
IF(S60=1,(14-2)*(#REF!+#REF!)/4*4,
IF(S60=2,(14-2)*(#REF!+#REF!)/4*2,
IF(S60=3,(14-2)*(#REF!+#REF!)/4*3,
IF(S60=4,(14-2)*(#REF!+#REF!)/4,
IF(S60=5,(14-2)*#REF!/4,
IF(S60=6,0,
IF(S60=7,(14)*#REF!)))))))),
IF(BB60="t",
IF(S60=0,0,
IF(S60=1,(11-2)*(#REF!+#REF!)/4*4,
IF(S60=2,(11-2)*(#REF!+#REF!)/4*2,
IF(S60=3,(11-2)*(#REF!+#REF!)/4*3,
IF(S60=4,(11-2)*(#REF!+#REF!)/4,
IF(S60=5,(11-2)*#REF!/4,
IF(S60=6,0,
IF(S60=7,(11)*#REF!))))))))))</f>
        <v>#REF!</v>
      </c>
      <c r="AX60" s="14" t="e">
        <f t="shared" si="7"/>
        <v>#REF!</v>
      </c>
      <c r="AY60" s="14">
        <f t="shared" si="8"/>
        <v>8</v>
      </c>
      <c r="AZ60" s="14">
        <f t="shared" si="9"/>
        <v>4</v>
      </c>
      <c r="BA60" s="14" t="e">
        <f t="shared" si="10"/>
        <v>#REF!</v>
      </c>
      <c r="BB60" s="14" t="s">
        <v>87</v>
      </c>
      <c r="BC60" s="14" t="e">
        <f>IF(BI60="A",0,IF(BB60="s",14*#REF!,IF(BB60="T",11*#REF!,"HATA")))</f>
        <v>#REF!</v>
      </c>
      <c r="BD60" s="14" t="e">
        <f t="shared" si="11"/>
        <v>#REF!</v>
      </c>
      <c r="BE60" s="14" t="e">
        <f t="shared" si="12"/>
        <v>#REF!</v>
      </c>
      <c r="BF60" s="14" t="e">
        <f>IF(BE60-#REF!=0,"DOĞRU","YANLIŞ")</f>
        <v>#REF!</v>
      </c>
      <c r="BG60" s="14" t="e">
        <f>#REF!-BE60</f>
        <v>#REF!</v>
      </c>
      <c r="BH60" s="14">
        <v>0</v>
      </c>
      <c r="BJ60" s="14">
        <v>0</v>
      </c>
      <c r="BL60" s="14">
        <v>4</v>
      </c>
      <c r="BN60" s="5" t="e">
        <f>#REF!*14</f>
        <v>#REF!</v>
      </c>
      <c r="BO60" s="6"/>
      <c r="BP60" s="7"/>
      <c r="BQ60" s="8"/>
      <c r="BR60" s="8"/>
      <c r="BS60" s="8"/>
      <c r="BT60" s="8"/>
      <c r="BU60" s="8"/>
      <c r="BV60" s="9"/>
      <c r="BW60" s="10"/>
      <c r="BX60" s="11"/>
      <c r="CE60" s="8"/>
      <c r="CF60" s="17"/>
      <c r="CG60" s="17"/>
      <c r="CH60" s="17"/>
      <c r="CI60" s="17"/>
    </row>
    <row r="61" spans="1:87" hidden="1" x14ac:dyDescent="0.25">
      <c r="A61" s="14" t="s">
        <v>96</v>
      </c>
      <c r="B61" s="14" t="s">
        <v>97</v>
      </c>
      <c r="C61" s="14" t="s">
        <v>97</v>
      </c>
      <c r="D61" s="15" t="s">
        <v>90</v>
      </c>
      <c r="E61" s="15" t="s">
        <v>90</v>
      </c>
      <c r="F61" s="15" t="e">
        <f>IF(BB61="S",
IF(#REF!+BJ61=2012,
IF(#REF!=1,"12-13/1",
IF(#REF!=2,"12-13/2",
IF(#REF!=3,"13-14/1",
IF(#REF!=4,"13-14/2","Hata1")))),
IF(#REF!+BJ61=2013,
IF(#REF!=1,"13-14/1",
IF(#REF!=2,"13-14/2",
IF(#REF!=3,"14-15/1",
IF(#REF!=4,"14-15/2","Hata2")))),
IF(#REF!+BJ61=2014,
IF(#REF!=1,"14-15/1",
IF(#REF!=2,"14-15/2",
IF(#REF!=3,"15-16/1",
IF(#REF!=4,"15-16/2","Hata3")))),
IF(#REF!+BJ61=2015,
IF(#REF!=1,"15-16/1",
IF(#REF!=2,"15-16/2",
IF(#REF!=3,"16-17/1",
IF(#REF!=4,"16-17/2","Hata4")))),
IF(#REF!+BJ61=2016,
IF(#REF!=1,"16-17/1",
IF(#REF!=2,"16-17/2",
IF(#REF!=3,"17-18/1",
IF(#REF!=4,"17-18/2","Hata5")))),
IF(#REF!+BJ61=2017,
IF(#REF!=1,"17-18/1",
IF(#REF!=2,"17-18/2",
IF(#REF!=3,"18-19/1",
IF(#REF!=4,"18-19/2","Hata6")))),
IF(#REF!+BJ61=2018,
IF(#REF!=1,"18-19/1",
IF(#REF!=2,"18-19/2",
IF(#REF!=3,"19-20/1",
IF(#REF!=4,"19-20/2","Hata7")))),
IF(#REF!+BJ61=2019,
IF(#REF!=1,"19-20/1",
IF(#REF!=2,"19-20/2",
IF(#REF!=3,"20-21/1",
IF(#REF!=4,"20-21/2","Hata8")))),
IF(#REF!+BJ61=2020,
IF(#REF!=1,"20-21/1",
IF(#REF!=2,"20-21/2",
IF(#REF!=3,"21-22/1",
IF(#REF!=4,"21-22/2","Hata9")))),
IF(#REF!+BJ61=2021,
IF(#REF!=1,"21-22/1",
IF(#REF!=2,"21-22/2",
IF(#REF!=3,"22-23/1",
IF(#REF!=4,"22-23/2","Hata10")))),
IF(#REF!+BJ61=2022,
IF(#REF!=1,"22-23/1",
IF(#REF!=2,"22-23/2",
IF(#REF!=3,"23-24/1",
IF(#REF!=4,"23-24/2","Hata11")))),
IF(#REF!+BJ61=2023,
IF(#REF!=1,"23-24/1",
IF(#REF!=2,"23-24/2",
IF(#REF!=3,"24-25/1",
IF(#REF!=4,"24-25/2","Hata12")))),
)))))))))))),
IF(BB61="T",
IF(#REF!+BJ61=2012,
IF(#REF!=1,"12-13/1",
IF(#REF!=2,"12-13/2",
IF(#REF!=3,"12-13/3",
IF(#REF!=4,"13-14/1",
IF(#REF!=5,"13-14/2",
IF(#REF!=6,"13-14/3","Hata1")))))),
IF(#REF!+BJ61=2013,
IF(#REF!=1,"13-14/1",
IF(#REF!=2,"13-14/2",
IF(#REF!=3,"13-14/3",
IF(#REF!=4,"14-15/1",
IF(#REF!=5,"14-15/2",
IF(#REF!=6,"14-15/3","Hata2")))))),
IF(#REF!+BJ61=2014,
IF(#REF!=1,"14-15/1",
IF(#REF!=2,"14-15/2",
IF(#REF!=3,"14-15/3",
IF(#REF!=4,"15-16/1",
IF(#REF!=5,"15-16/2",
IF(#REF!=6,"15-16/3","Hata3")))))),
IF(AND(#REF!+#REF!&gt;2014,#REF!+#REF!&lt;2015,BJ61=1),
IF(#REF!=0.1,"14-15/0.1",
IF(#REF!=0.2,"14-15/0.2",
IF(#REF!=0.3,"14-15/0.3","Hata4"))),
IF(#REF!+BJ61=2015,
IF(#REF!=1,"15-16/1",
IF(#REF!=2,"15-16/2",
IF(#REF!=3,"15-16/3",
IF(#REF!=4,"16-17/1",
IF(#REF!=5,"16-17/2",
IF(#REF!=6,"16-17/3","Hata5")))))),
IF(#REF!+BJ61=2016,
IF(#REF!=1,"16-17/1",
IF(#REF!=2,"16-17/2",
IF(#REF!=3,"16-17/3",
IF(#REF!=4,"17-18/1",
IF(#REF!=5,"17-18/2",
IF(#REF!=6,"17-18/3","Hata6")))))),
IF(#REF!+BJ61=2017,
IF(#REF!=1,"17-18/1",
IF(#REF!=2,"17-18/2",
IF(#REF!=3,"17-18/3",
IF(#REF!=4,"18-19/1",
IF(#REF!=5,"18-19/2",
IF(#REF!=6,"18-19/3","Hata7")))))),
IF(#REF!+BJ61=2018,
IF(#REF!=1,"18-19/1",
IF(#REF!=2,"18-19/2",
IF(#REF!=3,"18-19/3",
IF(#REF!=4,"19-20/1",
IF(#REF!=5," 19-20/2",
IF(#REF!=6,"19-20/3","Hata8")))))),
IF(#REF!+BJ61=2019,
IF(#REF!=1,"19-20/1",
IF(#REF!=2,"19-20/2",
IF(#REF!=3,"19-20/3",
IF(#REF!=4,"20-21/1",
IF(#REF!=5,"20-21/2",
IF(#REF!=6,"20-21/3","Hata9")))))),
IF(#REF!+BJ61=2020,
IF(#REF!=1,"20-21/1",
IF(#REF!=2,"20-21/2",
IF(#REF!=3,"20-21/3",
IF(#REF!=4,"21-22/1",
IF(#REF!=5,"21-22/2",
IF(#REF!=6,"21-22/3","Hata10")))))),
IF(#REF!+BJ61=2021,
IF(#REF!=1,"21-22/1",
IF(#REF!=2,"21-22/2",
IF(#REF!=3,"21-22/3",
IF(#REF!=4,"22-23/1",
IF(#REF!=5,"22-23/2",
IF(#REF!=6,"22-23/3","Hata11")))))),
IF(#REF!+BJ61=2022,
IF(#REF!=1,"22-23/1",
IF(#REF!=2,"22-23/2",
IF(#REF!=3,"22-23/3",
IF(#REF!=4,"23-24/1",
IF(#REF!=5,"23-24/2",
IF(#REF!=6,"23-24/3","Hata12")))))),
IF(#REF!+BJ61=2023,
IF(#REF!=1,"23-24/1",
IF(#REF!=2,"23-24/2",
IF(#REF!=3,"23-24/3",
IF(#REF!=4,"24-25/1",
IF(#REF!=5,"24-25/2",
IF(#REF!=6,"24-25/3","Hata13")))))),
))))))))))))))
)</f>
        <v>#REF!</v>
      </c>
      <c r="G61" s="15"/>
      <c r="H61" s="14" t="s">
        <v>172</v>
      </c>
      <c r="I61" s="14">
        <v>238527</v>
      </c>
      <c r="J61" s="14" t="s">
        <v>157</v>
      </c>
      <c r="Q61" s="14" t="s">
        <v>98</v>
      </c>
      <c r="R61" s="14" t="s">
        <v>98</v>
      </c>
      <c r="S61" s="16">
        <v>0</v>
      </c>
      <c r="T61" s="14">
        <f>VLOOKUP($S61,[1]sistem!$I$3:$L$10,2,FALSE)</f>
        <v>0</v>
      </c>
      <c r="U61" s="14">
        <f>VLOOKUP($S61,[1]sistem!$I$3:$L$10,3,FALSE)</f>
        <v>0</v>
      </c>
      <c r="V61" s="14">
        <f>VLOOKUP($S61,[1]sistem!$I$3:$L$10,4,FALSE)</f>
        <v>0</v>
      </c>
      <c r="W61" s="14" t="e">
        <f>VLOOKUP($BB61,[1]sistem!$I$13:$L$14,2,FALSE)*#REF!</f>
        <v>#REF!</v>
      </c>
      <c r="X61" s="14" t="e">
        <f>VLOOKUP($BB61,[1]sistem!$I$13:$L$14,3,FALSE)*#REF!</f>
        <v>#REF!</v>
      </c>
      <c r="Y61" s="14" t="e">
        <f>VLOOKUP($BB61,[1]sistem!$I$13:$L$14,4,FALSE)*#REF!</f>
        <v>#REF!</v>
      </c>
      <c r="Z61" s="14" t="e">
        <f t="shared" si="0"/>
        <v>#REF!</v>
      </c>
      <c r="AA61" s="14" t="e">
        <f t="shared" si="0"/>
        <v>#REF!</v>
      </c>
      <c r="AB61" s="14" t="e">
        <f t="shared" si="0"/>
        <v>#REF!</v>
      </c>
      <c r="AC61" s="14" t="e">
        <f t="shared" si="1"/>
        <v>#REF!</v>
      </c>
      <c r="AD61" s="14">
        <f>VLOOKUP(BB61,[1]sistem!$I$18:$J$19,2,FALSE)</f>
        <v>14</v>
      </c>
      <c r="AE61" s="14">
        <v>0.25</v>
      </c>
      <c r="AF61" s="14">
        <f>VLOOKUP($S61,[1]sistem!$I$3:$M$10,5,FALSE)</f>
        <v>0</v>
      </c>
      <c r="AI61" s="14" t="e">
        <f>(#REF!+#REF!)*AD61</f>
        <v>#REF!</v>
      </c>
      <c r="AJ61" s="14">
        <f>VLOOKUP($S61,[1]sistem!$I$3:$N$10,6,FALSE)</f>
        <v>0</v>
      </c>
      <c r="AK61" s="14">
        <v>2</v>
      </c>
      <c r="AL61" s="14">
        <f t="shared" si="2"/>
        <v>0</v>
      </c>
      <c r="AM61" s="14">
        <f>VLOOKUP($BB61,[1]sistem!$I$18:$K$19,3,FALSE)</f>
        <v>14</v>
      </c>
      <c r="AN61" s="14" t="e">
        <f>AM61*#REF!</f>
        <v>#REF!</v>
      </c>
      <c r="AO61" s="14" t="e">
        <f t="shared" si="3"/>
        <v>#REF!</v>
      </c>
      <c r="AP61" s="14">
        <f t="shared" si="4"/>
        <v>25</v>
      </c>
      <c r="AQ61" s="14" t="e">
        <f t="shared" si="5"/>
        <v>#REF!</v>
      </c>
      <c r="AR61" s="14" t="e">
        <f>ROUND(AQ61-#REF!,0)</f>
        <v>#REF!</v>
      </c>
      <c r="AS61" s="14">
        <f>IF(BB61="s",IF(S61=0,0,
IF(S61=1,#REF!*4*4,
IF(S61=2,0,
IF(S61=3,#REF!*4*2,
IF(S61=4,0,
IF(S61=5,0,
IF(S61=6,0,
IF(S61=7,0)))))))),
IF(BB61="t",
IF(S61=0,0,
IF(S61=1,#REF!*4*4*0.8,
IF(S61=2,0,
IF(S61=3,#REF!*4*2*0.8,
IF(S61=4,0,
IF(S61=5,0,
IF(S61=6,0,
IF(S61=7,0))))))))))</f>
        <v>0</v>
      </c>
      <c r="AT61" s="14">
        <f>IF(BB61="s",
IF(S61=0,0,
IF(S61=1,0,
IF(S61=2,#REF!*4*2,
IF(S61=3,#REF!*4,
IF(S61=4,#REF!*4,
IF(S61=5,0,
IF(S61=6,0,
IF(S61=7,#REF!*4)))))))),
IF(BB61="t",
IF(S61=0,0,
IF(S61=1,0,
IF(S61=2,#REF!*4*2*0.8,
IF(S61=3,#REF!*4*0.8,
IF(S61=4,#REF!*4*0.8,
IF(S61=5,0,
IF(S61=6,0,
IF(S61=7,#REF!*4))))))))))</f>
        <v>0</v>
      </c>
      <c r="AU61" s="14">
        <f>IF(BB61="s",
IF(S61=0,0,
IF(S61=1,#REF!*2,
IF(S61=2,#REF!*2,
IF(S61=3,#REF!*2,
IF(S61=4,#REF!*2,
IF(S61=5,#REF!*2,
IF(S61=6,#REF!*2,
IF(S61=7,#REF!*2)))))))),
IF(BB61="t",
IF(S61=0,#REF!*2*0.8,
IF(S61=1,#REF!*2*0.8,
IF(S61=2,#REF!*2*0.8,
IF(S61=3,#REF!*2*0.8,
IF(S61=4,#REF!*2*0.8,
IF(S61=5,#REF!*2*0.8,
IF(S61=6,#REF!*1*0.8,
IF(S61=7,#REF!*2))))))))))</f>
        <v>0</v>
      </c>
      <c r="AV61" s="14" t="e">
        <f t="shared" si="6"/>
        <v>#REF!</v>
      </c>
      <c r="AW61" s="14">
        <f>IF(BB61="s",
IF(S61=0,0,
IF(S61=1,(14-2)*(#REF!+#REF!)/4*4,
IF(S61=2,(14-2)*(#REF!+#REF!)/4*2,
IF(S61=3,(14-2)*(#REF!+#REF!)/4*3,
IF(S61=4,(14-2)*(#REF!+#REF!)/4,
IF(S61=5,(14-2)*#REF!/4,
IF(S61=6,0,
IF(S61=7,(14)*#REF!)))))))),
IF(BB61="t",
IF(S61=0,0,
IF(S61=1,(11-2)*(#REF!+#REF!)/4*4,
IF(S61=2,(11-2)*(#REF!+#REF!)/4*2,
IF(S61=3,(11-2)*(#REF!+#REF!)/4*3,
IF(S61=4,(11-2)*(#REF!+#REF!)/4,
IF(S61=5,(11-2)*#REF!/4,
IF(S61=6,0,
IF(S61=7,(11)*#REF!))))))))))</f>
        <v>0</v>
      </c>
      <c r="AX61" s="14" t="e">
        <f t="shared" si="7"/>
        <v>#REF!</v>
      </c>
      <c r="AY61" s="14">
        <f t="shared" si="8"/>
        <v>0</v>
      </c>
      <c r="AZ61" s="14">
        <f t="shared" si="9"/>
        <v>0</v>
      </c>
      <c r="BA61" s="14">
        <f t="shared" si="10"/>
        <v>0</v>
      </c>
      <c r="BB61" s="14" t="s">
        <v>87</v>
      </c>
      <c r="BC61" s="14" t="e">
        <f>IF(BI61="A",0,IF(BB61="s",14*#REF!,IF(BB61="T",11*#REF!,"HATA")))</f>
        <v>#REF!</v>
      </c>
      <c r="BD61" s="14" t="e">
        <f t="shared" si="11"/>
        <v>#REF!</v>
      </c>
      <c r="BE61" s="14" t="e">
        <f t="shared" si="12"/>
        <v>#REF!</v>
      </c>
      <c r="BF61" s="14" t="e">
        <f>IF(BE61-#REF!=0,"DOĞRU","YANLIŞ")</f>
        <v>#REF!</v>
      </c>
      <c r="BG61" s="14" t="e">
        <f>#REF!-BE61</f>
        <v>#REF!</v>
      </c>
      <c r="BH61" s="14">
        <v>0</v>
      </c>
      <c r="BJ61" s="14">
        <v>0</v>
      </c>
      <c r="BL61" s="14">
        <v>0</v>
      </c>
      <c r="BN61" s="5" t="e">
        <f>#REF!*14</f>
        <v>#REF!</v>
      </c>
      <c r="BO61" s="6"/>
      <c r="BP61" s="7"/>
      <c r="BQ61" s="8"/>
      <c r="BR61" s="8"/>
      <c r="BS61" s="8"/>
      <c r="BT61" s="8"/>
      <c r="BU61" s="8"/>
      <c r="BV61" s="9"/>
      <c r="BW61" s="10"/>
      <c r="BX61" s="11"/>
      <c r="CE61" s="8"/>
      <c r="CF61" s="17"/>
      <c r="CG61" s="17"/>
      <c r="CH61" s="17"/>
      <c r="CI61" s="17"/>
    </row>
    <row r="62" spans="1:87" hidden="1" x14ac:dyDescent="0.25">
      <c r="A62" s="14" t="s">
        <v>138</v>
      </c>
      <c r="B62" s="14" t="s">
        <v>139</v>
      </c>
      <c r="C62" s="14" t="s">
        <v>139</v>
      </c>
      <c r="D62" s="15" t="s">
        <v>84</v>
      </c>
      <c r="E62" s="15">
        <v>3</v>
      </c>
      <c r="F62" s="15" t="e">
        <f>IF(BB62="S",
IF(#REF!+BJ62=2012,
IF(#REF!=1,"12-13/1",
IF(#REF!=2,"12-13/2",
IF(#REF!=3,"13-14/1",
IF(#REF!=4,"13-14/2","Hata1")))),
IF(#REF!+BJ62=2013,
IF(#REF!=1,"13-14/1",
IF(#REF!=2,"13-14/2",
IF(#REF!=3,"14-15/1",
IF(#REF!=4,"14-15/2","Hata2")))),
IF(#REF!+BJ62=2014,
IF(#REF!=1,"14-15/1",
IF(#REF!=2,"14-15/2",
IF(#REF!=3,"15-16/1",
IF(#REF!=4,"15-16/2","Hata3")))),
IF(#REF!+BJ62=2015,
IF(#REF!=1,"15-16/1",
IF(#REF!=2,"15-16/2",
IF(#REF!=3,"16-17/1",
IF(#REF!=4,"16-17/2","Hata4")))),
IF(#REF!+BJ62=2016,
IF(#REF!=1,"16-17/1",
IF(#REF!=2,"16-17/2",
IF(#REF!=3,"17-18/1",
IF(#REF!=4,"17-18/2","Hata5")))),
IF(#REF!+BJ62=2017,
IF(#REF!=1,"17-18/1",
IF(#REF!=2,"17-18/2",
IF(#REF!=3,"18-19/1",
IF(#REF!=4,"18-19/2","Hata6")))),
IF(#REF!+BJ62=2018,
IF(#REF!=1,"18-19/1",
IF(#REF!=2,"18-19/2",
IF(#REF!=3,"19-20/1",
IF(#REF!=4,"19-20/2","Hata7")))),
IF(#REF!+BJ62=2019,
IF(#REF!=1,"19-20/1",
IF(#REF!=2,"19-20/2",
IF(#REF!=3,"20-21/1",
IF(#REF!=4,"20-21/2","Hata8")))),
IF(#REF!+BJ62=2020,
IF(#REF!=1,"20-21/1",
IF(#REF!=2,"20-21/2",
IF(#REF!=3,"21-22/1",
IF(#REF!=4,"21-22/2","Hata9")))),
IF(#REF!+BJ62=2021,
IF(#REF!=1,"21-22/1",
IF(#REF!=2,"21-22/2",
IF(#REF!=3,"22-23/1",
IF(#REF!=4,"22-23/2","Hata10")))),
IF(#REF!+BJ62=2022,
IF(#REF!=1,"22-23/1",
IF(#REF!=2,"22-23/2",
IF(#REF!=3,"23-24/1",
IF(#REF!=4,"23-24/2","Hata11")))),
IF(#REF!+BJ62=2023,
IF(#REF!=1,"23-24/1",
IF(#REF!=2,"23-24/2",
IF(#REF!=3,"24-25/1",
IF(#REF!=4,"24-25/2","Hata12")))),
)))))))))))),
IF(BB62="T",
IF(#REF!+BJ62=2012,
IF(#REF!=1,"12-13/1",
IF(#REF!=2,"12-13/2",
IF(#REF!=3,"12-13/3",
IF(#REF!=4,"13-14/1",
IF(#REF!=5,"13-14/2",
IF(#REF!=6,"13-14/3","Hata1")))))),
IF(#REF!+BJ62=2013,
IF(#REF!=1,"13-14/1",
IF(#REF!=2,"13-14/2",
IF(#REF!=3,"13-14/3",
IF(#REF!=4,"14-15/1",
IF(#REF!=5,"14-15/2",
IF(#REF!=6,"14-15/3","Hata2")))))),
IF(#REF!+BJ62=2014,
IF(#REF!=1,"14-15/1",
IF(#REF!=2,"14-15/2",
IF(#REF!=3,"14-15/3",
IF(#REF!=4,"15-16/1",
IF(#REF!=5,"15-16/2",
IF(#REF!=6,"15-16/3","Hata3")))))),
IF(AND(#REF!+#REF!&gt;2014,#REF!+#REF!&lt;2015,BJ62=1),
IF(#REF!=0.1,"14-15/0.1",
IF(#REF!=0.2,"14-15/0.2",
IF(#REF!=0.3,"14-15/0.3","Hata4"))),
IF(#REF!+BJ62=2015,
IF(#REF!=1,"15-16/1",
IF(#REF!=2,"15-16/2",
IF(#REF!=3,"15-16/3",
IF(#REF!=4,"16-17/1",
IF(#REF!=5,"16-17/2",
IF(#REF!=6,"16-17/3","Hata5")))))),
IF(#REF!+BJ62=2016,
IF(#REF!=1,"16-17/1",
IF(#REF!=2,"16-17/2",
IF(#REF!=3,"16-17/3",
IF(#REF!=4,"17-18/1",
IF(#REF!=5,"17-18/2",
IF(#REF!=6,"17-18/3","Hata6")))))),
IF(#REF!+BJ62=2017,
IF(#REF!=1,"17-18/1",
IF(#REF!=2,"17-18/2",
IF(#REF!=3,"17-18/3",
IF(#REF!=4,"18-19/1",
IF(#REF!=5,"18-19/2",
IF(#REF!=6,"18-19/3","Hata7")))))),
IF(#REF!+BJ62=2018,
IF(#REF!=1,"18-19/1",
IF(#REF!=2,"18-19/2",
IF(#REF!=3,"18-19/3",
IF(#REF!=4,"19-20/1",
IF(#REF!=5," 19-20/2",
IF(#REF!=6,"19-20/3","Hata8")))))),
IF(#REF!+BJ62=2019,
IF(#REF!=1,"19-20/1",
IF(#REF!=2,"19-20/2",
IF(#REF!=3,"19-20/3",
IF(#REF!=4,"20-21/1",
IF(#REF!=5,"20-21/2",
IF(#REF!=6,"20-21/3","Hata9")))))),
IF(#REF!+BJ62=2020,
IF(#REF!=1,"20-21/1",
IF(#REF!=2,"20-21/2",
IF(#REF!=3,"20-21/3",
IF(#REF!=4,"21-22/1",
IF(#REF!=5,"21-22/2",
IF(#REF!=6,"21-22/3","Hata10")))))),
IF(#REF!+BJ62=2021,
IF(#REF!=1,"21-22/1",
IF(#REF!=2,"21-22/2",
IF(#REF!=3,"21-22/3",
IF(#REF!=4,"22-23/1",
IF(#REF!=5,"22-23/2",
IF(#REF!=6,"22-23/3","Hata11")))))),
IF(#REF!+BJ62=2022,
IF(#REF!=1,"22-23/1",
IF(#REF!=2,"22-23/2",
IF(#REF!=3,"22-23/3",
IF(#REF!=4,"23-24/1",
IF(#REF!=5,"23-24/2",
IF(#REF!=6,"23-24/3","Hata12")))))),
IF(#REF!+BJ62=2023,
IF(#REF!=1,"23-24/1",
IF(#REF!=2,"23-24/2",
IF(#REF!=3,"23-24/3",
IF(#REF!=4,"24-25/1",
IF(#REF!=5,"24-25/2",
IF(#REF!=6,"24-25/3","Hata13")))))),
))))))))))))))
)</f>
        <v>#REF!</v>
      </c>
      <c r="G62" s="15"/>
      <c r="H62" s="14" t="s">
        <v>172</v>
      </c>
      <c r="I62" s="14">
        <v>238527</v>
      </c>
      <c r="J62" s="14" t="s">
        <v>157</v>
      </c>
      <c r="Q62" s="14" t="s">
        <v>140</v>
      </c>
      <c r="R62" s="14" t="s">
        <v>140</v>
      </c>
      <c r="S62" s="16">
        <v>7</v>
      </c>
      <c r="T62" s="14">
        <f>VLOOKUP($S62,[1]sistem!$I$3:$L$10,2,FALSE)</f>
        <v>0</v>
      </c>
      <c r="U62" s="14">
        <f>VLOOKUP($S62,[1]sistem!$I$3:$L$10,3,FALSE)</f>
        <v>1</v>
      </c>
      <c r="V62" s="14">
        <f>VLOOKUP($S62,[1]sistem!$I$3:$L$10,4,FALSE)</f>
        <v>1</v>
      </c>
      <c r="W62" s="14" t="e">
        <f>VLOOKUP($BB62,[1]sistem!$I$13:$L$14,2,FALSE)*#REF!</f>
        <v>#REF!</v>
      </c>
      <c r="X62" s="14" t="e">
        <f>VLOOKUP($BB62,[1]sistem!$I$13:$L$14,3,FALSE)*#REF!</f>
        <v>#REF!</v>
      </c>
      <c r="Y62" s="14" t="e">
        <f>VLOOKUP($BB62,[1]sistem!$I$13:$L$14,4,FALSE)*#REF!</f>
        <v>#REF!</v>
      </c>
      <c r="Z62" s="14" t="e">
        <f t="shared" si="0"/>
        <v>#REF!</v>
      </c>
      <c r="AA62" s="14" t="e">
        <f t="shared" si="0"/>
        <v>#REF!</v>
      </c>
      <c r="AB62" s="14" t="e">
        <f t="shared" si="0"/>
        <v>#REF!</v>
      </c>
      <c r="AC62" s="14" t="e">
        <f t="shared" si="1"/>
        <v>#REF!</v>
      </c>
      <c r="AD62" s="14">
        <f>VLOOKUP(BB62,[1]sistem!$I$18:$J$19,2,FALSE)</f>
        <v>14</v>
      </c>
      <c r="AE62" s="14">
        <v>0.25</v>
      </c>
      <c r="AF62" s="14">
        <f>VLOOKUP($S62,[1]sistem!$I$3:$M$10,5,FALSE)</f>
        <v>1</v>
      </c>
      <c r="AG62" s="14">
        <v>4</v>
      </c>
      <c r="AI62" s="14">
        <f>AG62*AM62</f>
        <v>56</v>
      </c>
      <c r="AJ62" s="14">
        <f>VLOOKUP($S62,[1]sistem!$I$3:$N$10,6,FALSE)</f>
        <v>2</v>
      </c>
      <c r="AK62" s="14">
        <v>2</v>
      </c>
      <c r="AL62" s="14">
        <f t="shared" si="2"/>
        <v>4</v>
      </c>
      <c r="AM62" s="14">
        <f>VLOOKUP($BB62,[1]sistem!$I$18:$K$19,3,FALSE)</f>
        <v>14</v>
      </c>
      <c r="AN62" s="14" t="e">
        <f>AM62*#REF!</f>
        <v>#REF!</v>
      </c>
      <c r="AO62" s="14" t="e">
        <f t="shared" si="3"/>
        <v>#REF!</v>
      </c>
      <c r="AP62" s="14">
        <f t="shared" si="4"/>
        <v>25</v>
      </c>
      <c r="AQ62" s="14" t="e">
        <f t="shared" si="5"/>
        <v>#REF!</v>
      </c>
      <c r="AR62" s="14" t="e">
        <f>ROUND(AQ62-#REF!,0)</f>
        <v>#REF!</v>
      </c>
      <c r="AS62" s="14">
        <f>IF(BB62="s",IF(S62=0,0,
IF(S62=1,#REF!*4*4,
IF(S62=2,0,
IF(S62=3,#REF!*4*2,
IF(S62=4,0,
IF(S62=5,0,
IF(S62=6,0,
IF(S62=7,0)))))))),
IF(BB62="t",
IF(S62=0,0,
IF(S62=1,#REF!*4*4*0.8,
IF(S62=2,0,
IF(S62=3,#REF!*4*2*0.8,
IF(S62=4,0,
IF(S62=5,0,
IF(S62=6,0,
IF(S62=7,0))))))))))</f>
        <v>0</v>
      </c>
      <c r="AT62" s="14" t="e">
        <f>IF(BB62="s",
IF(S62=0,0,
IF(S62=1,0,
IF(S62=2,#REF!*4*2,
IF(S62=3,#REF!*4,
IF(S62=4,#REF!*4,
IF(S62=5,0,
IF(S62=6,0,
IF(S62=7,#REF!*4)))))))),
IF(BB62="t",
IF(S62=0,0,
IF(S62=1,0,
IF(S62=2,#REF!*4*2*0.8,
IF(S62=3,#REF!*4*0.8,
IF(S62=4,#REF!*4*0.8,
IF(S62=5,0,
IF(S62=6,0,
IF(S62=7,#REF!*4))))))))))</f>
        <v>#REF!</v>
      </c>
      <c r="AU62" s="14" t="e">
        <f>IF(BB62="s",
IF(S62=0,0,
IF(S62=1,#REF!*2,
IF(S62=2,#REF!*2,
IF(S62=3,#REF!*2,
IF(S62=4,#REF!*2,
IF(S62=5,#REF!*2,
IF(S62=6,#REF!*2,
IF(S62=7,#REF!*2)))))))),
IF(BB62="t",
IF(S62=0,#REF!*2*0.8,
IF(S62=1,#REF!*2*0.8,
IF(S62=2,#REF!*2*0.8,
IF(S62=3,#REF!*2*0.8,
IF(S62=4,#REF!*2*0.8,
IF(S62=5,#REF!*2*0.8,
IF(S62=6,#REF!*1*0.8,
IF(S62=7,#REF!*2))))))))))</f>
        <v>#REF!</v>
      </c>
      <c r="AV62" s="14" t="e">
        <f t="shared" si="6"/>
        <v>#REF!</v>
      </c>
      <c r="AW62" s="14" t="e">
        <f>IF(BB62="s",
IF(S62=0,0,
IF(S62=1,(14-2)*(#REF!+#REF!)/4*4,
IF(S62=2,(14-2)*(#REF!+#REF!)/4*2,
IF(S62=3,(14-2)*(#REF!+#REF!)/4*3,
IF(S62=4,(14-2)*(#REF!+#REF!)/4,
IF(S62=5,(14-2)*#REF!/4,
IF(S62=6,0,
IF(S62=7,(14)*#REF!)))))))),
IF(BB62="t",
IF(S62=0,0,
IF(S62=1,(11-2)*(#REF!+#REF!)/4*4,
IF(S62=2,(11-2)*(#REF!+#REF!)/4*2,
IF(S62=3,(11-2)*(#REF!+#REF!)/4*3,
IF(S62=4,(11-2)*(#REF!+#REF!)/4,
IF(S62=5,(11-2)*#REF!/4,
IF(S62=6,0,
IF(S62=7,(11)*#REF!))))))))))</f>
        <v>#REF!</v>
      </c>
      <c r="AX62" s="14" t="e">
        <f t="shared" si="7"/>
        <v>#REF!</v>
      </c>
      <c r="AY62" s="14">
        <f t="shared" si="8"/>
        <v>8</v>
      </c>
      <c r="AZ62" s="14">
        <f t="shared" si="9"/>
        <v>4</v>
      </c>
      <c r="BA62" s="14" t="e">
        <f t="shared" si="10"/>
        <v>#REF!</v>
      </c>
      <c r="BB62" s="14" t="s">
        <v>87</v>
      </c>
      <c r="BC62" s="14" t="e">
        <f>IF(BI62="A",0,IF(BB62="s",14*#REF!,IF(BB62="T",11*#REF!,"HATA")))</f>
        <v>#REF!</v>
      </c>
      <c r="BD62" s="14" t="e">
        <f t="shared" si="11"/>
        <v>#REF!</v>
      </c>
      <c r="BE62" s="14" t="e">
        <f t="shared" si="12"/>
        <v>#REF!</v>
      </c>
      <c r="BF62" s="14" t="e">
        <f>IF(BE62-#REF!=0,"DOĞRU","YANLIŞ")</f>
        <v>#REF!</v>
      </c>
      <c r="BG62" s="14" t="e">
        <f>#REF!-BE62</f>
        <v>#REF!</v>
      </c>
      <c r="BH62" s="14">
        <v>0</v>
      </c>
      <c r="BJ62" s="14">
        <v>0</v>
      </c>
      <c r="BL62" s="14">
        <v>7</v>
      </c>
      <c r="BN62" s="5" t="e">
        <f>#REF!*14</f>
        <v>#REF!</v>
      </c>
      <c r="BO62" s="6"/>
      <c r="BP62" s="7"/>
      <c r="BQ62" s="8"/>
      <c r="BR62" s="8"/>
      <c r="BS62" s="8"/>
      <c r="BT62" s="8"/>
      <c r="BU62" s="8"/>
      <c r="BV62" s="9"/>
      <c r="BW62" s="10"/>
      <c r="BX62" s="11"/>
      <c r="CE62" s="8"/>
      <c r="CF62" s="17"/>
      <c r="CG62" s="17"/>
      <c r="CH62" s="17"/>
      <c r="CI62" s="17"/>
    </row>
    <row r="63" spans="1:87" hidden="1" x14ac:dyDescent="0.25">
      <c r="A63" s="14" t="s">
        <v>103</v>
      </c>
      <c r="B63" s="14" t="s">
        <v>104</v>
      </c>
      <c r="C63" s="14" t="s">
        <v>104</v>
      </c>
      <c r="D63" s="15" t="s">
        <v>84</v>
      </c>
      <c r="E63" s="15">
        <v>1</v>
      </c>
      <c r="F63" s="15" t="e">
        <f>IF(BB63="S",
IF(#REF!+BJ63=2012,
IF(#REF!=1,"12-13/1",
IF(#REF!=2,"12-13/2",
IF(#REF!=3,"13-14/1",
IF(#REF!=4,"13-14/2","Hata1")))),
IF(#REF!+BJ63=2013,
IF(#REF!=1,"13-14/1",
IF(#REF!=2,"13-14/2",
IF(#REF!=3,"14-15/1",
IF(#REF!=4,"14-15/2","Hata2")))),
IF(#REF!+BJ63=2014,
IF(#REF!=1,"14-15/1",
IF(#REF!=2,"14-15/2",
IF(#REF!=3,"15-16/1",
IF(#REF!=4,"15-16/2","Hata3")))),
IF(#REF!+BJ63=2015,
IF(#REF!=1,"15-16/1",
IF(#REF!=2,"15-16/2",
IF(#REF!=3,"16-17/1",
IF(#REF!=4,"16-17/2","Hata4")))),
IF(#REF!+BJ63=2016,
IF(#REF!=1,"16-17/1",
IF(#REF!=2,"16-17/2",
IF(#REF!=3,"17-18/1",
IF(#REF!=4,"17-18/2","Hata5")))),
IF(#REF!+BJ63=2017,
IF(#REF!=1,"17-18/1",
IF(#REF!=2,"17-18/2",
IF(#REF!=3,"18-19/1",
IF(#REF!=4,"18-19/2","Hata6")))),
IF(#REF!+BJ63=2018,
IF(#REF!=1,"18-19/1",
IF(#REF!=2,"18-19/2",
IF(#REF!=3,"19-20/1",
IF(#REF!=4,"19-20/2","Hata7")))),
IF(#REF!+BJ63=2019,
IF(#REF!=1,"19-20/1",
IF(#REF!=2,"19-20/2",
IF(#REF!=3,"20-21/1",
IF(#REF!=4,"20-21/2","Hata8")))),
IF(#REF!+BJ63=2020,
IF(#REF!=1,"20-21/1",
IF(#REF!=2,"20-21/2",
IF(#REF!=3,"21-22/1",
IF(#REF!=4,"21-22/2","Hata9")))),
IF(#REF!+BJ63=2021,
IF(#REF!=1,"21-22/1",
IF(#REF!=2,"21-22/2",
IF(#REF!=3,"22-23/1",
IF(#REF!=4,"22-23/2","Hata10")))),
IF(#REF!+BJ63=2022,
IF(#REF!=1,"22-23/1",
IF(#REF!=2,"22-23/2",
IF(#REF!=3,"23-24/1",
IF(#REF!=4,"23-24/2","Hata11")))),
IF(#REF!+BJ63=2023,
IF(#REF!=1,"23-24/1",
IF(#REF!=2,"23-24/2",
IF(#REF!=3,"24-25/1",
IF(#REF!=4,"24-25/2","Hata12")))),
)))))))))))),
IF(BB63="T",
IF(#REF!+BJ63=2012,
IF(#REF!=1,"12-13/1",
IF(#REF!=2,"12-13/2",
IF(#REF!=3,"12-13/3",
IF(#REF!=4,"13-14/1",
IF(#REF!=5,"13-14/2",
IF(#REF!=6,"13-14/3","Hata1")))))),
IF(#REF!+BJ63=2013,
IF(#REF!=1,"13-14/1",
IF(#REF!=2,"13-14/2",
IF(#REF!=3,"13-14/3",
IF(#REF!=4,"14-15/1",
IF(#REF!=5,"14-15/2",
IF(#REF!=6,"14-15/3","Hata2")))))),
IF(#REF!+BJ63=2014,
IF(#REF!=1,"14-15/1",
IF(#REF!=2,"14-15/2",
IF(#REF!=3,"14-15/3",
IF(#REF!=4,"15-16/1",
IF(#REF!=5,"15-16/2",
IF(#REF!=6,"15-16/3","Hata3")))))),
IF(AND(#REF!+#REF!&gt;2014,#REF!+#REF!&lt;2015,BJ63=1),
IF(#REF!=0.1,"14-15/0.1",
IF(#REF!=0.2,"14-15/0.2",
IF(#REF!=0.3,"14-15/0.3","Hata4"))),
IF(#REF!+BJ63=2015,
IF(#REF!=1,"15-16/1",
IF(#REF!=2,"15-16/2",
IF(#REF!=3,"15-16/3",
IF(#REF!=4,"16-17/1",
IF(#REF!=5,"16-17/2",
IF(#REF!=6,"16-17/3","Hata5")))))),
IF(#REF!+BJ63=2016,
IF(#REF!=1,"16-17/1",
IF(#REF!=2,"16-17/2",
IF(#REF!=3,"16-17/3",
IF(#REF!=4,"17-18/1",
IF(#REF!=5,"17-18/2",
IF(#REF!=6,"17-18/3","Hata6")))))),
IF(#REF!+BJ63=2017,
IF(#REF!=1,"17-18/1",
IF(#REF!=2,"17-18/2",
IF(#REF!=3,"17-18/3",
IF(#REF!=4,"18-19/1",
IF(#REF!=5,"18-19/2",
IF(#REF!=6,"18-19/3","Hata7")))))),
IF(#REF!+BJ63=2018,
IF(#REF!=1,"18-19/1",
IF(#REF!=2,"18-19/2",
IF(#REF!=3,"18-19/3",
IF(#REF!=4,"19-20/1",
IF(#REF!=5," 19-20/2",
IF(#REF!=6,"19-20/3","Hata8")))))),
IF(#REF!+BJ63=2019,
IF(#REF!=1,"19-20/1",
IF(#REF!=2,"19-20/2",
IF(#REF!=3,"19-20/3",
IF(#REF!=4,"20-21/1",
IF(#REF!=5,"20-21/2",
IF(#REF!=6,"20-21/3","Hata9")))))),
IF(#REF!+BJ63=2020,
IF(#REF!=1,"20-21/1",
IF(#REF!=2,"20-21/2",
IF(#REF!=3,"20-21/3",
IF(#REF!=4,"21-22/1",
IF(#REF!=5,"21-22/2",
IF(#REF!=6,"21-22/3","Hata10")))))),
IF(#REF!+BJ63=2021,
IF(#REF!=1,"21-22/1",
IF(#REF!=2,"21-22/2",
IF(#REF!=3,"21-22/3",
IF(#REF!=4,"22-23/1",
IF(#REF!=5,"22-23/2",
IF(#REF!=6,"22-23/3","Hata11")))))),
IF(#REF!+BJ63=2022,
IF(#REF!=1,"22-23/1",
IF(#REF!=2,"22-23/2",
IF(#REF!=3,"22-23/3",
IF(#REF!=4,"23-24/1",
IF(#REF!=5,"23-24/2",
IF(#REF!=6,"23-24/3","Hata12")))))),
IF(#REF!+BJ63=2023,
IF(#REF!=1,"23-24/1",
IF(#REF!=2,"23-24/2",
IF(#REF!=3,"23-24/3",
IF(#REF!=4,"24-25/1",
IF(#REF!=5,"24-25/2",
IF(#REF!=6,"24-25/3","Hata13")))))),
))))))))))))))
)</f>
        <v>#REF!</v>
      </c>
      <c r="G63" s="15">
        <v>0</v>
      </c>
      <c r="H63" s="14" t="s">
        <v>172</v>
      </c>
      <c r="I63" s="14">
        <v>238527</v>
      </c>
      <c r="J63" s="14" t="s">
        <v>157</v>
      </c>
      <c r="Q63" s="14" t="s">
        <v>105</v>
      </c>
      <c r="R63" s="14" t="s">
        <v>105</v>
      </c>
      <c r="S63" s="16">
        <v>7</v>
      </c>
      <c r="T63" s="14">
        <f>VLOOKUP($S63,[1]sistem!$I$3:$L$10,2,FALSE)</f>
        <v>0</v>
      </c>
      <c r="U63" s="14">
        <f>VLOOKUP($S63,[1]sistem!$I$3:$L$10,3,FALSE)</f>
        <v>1</v>
      </c>
      <c r="V63" s="14">
        <f>VLOOKUP($S63,[1]sistem!$I$3:$L$10,4,FALSE)</f>
        <v>1</v>
      </c>
      <c r="W63" s="14" t="e">
        <f>VLOOKUP($BB63,[1]sistem!$I$13:$L$14,2,FALSE)*#REF!</f>
        <v>#REF!</v>
      </c>
      <c r="X63" s="14" t="e">
        <f>VLOOKUP($BB63,[1]sistem!$I$13:$L$14,3,FALSE)*#REF!</f>
        <v>#REF!</v>
      </c>
      <c r="Y63" s="14" t="e">
        <f>VLOOKUP($BB63,[1]sistem!$I$13:$L$14,4,FALSE)*#REF!</f>
        <v>#REF!</v>
      </c>
      <c r="Z63" s="14" t="e">
        <f t="shared" si="0"/>
        <v>#REF!</v>
      </c>
      <c r="AA63" s="14" t="e">
        <f t="shared" si="0"/>
        <v>#REF!</v>
      </c>
      <c r="AB63" s="14" t="e">
        <f t="shared" si="0"/>
        <v>#REF!</v>
      </c>
      <c r="AC63" s="14" t="e">
        <f t="shared" si="1"/>
        <v>#REF!</v>
      </c>
      <c r="AD63" s="14">
        <f>VLOOKUP(BB63,[1]sistem!$I$18:$J$19,2,FALSE)</f>
        <v>14</v>
      </c>
      <c r="AE63" s="14">
        <v>0.25</v>
      </c>
      <c r="AF63" s="14">
        <f>VLOOKUP($S63,[1]sistem!$I$3:$M$10,5,FALSE)</f>
        <v>1</v>
      </c>
      <c r="AG63" s="14">
        <v>4</v>
      </c>
      <c r="AI63" s="14">
        <f>AG63*AM63</f>
        <v>56</v>
      </c>
      <c r="AJ63" s="14">
        <f>VLOOKUP($S63,[1]sistem!$I$3:$N$10,6,FALSE)</f>
        <v>2</v>
      </c>
      <c r="AK63" s="14">
        <v>2</v>
      </c>
      <c r="AL63" s="14">
        <f t="shared" si="2"/>
        <v>4</v>
      </c>
      <c r="AM63" s="14">
        <f>VLOOKUP($BB63,[1]sistem!$I$18:$K$19,3,FALSE)</f>
        <v>14</v>
      </c>
      <c r="AN63" s="14" t="e">
        <f>AM63*#REF!</f>
        <v>#REF!</v>
      </c>
      <c r="AO63" s="14" t="e">
        <f t="shared" si="3"/>
        <v>#REF!</v>
      </c>
      <c r="AP63" s="14">
        <f t="shared" si="4"/>
        <v>25</v>
      </c>
      <c r="AQ63" s="14" t="e">
        <f t="shared" si="5"/>
        <v>#REF!</v>
      </c>
      <c r="AR63" s="14" t="e">
        <f>ROUND(AQ63-#REF!,0)</f>
        <v>#REF!</v>
      </c>
      <c r="AS63" s="14">
        <f>IF(BB63="s",IF(S63=0,0,
IF(S63=1,#REF!*4*4,
IF(S63=2,0,
IF(S63=3,#REF!*4*2,
IF(S63=4,0,
IF(S63=5,0,
IF(S63=6,0,
IF(S63=7,0)))))))),
IF(BB63="t",
IF(S63=0,0,
IF(S63=1,#REF!*4*4*0.8,
IF(S63=2,0,
IF(S63=3,#REF!*4*2*0.8,
IF(S63=4,0,
IF(S63=5,0,
IF(S63=6,0,
IF(S63=7,0))))))))))</f>
        <v>0</v>
      </c>
      <c r="AT63" s="14" t="e">
        <f>IF(BB63="s",
IF(S63=0,0,
IF(S63=1,0,
IF(S63=2,#REF!*4*2,
IF(S63=3,#REF!*4,
IF(S63=4,#REF!*4,
IF(S63=5,0,
IF(S63=6,0,
IF(S63=7,#REF!*4)))))))),
IF(BB63="t",
IF(S63=0,0,
IF(S63=1,0,
IF(S63=2,#REF!*4*2*0.8,
IF(S63=3,#REF!*4*0.8,
IF(S63=4,#REF!*4*0.8,
IF(S63=5,0,
IF(S63=6,0,
IF(S63=7,#REF!*4))))))))))</f>
        <v>#REF!</v>
      </c>
      <c r="AU63" s="14" t="e">
        <f>IF(BB63="s",
IF(S63=0,0,
IF(S63=1,#REF!*2,
IF(S63=2,#REF!*2,
IF(S63=3,#REF!*2,
IF(S63=4,#REF!*2,
IF(S63=5,#REF!*2,
IF(S63=6,#REF!*2,
IF(S63=7,#REF!*2)))))))),
IF(BB63="t",
IF(S63=0,#REF!*2*0.8,
IF(S63=1,#REF!*2*0.8,
IF(S63=2,#REF!*2*0.8,
IF(S63=3,#REF!*2*0.8,
IF(S63=4,#REF!*2*0.8,
IF(S63=5,#REF!*2*0.8,
IF(S63=6,#REF!*1*0.8,
IF(S63=7,#REF!*2))))))))))</f>
        <v>#REF!</v>
      </c>
      <c r="AV63" s="14" t="e">
        <f t="shared" si="6"/>
        <v>#REF!</v>
      </c>
      <c r="AW63" s="14" t="e">
        <f>IF(BB63="s",
IF(S63=0,0,
IF(S63=1,(14-2)*(#REF!+#REF!)/4*4,
IF(S63=2,(14-2)*(#REF!+#REF!)/4*2,
IF(S63=3,(14-2)*(#REF!+#REF!)/4*3,
IF(S63=4,(14-2)*(#REF!+#REF!)/4,
IF(S63=5,(14-2)*#REF!/4,
IF(S63=6,0,
IF(S63=7,(14)*#REF!)))))))),
IF(BB63="t",
IF(S63=0,0,
IF(S63=1,(11-2)*(#REF!+#REF!)/4*4,
IF(S63=2,(11-2)*(#REF!+#REF!)/4*2,
IF(S63=3,(11-2)*(#REF!+#REF!)/4*3,
IF(S63=4,(11-2)*(#REF!+#REF!)/4,
IF(S63=5,(11-2)*#REF!/4,
IF(S63=6,0,
IF(S63=7,(11)*#REF!))))))))))</f>
        <v>#REF!</v>
      </c>
      <c r="AX63" s="14" t="e">
        <f t="shared" si="7"/>
        <v>#REF!</v>
      </c>
      <c r="AY63" s="14">
        <f t="shared" si="8"/>
        <v>8</v>
      </c>
      <c r="AZ63" s="14">
        <f t="shared" si="9"/>
        <v>4</v>
      </c>
      <c r="BA63" s="14" t="e">
        <f t="shared" si="10"/>
        <v>#REF!</v>
      </c>
      <c r="BB63" s="14" t="s">
        <v>87</v>
      </c>
      <c r="BC63" s="14" t="e">
        <f>IF(BI63="A",0,IF(BB63="s",14*#REF!,IF(BB63="T",11*#REF!,"HATA")))</f>
        <v>#REF!</v>
      </c>
      <c r="BD63" s="14" t="e">
        <f t="shared" si="11"/>
        <v>#REF!</v>
      </c>
      <c r="BE63" s="14" t="e">
        <f t="shared" si="12"/>
        <v>#REF!</v>
      </c>
      <c r="BF63" s="14" t="e">
        <f>IF(BE63-#REF!=0,"DOĞRU","YANLIŞ")</f>
        <v>#REF!</v>
      </c>
      <c r="BG63" s="14" t="e">
        <f>#REF!-BE63</f>
        <v>#REF!</v>
      </c>
      <c r="BH63" s="14">
        <v>1</v>
      </c>
      <c r="BJ63" s="14">
        <v>0</v>
      </c>
      <c r="BL63" s="14">
        <v>7</v>
      </c>
      <c r="BN63" s="5" t="e">
        <f>#REF!*14</f>
        <v>#REF!</v>
      </c>
      <c r="BO63" s="6"/>
      <c r="BP63" s="7"/>
      <c r="BQ63" s="8"/>
      <c r="BR63" s="8"/>
      <c r="BS63" s="8"/>
      <c r="BT63" s="8"/>
      <c r="BU63" s="8"/>
      <c r="BV63" s="9"/>
      <c r="BW63" s="10"/>
      <c r="BX63" s="11"/>
      <c r="CE63" s="8"/>
      <c r="CF63" s="17"/>
      <c r="CG63" s="17"/>
      <c r="CH63" s="17"/>
      <c r="CI63" s="17"/>
    </row>
    <row r="64" spans="1:87" hidden="1" x14ac:dyDescent="0.25">
      <c r="A64" s="14" t="s">
        <v>178</v>
      </c>
      <c r="B64" s="14" t="s">
        <v>179</v>
      </c>
      <c r="C64" s="14" t="s">
        <v>179</v>
      </c>
      <c r="D64" s="15" t="s">
        <v>84</v>
      </c>
      <c r="E64" s="15">
        <v>1</v>
      </c>
      <c r="F64" s="15" t="e">
        <f>IF(BB64="S",
IF(#REF!+BJ64=2012,
IF(#REF!=1,"12-13/1",
IF(#REF!=2,"12-13/2",
IF(#REF!=3,"13-14/1",
IF(#REF!=4,"13-14/2","Hata1")))),
IF(#REF!+BJ64=2013,
IF(#REF!=1,"13-14/1",
IF(#REF!=2,"13-14/2",
IF(#REF!=3,"14-15/1",
IF(#REF!=4,"14-15/2","Hata2")))),
IF(#REF!+BJ64=2014,
IF(#REF!=1,"14-15/1",
IF(#REF!=2,"14-15/2",
IF(#REF!=3,"15-16/1",
IF(#REF!=4,"15-16/2","Hata3")))),
IF(#REF!+BJ64=2015,
IF(#REF!=1,"15-16/1",
IF(#REF!=2,"15-16/2",
IF(#REF!=3,"16-17/1",
IF(#REF!=4,"16-17/2","Hata4")))),
IF(#REF!+BJ64=2016,
IF(#REF!=1,"16-17/1",
IF(#REF!=2,"16-17/2",
IF(#REF!=3,"17-18/1",
IF(#REF!=4,"17-18/2","Hata5")))),
IF(#REF!+BJ64=2017,
IF(#REF!=1,"17-18/1",
IF(#REF!=2,"17-18/2",
IF(#REF!=3,"18-19/1",
IF(#REF!=4,"18-19/2","Hata6")))),
IF(#REF!+BJ64=2018,
IF(#REF!=1,"18-19/1",
IF(#REF!=2,"18-19/2",
IF(#REF!=3,"19-20/1",
IF(#REF!=4,"19-20/2","Hata7")))),
IF(#REF!+BJ64=2019,
IF(#REF!=1,"19-20/1",
IF(#REF!=2,"19-20/2",
IF(#REF!=3,"20-21/1",
IF(#REF!=4,"20-21/2","Hata8")))),
IF(#REF!+BJ64=2020,
IF(#REF!=1,"20-21/1",
IF(#REF!=2,"20-21/2",
IF(#REF!=3,"21-22/1",
IF(#REF!=4,"21-22/2","Hata9")))),
IF(#REF!+BJ64=2021,
IF(#REF!=1,"21-22/1",
IF(#REF!=2,"21-22/2",
IF(#REF!=3,"22-23/1",
IF(#REF!=4,"22-23/2","Hata10")))),
IF(#REF!+BJ64=2022,
IF(#REF!=1,"22-23/1",
IF(#REF!=2,"22-23/2",
IF(#REF!=3,"23-24/1",
IF(#REF!=4,"23-24/2","Hata11")))),
IF(#REF!+BJ64=2023,
IF(#REF!=1,"23-24/1",
IF(#REF!=2,"23-24/2",
IF(#REF!=3,"24-25/1",
IF(#REF!=4,"24-25/2","Hata12")))),
)))))))))))),
IF(BB64="T",
IF(#REF!+BJ64=2012,
IF(#REF!=1,"12-13/1",
IF(#REF!=2,"12-13/2",
IF(#REF!=3,"12-13/3",
IF(#REF!=4,"13-14/1",
IF(#REF!=5,"13-14/2",
IF(#REF!=6,"13-14/3","Hata1")))))),
IF(#REF!+BJ64=2013,
IF(#REF!=1,"13-14/1",
IF(#REF!=2,"13-14/2",
IF(#REF!=3,"13-14/3",
IF(#REF!=4,"14-15/1",
IF(#REF!=5,"14-15/2",
IF(#REF!=6,"14-15/3","Hata2")))))),
IF(#REF!+BJ64=2014,
IF(#REF!=1,"14-15/1",
IF(#REF!=2,"14-15/2",
IF(#REF!=3,"14-15/3",
IF(#REF!=4,"15-16/1",
IF(#REF!=5,"15-16/2",
IF(#REF!=6,"15-16/3","Hata3")))))),
IF(AND(#REF!+#REF!&gt;2014,#REF!+#REF!&lt;2015,BJ64=1),
IF(#REF!=0.1,"14-15/0.1",
IF(#REF!=0.2,"14-15/0.2",
IF(#REF!=0.3,"14-15/0.3","Hata4"))),
IF(#REF!+BJ64=2015,
IF(#REF!=1,"15-16/1",
IF(#REF!=2,"15-16/2",
IF(#REF!=3,"15-16/3",
IF(#REF!=4,"16-17/1",
IF(#REF!=5,"16-17/2",
IF(#REF!=6,"16-17/3","Hata5")))))),
IF(#REF!+BJ64=2016,
IF(#REF!=1,"16-17/1",
IF(#REF!=2,"16-17/2",
IF(#REF!=3,"16-17/3",
IF(#REF!=4,"17-18/1",
IF(#REF!=5,"17-18/2",
IF(#REF!=6,"17-18/3","Hata6")))))),
IF(#REF!+BJ64=2017,
IF(#REF!=1,"17-18/1",
IF(#REF!=2,"17-18/2",
IF(#REF!=3,"17-18/3",
IF(#REF!=4,"18-19/1",
IF(#REF!=5,"18-19/2",
IF(#REF!=6,"18-19/3","Hata7")))))),
IF(#REF!+BJ64=2018,
IF(#REF!=1,"18-19/1",
IF(#REF!=2,"18-19/2",
IF(#REF!=3,"18-19/3",
IF(#REF!=4,"19-20/1",
IF(#REF!=5," 19-20/2",
IF(#REF!=6,"19-20/3","Hata8")))))),
IF(#REF!+BJ64=2019,
IF(#REF!=1,"19-20/1",
IF(#REF!=2,"19-20/2",
IF(#REF!=3,"19-20/3",
IF(#REF!=4,"20-21/1",
IF(#REF!=5,"20-21/2",
IF(#REF!=6,"20-21/3","Hata9")))))),
IF(#REF!+BJ64=2020,
IF(#REF!=1,"20-21/1",
IF(#REF!=2,"20-21/2",
IF(#REF!=3,"20-21/3",
IF(#REF!=4,"21-22/1",
IF(#REF!=5,"21-22/2",
IF(#REF!=6,"21-22/3","Hata10")))))),
IF(#REF!+BJ64=2021,
IF(#REF!=1,"21-22/1",
IF(#REF!=2,"21-22/2",
IF(#REF!=3,"21-22/3",
IF(#REF!=4,"22-23/1",
IF(#REF!=5,"22-23/2",
IF(#REF!=6,"22-23/3","Hata11")))))),
IF(#REF!+BJ64=2022,
IF(#REF!=1,"22-23/1",
IF(#REF!=2,"22-23/2",
IF(#REF!=3,"22-23/3",
IF(#REF!=4,"23-24/1",
IF(#REF!=5,"23-24/2",
IF(#REF!=6,"23-24/3","Hata12")))))),
IF(#REF!+BJ64=2023,
IF(#REF!=1,"23-24/1",
IF(#REF!=2,"23-24/2",
IF(#REF!=3,"23-24/3",
IF(#REF!=4,"24-25/1",
IF(#REF!=5,"24-25/2",
IF(#REF!=6,"24-25/3","Hata13")))))),
))))))))))))))
)</f>
        <v>#REF!</v>
      </c>
      <c r="G64" s="15"/>
      <c r="H64" s="14" t="s">
        <v>172</v>
      </c>
      <c r="I64" s="14">
        <v>238527</v>
      </c>
      <c r="J64" s="14" t="s">
        <v>157</v>
      </c>
      <c r="Q64" s="14" t="s">
        <v>180</v>
      </c>
      <c r="R64" s="14" t="s">
        <v>180</v>
      </c>
      <c r="S64" s="16">
        <v>4</v>
      </c>
      <c r="T64" s="14">
        <f>VLOOKUP($S64,[1]sistem!$I$3:$L$10,2,FALSE)</f>
        <v>0</v>
      </c>
      <c r="U64" s="14">
        <f>VLOOKUP($S64,[1]sistem!$I$3:$L$10,3,FALSE)</f>
        <v>1</v>
      </c>
      <c r="V64" s="14">
        <f>VLOOKUP($S64,[1]sistem!$I$3:$L$10,4,FALSE)</f>
        <v>1</v>
      </c>
      <c r="W64" s="14" t="e">
        <f>VLOOKUP($BB64,[1]sistem!$I$13:$L$14,2,FALSE)*#REF!</f>
        <v>#REF!</v>
      </c>
      <c r="X64" s="14" t="e">
        <f>VLOOKUP($BB64,[1]sistem!$I$13:$L$14,3,FALSE)*#REF!</f>
        <v>#REF!</v>
      </c>
      <c r="Y64" s="14" t="e">
        <f>VLOOKUP($BB64,[1]sistem!$I$13:$L$14,4,FALSE)*#REF!</f>
        <v>#REF!</v>
      </c>
      <c r="Z64" s="14" t="e">
        <f t="shared" si="0"/>
        <v>#REF!</v>
      </c>
      <c r="AA64" s="14" t="e">
        <f t="shared" si="0"/>
        <v>#REF!</v>
      </c>
      <c r="AB64" s="14" t="e">
        <f t="shared" si="0"/>
        <v>#REF!</v>
      </c>
      <c r="AC64" s="14" t="e">
        <f t="shared" si="1"/>
        <v>#REF!</v>
      </c>
      <c r="AD64" s="14">
        <f>VLOOKUP(BB64,[1]sistem!$I$18:$J$19,2,FALSE)</f>
        <v>14</v>
      </c>
      <c r="AE64" s="14">
        <v>0.25</v>
      </c>
      <c r="AF64" s="14">
        <f>VLOOKUP($S64,[1]sistem!$I$3:$M$10,5,FALSE)</f>
        <v>1</v>
      </c>
      <c r="AG64" s="14">
        <v>4</v>
      </c>
      <c r="AI64" s="14">
        <f>AG64*AM64</f>
        <v>56</v>
      </c>
      <c r="AJ64" s="14">
        <f>VLOOKUP($S64,[1]sistem!$I$3:$N$10,6,FALSE)</f>
        <v>2</v>
      </c>
      <c r="AK64" s="14">
        <v>2</v>
      </c>
      <c r="AL64" s="14">
        <f t="shared" si="2"/>
        <v>4</v>
      </c>
      <c r="AM64" s="14">
        <f>VLOOKUP($BB64,[1]sistem!$I$18:$K$19,3,FALSE)</f>
        <v>14</v>
      </c>
      <c r="AN64" s="14" t="e">
        <f>AM64*#REF!</f>
        <v>#REF!</v>
      </c>
      <c r="AO64" s="14" t="e">
        <f t="shared" si="3"/>
        <v>#REF!</v>
      </c>
      <c r="AP64" s="14">
        <f t="shared" si="4"/>
        <v>25</v>
      </c>
      <c r="AQ64" s="14" t="e">
        <f t="shared" si="5"/>
        <v>#REF!</v>
      </c>
      <c r="AR64" s="14" t="e">
        <f>ROUND(AQ64-#REF!,0)</f>
        <v>#REF!</v>
      </c>
      <c r="AS64" s="14">
        <f>IF(BB64="s",IF(S64=0,0,
IF(S64=1,#REF!*4*4,
IF(S64=2,0,
IF(S64=3,#REF!*4*2,
IF(S64=4,0,
IF(S64=5,0,
IF(S64=6,0,
IF(S64=7,0)))))))),
IF(BB64="t",
IF(S64=0,0,
IF(S64=1,#REF!*4*4*0.8,
IF(S64=2,0,
IF(S64=3,#REF!*4*2*0.8,
IF(S64=4,0,
IF(S64=5,0,
IF(S64=6,0,
IF(S64=7,0))))))))))</f>
        <v>0</v>
      </c>
      <c r="AT64" s="14" t="e">
        <f>IF(BB64="s",
IF(S64=0,0,
IF(S64=1,0,
IF(S64=2,#REF!*4*2,
IF(S64=3,#REF!*4,
IF(S64=4,#REF!*4,
IF(S64=5,0,
IF(S64=6,0,
IF(S64=7,#REF!*4)))))))),
IF(BB64="t",
IF(S64=0,0,
IF(S64=1,0,
IF(S64=2,#REF!*4*2*0.8,
IF(S64=3,#REF!*4*0.8,
IF(S64=4,#REF!*4*0.8,
IF(S64=5,0,
IF(S64=6,0,
IF(S64=7,#REF!*4))))))))))</f>
        <v>#REF!</v>
      </c>
      <c r="AU64" s="14" t="e">
        <f>IF(BB64="s",
IF(S64=0,0,
IF(S64=1,#REF!*2,
IF(S64=2,#REF!*2,
IF(S64=3,#REF!*2,
IF(S64=4,#REF!*2,
IF(S64=5,#REF!*2,
IF(S64=6,#REF!*2,
IF(S64=7,#REF!*2)))))))),
IF(BB64="t",
IF(S64=0,#REF!*2*0.8,
IF(S64=1,#REF!*2*0.8,
IF(S64=2,#REF!*2*0.8,
IF(S64=3,#REF!*2*0.8,
IF(S64=4,#REF!*2*0.8,
IF(S64=5,#REF!*2*0.8,
IF(S64=6,#REF!*1*0.8,
IF(S64=7,#REF!*2))))))))))</f>
        <v>#REF!</v>
      </c>
      <c r="AV64" s="14" t="e">
        <f t="shared" si="6"/>
        <v>#REF!</v>
      </c>
      <c r="AW64" s="14" t="e">
        <f>IF(BB64="s",
IF(S64=0,0,
IF(S64=1,(14-2)*(#REF!+#REF!)/4*4,
IF(S64=2,(14-2)*(#REF!+#REF!)/4*2,
IF(S64=3,(14-2)*(#REF!+#REF!)/4*3,
IF(S64=4,(14-2)*(#REF!+#REF!)/4,
IF(S64=5,(14-2)*#REF!/4,
IF(S64=6,0,
IF(S64=7,(14)*#REF!)))))))),
IF(BB64="t",
IF(S64=0,0,
IF(S64=1,(11-2)*(#REF!+#REF!)/4*4,
IF(S64=2,(11-2)*(#REF!+#REF!)/4*2,
IF(S64=3,(11-2)*(#REF!+#REF!)/4*3,
IF(S64=4,(11-2)*(#REF!+#REF!)/4,
IF(S64=5,(11-2)*#REF!/4,
IF(S64=6,0,
IF(S64=7,(11)*#REF!))))))))))</f>
        <v>#REF!</v>
      </c>
      <c r="AX64" s="14" t="e">
        <f t="shared" si="7"/>
        <v>#REF!</v>
      </c>
      <c r="AY64" s="14">
        <f t="shared" si="8"/>
        <v>8</v>
      </c>
      <c r="AZ64" s="14">
        <f t="shared" si="9"/>
        <v>4</v>
      </c>
      <c r="BA64" s="14" t="e">
        <f t="shared" si="10"/>
        <v>#REF!</v>
      </c>
      <c r="BB64" s="14" t="s">
        <v>87</v>
      </c>
      <c r="BC64" s="14" t="e">
        <f>IF(BI64="A",0,IF(BB64="s",14*#REF!,IF(BB64="T",11*#REF!,"HATA")))</f>
        <v>#REF!</v>
      </c>
      <c r="BD64" s="14" t="e">
        <f t="shared" si="11"/>
        <v>#REF!</v>
      </c>
      <c r="BE64" s="14" t="e">
        <f t="shared" si="12"/>
        <v>#REF!</v>
      </c>
      <c r="BF64" s="14" t="e">
        <f>IF(BE64-#REF!=0,"DOĞRU","YANLIŞ")</f>
        <v>#REF!</v>
      </c>
      <c r="BG64" s="14" t="e">
        <f>#REF!-BE64</f>
        <v>#REF!</v>
      </c>
      <c r="BH64" s="14">
        <v>0</v>
      </c>
      <c r="BJ64" s="14">
        <v>0</v>
      </c>
      <c r="BL64" s="14">
        <v>4</v>
      </c>
      <c r="BN64" s="5" t="e">
        <f>#REF!*14</f>
        <v>#REF!</v>
      </c>
      <c r="BO64" s="6"/>
      <c r="BP64" s="7"/>
      <c r="BQ64" s="8"/>
      <c r="BR64" s="8"/>
      <c r="BS64" s="8"/>
      <c r="BT64" s="8"/>
      <c r="BU64" s="8"/>
      <c r="BV64" s="9"/>
      <c r="BW64" s="10"/>
      <c r="BX64" s="11"/>
      <c r="CE64" s="8"/>
      <c r="CF64" s="17"/>
      <c r="CG64" s="17"/>
      <c r="CH64" s="17"/>
      <c r="CI64" s="17"/>
    </row>
    <row r="65" spans="1:87" hidden="1" x14ac:dyDescent="0.25">
      <c r="A65" s="14" t="s">
        <v>148</v>
      </c>
      <c r="B65" s="14" t="s">
        <v>149</v>
      </c>
      <c r="C65" s="14" t="s">
        <v>149</v>
      </c>
      <c r="D65" s="15" t="s">
        <v>84</v>
      </c>
      <c r="E65" s="15">
        <v>3</v>
      </c>
      <c r="F65" s="15" t="e">
        <f>IF(BB65="S",
IF(#REF!+BJ65=2012,
IF(#REF!=1,"12-13/1",
IF(#REF!=2,"12-13/2",
IF(#REF!=3,"13-14/1",
IF(#REF!=4,"13-14/2","Hata1")))),
IF(#REF!+BJ65=2013,
IF(#REF!=1,"13-14/1",
IF(#REF!=2,"13-14/2",
IF(#REF!=3,"14-15/1",
IF(#REF!=4,"14-15/2","Hata2")))),
IF(#REF!+BJ65=2014,
IF(#REF!=1,"14-15/1",
IF(#REF!=2,"14-15/2",
IF(#REF!=3,"15-16/1",
IF(#REF!=4,"15-16/2","Hata3")))),
IF(#REF!+BJ65=2015,
IF(#REF!=1,"15-16/1",
IF(#REF!=2,"15-16/2",
IF(#REF!=3,"16-17/1",
IF(#REF!=4,"16-17/2","Hata4")))),
IF(#REF!+BJ65=2016,
IF(#REF!=1,"16-17/1",
IF(#REF!=2,"16-17/2",
IF(#REF!=3,"17-18/1",
IF(#REF!=4,"17-18/2","Hata5")))),
IF(#REF!+BJ65=2017,
IF(#REF!=1,"17-18/1",
IF(#REF!=2,"17-18/2",
IF(#REF!=3,"18-19/1",
IF(#REF!=4,"18-19/2","Hata6")))),
IF(#REF!+BJ65=2018,
IF(#REF!=1,"18-19/1",
IF(#REF!=2,"18-19/2",
IF(#REF!=3,"19-20/1",
IF(#REF!=4,"19-20/2","Hata7")))),
IF(#REF!+BJ65=2019,
IF(#REF!=1,"19-20/1",
IF(#REF!=2,"19-20/2",
IF(#REF!=3,"20-21/1",
IF(#REF!=4,"20-21/2","Hata8")))),
IF(#REF!+BJ65=2020,
IF(#REF!=1,"20-21/1",
IF(#REF!=2,"20-21/2",
IF(#REF!=3,"21-22/1",
IF(#REF!=4,"21-22/2","Hata9")))),
IF(#REF!+BJ65=2021,
IF(#REF!=1,"21-22/1",
IF(#REF!=2,"21-22/2",
IF(#REF!=3,"22-23/1",
IF(#REF!=4,"22-23/2","Hata10")))),
IF(#REF!+BJ65=2022,
IF(#REF!=1,"22-23/1",
IF(#REF!=2,"22-23/2",
IF(#REF!=3,"23-24/1",
IF(#REF!=4,"23-24/2","Hata11")))),
IF(#REF!+BJ65=2023,
IF(#REF!=1,"23-24/1",
IF(#REF!=2,"23-24/2",
IF(#REF!=3,"24-25/1",
IF(#REF!=4,"24-25/2","Hata12")))),
)))))))))))),
IF(BB65="T",
IF(#REF!+BJ65=2012,
IF(#REF!=1,"12-13/1",
IF(#REF!=2,"12-13/2",
IF(#REF!=3,"12-13/3",
IF(#REF!=4,"13-14/1",
IF(#REF!=5,"13-14/2",
IF(#REF!=6,"13-14/3","Hata1")))))),
IF(#REF!+BJ65=2013,
IF(#REF!=1,"13-14/1",
IF(#REF!=2,"13-14/2",
IF(#REF!=3,"13-14/3",
IF(#REF!=4,"14-15/1",
IF(#REF!=5,"14-15/2",
IF(#REF!=6,"14-15/3","Hata2")))))),
IF(#REF!+BJ65=2014,
IF(#REF!=1,"14-15/1",
IF(#REF!=2,"14-15/2",
IF(#REF!=3,"14-15/3",
IF(#REF!=4,"15-16/1",
IF(#REF!=5,"15-16/2",
IF(#REF!=6,"15-16/3","Hata3")))))),
IF(AND(#REF!+#REF!&gt;2014,#REF!+#REF!&lt;2015,BJ65=1),
IF(#REF!=0.1,"14-15/0.1",
IF(#REF!=0.2,"14-15/0.2",
IF(#REF!=0.3,"14-15/0.3","Hata4"))),
IF(#REF!+BJ65=2015,
IF(#REF!=1,"15-16/1",
IF(#REF!=2,"15-16/2",
IF(#REF!=3,"15-16/3",
IF(#REF!=4,"16-17/1",
IF(#REF!=5,"16-17/2",
IF(#REF!=6,"16-17/3","Hata5")))))),
IF(#REF!+BJ65=2016,
IF(#REF!=1,"16-17/1",
IF(#REF!=2,"16-17/2",
IF(#REF!=3,"16-17/3",
IF(#REF!=4,"17-18/1",
IF(#REF!=5,"17-18/2",
IF(#REF!=6,"17-18/3","Hata6")))))),
IF(#REF!+BJ65=2017,
IF(#REF!=1,"17-18/1",
IF(#REF!=2,"17-18/2",
IF(#REF!=3,"17-18/3",
IF(#REF!=4,"18-19/1",
IF(#REF!=5,"18-19/2",
IF(#REF!=6,"18-19/3","Hata7")))))),
IF(#REF!+BJ65=2018,
IF(#REF!=1,"18-19/1",
IF(#REF!=2,"18-19/2",
IF(#REF!=3,"18-19/3",
IF(#REF!=4,"19-20/1",
IF(#REF!=5," 19-20/2",
IF(#REF!=6,"19-20/3","Hata8")))))),
IF(#REF!+BJ65=2019,
IF(#REF!=1,"19-20/1",
IF(#REF!=2,"19-20/2",
IF(#REF!=3,"19-20/3",
IF(#REF!=4,"20-21/1",
IF(#REF!=5,"20-21/2",
IF(#REF!=6,"20-21/3","Hata9")))))),
IF(#REF!+BJ65=2020,
IF(#REF!=1,"20-21/1",
IF(#REF!=2,"20-21/2",
IF(#REF!=3,"20-21/3",
IF(#REF!=4,"21-22/1",
IF(#REF!=5,"21-22/2",
IF(#REF!=6,"21-22/3","Hata10")))))),
IF(#REF!+BJ65=2021,
IF(#REF!=1,"21-22/1",
IF(#REF!=2,"21-22/2",
IF(#REF!=3,"21-22/3",
IF(#REF!=4,"22-23/1",
IF(#REF!=5,"22-23/2",
IF(#REF!=6,"22-23/3","Hata11")))))),
IF(#REF!+BJ65=2022,
IF(#REF!=1,"22-23/1",
IF(#REF!=2,"22-23/2",
IF(#REF!=3,"22-23/3",
IF(#REF!=4,"23-24/1",
IF(#REF!=5,"23-24/2",
IF(#REF!=6,"23-24/3","Hata12")))))),
IF(#REF!+BJ65=2023,
IF(#REF!=1,"23-24/1",
IF(#REF!=2,"23-24/2",
IF(#REF!=3,"23-24/3",
IF(#REF!=4,"24-25/1",
IF(#REF!=5,"24-25/2",
IF(#REF!=6,"24-25/3","Hata13")))))),
))))))))))))))
)</f>
        <v>#REF!</v>
      </c>
      <c r="G65" s="15">
        <v>0</v>
      </c>
      <c r="H65" s="14" t="s">
        <v>172</v>
      </c>
      <c r="I65" s="14">
        <v>238527</v>
      </c>
      <c r="J65" s="14" t="s">
        <v>157</v>
      </c>
      <c r="S65" s="16">
        <v>7</v>
      </c>
      <c r="T65" s="14">
        <f>VLOOKUP($S65,[1]sistem!$I$3:$L$10,2,FALSE)</f>
        <v>0</v>
      </c>
      <c r="U65" s="14">
        <f>VLOOKUP($S65,[1]sistem!$I$3:$L$10,3,FALSE)</f>
        <v>1</v>
      </c>
      <c r="V65" s="14">
        <f>VLOOKUP($S65,[1]sistem!$I$3:$L$10,4,FALSE)</f>
        <v>1</v>
      </c>
      <c r="W65" s="14" t="e">
        <f>VLOOKUP($BB65,[1]sistem!$I$13:$L$14,2,FALSE)*#REF!</f>
        <v>#REF!</v>
      </c>
      <c r="X65" s="14" t="e">
        <f>VLOOKUP($BB65,[1]sistem!$I$13:$L$14,3,FALSE)*#REF!</f>
        <v>#REF!</v>
      </c>
      <c r="Y65" s="14" t="e">
        <f>VLOOKUP($BB65,[1]sistem!$I$13:$L$14,4,FALSE)*#REF!</f>
        <v>#REF!</v>
      </c>
      <c r="Z65" s="14" t="e">
        <f t="shared" si="0"/>
        <v>#REF!</v>
      </c>
      <c r="AA65" s="14" t="e">
        <f t="shared" si="0"/>
        <v>#REF!</v>
      </c>
      <c r="AB65" s="14" t="e">
        <f t="shared" si="0"/>
        <v>#REF!</v>
      </c>
      <c r="AC65" s="14" t="e">
        <f t="shared" si="1"/>
        <v>#REF!</v>
      </c>
      <c r="AD65" s="14">
        <f>VLOOKUP(BB65,[1]sistem!$I$18:$J$19,2,FALSE)</f>
        <v>14</v>
      </c>
      <c r="AE65" s="14">
        <v>0.25</v>
      </c>
      <c r="AF65" s="14">
        <f>VLOOKUP($S65,[1]sistem!$I$3:$M$10,5,FALSE)</f>
        <v>1</v>
      </c>
      <c r="AG65" s="14">
        <v>4</v>
      </c>
      <c r="AI65" s="14">
        <f>AG65*AM65</f>
        <v>56</v>
      </c>
      <c r="AJ65" s="14">
        <f>VLOOKUP($S65,[1]sistem!$I$3:$N$10,6,FALSE)</f>
        <v>2</v>
      </c>
      <c r="AK65" s="14">
        <v>2</v>
      </c>
      <c r="AL65" s="14">
        <f t="shared" si="2"/>
        <v>4</v>
      </c>
      <c r="AM65" s="14">
        <f>VLOOKUP($BB65,[1]sistem!$I$18:$K$19,3,FALSE)</f>
        <v>14</v>
      </c>
      <c r="AN65" s="14" t="e">
        <f>AM65*#REF!</f>
        <v>#REF!</v>
      </c>
      <c r="AO65" s="14" t="e">
        <f t="shared" si="3"/>
        <v>#REF!</v>
      </c>
      <c r="AP65" s="14">
        <f t="shared" si="4"/>
        <v>25</v>
      </c>
      <c r="AQ65" s="14" t="e">
        <f t="shared" si="5"/>
        <v>#REF!</v>
      </c>
      <c r="AR65" s="14" t="e">
        <f>ROUND(AQ65-#REF!,0)</f>
        <v>#REF!</v>
      </c>
      <c r="AS65" s="14">
        <f>IF(BB65="s",IF(S65=0,0,
IF(S65=1,#REF!*4*4,
IF(S65=2,0,
IF(S65=3,#REF!*4*2,
IF(S65=4,0,
IF(S65=5,0,
IF(S65=6,0,
IF(S65=7,0)))))))),
IF(BB65="t",
IF(S65=0,0,
IF(S65=1,#REF!*4*4*0.8,
IF(S65=2,0,
IF(S65=3,#REF!*4*2*0.8,
IF(S65=4,0,
IF(S65=5,0,
IF(S65=6,0,
IF(S65=7,0))))))))))</f>
        <v>0</v>
      </c>
      <c r="AT65" s="14" t="e">
        <f>IF(BB65="s",
IF(S65=0,0,
IF(S65=1,0,
IF(S65=2,#REF!*4*2,
IF(S65=3,#REF!*4,
IF(S65=4,#REF!*4,
IF(S65=5,0,
IF(S65=6,0,
IF(S65=7,#REF!*4)))))))),
IF(BB65="t",
IF(S65=0,0,
IF(S65=1,0,
IF(S65=2,#REF!*4*2*0.8,
IF(S65=3,#REF!*4*0.8,
IF(S65=4,#REF!*4*0.8,
IF(S65=5,0,
IF(S65=6,0,
IF(S65=7,#REF!*4))))))))))</f>
        <v>#REF!</v>
      </c>
      <c r="AU65" s="14" t="e">
        <f>IF(BB65="s",
IF(S65=0,0,
IF(S65=1,#REF!*2,
IF(S65=2,#REF!*2,
IF(S65=3,#REF!*2,
IF(S65=4,#REF!*2,
IF(S65=5,#REF!*2,
IF(S65=6,#REF!*2,
IF(S65=7,#REF!*2)))))))),
IF(BB65="t",
IF(S65=0,#REF!*2*0.8,
IF(S65=1,#REF!*2*0.8,
IF(S65=2,#REF!*2*0.8,
IF(S65=3,#REF!*2*0.8,
IF(S65=4,#REF!*2*0.8,
IF(S65=5,#REF!*2*0.8,
IF(S65=6,#REF!*1*0.8,
IF(S65=7,#REF!*2))))))))))</f>
        <v>#REF!</v>
      </c>
      <c r="AV65" s="14" t="e">
        <f t="shared" si="6"/>
        <v>#REF!</v>
      </c>
      <c r="AW65" s="14" t="e">
        <f>IF(BB65="s",
IF(S65=0,0,
IF(S65=1,(14-2)*(#REF!+#REF!)/4*4,
IF(S65=2,(14-2)*(#REF!+#REF!)/4*2,
IF(S65=3,(14-2)*(#REF!+#REF!)/4*3,
IF(S65=4,(14-2)*(#REF!+#REF!)/4,
IF(S65=5,(14-2)*#REF!/4,
IF(S65=6,0,
IF(S65=7,(14)*#REF!)))))))),
IF(BB65="t",
IF(S65=0,0,
IF(S65=1,(11-2)*(#REF!+#REF!)/4*4,
IF(S65=2,(11-2)*(#REF!+#REF!)/4*2,
IF(S65=3,(11-2)*(#REF!+#REF!)/4*3,
IF(S65=4,(11-2)*(#REF!+#REF!)/4,
IF(S65=5,(11-2)*#REF!/4,
IF(S65=6,0,
IF(S65=7,(11)*#REF!))))))))))</f>
        <v>#REF!</v>
      </c>
      <c r="AX65" s="14" t="e">
        <f t="shared" si="7"/>
        <v>#REF!</v>
      </c>
      <c r="AY65" s="14">
        <f t="shared" si="8"/>
        <v>8</v>
      </c>
      <c r="AZ65" s="14">
        <f t="shared" si="9"/>
        <v>4</v>
      </c>
      <c r="BA65" s="14" t="e">
        <f t="shared" si="10"/>
        <v>#REF!</v>
      </c>
      <c r="BB65" s="14" t="s">
        <v>87</v>
      </c>
      <c r="BC65" s="14" t="e">
        <f>IF(BI65="A",0,IF(BB65="s",14*#REF!,IF(BB65="T",11*#REF!,"HATA")))</f>
        <v>#REF!</v>
      </c>
      <c r="BD65" s="14" t="e">
        <f t="shared" si="11"/>
        <v>#REF!</v>
      </c>
      <c r="BE65" s="14" t="e">
        <f t="shared" si="12"/>
        <v>#REF!</v>
      </c>
      <c r="BF65" s="14" t="e">
        <f>IF(BE65-#REF!=0,"DOĞRU","YANLIŞ")</f>
        <v>#REF!</v>
      </c>
      <c r="BG65" s="14" t="e">
        <f>#REF!-BE65</f>
        <v>#REF!</v>
      </c>
      <c r="BH65" s="14">
        <v>0</v>
      </c>
      <c r="BJ65" s="14">
        <v>0</v>
      </c>
      <c r="BL65" s="14">
        <v>7</v>
      </c>
      <c r="BN65" s="5" t="e">
        <f>#REF!*14</f>
        <v>#REF!</v>
      </c>
      <c r="BO65" s="6"/>
      <c r="BP65" s="7"/>
      <c r="BQ65" s="8"/>
      <c r="BR65" s="8"/>
      <c r="BS65" s="8"/>
      <c r="BT65" s="8"/>
      <c r="BU65" s="8"/>
      <c r="BV65" s="9"/>
      <c r="BW65" s="10"/>
      <c r="BX65" s="11"/>
      <c r="CE65" s="8"/>
      <c r="CF65" s="17"/>
      <c r="CG65" s="17"/>
      <c r="CH65" s="17"/>
      <c r="CI65" s="17"/>
    </row>
    <row r="66" spans="1:87" hidden="1" x14ac:dyDescent="0.25">
      <c r="A66" s="14" t="s">
        <v>181</v>
      </c>
      <c r="B66" s="14" t="s">
        <v>182</v>
      </c>
      <c r="C66" s="14" t="s">
        <v>182</v>
      </c>
      <c r="D66" s="15" t="s">
        <v>90</v>
      </c>
      <c r="E66" s="15" t="s">
        <v>90</v>
      </c>
      <c r="F66" s="15" t="e">
        <f>IF(BB66="S",
IF(#REF!+BJ66=2012,
IF(#REF!=1,"12-13/1",
IF(#REF!=2,"12-13/2",
IF(#REF!=3,"13-14/1",
IF(#REF!=4,"13-14/2","Hata1")))),
IF(#REF!+BJ66=2013,
IF(#REF!=1,"13-14/1",
IF(#REF!=2,"13-14/2",
IF(#REF!=3,"14-15/1",
IF(#REF!=4,"14-15/2","Hata2")))),
IF(#REF!+BJ66=2014,
IF(#REF!=1,"14-15/1",
IF(#REF!=2,"14-15/2",
IF(#REF!=3,"15-16/1",
IF(#REF!=4,"15-16/2","Hata3")))),
IF(#REF!+BJ66=2015,
IF(#REF!=1,"15-16/1",
IF(#REF!=2,"15-16/2",
IF(#REF!=3,"16-17/1",
IF(#REF!=4,"16-17/2","Hata4")))),
IF(#REF!+BJ66=2016,
IF(#REF!=1,"16-17/1",
IF(#REF!=2,"16-17/2",
IF(#REF!=3,"17-18/1",
IF(#REF!=4,"17-18/2","Hata5")))),
IF(#REF!+BJ66=2017,
IF(#REF!=1,"17-18/1",
IF(#REF!=2,"17-18/2",
IF(#REF!=3,"18-19/1",
IF(#REF!=4,"18-19/2","Hata6")))),
IF(#REF!+BJ66=2018,
IF(#REF!=1,"18-19/1",
IF(#REF!=2,"18-19/2",
IF(#REF!=3,"19-20/1",
IF(#REF!=4,"19-20/2","Hata7")))),
IF(#REF!+BJ66=2019,
IF(#REF!=1,"19-20/1",
IF(#REF!=2,"19-20/2",
IF(#REF!=3,"20-21/1",
IF(#REF!=4,"20-21/2","Hata8")))),
IF(#REF!+BJ66=2020,
IF(#REF!=1,"20-21/1",
IF(#REF!=2,"20-21/2",
IF(#REF!=3,"21-22/1",
IF(#REF!=4,"21-22/2","Hata9")))),
IF(#REF!+BJ66=2021,
IF(#REF!=1,"21-22/1",
IF(#REF!=2,"21-22/2",
IF(#REF!=3,"22-23/1",
IF(#REF!=4,"22-23/2","Hata10")))),
IF(#REF!+BJ66=2022,
IF(#REF!=1,"22-23/1",
IF(#REF!=2,"22-23/2",
IF(#REF!=3,"23-24/1",
IF(#REF!=4,"23-24/2","Hata11")))),
IF(#REF!+BJ66=2023,
IF(#REF!=1,"23-24/1",
IF(#REF!=2,"23-24/2",
IF(#REF!=3,"24-25/1",
IF(#REF!=4,"24-25/2","Hata12")))),
)))))))))))),
IF(BB66="T",
IF(#REF!+BJ66=2012,
IF(#REF!=1,"12-13/1",
IF(#REF!=2,"12-13/2",
IF(#REF!=3,"12-13/3",
IF(#REF!=4,"13-14/1",
IF(#REF!=5,"13-14/2",
IF(#REF!=6,"13-14/3","Hata1")))))),
IF(#REF!+BJ66=2013,
IF(#REF!=1,"13-14/1",
IF(#REF!=2,"13-14/2",
IF(#REF!=3,"13-14/3",
IF(#REF!=4,"14-15/1",
IF(#REF!=5,"14-15/2",
IF(#REF!=6,"14-15/3","Hata2")))))),
IF(#REF!+BJ66=2014,
IF(#REF!=1,"14-15/1",
IF(#REF!=2,"14-15/2",
IF(#REF!=3,"14-15/3",
IF(#REF!=4,"15-16/1",
IF(#REF!=5,"15-16/2",
IF(#REF!=6,"15-16/3","Hata3")))))),
IF(AND(#REF!+#REF!&gt;2014,#REF!+#REF!&lt;2015,BJ66=1),
IF(#REF!=0.1,"14-15/0.1",
IF(#REF!=0.2,"14-15/0.2",
IF(#REF!=0.3,"14-15/0.3","Hata4"))),
IF(#REF!+BJ66=2015,
IF(#REF!=1,"15-16/1",
IF(#REF!=2,"15-16/2",
IF(#REF!=3,"15-16/3",
IF(#REF!=4,"16-17/1",
IF(#REF!=5,"16-17/2",
IF(#REF!=6,"16-17/3","Hata5")))))),
IF(#REF!+BJ66=2016,
IF(#REF!=1,"16-17/1",
IF(#REF!=2,"16-17/2",
IF(#REF!=3,"16-17/3",
IF(#REF!=4,"17-18/1",
IF(#REF!=5,"17-18/2",
IF(#REF!=6,"17-18/3","Hata6")))))),
IF(#REF!+BJ66=2017,
IF(#REF!=1,"17-18/1",
IF(#REF!=2,"17-18/2",
IF(#REF!=3,"17-18/3",
IF(#REF!=4,"18-19/1",
IF(#REF!=5,"18-19/2",
IF(#REF!=6,"18-19/3","Hata7")))))),
IF(#REF!+BJ66=2018,
IF(#REF!=1,"18-19/1",
IF(#REF!=2,"18-19/2",
IF(#REF!=3,"18-19/3",
IF(#REF!=4,"19-20/1",
IF(#REF!=5," 19-20/2",
IF(#REF!=6,"19-20/3","Hata8")))))),
IF(#REF!+BJ66=2019,
IF(#REF!=1,"19-20/1",
IF(#REF!=2,"19-20/2",
IF(#REF!=3,"19-20/3",
IF(#REF!=4,"20-21/1",
IF(#REF!=5,"20-21/2",
IF(#REF!=6,"20-21/3","Hata9")))))),
IF(#REF!+BJ66=2020,
IF(#REF!=1,"20-21/1",
IF(#REF!=2,"20-21/2",
IF(#REF!=3,"20-21/3",
IF(#REF!=4,"21-22/1",
IF(#REF!=5,"21-22/2",
IF(#REF!=6,"21-22/3","Hata10")))))),
IF(#REF!+BJ66=2021,
IF(#REF!=1,"21-22/1",
IF(#REF!=2,"21-22/2",
IF(#REF!=3,"21-22/3",
IF(#REF!=4,"22-23/1",
IF(#REF!=5,"22-23/2",
IF(#REF!=6,"22-23/3","Hata11")))))),
IF(#REF!+BJ66=2022,
IF(#REF!=1,"22-23/1",
IF(#REF!=2,"22-23/2",
IF(#REF!=3,"22-23/3",
IF(#REF!=4,"23-24/1",
IF(#REF!=5,"23-24/2",
IF(#REF!=6,"23-24/3","Hata12")))))),
IF(#REF!+BJ66=2023,
IF(#REF!=1,"23-24/1",
IF(#REF!=2,"23-24/2",
IF(#REF!=3,"23-24/3",
IF(#REF!=4,"24-25/1",
IF(#REF!=5,"24-25/2",
IF(#REF!=6,"24-25/3","Hata13")))))),
))))))))))))))
)</f>
        <v>#REF!</v>
      </c>
      <c r="G66" s="15"/>
      <c r="H66" s="14" t="s">
        <v>172</v>
      </c>
      <c r="I66" s="14">
        <v>238527</v>
      </c>
      <c r="J66" s="14" t="s">
        <v>157</v>
      </c>
      <c r="S66" s="16">
        <v>4</v>
      </c>
      <c r="T66" s="14">
        <f>VLOOKUP($S66,[1]sistem!$I$3:$L$10,2,FALSE)</f>
        <v>0</v>
      </c>
      <c r="U66" s="14">
        <f>VLOOKUP($S66,[1]sistem!$I$3:$L$10,3,FALSE)</f>
        <v>1</v>
      </c>
      <c r="V66" s="14">
        <f>VLOOKUP($S66,[1]sistem!$I$3:$L$10,4,FALSE)</f>
        <v>1</v>
      </c>
      <c r="W66" s="14" t="e">
        <f>VLOOKUP($BB66,[1]sistem!$I$13:$L$14,2,FALSE)*#REF!</f>
        <v>#REF!</v>
      </c>
      <c r="X66" s="14" t="e">
        <f>VLOOKUP($BB66,[1]sistem!$I$13:$L$14,3,FALSE)*#REF!</f>
        <v>#REF!</v>
      </c>
      <c r="Y66" s="14" t="e">
        <f>VLOOKUP($BB66,[1]sistem!$I$13:$L$14,4,FALSE)*#REF!</f>
        <v>#REF!</v>
      </c>
      <c r="Z66" s="14" t="e">
        <f t="shared" ref="Z66:AB128" si="13">T66*W66</f>
        <v>#REF!</v>
      </c>
      <c r="AA66" s="14" t="e">
        <f t="shared" si="13"/>
        <v>#REF!</v>
      </c>
      <c r="AB66" s="14" t="e">
        <f t="shared" si="13"/>
        <v>#REF!</v>
      </c>
      <c r="AC66" s="14" t="e">
        <f t="shared" ref="AC66:AC129" si="14">SUM(Z66:AB66)</f>
        <v>#REF!</v>
      </c>
      <c r="AD66" s="14">
        <f>VLOOKUP(BB66,[1]sistem!$I$18:$J$19,2,FALSE)</f>
        <v>14</v>
      </c>
      <c r="AE66" s="14">
        <v>0.25</v>
      </c>
      <c r="AF66" s="14">
        <f>VLOOKUP($S66,[1]sistem!$I$3:$M$10,5,FALSE)</f>
        <v>1</v>
      </c>
      <c r="AG66" s="14">
        <v>1</v>
      </c>
      <c r="AI66" s="14">
        <f>AG66*AM66</f>
        <v>14</v>
      </c>
      <c r="AJ66" s="14">
        <f>VLOOKUP($S66,[1]sistem!$I$3:$N$10,6,FALSE)</f>
        <v>2</v>
      </c>
      <c r="AK66" s="14">
        <v>2</v>
      </c>
      <c r="AL66" s="14">
        <f t="shared" ref="AL66:AL129" si="15">AJ66*AK66</f>
        <v>4</v>
      </c>
      <c r="AM66" s="14">
        <f>VLOOKUP($BB66,[1]sistem!$I$18:$K$19,3,FALSE)</f>
        <v>14</v>
      </c>
      <c r="AN66" s="14" t="e">
        <f>AM66*#REF!</f>
        <v>#REF!</v>
      </c>
      <c r="AO66" s="14" t="e">
        <f t="shared" ref="AO66:AO129" si="16">AN66+AL66+AI66+Z66+AA66+AB66</f>
        <v>#REF!</v>
      </c>
      <c r="AP66" s="14">
        <f t="shared" ref="AP66:AP76" si="17">IF(BB66="s",25,25)</f>
        <v>25</v>
      </c>
      <c r="AQ66" s="14" t="e">
        <f t="shared" ref="AQ66:AQ129" si="18">ROUND(AO66/AP66,0)</f>
        <v>#REF!</v>
      </c>
      <c r="AR66" s="14" t="e">
        <f>ROUND(AQ66-#REF!,0)</f>
        <v>#REF!</v>
      </c>
      <c r="AS66" s="14">
        <f>IF(BB66="s",IF(S66=0,0,
IF(S66=1,#REF!*4*4,
IF(S66=2,0,
IF(S66=3,#REF!*4*2,
IF(S66=4,0,
IF(S66=5,0,
IF(S66=6,0,
IF(S66=7,0)))))))),
IF(BB66="t",
IF(S66=0,0,
IF(S66=1,#REF!*4*4*0.8,
IF(S66=2,0,
IF(S66=3,#REF!*4*2*0.8,
IF(S66=4,0,
IF(S66=5,0,
IF(S66=6,0,
IF(S66=7,0))))))))))</f>
        <v>0</v>
      </c>
      <c r="AT66" s="14" t="e">
        <f>IF(BB66="s",
IF(S66=0,0,
IF(S66=1,0,
IF(S66=2,#REF!*4*2,
IF(S66=3,#REF!*4,
IF(S66=4,#REF!*4,
IF(S66=5,0,
IF(S66=6,0,
IF(S66=7,#REF!*4)))))))),
IF(BB66="t",
IF(S66=0,0,
IF(S66=1,0,
IF(S66=2,#REF!*4*2*0.8,
IF(S66=3,#REF!*4*0.8,
IF(S66=4,#REF!*4*0.8,
IF(S66=5,0,
IF(S66=6,0,
IF(S66=7,#REF!*4))))))))))</f>
        <v>#REF!</v>
      </c>
      <c r="AU66" s="14" t="e">
        <f>IF(BB66="s",
IF(S66=0,0,
IF(S66=1,#REF!*2,
IF(S66=2,#REF!*2,
IF(S66=3,#REF!*2,
IF(S66=4,#REF!*2,
IF(S66=5,#REF!*2,
IF(S66=6,#REF!*2,
IF(S66=7,#REF!*2)))))))),
IF(BB66="t",
IF(S66=0,#REF!*2*0.8,
IF(S66=1,#REF!*2*0.8,
IF(S66=2,#REF!*2*0.8,
IF(S66=3,#REF!*2*0.8,
IF(S66=4,#REF!*2*0.8,
IF(S66=5,#REF!*2*0.8,
IF(S66=6,#REF!*1*0.8,
IF(S66=7,#REF!*2))))))))))</f>
        <v>#REF!</v>
      </c>
      <c r="AV66" s="14" t="e">
        <f t="shared" ref="AV66:AV129" si="19">SUM(AS66:AU66)-SUM(Z66:AB66)</f>
        <v>#REF!</v>
      </c>
      <c r="AW66" s="14" t="e">
        <f>IF(BB66="s",
IF(S66=0,0,
IF(S66=1,(14-2)*(#REF!+#REF!)/4*4,
IF(S66=2,(14-2)*(#REF!+#REF!)/4*2,
IF(S66=3,(14-2)*(#REF!+#REF!)/4*3,
IF(S66=4,(14-2)*(#REF!+#REF!)/4,
IF(S66=5,(14-2)*#REF!/4,
IF(S66=6,0,
IF(S66=7,(14)*#REF!)))))))),
IF(BB66="t",
IF(S66=0,0,
IF(S66=1,(11-2)*(#REF!+#REF!)/4*4,
IF(S66=2,(11-2)*(#REF!+#REF!)/4*2,
IF(S66=3,(11-2)*(#REF!+#REF!)/4*3,
IF(S66=4,(11-2)*(#REF!+#REF!)/4,
IF(S66=5,(11-2)*#REF!/4,
IF(S66=6,0,
IF(S66=7,(11)*#REF!))))))))))</f>
        <v>#REF!</v>
      </c>
      <c r="AX66" s="14" t="e">
        <f t="shared" ref="AX66:AX129" si="20">AW66-AI66</f>
        <v>#REF!</v>
      </c>
      <c r="AY66" s="14">
        <f t="shared" ref="AY66:AY129" si="21">IF(BB66="s",
IF(S66=0,0,
IF(S66=1,4*5,
IF(S66=2,4*3,
IF(S66=3,4*4,
IF(S66=4,4*2,
IF(S66=5,4,
IF(S66=6,4/2,
IF(S66=7,4*2,)))))))),
IF(BB66="t",
IF(S66=0,0,
IF(S66=1,4*5,
IF(S66=2,4*3,
IF(S66=3,4*4,
IF(S66=4,4*2,
IF(S66=5,4,
IF(S66=6,4/2,
IF(S66=7,4*2))))))))))</f>
        <v>8</v>
      </c>
      <c r="AZ66" s="14">
        <f t="shared" ref="AZ66:AZ129" si="22">AY66-AL66</f>
        <v>4</v>
      </c>
      <c r="BA66" s="14" t="e">
        <f t="shared" ref="BA66:BA129" si="23">AS66+AT66+AU66+(IF(BH66=1,(AW66)*2,AW66))+AY66</f>
        <v>#REF!</v>
      </c>
      <c r="BB66" s="14" t="s">
        <v>87</v>
      </c>
      <c r="BC66" s="14" t="e">
        <f>IF(BI66="A",0,IF(BB66="s",14*#REF!,IF(BB66="T",11*#REF!,"HATA")))</f>
        <v>#REF!</v>
      </c>
      <c r="BD66" s="14" t="e">
        <f t="shared" ref="BD66:BD129" si="24">IF(BI66="Z",(BC66+BA66)*1.15,(BC66+BA66))</f>
        <v>#REF!</v>
      </c>
      <c r="BE66" s="14" t="e">
        <f t="shared" ref="BE66:BE129" si="25">IF(BB66="s",ROUND(BD66/30,0),IF(BB66="T",ROUND(BD66/25,0),"HATA"))</f>
        <v>#REF!</v>
      </c>
      <c r="BF66" s="14" t="e">
        <f>IF(BE66-#REF!=0,"DOĞRU","YANLIŞ")</f>
        <v>#REF!</v>
      </c>
      <c r="BG66" s="14" t="e">
        <f>#REF!-BE66</f>
        <v>#REF!</v>
      </c>
      <c r="BH66" s="14">
        <v>0</v>
      </c>
      <c r="BJ66" s="14">
        <v>0</v>
      </c>
      <c r="BL66" s="14">
        <v>4</v>
      </c>
      <c r="BN66" s="5" t="e">
        <f>#REF!*14</f>
        <v>#REF!</v>
      </c>
      <c r="BO66" s="6"/>
      <c r="BP66" s="7"/>
      <c r="BQ66" s="8"/>
      <c r="BR66" s="8"/>
      <c r="BS66" s="8"/>
      <c r="BT66" s="8"/>
      <c r="BU66" s="8"/>
      <c r="BV66" s="9"/>
      <c r="BW66" s="10"/>
      <c r="BX66" s="11"/>
      <c r="CE66" s="8"/>
      <c r="CF66" s="17"/>
      <c r="CG66" s="17"/>
      <c r="CH66" s="17"/>
      <c r="CI66" s="17"/>
    </row>
    <row r="67" spans="1:87" hidden="1" x14ac:dyDescent="0.25">
      <c r="A67" s="14" t="s">
        <v>108</v>
      </c>
      <c r="B67" s="14" t="s">
        <v>109</v>
      </c>
      <c r="C67" s="14" t="s">
        <v>109</v>
      </c>
      <c r="D67" s="15" t="s">
        <v>90</v>
      </c>
      <c r="E67" s="15" t="s">
        <v>90</v>
      </c>
      <c r="F67" s="16" t="e">
        <f>IF(BB67="S",
IF(#REF!+BJ67=2012,
IF(#REF!=1,"12-13/1",
IF(#REF!=2,"12-13/2",
IF(#REF!=3,"13-14/1",
IF(#REF!=4,"13-14/2","Hata1")))),
IF(#REF!+BJ67=2013,
IF(#REF!=1,"13-14/1",
IF(#REF!=2,"13-14/2",
IF(#REF!=3,"14-15/1",
IF(#REF!=4,"14-15/2","Hata2")))),
IF(#REF!+BJ67=2014,
IF(#REF!=1,"14-15/1",
IF(#REF!=2,"14-15/2",
IF(#REF!=3,"15-16/1",
IF(#REF!=4,"15-16/2","Hata3")))),
IF(#REF!+BJ67=2015,
IF(#REF!=1,"15-16/1",
IF(#REF!=2,"15-16/2",
IF(#REF!=3,"16-17/1",
IF(#REF!=4,"16-17/2","Hata4")))),
IF(#REF!+BJ67=2016,
IF(#REF!=1,"16-17/1",
IF(#REF!=2,"16-17/2",
IF(#REF!=3,"17-18/1",
IF(#REF!=4,"17-18/2","Hata5")))),
IF(#REF!+BJ67=2017,
IF(#REF!=1,"17-18/1",
IF(#REF!=2,"17-18/2",
IF(#REF!=3,"18-19/1",
IF(#REF!=4,"18-19/2","Hata6")))),
IF(#REF!+BJ67=2018,
IF(#REF!=1,"18-19/1",
IF(#REF!=2,"18-19/2",
IF(#REF!=3,"19-20/1",
IF(#REF!=4,"19-20/2","Hata7")))),
IF(#REF!+BJ67=2019,
IF(#REF!=1,"19-20/1",
IF(#REF!=2,"19-20/2",
IF(#REF!=3,"20-21/1",
IF(#REF!=4,"20-21/2","Hata8")))),
IF(#REF!+BJ67=2020,
IF(#REF!=1,"20-21/1",
IF(#REF!=2,"20-21/2",
IF(#REF!=3,"21-22/1",
IF(#REF!=4,"21-22/2","Hata9")))),
IF(#REF!+BJ67=2021,
IF(#REF!=1,"21-22/1",
IF(#REF!=2,"21-22/2",
IF(#REF!=3,"22-23/1",
IF(#REF!=4,"22-23/2","Hata10")))),
IF(#REF!+BJ67=2022,
IF(#REF!=1,"22-23/1",
IF(#REF!=2,"22-23/2",
IF(#REF!=3,"23-24/1",
IF(#REF!=4,"23-24/2","Hata11")))),
IF(#REF!+BJ67=2023,
IF(#REF!=1,"23-24/1",
IF(#REF!=2,"23-24/2",
IF(#REF!=3,"24-25/1",
IF(#REF!=4,"24-25/2","Hata12")))),
)))))))))))),
IF(BB67="T",
IF(#REF!+BJ67=2012,
IF(#REF!=1,"12-13/1",
IF(#REF!=2,"12-13/2",
IF(#REF!=3,"12-13/3",
IF(#REF!=4,"13-14/1",
IF(#REF!=5,"13-14/2",
IF(#REF!=6,"13-14/3","Hata1")))))),
IF(#REF!+BJ67=2013,
IF(#REF!=1,"13-14/1",
IF(#REF!=2,"13-14/2",
IF(#REF!=3,"13-14/3",
IF(#REF!=4,"14-15/1",
IF(#REF!=5,"14-15/2",
IF(#REF!=6,"14-15/3","Hata2")))))),
IF(#REF!+BJ67=2014,
IF(#REF!=1,"14-15/1",
IF(#REF!=2,"14-15/2",
IF(#REF!=3,"14-15/3",
IF(#REF!=4,"15-16/1",
IF(#REF!=5,"15-16/2",
IF(#REF!=6,"15-16/3","Hata3")))))),
IF(AND(#REF!+#REF!&gt;2014,#REF!+#REF!&lt;2015,BJ67=1),
IF(#REF!=0.1,"14-15/0.1",
IF(#REF!=0.2,"14-15/0.2",
IF(#REF!=0.3,"14-15/0.3","Hata4"))),
IF(#REF!+BJ67=2015,
IF(#REF!=1,"15-16/1",
IF(#REF!=2,"15-16/2",
IF(#REF!=3,"15-16/3",
IF(#REF!=4,"16-17/1",
IF(#REF!=5,"16-17/2",
IF(#REF!=6,"16-17/3","Hata5")))))),
IF(#REF!+BJ67=2016,
IF(#REF!=1,"16-17/1",
IF(#REF!=2,"16-17/2",
IF(#REF!=3,"16-17/3",
IF(#REF!=4,"17-18/1",
IF(#REF!=5,"17-18/2",
IF(#REF!=6,"17-18/3","Hata6")))))),
IF(#REF!+BJ67=2017,
IF(#REF!=1,"17-18/1",
IF(#REF!=2,"17-18/2",
IF(#REF!=3,"17-18/3",
IF(#REF!=4,"18-19/1",
IF(#REF!=5,"18-19/2",
IF(#REF!=6,"18-19/3","Hata7")))))),
IF(#REF!+BJ67=2018,
IF(#REF!=1,"18-19/1",
IF(#REF!=2,"18-19/2",
IF(#REF!=3,"18-19/3",
IF(#REF!=4,"19-20/1",
IF(#REF!=5," 19-20/2",
IF(#REF!=6,"19-20/3","Hata8")))))),
IF(#REF!+BJ67=2019,
IF(#REF!=1,"19-20/1",
IF(#REF!=2,"19-20/2",
IF(#REF!=3,"19-20/3",
IF(#REF!=4,"20-21/1",
IF(#REF!=5,"20-21/2",
IF(#REF!=6,"20-21/3","Hata9")))))),
IF(#REF!+BJ67=2020,
IF(#REF!=1,"20-21/1",
IF(#REF!=2,"20-21/2",
IF(#REF!=3,"20-21/3",
IF(#REF!=4,"21-22/1",
IF(#REF!=5,"21-22/2",
IF(#REF!=6,"21-22/3","Hata10")))))),
IF(#REF!+BJ67=2021,
IF(#REF!=1,"21-22/1",
IF(#REF!=2,"21-22/2",
IF(#REF!=3,"21-22/3",
IF(#REF!=4,"22-23/1",
IF(#REF!=5,"22-23/2",
IF(#REF!=6,"22-23/3","Hata11")))))),
IF(#REF!+BJ67=2022,
IF(#REF!=1,"22-23/1",
IF(#REF!=2,"22-23/2",
IF(#REF!=3,"22-23/3",
IF(#REF!=4,"23-24/1",
IF(#REF!=5,"23-24/2",
IF(#REF!=6,"23-24/3","Hata12")))))),
IF(#REF!+BJ67=2023,
IF(#REF!=1,"23-24/1",
IF(#REF!=2,"23-24/2",
IF(#REF!=3,"23-24/3",
IF(#REF!=4,"24-25/1",
IF(#REF!=5,"24-25/2",
IF(#REF!=6,"24-25/3","Hata13")))))),
))))))))))))))
)</f>
        <v>#REF!</v>
      </c>
      <c r="G67" s="15"/>
      <c r="H67" s="14" t="s">
        <v>172</v>
      </c>
      <c r="I67" s="14">
        <v>238527</v>
      </c>
      <c r="J67" s="14" t="s">
        <v>157</v>
      </c>
      <c r="Q67" s="14" t="s">
        <v>153</v>
      </c>
      <c r="R67" s="14" t="s">
        <v>153</v>
      </c>
      <c r="S67" s="16">
        <v>0</v>
      </c>
      <c r="T67" s="14">
        <f>VLOOKUP($S67,[1]sistem!$I$3:$L$10,2,FALSE)</f>
        <v>0</v>
      </c>
      <c r="U67" s="14">
        <f>VLOOKUP($S67,[1]sistem!$I$3:$L$10,3,FALSE)</f>
        <v>0</v>
      </c>
      <c r="V67" s="14">
        <f>VLOOKUP($S67,[1]sistem!$I$3:$L$10,4,FALSE)</f>
        <v>0</v>
      </c>
      <c r="W67" s="14" t="e">
        <f>VLOOKUP($BB67,[1]sistem!$I$13:$L$14,2,FALSE)*#REF!</f>
        <v>#REF!</v>
      </c>
      <c r="X67" s="14" t="e">
        <f>VLOOKUP($BB67,[1]sistem!$I$13:$L$14,3,FALSE)*#REF!</f>
        <v>#REF!</v>
      </c>
      <c r="Y67" s="14" t="e">
        <f>VLOOKUP($BB67,[1]sistem!$I$13:$L$14,4,FALSE)*#REF!</f>
        <v>#REF!</v>
      </c>
      <c r="Z67" s="14" t="e">
        <f t="shared" si="13"/>
        <v>#REF!</v>
      </c>
      <c r="AA67" s="14" t="e">
        <f t="shared" si="13"/>
        <v>#REF!</v>
      </c>
      <c r="AB67" s="14" t="e">
        <f t="shared" si="13"/>
        <v>#REF!</v>
      </c>
      <c r="AC67" s="14" t="e">
        <f t="shared" si="14"/>
        <v>#REF!</v>
      </c>
      <c r="AD67" s="14">
        <f>VLOOKUP(BB67,[1]sistem!$I$18:$J$19,2,FALSE)</f>
        <v>14</v>
      </c>
      <c r="AE67" s="14">
        <v>0.25</v>
      </c>
      <c r="AF67" s="14">
        <f>VLOOKUP($S67,[1]sistem!$I$3:$M$10,5,FALSE)</f>
        <v>0</v>
      </c>
      <c r="AI67" s="14" t="e">
        <f>(#REF!+#REF!)*AD67</f>
        <v>#REF!</v>
      </c>
      <c r="AJ67" s="14">
        <f>VLOOKUP($S67,[1]sistem!$I$3:$N$10,6,FALSE)</f>
        <v>0</v>
      </c>
      <c r="AK67" s="14">
        <v>2</v>
      </c>
      <c r="AL67" s="14">
        <f t="shared" si="15"/>
        <v>0</v>
      </c>
      <c r="AM67" s="14">
        <f>VLOOKUP($BB67,[1]sistem!$I$18:$K$19,3,FALSE)</f>
        <v>14</v>
      </c>
      <c r="AN67" s="14" t="e">
        <f>AM67*#REF!</f>
        <v>#REF!</v>
      </c>
      <c r="AO67" s="14" t="e">
        <f t="shared" si="16"/>
        <v>#REF!</v>
      </c>
      <c r="AP67" s="14">
        <f t="shared" si="17"/>
        <v>25</v>
      </c>
      <c r="AQ67" s="14" t="e">
        <f t="shared" si="18"/>
        <v>#REF!</v>
      </c>
      <c r="AR67" s="14" t="e">
        <f>ROUND(AQ67-#REF!,0)</f>
        <v>#REF!</v>
      </c>
      <c r="AS67" s="14">
        <f>IF(BB67="s",IF(S67=0,0,
IF(S67=1,#REF!*4*4,
IF(S67=2,0,
IF(S67=3,#REF!*4*2,
IF(S67=4,0,
IF(S67=5,0,
IF(S67=6,0,
IF(S67=7,0)))))))),
IF(BB67="t",
IF(S67=0,0,
IF(S67=1,#REF!*4*4*0.8,
IF(S67=2,0,
IF(S67=3,#REF!*4*2*0.8,
IF(S67=4,0,
IF(S67=5,0,
IF(S67=6,0,
IF(S67=7,0))))))))))</f>
        <v>0</v>
      </c>
      <c r="AT67" s="14">
        <f>IF(BB67="s",
IF(S67=0,0,
IF(S67=1,0,
IF(S67=2,#REF!*4*2,
IF(S67=3,#REF!*4,
IF(S67=4,#REF!*4,
IF(S67=5,0,
IF(S67=6,0,
IF(S67=7,#REF!*4)))))))),
IF(BB67="t",
IF(S67=0,0,
IF(S67=1,0,
IF(S67=2,#REF!*4*2*0.8,
IF(S67=3,#REF!*4*0.8,
IF(S67=4,#REF!*4*0.8,
IF(S67=5,0,
IF(S67=6,0,
IF(S67=7,#REF!*4))))))))))</f>
        <v>0</v>
      </c>
      <c r="AU67" s="14">
        <f>IF(BB67="s",
IF(S67=0,0,
IF(S67=1,#REF!*2,
IF(S67=2,#REF!*2,
IF(S67=3,#REF!*2,
IF(S67=4,#REF!*2,
IF(S67=5,#REF!*2,
IF(S67=6,#REF!*2,
IF(S67=7,#REF!*2)))))))),
IF(BB67="t",
IF(S67=0,#REF!*2*0.8,
IF(S67=1,#REF!*2*0.8,
IF(S67=2,#REF!*2*0.8,
IF(S67=3,#REF!*2*0.8,
IF(S67=4,#REF!*2*0.8,
IF(S67=5,#REF!*2*0.8,
IF(S67=6,#REF!*1*0.8,
IF(S67=7,#REF!*2))))))))))</f>
        <v>0</v>
      </c>
      <c r="AV67" s="14" t="e">
        <f t="shared" si="19"/>
        <v>#REF!</v>
      </c>
      <c r="AW67" s="14">
        <f>IF(BB67="s",
IF(S67=0,0,
IF(S67=1,(14-2)*(#REF!+#REF!)/4*4,
IF(S67=2,(14-2)*(#REF!+#REF!)/4*2,
IF(S67=3,(14-2)*(#REF!+#REF!)/4*3,
IF(S67=4,(14-2)*(#REF!+#REF!)/4,
IF(S67=5,(14-2)*#REF!/4,
IF(S67=6,0,
IF(S67=7,(14)*#REF!)))))))),
IF(BB67="t",
IF(S67=0,0,
IF(S67=1,(11-2)*(#REF!+#REF!)/4*4,
IF(S67=2,(11-2)*(#REF!+#REF!)/4*2,
IF(S67=3,(11-2)*(#REF!+#REF!)/4*3,
IF(S67=4,(11-2)*(#REF!+#REF!)/4,
IF(S67=5,(11-2)*#REF!/4,
IF(S67=6,0,
IF(S67=7,(11)*#REF!))))))))))</f>
        <v>0</v>
      </c>
      <c r="AX67" s="14" t="e">
        <f t="shared" si="20"/>
        <v>#REF!</v>
      </c>
      <c r="AY67" s="14">
        <f t="shared" si="21"/>
        <v>0</v>
      </c>
      <c r="AZ67" s="14">
        <f t="shared" si="22"/>
        <v>0</v>
      </c>
      <c r="BA67" s="14">
        <f t="shared" si="23"/>
        <v>0</v>
      </c>
      <c r="BB67" s="14" t="s">
        <v>87</v>
      </c>
      <c r="BC67" s="14" t="e">
        <f>IF(BI67="A",0,IF(BB67="s",14*#REF!,IF(BB67="T",11*#REF!,"HATA")))</f>
        <v>#REF!</v>
      </c>
      <c r="BD67" s="14" t="e">
        <f t="shared" si="24"/>
        <v>#REF!</v>
      </c>
      <c r="BE67" s="14" t="e">
        <f t="shared" si="25"/>
        <v>#REF!</v>
      </c>
      <c r="BF67" s="14" t="e">
        <f>IF(BE67-#REF!=0,"DOĞRU","YANLIŞ")</f>
        <v>#REF!</v>
      </c>
      <c r="BG67" s="14" t="e">
        <f>#REF!-BE67</f>
        <v>#REF!</v>
      </c>
      <c r="BH67" s="14">
        <v>0</v>
      </c>
      <c r="BJ67" s="14">
        <v>0</v>
      </c>
      <c r="BL67" s="14">
        <v>0</v>
      </c>
      <c r="BN67" s="5" t="e">
        <f>#REF!*14</f>
        <v>#REF!</v>
      </c>
      <c r="BO67" s="6"/>
      <c r="BP67" s="7"/>
      <c r="BQ67" s="8"/>
      <c r="BR67" s="8"/>
      <c r="BS67" s="8"/>
      <c r="BT67" s="8"/>
      <c r="BU67" s="8"/>
      <c r="BV67" s="9"/>
      <c r="BW67" s="10"/>
      <c r="BX67" s="11"/>
      <c r="CE67" s="8"/>
      <c r="CF67" s="17"/>
      <c r="CG67" s="17"/>
      <c r="CH67" s="17"/>
      <c r="CI67" s="17"/>
    </row>
    <row r="68" spans="1:87" hidden="1" x14ac:dyDescent="0.25">
      <c r="A68" s="14" t="s">
        <v>183</v>
      </c>
      <c r="B68" s="14" t="s">
        <v>118</v>
      </c>
      <c r="C68" s="14" t="s">
        <v>118</v>
      </c>
      <c r="D68" s="15" t="s">
        <v>90</v>
      </c>
      <c r="E68" s="15" t="s">
        <v>90</v>
      </c>
      <c r="F68" s="15" t="e">
        <f>IF(BB68="S",
IF(#REF!+BJ68=2012,
IF(#REF!=1,"12-13/1",
IF(#REF!=2,"12-13/2",
IF(#REF!=3,"13-14/1",
IF(#REF!=4,"13-14/2","Hata1")))),
IF(#REF!+BJ68=2013,
IF(#REF!=1,"13-14/1",
IF(#REF!=2,"13-14/2",
IF(#REF!=3,"14-15/1",
IF(#REF!=4,"14-15/2","Hata2")))),
IF(#REF!+BJ68=2014,
IF(#REF!=1,"14-15/1",
IF(#REF!=2,"14-15/2",
IF(#REF!=3,"15-16/1",
IF(#REF!=4,"15-16/2","Hata3")))),
IF(#REF!+BJ68=2015,
IF(#REF!=1,"15-16/1",
IF(#REF!=2,"15-16/2",
IF(#REF!=3,"16-17/1",
IF(#REF!=4,"16-17/2","Hata4")))),
IF(#REF!+BJ68=2016,
IF(#REF!=1,"16-17/1",
IF(#REF!=2,"16-17/2",
IF(#REF!=3,"17-18/1",
IF(#REF!=4,"17-18/2","Hata5")))),
IF(#REF!+BJ68=2017,
IF(#REF!=1,"17-18/1",
IF(#REF!=2,"17-18/2",
IF(#REF!=3,"18-19/1",
IF(#REF!=4,"18-19/2","Hata6")))),
IF(#REF!+BJ68=2018,
IF(#REF!=1,"18-19/1",
IF(#REF!=2,"18-19/2",
IF(#REF!=3,"19-20/1",
IF(#REF!=4,"19-20/2","Hata7")))),
IF(#REF!+BJ68=2019,
IF(#REF!=1,"19-20/1",
IF(#REF!=2,"19-20/2",
IF(#REF!=3,"20-21/1",
IF(#REF!=4,"20-21/2","Hata8")))),
IF(#REF!+BJ68=2020,
IF(#REF!=1,"20-21/1",
IF(#REF!=2,"20-21/2",
IF(#REF!=3,"21-22/1",
IF(#REF!=4,"21-22/2","Hata9")))),
IF(#REF!+BJ68=2021,
IF(#REF!=1,"21-22/1",
IF(#REF!=2,"21-22/2",
IF(#REF!=3,"22-23/1",
IF(#REF!=4,"22-23/2","Hata10")))),
IF(#REF!+BJ68=2022,
IF(#REF!=1,"22-23/1",
IF(#REF!=2,"22-23/2",
IF(#REF!=3,"23-24/1",
IF(#REF!=4,"23-24/2","Hata11")))),
IF(#REF!+BJ68=2023,
IF(#REF!=1,"23-24/1",
IF(#REF!=2,"23-24/2",
IF(#REF!=3,"24-25/1",
IF(#REF!=4,"24-25/2","Hata12")))),
)))))))))))),
IF(BB68="T",
IF(#REF!+BJ68=2012,
IF(#REF!=1,"12-13/1",
IF(#REF!=2,"12-13/2",
IF(#REF!=3,"12-13/3",
IF(#REF!=4,"13-14/1",
IF(#REF!=5,"13-14/2",
IF(#REF!=6,"13-14/3","Hata1")))))),
IF(#REF!+BJ68=2013,
IF(#REF!=1,"13-14/1",
IF(#REF!=2,"13-14/2",
IF(#REF!=3,"13-14/3",
IF(#REF!=4,"14-15/1",
IF(#REF!=5,"14-15/2",
IF(#REF!=6,"14-15/3","Hata2")))))),
IF(#REF!+BJ68=2014,
IF(#REF!=1,"14-15/1",
IF(#REF!=2,"14-15/2",
IF(#REF!=3,"14-15/3",
IF(#REF!=4,"15-16/1",
IF(#REF!=5,"15-16/2",
IF(#REF!=6,"15-16/3","Hata3")))))),
IF(AND(#REF!+#REF!&gt;2014,#REF!+#REF!&lt;2015,BJ68=1),
IF(#REF!=0.1,"14-15/0.1",
IF(#REF!=0.2,"14-15/0.2",
IF(#REF!=0.3,"14-15/0.3","Hata4"))),
IF(#REF!+BJ68=2015,
IF(#REF!=1,"15-16/1",
IF(#REF!=2,"15-16/2",
IF(#REF!=3,"15-16/3",
IF(#REF!=4,"16-17/1",
IF(#REF!=5,"16-17/2",
IF(#REF!=6,"16-17/3","Hata5")))))),
IF(#REF!+BJ68=2016,
IF(#REF!=1,"16-17/1",
IF(#REF!=2,"16-17/2",
IF(#REF!=3,"16-17/3",
IF(#REF!=4,"17-18/1",
IF(#REF!=5,"17-18/2",
IF(#REF!=6,"17-18/3","Hata6")))))),
IF(#REF!+BJ68=2017,
IF(#REF!=1,"17-18/1",
IF(#REF!=2,"17-18/2",
IF(#REF!=3,"17-18/3",
IF(#REF!=4,"18-19/1",
IF(#REF!=5,"18-19/2",
IF(#REF!=6,"18-19/3","Hata7")))))),
IF(#REF!+BJ68=2018,
IF(#REF!=1,"18-19/1",
IF(#REF!=2,"18-19/2",
IF(#REF!=3,"18-19/3",
IF(#REF!=4,"19-20/1",
IF(#REF!=5," 19-20/2",
IF(#REF!=6,"19-20/3","Hata8")))))),
IF(#REF!+BJ68=2019,
IF(#REF!=1,"19-20/1",
IF(#REF!=2,"19-20/2",
IF(#REF!=3,"19-20/3",
IF(#REF!=4,"20-21/1",
IF(#REF!=5,"20-21/2",
IF(#REF!=6,"20-21/3","Hata9")))))),
IF(#REF!+BJ68=2020,
IF(#REF!=1,"20-21/1",
IF(#REF!=2,"20-21/2",
IF(#REF!=3,"20-21/3",
IF(#REF!=4,"21-22/1",
IF(#REF!=5,"21-22/2",
IF(#REF!=6,"21-22/3","Hata10")))))),
IF(#REF!+BJ68=2021,
IF(#REF!=1,"21-22/1",
IF(#REF!=2,"21-22/2",
IF(#REF!=3,"21-22/3",
IF(#REF!=4,"22-23/1",
IF(#REF!=5,"22-23/2",
IF(#REF!=6,"22-23/3","Hata11")))))),
IF(#REF!+BJ68=2022,
IF(#REF!=1,"22-23/1",
IF(#REF!=2,"22-23/2",
IF(#REF!=3,"22-23/3",
IF(#REF!=4,"23-24/1",
IF(#REF!=5,"23-24/2",
IF(#REF!=6,"23-24/3","Hata12")))))),
IF(#REF!+BJ68=2023,
IF(#REF!=1,"23-24/1",
IF(#REF!=2,"23-24/2",
IF(#REF!=3,"23-24/3",
IF(#REF!=4,"24-25/1",
IF(#REF!=5,"24-25/2",
IF(#REF!=6,"24-25/3","Hata13")))))),
))))))))))))))
)</f>
        <v>#REF!</v>
      </c>
      <c r="G68" s="15"/>
      <c r="H68" s="14" t="s">
        <v>184</v>
      </c>
      <c r="I68" s="14">
        <v>54697</v>
      </c>
      <c r="J68" s="14" t="s">
        <v>185</v>
      </c>
      <c r="Q68" s="14" t="s">
        <v>119</v>
      </c>
      <c r="R68" s="14" t="s">
        <v>120</v>
      </c>
      <c r="S68" s="16">
        <v>7</v>
      </c>
      <c r="T68" s="14">
        <f>VLOOKUP($S68,[1]sistem!$I$3:$L$10,2,FALSE)</f>
        <v>0</v>
      </c>
      <c r="U68" s="14">
        <f>VLOOKUP($S68,[1]sistem!$I$3:$L$10,3,FALSE)</f>
        <v>1</v>
      </c>
      <c r="V68" s="14">
        <f>VLOOKUP($S68,[1]sistem!$I$3:$L$10,4,FALSE)</f>
        <v>1</v>
      </c>
      <c r="W68" s="14" t="e">
        <f>VLOOKUP($BB68,[1]sistem!$I$13:$L$14,2,FALSE)*#REF!</f>
        <v>#REF!</v>
      </c>
      <c r="X68" s="14" t="e">
        <f>VLOOKUP($BB68,[1]sistem!$I$13:$L$14,3,FALSE)*#REF!</f>
        <v>#REF!</v>
      </c>
      <c r="Y68" s="14" t="e">
        <f>VLOOKUP($BB68,[1]sistem!$I$13:$L$14,4,FALSE)*#REF!</f>
        <v>#REF!</v>
      </c>
      <c r="Z68" s="14" t="e">
        <f t="shared" si="13"/>
        <v>#REF!</v>
      </c>
      <c r="AA68" s="14" t="e">
        <f t="shared" si="13"/>
        <v>#REF!</v>
      </c>
      <c r="AB68" s="14" t="e">
        <f t="shared" si="13"/>
        <v>#REF!</v>
      </c>
      <c r="AC68" s="14" t="e">
        <f t="shared" si="14"/>
        <v>#REF!</v>
      </c>
      <c r="AD68" s="14">
        <f>VLOOKUP(BB68,[1]sistem!$I$18:$J$19,2,FALSE)</f>
        <v>11</v>
      </c>
      <c r="AE68" s="14">
        <v>0.25</v>
      </c>
      <c r="AF68" s="14">
        <f>VLOOKUP($S68,[1]sistem!$I$3:$M$10,5,FALSE)</f>
        <v>1</v>
      </c>
      <c r="AG68" s="14">
        <v>3</v>
      </c>
      <c r="AI68" s="14">
        <f>AG68*AM68</f>
        <v>33</v>
      </c>
      <c r="AJ68" s="14">
        <f>VLOOKUP($S68,[1]sistem!$I$3:$N$10,6,FALSE)</f>
        <v>2</v>
      </c>
      <c r="AK68" s="14">
        <v>2</v>
      </c>
      <c r="AL68" s="14">
        <f t="shared" si="15"/>
        <v>4</v>
      </c>
      <c r="AM68" s="14">
        <f>VLOOKUP($BB68,[1]sistem!$I$18:$K$19,3,FALSE)</f>
        <v>11</v>
      </c>
      <c r="AN68" s="14" t="e">
        <f>AM68*#REF!</f>
        <v>#REF!</v>
      </c>
      <c r="AO68" s="14" t="e">
        <f t="shared" si="16"/>
        <v>#REF!</v>
      </c>
      <c r="AP68" s="14">
        <f t="shared" si="17"/>
        <v>25</v>
      </c>
      <c r="AQ68" s="14" t="e">
        <f t="shared" si="18"/>
        <v>#REF!</v>
      </c>
      <c r="AR68" s="14" t="e">
        <f>ROUND(AQ68-#REF!,0)</f>
        <v>#REF!</v>
      </c>
      <c r="AS68" s="14">
        <f>IF(BB68="s",IF(S68=0,0,
IF(S68=1,#REF!*4*4,
IF(S68=2,0,
IF(S68=3,#REF!*4*2,
IF(S68=4,0,
IF(S68=5,0,
IF(S68=6,0,
IF(S68=7,0)))))))),
IF(BB68="t",
IF(S68=0,0,
IF(S68=1,#REF!*4*4*0.8,
IF(S68=2,0,
IF(S68=3,#REF!*4*2*0.8,
IF(S68=4,0,
IF(S68=5,0,
IF(S68=6,0,
IF(S68=7,0))))))))))</f>
        <v>0</v>
      </c>
      <c r="AT68" s="14" t="e">
        <f>IF(BB68="s",
IF(S68=0,0,
IF(S68=1,0,
IF(S68=2,#REF!*4*2,
IF(S68=3,#REF!*4,
IF(S68=4,#REF!*4,
IF(S68=5,0,
IF(S68=6,0,
IF(S68=7,#REF!*4)))))))),
IF(BB68="t",
IF(S68=0,0,
IF(S68=1,0,
IF(S68=2,#REF!*4*2*0.8,
IF(S68=3,#REF!*4*0.8,
IF(S68=4,#REF!*4*0.8,
IF(S68=5,0,
IF(S68=6,0,
IF(S68=7,#REF!*4))))))))))</f>
        <v>#REF!</v>
      </c>
      <c r="AU68" s="14" t="e">
        <f>IF(BB68="s",
IF(S68=0,0,
IF(S68=1,#REF!*2,
IF(S68=2,#REF!*2,
IF(S68=3,#REF!*2,
IF(S68=4,#REF!*2,
IF(S68=5,#REF!*2,
IF(S68=6,#REF!*2,
IF(S68=7,#REF!*2)))))))),
IF(BB68="t",
IF(S68=0,#REF!*2*0.8,
IF(S68=1,#REF!*2*0.8,
IF(S68=2,#REF!*2*0.8,
IF(S68=3,#REF!*2*0.8,
IF(S68=4,#REF!*2*0.8,
IF(S68=5,#REF!*2*0.8,
IF(S68=6,#REF!*1*0.8,
IF(S68=7,#REF!*2))))))))))</f>
        <v>#REF!</v>
      </c>
      <c r="AV68" s="14" t="e">
        <f t="shared" si="19"/>
        <v>#REF!</v>
      </c>
      <c r="AW68" s="14" t="e">
        <f>IF(BB68="s",
IF(S68=0,0,
IF(S68=1,(14-2)*(#REF!+#REF!)/4*4,
IF(S68=2,(14-2)*(#REF!+#REF!)/4*2,
IF(S68=3,(14-2)*(#REF!+#REF!)/4*3,
IF(S68=4,(14-2)*(#REF!+#REF!)/4,
IF(S68=5,(14-2)*#REF!/4,
IF(S68=6,0,
IF(S68=7,(14)*#REF!)))))))),
IF(BB68="t",
IF(S68=0,0,
IF(S68=1,(11-2)*(#REF!+#REF!)/4*4,
IF(S68=2,(11-2)*(#REF!+#REF!)/4*2,
IF(S68=3,(11-2)*(#REF!+#REF!)/4*3,
IF(S68=4,(11-2)*(#REF!+#REF!)/4,
IF(S68=5,(11-2)*#REF!/4,
IF(S68=6,0,
IF(S68=7,(11)*#REF!))))))))))</f>
        <v>#REF!</v>
      </c>
      <c r="AX68" s="14" t="e">
        <f t="shared" si="20"/>
        <v>#REF!</v>
      </c>
      <c r="AY68" s="14">
        <f t="shared" si="21"/>
        <v>8</v>
      </c>
      <c r="AZ68" s="14">
        <f t="shared" si="22"/>
        <v>4</v>
      </c>
      <c r="BA68" s="14" t="e">
        <f t="shared" si="23"/>
        <v>#REF!</v>
      </c>
      <c r="BB68" s="14" t="s">
        <v>186</v>
      </c>
      <c r="BC68" s="14">
        <f>IF(BI68="A",0,IF(BB68="s",14*#REF!,IF(BB68="T",11*#REF!,"HATA")))</f>
        <v>0</v>
      </c>
      <c r="BD68" s="14" t="e">
        <f t="shared" si="24"/>
        <v>#REF!</v>
      </c>
      <c r="BE68" s="14" t="e">
        <f t="shared" si="25"/>
        <v>#REF!</v>
      </c>
      <c r="BF68" s="14" t="e">
        <f>IF(BE68-#REF!=0,"DOĞRU","YANLIŞ")</f>
        <v>#REF!</v>
      </c>
      <c r="BG68" s="14" t="e">
        <f>#REF!-BE68</f>
        <v>#REF!</v>
      </c>
      <c r="BH68" s="14">
        <v>0</v>
      </c>
      <c r="BI68" s="14" t="s">
        <v>93</v>
      </c>
      <c r="BJ68" s="14">
        <v>0</v>
      </c>
      <c r="BL68" s="14">
        <v>7</v>
      </c>
      <c r="BN68" s="5" t="e">
        <f>#REF!*11</f>
        <v>#REF!</v>
      </c>
      <c r="BO68" s="6"/>
      <c r="BP68" s="7"/>
      <c r="BQ68" s="8"/>
      <c r="BR68" s="8"/>
      <c r="BS68" s="8"/>
      <c r="BT68" s="8"/>
      <c r="BU68" s="8"/>
      <c r="BV68" s="9"/>
      <c r="BW68" s="10"/>
      <c r="BX68" s="11"/>
      <c r="CE68" s="8"/>
      <c r="CF68" s="17"/>
      <c r="CG68" s="17"/>
      <c r="CH68" s="17"/>
      <c r="CI68" s="17"/>
    </row>
    <row r="69" spans="1:87" hidden="1" x14ac:dyDescent="0.25">
      <c r="A69" s="14" t="s">
        <v>187</v>
      </c>
      <c r="B69" s="14" t="s">
        <v>92</v>
      </c>
      <c r="C69" s="14" t="s">
        <v>92</v>
      </c>
      <c r="D69" s="15" t="s">
        <v>90</v>
      </c>
      <c r="E69" s="15" t="s">
        <v>90</v>
      </c>
      <c r="F69" s="15" t="e">
        <f>IF(BB69="S",
IF(#REF!+BJ69=2012,
IF(#REF!=1,"12-13/1",
IF(#REF!=2,"12-13/2",
IF(#REF!=3,"13-14/1",
IF(#REF!=4,"13-14/2","Hata1")))),
IF(#REF!+BJ69=2013,
IF(#REF!=1,"13-14/1",
IF(#REF!=2,"13-14/2",
IF(#REF!=3,"14-15/1",
IF(#REF!=4,"14-15/2","Hata2")))),
IF(#REF!+BJ69=2014,
IF(#REF!=1,"14-15/1",
IF(#REF!=2,"14-15/2",
IF(#REF!=3,"15-16/1",
IF(#REF!=4,"15-16/2","Hata3")))),
IF(#REF!+BJ69=2015,
IF(#REF!=1,"15-16/1",
IF(#REF!=2,"15-16/2",
IF(#REF!=3,"16-17/1",
IF(#REF!=4,"16-17/2","Hata4")))),
IF(#REF!+BJ69=2016,
IF(#REF!=1,"16-17/1",
IF(#REF!=2,"16-17/2",
IF(#REF!=3,"17-18/1",
IF(#REF!=4,"17-18/2","Hata5")))),
IF(#REF!+BJ69=2017,
IF(#REF!=1,"17-18/1",
IF(#REF!=2,"17-18/2",
IF(#REF!=3,"18-19/1",
IF(#REF!=4,"18-19/2","Hata6")))),
IF(#REF!+BJ69=2018,
IF(#REF!=1,"18-19/1",
IF(#REF!=2,"18-19/2",
IF(#REF!=3,"19-20/1",
IF(#REF!=4,"19-20/2","Hata7")))),
IF(#REF!+BJ69=2019,
IF(#REF!=1,"19-20/1",
IF(#REF!=2,"19-20/2",
IF(#REF!=3,"20-21/1",
IF(#REF!=4,"20-21/2","Hata8")))),
IF(#REF!+BJ69=2020,
IF(#REF!=1,"20-21/1",
IF(#REF!=2,"20-21/2",
IF(#REF!=3,"21-22/1",
IF(#REF!=4,"21-22/2","Hata9")))),
IF(#REF!+BJ69=2021,
IF(#REF!=1,"21-22/1",
IF(#REF!=2,"21-22/2",
IF(#REF!=3,"22-23/1",
IF(#REF!=4,"22-23/2","Hata10")))),
IF(#REF!+BJ69=2022,
IF(#REF!=1,"22-23/1",
IF(#REF!=2,"22-23/2",
IF(#REF!=3,"23-24/1",
IF(#REF!=4,"23-24/2","Hata11")))),
IF(#REF!+BJ69=2023,
IF(#REF!=1,"23-24/1",
IF(#REF!=2,"23-24/2",
IF(#REF!=3,"24-25/1",
IF(#REF!=4,"24-25/2","Hata12")))),
)))))))))))),
IF(BB69="T",
IF(#REF!+BJ69=2012,
IF(#REF!=1,"12-13/1",
IF(#REF!=2,"12-13/2",
IF(#REF!=3,"12-13/3",
IF(#REF!=4,"13-14/1",
IF(#REF!=5,"13-14/2",
IF(#REF!=6,"13-14/3","Hata1")))))),
IF(#REF!+BJ69=2013,
IF(#REF!=1,"13-14/1",
IF(#REF!=2,"13-14/2",
IF(#REF!=3,"13-14/3",
IF(#REF!=4,"14-15/1",
IF(#REF!=5,"14-15/2",
IF(#REF!=6,"14-15/3","Hata2")))))),
IF(#REF!+BJ69=2014,
IF(#REF!=1,"14-15/1",
IF(#REF!=2,"14-15/2",
IF(#REF!=3,"14-15/3",
IF(#REF!=4,"15-16/1",
IF(#REF!=5,"15-16/2",
IF(#REF!=6,"15-16/3","Hata3")))))),
IF(AND(#REF!+#REF!&gt;2014,#REF!+#REF!&lt;2015,BJ69=1),
IF(#REF!=0.1,"14-15/0.1",
IF(#REF!=0.2,"14-15/0.2",
IF(#REF!=0.3,"14-15/0.3","Hata4"))),
IF(#REF!+BJ69=2015,
IF(#REF!=1,"15-16/1",
IF(#REF!=2,"15-16/2",
IF(#REF!=3,"15-16/3",
IF(#REF!=4,"16-17/1",
IF(#REF!=5,"16-17/2",
IF(#REF!=6,"16-17/3","Hata5")))))),
IF(#REF!+BJ69=2016,
IF(#REF!=1,"16-17/1",
IF(#REF!=2,"16-17/2",
IF(#REF!=3,"16-17/3",
IF(#REF!=4,"17-18/1",
IF(#REF!=5,"17-18/2",
IF(#REF!=6,"17-18/3","Hata6")))))),
IF(#REF!+BJ69=2017,
IF(#REF!=1,"17-18/1",
IF(#REF!=2,"17-18/2",
IF(#REF!=3,"17-18/3",
IF(#REF!=4,"18-19/1",
IF(#REF!=5,"18-19/2",
IF(#REF!=6,"18-19/3","Hata7")))))),
IF(#REF!+BJ69=2018,
IF(#REF!=1,"18-19/1",
IF(#REF!=2,"18-19/2",
IF(#REF!=3,"18-19/3",
IF(#REF!=4,"19-20/1",
IF(#REF!=5," 19-20/2",
IF(#REF!=6,"19-20/3","Hata8")))))),
IF(#REF!+BJ69=2019,
IF(#REF!=1,"19-20/1",
IF(#REF!=2,"19-20/2",
IF(#REF!=3,"19-20/3",
IF(#REF!=4,"20-21/1",
IF(#REF!=5,"20-21/2",
IF(#REF!=6,"20-21/3","Hata9")))))),
IF(#REF!+BJ69=2020,
IF(#REF!=1,"20-21/1",
IF(#REF!=2,"20-21/2",
IF(#REF!=3,"20-21/3",
IF(#REF!=4,"21-22/1",
IF(#REF!=5,"21-22/2",
IF(#REF!=6,"21-22/3","Hata10")))))),
IF(#REF!+BJ69=2021,
IF(#REF!=1,"21-22/1",
IF(#REF!=2,"21-22/2",
IF(#REF!=3,"21-22/3",
IF(#REF!=4,"22-23/1",
IF(#REF!=5,"22-23/2",
IF(#REF!=6,"22-23/3","Hata11")))))),
IF(#REF!+BJ69=2022,
IF(#REF!=1,"22-23/1",
IF(#REF!=2,"22-23/2",
IF(#REF!=3,"22-23/3",
IF(#REF!=4,"23-24/1",
IF(#REF!=5,"23-24/2",
IF(#REF!=6,"23-24/3","Hata12")))))),
IF(#REF!+BJ69=2023,
IF(#REF!=1,"23-24/1",
IF(#REF!=2,"23-24/2",
IF(#REF!=3,"23-24/3",
IF(#REF!=4,"24-25/1",
IF(#REF!=5,"24-25/2",
IF(#REF!=6,"24-25/3","Hata13")))))),
))))))))))))))
)</f>
        <v>#REF!</v>
      </c>
      <c r="G69" s="15"/>
      <c r="H69" s="14" t="s">
        <v>184</v>
      </c>
      <c r="I69" s="14">
        <v>54697</v>
      </c>
      <c r="J69" s="14" t="s">
        <v>185</v>
      </c>
      <c r="L69" s="14">
        <v>4362</v>
      </c>
      <c r="S69" s="16">
        <v>0</v>
      </c>
      <c r="T69" s="14">
        <f>VLOOKUP($S69,[1]sistem!$I$3:$L$10,2,FALSE)</f>
        <v>0</v>
      </c>
      <c r="U69" s="14">
        <f>VLOOKUP($S69,[1]sistem!$I$3:$L$10,3,FALSE)</f>
        <v>0</v>
      </c>
      <c r="V69" s="14">
        <f>VLOOKUP($S69,[1]sistem!$I$3:$L$10,4,FALSE)</f>
        <v>0</v>
      </c>
      <c r="W69" s="14" t="e">
        <f>VLOOKUP($BB69,[1]sistem!$I$13:$L$14,2,FALSE)*#REF!</f>
        <v>#REF!</v>
      </c>
      <c r="X69" s="14" t="e">
        <f>VLOOKUP($BB69,[1]sistem!$I$13:$L$14,3,FALSE)*#REF!</f>
        <v>#REF!</v>
      </c>
      <c r="Y69" s="14" t="e">
        <f>VLOOKUP($BB69,[1]sistem!$I$13:$L$14,4,FALSE)*#REF!</f>
        <v>#REF!</v>
      </c>
      <c r="Z69" s="14" t="e">
        <f t="shared" si="13"/>
        <v>#REF!</v>
      </c>
      <c r="AA69" s="14" t="e">
        <f t="shared" si="13"/>
        <v>#REF!</v>
      </c>
      <c r="AB69" s="14" t="e">
        <f t="shared" si="13"/>
        <v>#REF!</v>
      </c>
      <c r="AC69" s="14" t="e">
        <f t="shared" si="14"/>
        <v>#REF!</v>
      </c>
      <c r="AD69" s="14">
        <f>VLOOKUP(BB69,[1]sistem!$I$18:$J$19,2,FALSE)</f>
        <v>11</v>
      </c>
      <c r="AE69" s="14">
        <v>0.25</v>
      </c>
      <c r="AF69" s="14">
        <f>VLOOKUP($S69,[1]sistem!$I$3:$M$10,5,FALSE)</f>
        <v>0</v>
      </c>
      <c r="AI69" s="14" t="e">
        <f>(#REF!+#REF!)*AD69</f>
        <v>#REF!</v>
      </c>
      <c r="AJ69" s="14">
        <f>VLOOKUP($S69,[1]sistem!$I$3:$N$10,6,FALSE)</f>
        <v>0</v>
      </c>
      <c r="AK69" s="14">
        <v>2</v>
      </c>
      <c r="AL69" s="14">
        <f t="shared" si="15"/>
        <v>0</v>
      </c>
      <c r="AM69" s="14">
        <f>VLOOKUP($BB69,[1]sistem!$I$18:$K$19,3,FALSE)</f>
        <v>11</v>
      </c>
      <c r="AN69" s="14" t="e">
        <f>AM69*#REF!</f>
        <v>#REF!</v>
      </c>
      <c r="AO69" s="14" t="e">
        <f t="shared" si="16"/>
        <v>#REF!</v>
      </c>
      <c r="AP69" s="14">
        <f t="shared" si="17"/>
        <v>25</v>
      </c>
      <c r="AQ69" s="14" t="e">
        <f t="shared" si="18"/>
        <v>#REF!</v>
      </c>
      <c r="AR69" s="14" t="e">
        <f>ROUND(AQ69-#REF!,0)</f>
        <v>#REF!</v>
      </c>
      <c r="AS69" s="14">
        <f>IF(BB69="s",IF(S69=0,0,
IF(S69=1,#REF!*4*4,
IF(S69=2,0,
IF(S69=3,#REF!*4*2,
IF(S69=4,0,
IF(S69=5,0,
IF(S69=6,0,
IF(S69=7,0)))))))),
IF(BB69="t",
IF(S69=0,0,
IF(S69=1,#REF!*4*4*0.8,
IF(S69=2,0,
IF(S69=3,#REF!*4*2*0.8,
IF(S69=4,0,
IF(S69=5,0,
IF(S69=6,0,
IF(S69=7,0))))))))))</f>
        <v>0</v>
      </c>
      <c r="AT69" s="14">
        <f>IF(BB69="s",
IF(S69=0,0,
IF(S69=1,0,
IF(S69=2,#REF!*4*2,
IF(S69=3,#REF!*4,
IF(S69=4,#REF!*4,
IF(S69=5,0,
IF(S69=6,0,
IF(S69=7,#REF!*4)))))))),
IF(BB69="t",
IF(S69=0,0,
IF(S69=1,0,
IF(S69=2,#REF!*4*2*0.8,
IF(S69=3,#REF!*4*0.8,
IF(S69=4,#REF!*4*0.8,
IF(S69=5,0,
IF(S69=6,0,
IF(S69=7,#REF!*4))))))))))</f>
        <v>0</v>
      </c>
      <c r="AU69" s="14" t="e">
        <f>IF(BB69="s",
IF(S69=0,0,
IF(S69=1,#REF!*2,
IF(S69=2,#REF!*2,
IF(S69=3,#REF!*2,
IF(S69=4,#REF!*2,
IF(S69=5,#REF!*2,
IF(S69=6,#REF!*2,
IF(S69=7,#REF!*2)))))))),
IF(BB69="t",
IF(S69=0,#REF!*2*0.8,
IF(S69=1,#REF!*2*0.8,
IF(S69=2,#REF!*2*0.8,
IF(S69=3,#REF!*2*0.8,
IF(S69=4,#REF!*2*0.8,
IF(S69=5,#REF!*2*0.8,
IF(S69=6,#REF!*1*0.8,
IF(S69=7,#REF!*2))))))))))</f>
        <v>#REF!</v>
      </c>
      <c r="AV69" s="14" t="e">
        <f t="shared" si="19"/>
        <v>#REF!</v>
      </c>
      <c r="AW69" s="14">
        <f>IF(BB69="s",
IF(S69=0,0,
IF(S69=1,(14-2)*(#REF!+#REF!)/4*4,
IF(S69=2,(14-2)*(#REF!+#REF!)/4*2,
IF(S69=3,(14-2)*(#REF!+#REF!)/4*3,
IF(S69=4,(14-2)*(#REF!+#REF!)/4,
IF(S69=5,(14-2)*#REF!/4,
IF(S69=6,0,
IF(S69=7,(14)*#REF!)))))))),
IF(BB69="t",
IF(S69=0,0,
IF(S69=1,(11-2)*(#REF!+#REF!)/4*4,
IF(S69=2,(11-2)*(#REF!+#REF!)/4*2,
IF(S69=3,(11-2)*(#REF!+#REF!)/4*3,
IF(S69=4,(11-2)*(#REF!+#REF!)/4,
IF(S69=5,(11-2)*#REF!/4,
IF(S69=6,0,
IF(S69=7,(11)*#REF!))))))))))</f>
        <v>0</v>
      </c>
      <c r="AX69" s="14" t="e">
        <f t="shared" si="20"/>
        <v>#REF!</v>
      </c>
      <c r="AY69" s="14">
        <f t="shared" si="21"/>
        <v>0</v>
      </c>
      <c r="AZ69" s="14">
        <f t="shared" si="22"/>
        <v>0</v>
      </c>
      <c r="BA69" s="14" t="e">
        <f t="shared" si="23"/>
        <v>#REF!</v>
      </c>
      <c r="BB69" s="14" t="s">
        <v>186</v>
      </c>
      <c r="BC69" s="14">
        <f>IF(BI69="A",0,IF(BB69="s",14*#REF!,IF(BB69="T",11*#REF!,"HATA")))</f>
        <v>0</v>
      </c>
      <c r="BD69" s="14" t="e">
        <f t="shared" si="24"/>
        <v>#REF!</v>
      </c>
      <c r="BE69" s="14" t="e">
        <f t="shared" si="25"/>
        <v>#REF!</v>
      </c>
      <c r="BF69" s="14" t="e">
        <f>IF(BE69-#REF!=0,"DOĞRU","YANLIŞ")</f>
        <v>#REF!</v>
      </c>
      <c r="BG69" s="14" t="e">
        <f>#REF!-BE69</f>
        <v>#REF!</v>
      </c>
      <c r="BH69" s="14">
        <v>0</v>
      </c>
      <c r="BI69" s="14" t="s">
        <v>93</v>
      </c>
      <c r="BJ69" s="14">
        <v>0</v>
      </c>
      <c r="BL69" s="14">
        <v>0</v>
      </c>
      <c r="BN69" s="5" t="e">
        <f>#REF!*11</f>
        <v>#REF!</v>
      </c>
      <c r="BO69" s="6"/>
      <c r="BP69" s="7"/>
      <c r="BQ69" s="8"/>
      <c r="BR69" s="8"/>
      <c r="BS69" s="8"/>
      <c r="BT69" s="8"/>
      <c r="BU69" s="8"/>
      <c r="BV69" s="9"/>
      <c r="BW69" s="10"/>
      <c r="BX69" s="11"/>
      <c r="CE69" s="8"/>
      <c r="CF69" s="17"/>
      <c r="CG69" s="17"/>
      <c r="CH69" s="17"/>
      <c r="CI69" s="17"/>
    </row>
    <row r="70" spans="1:87" hidden="1" x14ac:dyDescent="0.25">
      <c r="A70" s="14" t="s">
        <v>188</v>
      </c>
      <c r="B70" s="14" t="s">
        <v>189</v>
      </c>
      <c r="C70" s="14" t="s">
        <v>189</v>
      </c>
      <c r="D70" s="15" t="s">
        <v>90</v>
      </c>
      <c r="E70" s="15" t="s">
        <v>90</v>
      </c>
      <c r="F70" s="16" t="e">
        <f>IF(BB70="S",
IF(#REF!+BJ70=2012,
IF(#REF!=1,"12-13/1",
IF(#REF!=2,"12-13/2",
IF(#REF!=3,"13-14/1",
IF(#REF!=4,"13-14/2","Hata1")))),
IF(#REF!+BJ70=2013,
IF(#REF!=1,"13-14/1",
IF(#REF!=2,"13-14/2",
IF(#REF!=3,"14-15/1",
IF(#REF!=4,"14-15/2","Hata2")))),
IF(#REF!+BJ70=2014,
IF(#REF!=1,"14-15/1",
IF(#REF!=2,"14-15/2",
IF(#REF!=3,"15-16/1",
IF(#REF!=4,"15-16/2","Hata3")))),
IF(#REF!+BJ70=2015,
IF(#REF!=1,"15-16/1",
IF(#REF!=2,"15-16/2",
IF(#REF!=3,"16-17/1",
IF(#REF!=4,"16-17/2","Hata4")))),
IF(#REF!+BJ70=2016,
IF(#REF!=1,"16-17/1",
IF(#REF!=2,"16-17/2",
IF(#REF!=3,"17-18/1",
IF(#REF!=4,"17-18/2","Hata5")))),
IF(#REF!+BJ70=2017,
IF(#REF!=1,"17-18/1",
IF(#REF!=2,"17-18/2",
IF(#REF!=3,"18-19/1",
IF(#REF!=4,"18-19/2","Hata6")))),
IF(#REF!+BJ70=2018,
IF(#REF!=1,"18-19/1",
IF(#REF!=2,"18-19/2",
IF(#REF!=3,"19-20/1",
IF(#REF!=4,"19-20/2","Hata7")))),
IF(#REF!+BJ70=2019,
IF(#REF!=1,"19-20/1",
IF(#REF!=2,"19-20/2",
IF(#REF!=3,"20-21/1",
IF(#REF!=4,"20-21/2","Hata8")))),
IF(#REF!+BJ70=2020,
IF(#REF!=1,"20-21/1",
IF(#REF!=2,"20-21/2",
IF(#REF!=3,"21-22/1",
IF(#REF!=4,"21-22/2","Hata9")))),
IF(#REF!+BJ70=2021,
IF(#REF!=1,"21-22/1",
IF(#REF!=2,"21-22/2",
IF(#REF!=3,"22-23/1",
IF(#REF!=4,"22-23/2","Hata10")))),
IF(#REF!+BJ70=2022,
IF(#REF!=1,"22-23/1",
IF(#REF!=2,"22-23/2",
IF(#REF!=3,"23-24/1",
IF(#REF!=4,"23-24/2","Hata11")))),
IF(#REF!+BJ70=2023,
IF(#REF!=1,"23-24/1",
IF(#REF!=2,"23-24/2",
IF(#REF!=3,"24-25/1",
IF(#REF!=4,"24-25/2","Hata12")))),
)))))))))))),
IF(BB70="T",
IF(#REF!+BJ70=2012,
IF(#REF!=1,"12-13/1",
IF(#REF!=2,"12-13/2",
IF(#REF!=3,"12-13/3",
IF(#REF!=4,"13-14/1",
IF(#REF!=5,"13-14/2",
IF(#REF!=6,"13-14/3","Hata1")))))),
IF(#REF!+BJ70=2013,
IF(#REF!=1,"13-14/1",
IF(#REF!=2,"13-14/2",
IF(#REF!=3,"13-14/3",
IF(#REF!=4,"14-15/1",
IF(#REF!=5,"14-15/2",
IF(#REF!=6,"14-15/3","Hata2")))))),
IF(#REF!+BJ70=2014,
IF(#REF!=1,"14-15/1",
IF(#REF!=2,"14-15/2",
IF(#REF!=3,"14-15/3",
IF(#REF!=4,"15-16/1",
IF(#REF!=5,"15-16/2",
IF(#REF!=6,"15-16/3","Hata3")))))),
IF(AND(#REF!+#REF!&gt;2014,#REF!+#REF!&lt;2015,BJ70=1),
IF(#REF!=0.1,"14-15/0.1",
IF(#REF!=0.2,"14-15/0.2",
IF(#REF!=0.3,"14-15/0.3","Hata4"))),
IF(#REF!+BJ70=2015,
IF(#REF!=1,"15-16/1",
IF(#REF!=2,"15-16/2",
IF(#REF!=3,"15-16/3",
IF(#REF!=4,"16-17/1",
IF(#REF!=5,"16-17/2",
IF(#REF!=6,"16-17/3","Hata5")))))),
IF(#REF!+BJ70=2016,
IF(#REF!=1,"16-17/1",
IF(#REF!=2,"16-17/2",
IF(#REF!=3,"16-17/3",
IF(#REF!=4,"17-18/1",
IF(#REF!=5,"17-18/2",
IF(#REF!=6,"17-18/3","Hata6")))))),
IF(#REF!+BJ70=2017,
IF(#REF!=1,"17-18/1",
IF(#REF!=2,"17-18/2",
IF(#REF!=3,"17-18/3",
IF(#REF!=4,"18-19/1",
IF(#REF!=5,"18-19/2",
IF(#REF!=6,"18-19/3","Hata7")))))),
IF(#REF!+BJ70=2018,
IF(#REF!=1,"18-19/1",
IF(#REF!=2,"18-19/2",
IF(#REF!=3,"18-19/3",
IF(#REF!=4,"19-20/1",
IF(#REF!=5," 19-20/2",
IF(#REF!=6,"19-20/3","Hata8")))))),
IF(#REF!+BJ70=2019,
IF(#REF!=1,"19-20/1",
IF(#REF!=2,"19-20/2",
IF(#REF!=3,"19-20/3",
IF(#REF!=4,"20-21/1",
IF(#REF!=5,"20-21/2",
IF(#REF!=6,"20-21/3","Hata9")))))),
IF(#REF!+BJ70=2020,
IF(#REF!=1,"20-21/1",
IF(#REF!=2,"20-21/2",
IF(#REF!=3,"20-21/3",
IF(#REF!=4,"21-22/1",
IF(#REF!=5,"21-22/2",
IF(#REF!=6,"21-22/3","Hata10")))))),
IF(#REF!+BJ70=2021,
IF(#REF!=1,"21-22/1",
IF(#REF!=2,"21-22/2",
IF(#REF!=3,"21-22/3",
IF(#REF!=4,"22-23/1",
IF(#REF!=5,"22-23/2",
IF(#REF!=6,"22-23/3","Hata11")))))),
IF(#REF!+BJ70=2022,
IF(#REF!=1,"22-23/1",
IF(#REF!=2,"22-23/2",
IF(#REF!=3,"22-23/3",
IF(#REF!=4,"23-24/1",
IF(#REF!=5,"23-24/2",
IF(#REF!=6,"23-24/3","Hata12")))))),
IF(#REF!+BJ70=2023,
IF(#REF!=1,"23-24/1",
IF(#REF!=2,"23-24/2",
IF(#REF!=3,"23-24/3",
IF(#REF!=4,"24-25/1",
IF(#REF!=5,"24-25/2",
IF(#REF!=6,"24-25/3","Hata13")))))),
))))))))))))))
)</f>
        <v>#REF!</v>
      </c>
      <c r="G70" s="15"/>
      <c r="H70" s="14" t="s">
        <v>184</v>
      </c>
      <c r="I70" s="14">
        <v>54697</v>
      </c>
      <c r="J70" s="14" t="s">
        <v>185</v>
      </c>
      <c r="Q70" s="14" t="s">
        <v>190</v>
      </c>
      <c r="R70" s="14" t="s">
        <v>191</v>
      </c>
      <c r="S70" s="16">
        <v>2</v>
      </c>
      <c r="T70" s="14">
        <f>VLOOKUP($S70,[1]sistem!$I$3:$L$10,2,FALSE)</f>
        <v>0</v>
      </c>
      <c r="U70" s="14">
        <f>VLOOKUP($S70,[1]sistem!$I$3:$L$10,3,FALSE)</f>
        <v>2</v>
      </c>
      <c r="V70" s="14">
        <f>VLOOKUP($S70,[1]sistem!$I$3:$L$10,4,FALSE)</f>
        <v>1</v>
      </c>
      <c r="W70" s="14" t="e">
        <f>VLOOKUP($BB70,[1]sistem!$I$13:$L$14,2,FALSE)*#REF!</f>
        <v>#REF!</v>
      </c>
      <c r="X70" s="14" t="e">
        <f>VLOOKUP($BB70,[1]sistem!$I$13:$L$14,3,FALSE)*#REF!</f>
        <v>#REF!</v>
      </c>
      <c r="Y70" s="14" t="e">
        <f>VLOOKUP($BB70,[1]sistem!$I$13:$L$14,4,FALSE)*#REF!</f>
        <v>#REF!</v>
      </c>
      <c r="Z70" s="14" t="e">
        <f t="shared" si="13"/>
        <v>#REF!</v>
      </c>
      <c r="AA70" s="14" t="e">
        <f t="shared" si="13"/>
        <v>#REF!</v>
      </c>
      <c r="AB70" s="14" t="e">
        <f t="shared" si="13"/>
        <v>#REF!</v>
      </c>
      <c r="AC70" s="14" t="e">
        <f t="shared" si="14"/>
        <v>#REF!</v>
      </c>
      <c r="AD70" s="14">
        <f>VLOOKUP(BB70,[1]sistem!$I$18:$J$19,2,FALSE)</f>
        <v>11</v>
      </c>
      <c r="AE70" s="14">
        <v>0.25</v>
      </c>
      <c r="AF70" s="14">
        <f>VLOOKUP($S70,[1]sistem!$I$3:$M$10,5,FALSE)</f>
        <v>2</v>
      </c>
      <c r="AG70" s="14">
        <v>2</v>
      </c>
      <c r="AI70" s="14">
        <f>AG70*AM70</f>
        <v>22</v>
      </c>
      <c r="AJ70" s="14">
        <f>VLOOKUP($S70,[1]sistem!$I$3:$N$10,6,FALSE)</f>
        <v>3</v>
      </c>
      <c r="AK70" s="14">
        <v>2</v>
      </c>
      <c r="AL70" s="14">
        <f t="shared" si="15"/>
        <v>6</v>
      </c>
      <c r="AM70" s="14">
        <f>VLOOKUP($BB70,[1]sistem!$I$18:$K$19,3,FALSE)</f>
        <v>11</v>
      </c>
      <c r="AN70" s="14" t="e">
        <f>AM70*#REF!</f>
        <v>#REF!</v>
      </c>
      <c r="AO70" s="14" t="e">
        <f t="shared" si="16"/>
        <v>#REF!</v>
      </c>
      <c r="AP70" s="14">
        <f t="shared" si="17"/>
        <v>25</v>
      </c>
      <c r="AQ70" s="14" t="e">
        <f t="shared" si="18"/>
        <v>#REF!</v>
      </c>
      <c r="AR70" s="14" t="e">
        <f>ROUND(AQ70-#REF!,0)</f>
        <v>#REF!</v>
      </c>
      <c r="AS70" s="14">
        <f>IF(BB70="s",IF(S70=0,0,
IF(S70=1,#REF!*4*4,
IF(S70=2,0,
IF(S70=3,#REF!*4*2,
IF(S70=4,0,
IF(S70=5,0,
IF(S70=6,0,
IF(S70=7,0)))))))),
IF(BB70="t",
IF(S70=0,0,
IF(S70=1,#REF!*4*4*0.8,
IF(S70=2,0,
IF(S70=3,#REF!*4*2*0.8,
IF(S70=4,0,
IF(S70=5,0,
IF(S70=6,0,
IF(S70=7,0))))))))))</f>
        <v>0</v>
      </c>
      <c r="AT70" s="14" t="e">
        <f>IF(BB70="s",
IF(S70=0,0,
IF(S70=1,0,
IF(S70=2,#REF!*4*2,
IF(S70=3,#REF!*4,
IF(S70=4,#REF!*4,
IF(S70=5,0,
IF(S70=6,0,
IF(S70=7,#REF!*4)))))))),
IF(BB70="t",
IF(S70=0,0,
IF(S70=1,0,
IF(S70=2,#REF!*4*2*0.8,
IF(S70=3,#REF!*4*0.8,
IF(S70=4,#REF!*4*0.8,
IF(S70=5,0,
IF(S70=6,0,
IF(S70=7,#REF!*4))))))))))</f>
        <v>#REF!</v>
      </c>
      <c r="AU70" s="14" t="e">
        <f>IF(BB70="s",
IF(S70=0,0,
IF(S70=1,#REF!*2,
IF(S70=2,#REF!*2,
IF(S70=3,#REF!*2,
IF(S70=4,#REF!*2,
IF(S70=5,#REF!*2,
IF(S70=6,#REF!*2,
IF(S70=7,#REF!*2)))))))),
IF(BB70="t",
IF(S70=0,#REF!*2*0.8,
IF(S70=1,#REF!*2*0.8,
IF(S70=2,#REF!*2*0.8,
IF(S70=3,#REF!*2*0.8,
IF(S70=4,#REF!*2*0.8,
IF(S70=5,#REF!*2*0.8,
IF(S70=6,#REF!*1*0.8,
IF(S70=7,#REF!*2))))))))))</f>
        <v>#REF!</v>
      </c>
      <c r="AV70" s="14" t="e">
        <f t="shared" si="19"/>
        <v>#REF!</v>
      </c>
      <c r="AW70" s="14" t="e">
        <f>IF(BB70="s",
IF(S70=0,0,
IF(S70=1,(14-2)*(#REF!+#REF!)/4*4,
IF(S70=2,(14-2)*(#REF!+#REF!)/4*2,
IF(S70=3,(14-2)*(#REF!+#REF!)/4*3,
IF(S70=4,(14-2)*(#REF!+#REF!)/4,
IF(S70=5,(14-2)*#REF!/4,
IF(S70=6,0,
IF(S70=7,(14)*#REF!)))))))),
IF(BB70="t",
IF(S70=0,0,
IF(S70=1,(11-2)*(#REF!+#REF!)/4*4,
IF(S70=2,(11-2)*(#REF!+#REF!)/4*2,
IF(S70=3,(11-2)*(#REF!+#REF!)/4*3,
IF(S70=4,(11-2)*(#REF!+#REF!)/4,
IF(S70=5,(11-2)*#REF!/4,
IF(S70=6,0,
IF(S70=7,(11)*#REF!))))))))))</f>
        <v>#REF!</v>
      </c>
      <c r="AX70" s="14" t="e">
        <f t="shared" si="20"/>
        <v>#REF!</v>
      </c>
      <c r="AY70" s="14">
        <f t="shared" si="21"/>
        <v>12</v>
      </c>
      <c r="AZ70" s="14">
        <f t="shared" si="22"/>
        <v>6</v>
      </c>
      <c r="BA70" s="14" t="e">
        <f t="shared" si="23"/>
        <v>#REF!</v>
      </c>
      <c r="BB70" s="14" t="s">
        <v>186</v>
      </c>
      <c r="BC70" s="14" t="e">
        <f>IF(BI70="A",0,IF(BB70="s",14*#REF!,IF(BB70="T",11*#REF!,"HATA")))</f>
        <v>#REF!</v>
      </c>
      <c r="BD70" s="14" t="e">
        <f t="shared" si="24"/>
        <v>#REF!</v>
      </c>
      <c r="BE70" s="14" t="e">
        <f t="shared" si="25"/>
        <v>#REF!</v>
      </c>
      <c r="BF70" s="14" t="e">
        <f>IF(BE70-#REF!=0,"DOĞRU","YANLIŞ")</f>
        <v>#REF!</v>
      </c>
      <c r="BG70" s="14" t="e">
        <f>#REF!-BE70</f>
        <v>#REF!</v>
      </c>
      <c r="BH70" s="14">
        <v>0</v>
      </c>
      <c r="BJ70" s="14">
        <v>0</v>
      </c>
      <c r="BL70" s="14">
        <v>2</v>
      </c>
      <c r="BN70" s="5" t="e">
        <f>#REF!*11</f>
        <v>#REF!</v>
      </c>
      <c r="BO70" s="20">
        <v>33</v>
      </c>
      <c r="BP70" s="21"/>
      <c r="BQ70" s="22"/>
      <c r="BR70" s="22"/>
      <c r="BS70" s="22" t="s">
        <v>192</v>
      </c>
      <c r="BT70" s="22"/>
      <c r="BU70" s="22"/>
      <c r="BV70" s="23" t="s">
        <v>193</v>
      </c>
      <c r="BW70" s="24" t="s">
        <v>194</v>
      </c>
      <c r="BX70" s="25" t="s">
        <v>195</v>
      </c>
      <c r="CE70" s="8"/>
      <c r="CF70" s="17"/>
      <c r="CG70" s="17"/>
      <c r="CH70" s="17"/>
      <c r="CI70" s="17"/>
    </row>
    <row r="71" spans="1:87" hidden="1" x14ac:dyDescent="0.25">
      <c r="A71" s="14" t="s">
        <v>196</v>
      </c>
      <c r="B71" s="14" t="s">
        <v>197</v>
      </c>
      <c r="C71" s="14" t="s">
        <v>197</v>
      </c>
      <c r="D71" s="15" t="s">
        <v>90</v>
      </c>
      <c r="E71" s="15" t="s">
        <v>90</v>
      </c>
      <c r="F71" s="16" t="e">
        <f>IF(BB71="S",
IF(#REF!+BJ71=2012,
IF(#REF!=1,"12-13/1",
IF(#REF!=2,"12-13/2",
IF(#REF!=3,"13-14/1",
IF(#REF!=4,"13-14/2","Hata1")))),
IF(#REF!+BJ71=2013,
IF(#REF!=1,"13-14/1",
IF(#REF!=2,"13-14/2",
IF(#REF!=3,"14-15/1",
IF(#REF!=4,"14-15/2","Hata2")))),
IF(#REF!+BJ71=2014,
IF(#REF!=1,"14-15/1",
IF(#REF!=2,"14-15/2",
IF(#REF!=3,"15-16/1",
IF(#REF!=4,"15-16/2","Hata3")))),
IF(#REF!+BJ71=2015,
IF(#REF!=1,"15-16/1",
IF(#REF!=2,"15-16/2",
IF(#REF!=3,"16-17/1",
IF(#REF!=4,"16-17/2","Hata4")))),
IF(#REF!+BJ71=2016,
IF(#REF!=1,"16-17/1",
IF(#REF!=2,"16-17/2",
IF(#REF!=3,"17-18/1",
IF(#REF!=4,"17-18/2","Hata5")))),
IF(#REF!+BJ71=2017,
IF(#REF!=1,"17-18/1",
IF(#REF!=2,"17-18/2",
IF(#REF!=3,"18-19/1",
IF(#REF!=4,"18-19/2","Hata6")))),
IF(#REF!+BJ71=2018,
IF(#REF!=1,"18-19/1",
IF(#REF!=2,"18-19/2",
IF(#REF!=3,"19-20/1",
IF(#REF!=4,"19-20/2","Hata7")))),
IF(#REF!+BJ71=2019,
IF(#REF!=1,"19-20/1",
IF(#REF!=2,"19-20/2",
IF(#REF!=3,"20-21/1",
IF(#REF!=4,"20-21/2","Hata8")))),
IF(#REF!+BJ71=2020,
IF(#REF!=1,"20-21/1",
IF(#REF!=2,"20-21/2",
IF(#REF!=3,"21-22/1",
IF(#REF!=4,"21-22/2","Hata9")))),
IF(#REF!+BJ71=2021,
IF(#REF!=1,"21-22/1",
IF(#REF!=2,"21-22/2",
IF(#REF!=3,"22-23/1",
IF(#REF!=4,"22-23/2","Hata10")))),
IF(#REF!+BJ71=2022,
IF(#REF!=1,"22-23/1",
IF(#REF!=2,"22-23/2",
IF(#REF!=3,"23-24/1",
IF(#REF!=4,"23-24/2","Hata11")))),
IF(#REF!+BJ71=2023,
IF(#REF!=1,"23-24/1",
IF(#REF!=2,"23-24/2",
IF(#REF!=3,"24-25/1",
IF(#REF!=4,"24-25/2","Hata12")))),
)))))))))))),
IF(BB71="T",
IF(#REF!+BJ71=2012,
IF(#REF!=1,"12-13/1",
IF(#REF!=2,"12-13/2",
IF(#REF!=3,"12-13/3",
IF(#REF!=4,"13-14/1",
IF(#REF!=5,"13-14/2",
IF(#REF!=6,"13-14/3","Hata1")))))),
IF(#REF!+BJ71=2013,
IF(#REF!=1,"13-14/1",
IF(#REF!=2,"13-14/2",
IF(#REF!=3,"13-14/3",
IF(#REF!=4,"14-15/1",
IF(#REF!=5,"14-15/2",
IF(#REF!=6,"14-15/3","Hata2")))))),
IF(#REF!+BJ71=2014,
IF(#REF!=1,"14-15/1",
IF(#REF!=2,"14-15/2",
IF(#REF!=3,"14-15/3",
IF(#REF!=4,"15-16/1",
IF(#REF!=5,"15-16/2",
IF(#REF!=6,"15-16/3","Hata3")))))),
IF(AND(#REF!+#REF!&gt;2014,#REF!+#REF!&lt;2015,BJ71=1),
IF(#REF!=0.1,"14-15/0.1",
IF(#REF!=0.2,"14-15/0.2",
IF(#REF!=0.3,"14-15/0.3","Hata4"))),
IF(#REF!+BJ71=2015,
IF(#REF!=1,"15-16/1",
IF(#REF!=2,"15-16/2",
IF(#REF!=3,"15-16/3",
IF(#REF!=4,"16-17/1",
IF(#REF!=5,"16-17/2",
IF(#REF!=6,"16-17/3","Hata5")))))),
IF(#REF!+BJ71=2016,
IF(#REF!=1,"16-17/1",
IF(#REF!=2,"16-17/2",
IF(#REF!=3,"16-17/3",
IF(#REF!=4,"17-18/1",
IF(#REF!=5,"17-18/2",
IF(#REF!=6,"17-18/3","Hata6")))))),
IF(#REF!+BJ71=2017,
IF(#REF!=1,"17-18/1",
IF(#REF!=2,"17-18/2",
IF(#REF!=3,"17-18/3",
IF(#REF!=4,"18-19/1",
IF(#REF!=5,"18-19/2",
IF(#REF!=6,"18-19/3","Hata7")))))),
IF(#REF!+BJ71=2018,
IF(#REF!=1,"18-19/1",
IF(#REF!=2,"18-19/2",
IF(#REF!=3,"18-19/3",
IF(#REF!=4,"19-20/1",
IF(#REF!=5," 19-20/2",
IF(#REF!=6,"19-20/3","Hata8")))))),
IF(#REF!+BJ71=2019,
IF(#REF!=1,"19-20/1",
IF(#REF!=2,"19-20/2",
IF(#REF!=3,"19-20/3",
IF(#REF!=4,"20-21/1",
IF(#REF!=5,"20-21/2",
IF(#REF!=6,"20-21/3","Hata9")))))),
IF(#REF!+BJ71=2020,
IF(#REF!=1,"20-21/1",
IF(#REF!=2,"20-21/2",
IF(#REF!=3,"20-21/3",
IF(#REF!=4,"21-22/1",
IF(#REF!=5,"21-22/2",
IF(#REF!=6,"21-22/3","Hata10")))))),
IF(#REF!+BJ71=2021,
IF(#REF!=1,"21-22/1",
IF(#REF!=2,"21-22/2",
IF(#REF!=3,"21-22/3",
IF(#REF!=4,"22-23/1",
IF(#REF!=5,"22-23/2",
IF(#REF!=6,"22-23/3","Hata11")))))),
IF(#REF!+BJ71=2022,
IF(#REF!=1,"22-23/1",
IF(#REF!=2,"22-23/2",
IF(#REF!=3,"22-23/3",
IF(#REF!=4,"23-24/1",
IF(#REF!=5,"23-24/2",
IF(#REF!=6,"23-24/3","Hata12")))))),
IF(#REF!+BJ71=2023,
IF(#REF!=1,"23-24/1",
IF(#REF!=2,"23-24/2",
IF(#REF!=3,"23-24/3",
IF(#REF!=4,"24-25/1",
IF(#REF!=5,"24-25/2",
IF(#REF!=6,"24-25/3","Hata13")))))),
))))))))))))))
)</f>
        <v>#REF!</v>
      </c>
      <c r="G71" s="15"/>
      <c r="H71" s="14" t="s">
        <v>184</v>
      </c>
      <c r="I71" s="14">
        <v>54697</v>
      </c>
      <c r="J71" s="14" t="s">
        <v>185</v>
      </c>
      <c r="Q71" s="14" t="s">
        <v>198</v>
      </c>
      <c r="R71" s="14" t="s">
        <v>198</v>
      </c>
      <c r="S71" s="16">
        <v>2</v>
      </c>
      <c r="T71" s="14">
        <f>VLOOKUP($S71,[1]sistem!$I$3:$L$10,2,FALSE)</f>
        <v>0</v>
      </c>
      <c r="U71" s="14">
        <f>VLOOKUP($S71,[1]sistem!$I$3:$L$10,3,FALSE)</f>
        <v>2</v>
      </c>
      <c r="V71" s="14">
        <f>VLOOKUP($S71,[1]sistem!$I$3:$L$10,4,FALSE)</f>
        <v>1</v>
      </c>
      <c r="W71" s="14" t="e">
        <f>VLOOKUP($BB71,[1]sistem!$I$13:$L$14,2,FALSE)*#REF!</f>
        <v>#REF!</v>
      </c>
      <c r="X71" s="14" t="e">
        <f>VLOOKUP($BB71,[1]sistem!$I$13:$L$14,3,FALSE)*#REF!</f>
        <v>#REF!</v>
      </c>
      <c r="Y71" s="14" t="e">
        <f>VLOOKUP($BB71,[1]sistem!$I$13:$L$14,4,FALSE)*#REF!</f>
        <v>#REF!</v>
      </c>
      <c r="Z71" s="14" t="e">
        <f t="shared" si="13"/>
        <v>#REF!</v>
      </c>
      <c r="AA71" s="14" t="e">
        <f t="shared" si="13"/>
        <v>#REF!</v>
      </c>
      <c r="AB71" s="14" t="e">
        <f t="shared" si="13"/>
        <v>#REF!</v>
      </c>
      <c r="AC71" s="14" t="e">
        <f t="shared" si="14"/>
        <v>#REF!</v>
      </c>
      <c r="AD71" s="14">
        <f>VLOOKUP(BB71,[1]sistem!$I$18:$J$19,2,FALSE)</f>
        <v>11</v>
      </c>
      <c r="AE71" s="14">
        <v>0.25</v>
      </c>
      <c r="AF71" s="14">
        <f>VLOOKUP($S71,[1]sistem!$I$3:$M$10,5,FALSE)</f>
        <v>2</v>
      </c>
      <c r="AI71" s="14" t="e">
        <f>(#REF!+#REF!)*AD71</f>
        <v>#REF!</v>
      </c>
      <c r="AJ71" s="14">
        <f>VLOOKUP($S71,[1]sistem!$I$3:$N$10,6,FALSE)</f>
        <v>3</v>
      </c>
      <c r="AK71" s="14">
        <v>2</v>
      </c>
      <c r="AL71" s="14">
        <f t="shared" si="15"/>
        <v>6</v>
      </c>
      <c r="AM71" s="14">
        <f>VLOOKUP($BB71,[1]sistem!$I$18:$K$19,3,FALSE)</f>
        <v>11</v>
      </c>
      <c r="AN71" s="14" t="e">
        <f>AM71*#REF!</f>
        <v>#REF!</v>
      </c>
      <c r="AO71" s="14" t="e">
        <f t="shared" si="16"/>
        <v>#REF!</v>
      </c>
      <c r="AP71" s="14">
        <f t="shared" si="17"/>
        <v>25</v>
      </c>
      <c r="AQ71" s="14" t="e">
        <f t="shared" si="18"/>
        <v>#REF!</v>
      </c>
      <c r="AR71" s="14" t="e">
        <f>ROUND(AQ71-#REF!,0)</f>
        <v>#REF!</v>
      </c>
      <c r="AS71" s="14">
        <f>IF(BB71="s",IF(S71=0,0,
IF(S71=1,#REF!*4*4,
IF(S71=2,0,
IF(S71=3,#REF!*4*2,
IF(S71=4,0,
IF(S71=5,0,
IF(S71=6,0,
IF(S71=7,0)))))))),
IF(BB71="t",
IF(S71=0,0,
IF(S71=1,#REF!*4*4*0.8,
IF(S71=2,0,
IF(S71=3,#REF!*4*2*0.8,
IF(S71=4,0,
IF(S71=5,0,
IF(S71=6,0,
IF(S71=7,0))))))))))</f>
        <v>0</v>
      </c>
      <c r="AT71" s="14" t="e">
        <f>IF(BB71="s",
IF(S71=0,0,
IF(S71=1,0,
IF(S71=2,#REF!*4*2,
IF(S71=3,#REF!*4,
IF(S71=4,#REF!*4,
IF(S71=5,0,
IF(S71=6,0,
IF(S71=7,#REF!*4)))))))),
IF(BB71="t",
IF(S71=0,0,
IF(S71=1,0,
IF(S71=2,#REF!*4*2*0.8,
IF(S71=3,#REF!*4*0.8,
IF(S71=4,#REF!*4*0.8,
IF(S71=5,0,
IF(S71=6,0,
IF(S71=7,#REF!*4))))))))))</f>
        <v>#REF!</v>
      </c>
      <c r="AU71" s="14" t="e">
        <f>IF(BB71="s",
IF(S71=0,0,
IF(S71=1,#REF!*2,
IF(S71=2,#REF!*2,
IF(S71=3,#REF!*2,
IF(S71=4,#REF!*2,
IF(S71=5,#REF!*2,
IF(S71=6,#REF!*2,
IF(S71=7,#REF!*2)))))))),
IF(BB71="t",
IF(S71=0,#REF!*2*0.8,
IF(S71=1,#REF!*2*0.8,
IF(S71=2,#REF!*2*0.8,
IF(S71=3,#REF!*2*0.8,
IF(S71=4,#REF!*2*0.8,
IF(S71=5,#REF!*2*0.8,
IF(S71=6,#REF!*1*0.8,
IF(S71=7,#REF!*2))))))))))</f>
        <v>#REF!</v>
      </c>
      <c r="AV71" s="14" t="e">
        <f t="shared" si="19"/>
        <v>#REF!</v>
      </c>
      <c r="AW71" s="14" t="e">
        <f>IF(BB71="s",
IF(S71=0,0,
IF(S71=1,(14-2)*(#REF!+#REF!)/4*4,
IF(S71=2,(14-2)*(#REF!+#REF!)/4*2,
IF(S71=3,(14-2)*(#REF!+#REF!)/4*3,
IF(S71=4,(14-2)*(#REF!+#REF!)/4,
IF(S71=5,(14-2)*#REF!/4,
IF(S71=6,0,
IF(S71=7,(14)*#REF!)))))))),
IF(BB71="t",
IF(S71=0,0,
IF(S71=1,(11-2)*(#REF!+#REF!)/4*4,
IF(S71=2,(11-2)*(#REF!+#REF!)/4*2,
IF(S71=3,(11-2)*(#REF!+#REF!)/4*3,
IF(S71=4,(11-2)*(#REF!+#REF!)/4,
IF(S71=5,(11-2)*#REF!/4,
IF(S71=6,0,
IF(S71=7,(11)*#REF!))))))))))</f>
        <v>#REF!</v>
      </c>
      <c r="AX71" s="14" t="e">
        <f t="shared" si="20"/>
        <v>#REF!</v>
      </c>
      <c r="AY71" s="14">
        <f t="shared" si="21"/>
        <v>12</v>
      </c>
      <c r="AZ71" s="14">
        <f t="shared" si="22"/>
        <v>6</v>
      </c>
      <c r="BA71" s="14" t="e">
        <f t="shared" si="23"/>
        <v>#REF!</v>
      </c>
      <c r="BB71" s="14" t="s">
        <v>186</v>
      </c>
      <c r="BC71" s="14" t="e">
        <f>IF(BI71="A",0,IF(BB71="s",14*#REF!,IF(BB71="T",11*#REF!,"HATA")))</f>
        <v>#REF!</v>
      </c>
      <c r="BD71" s="14" t="e">
        <f t="shared" si="24"/>
        <v>#REF!</v>
      </c>
      <c r="BE71" s="14" t="e">
        <f t="shared" si="25"/>
        <v>#REF!</v>
      </c>
      <c r="BF71" s="14" t="e">
        <f>IF(BE71-#REF!=0,"DOĞRU","YANLIŞ")</f>
        <v>#REF!</v>
      </c>
      <c r="BG71" s="14" t="e">
        <f>#REF!-BE71</f>
        <v>#REF!</v>
      </c>
      <c r="BH71" s="14">
        <v>0</v>
      </c>
      <c r="BJ71" s="14">
        <v>0</v>
      </c>
      <c r="BL71" s="14">
        <v>2</v>
      </c>
      <c r="BN71" s="5" t="e">
        <f>#REF!*11</f>
        <v>#REF!</v>
      </c>
      <c r="BO71" s="6"/>
      <c r="BP71" s="7"/>
      <c r="BQ71" s="8"/>
      <c r="BR71" s="8"/>
      <c r="BS71" s="8"/>
      <c r="BT71" s="8"/>
      <c r="BU71" s="8"/>
      <c r="BV71" s="9"/>
      <c r="BW71" s="10"/>
      <c r="BX71" s="11"/>
      <c r="CE71" s="8"/>
      <c r="CF71" s="17"/>
      <c r="CG71" s="17"/>
      <c r="CH71" s="17"/>
      <c r="CI71" s="17"/>
    </row>
    <row r="72" spans="1:87" s="29" customFormat="1" ht="25.5" customHeight="1" x14ac:dyDescent="0.25">
      <c r="A72" s="26" t="s">
        <v>199</v>
      </c>
      <c r="B72" s="26" t="s">
        <v>122</v>
      </c>
      <c r="C72" s="14" t="s">
        <v>122</v>
      </c>
      <c r="D72" s="15" t="s">
        <v>90</v>
      </c>
      <c r="E72" s="15" t="s">
        <v>90</v>
      </c>
      <c r="F72" s="16" t="e">
        <f>IF(BB72="S",
IF(#REF!+BJ72=2012,
IF(#REF!=1,"12-13/1",
IF(#REF!=2,"12-13/2",
IF(#REF!=3,"13-14/1",
IF(#REF!=4,"13-14/2","Hata1")))),
IF(#REF!+BJ72=2013,
IF(#REF!=1,"13-14/1",
IF(#REF!=2,"13-14/2",
IF(#REF!=3,"14-15/1",
IF(#REF!=4,"14-15/2","Hata2")))),
IF(#REF!+BJ72=2014,
IF(#REF!=1,"14-15/1",
IF(#REF!=2,"14-15/2",
IF(#REF!=3,"15-16/1",
IF(#REF!=4,"15-16/2","Hata3")))),
IF(#REF!+BJ72=2015,
IF(#REF!=1,"15-16/1",
IF(#REF!=2,"15-16/2",
IF(#REF!=3,"16-17/1",
IF(#REF!=4,"16-17/2","Hata4")))),
IF(#REF!+BJ72=2016,
IF(#REF!=1,"16-17/1",
IF(#REF!=2,"16-17/2",
IF(#REF!=3,"17-18/1",
IF(#REF!=4,"17-18/2","Hata5")))),
IF(#REF!+BJ72=2017,
IF(#REF!=1,"17-18/1",
IF(#REF!=2,"17-18/2",
IF(#REF!=3,"18-19/1",
IF(#REF!=4,"18-19/2","Hata6")))),
IF(#REF!+BJ72=2018,
IF(#REF!=1,"18-19/1",
IF(#REF!=2,"18-19/2",
IF(#REF!=3,"19-20/1",
IF(#REF!=4,"19-20/2","Hata7")))),
IF(#REF!+BJ72=2019,
IF(#REF!=1,"19-20/1",
IF(#REF!=2,"19-20/2",
IF(#REF!=3,"20-21/1",
IF(#REF!=4,"20-21/2","Hata8")))),
IF(#REF!+BJ72=2020,
IF(#REF!=1,"20-21/1",
IF(#REF!=2,"20-21/2",
IF(#REF!=3,"21-22/1",
IF(#REF!=4,"21-22/2","Hata9")))),
IF(#REF!+BJ72=2021,
IF(#REF!=1,"21-22/1",
IF(#REF!=2,"21-22/2",
IF(#REF!=3,"22-23/1",
IF(#REF!=4,"22-23/2","Hata10")))),
IF(#REF!+BJ72=2022,
IF(#REF!=1,"22-23/1",
IF(#REF!=2,"22-23/2",
IF(#REF!=3,"23-24/1",
IF(#REF!=4,"23-24/2","Hata11")))),
IF(#REF!+BJ72=2023,
IF(#REF!=1,"23-24/1",
IF(#REF!=2,"23-24/2",
IF(#REF!=3,"24-25/1",
IF(#REF!=4,"24-25/2","Hata12")))),
)))))))))))),
IF(BB72="T",
IF(#REF!+BJ72=2012,
IF(#REF!=1,"12-13/1",
IF(#REF!=2,"12-13/2",
IF(#REF!=3,"12-13/3",
IF(#REF!=4,"13-14/1",
IF(#REF!=5,"13-14/2",
IF(#REF!=6,"13-14/3","Hata1")))))),
IF(#REF!+BJ72=2013,
IF(#REF!=1,"13-14/1",
IF(#REF!=2,"13-14/2",
IF(#REF!=3,"13-14/3",
IF(#REF!=4,"14-15/1",
IF(#REF!=5,"14-15/2",
IF(#REF!=6,"14-15/3","Hata2")))))),
IF(#REF!+BJ72=2014,
IF(#REF!=1,"14-15/1",
IF(#REF!=2,"14-15/2",
IF(#REF!=3,"14-15/3",
IF(#REF!=4,"15-16/1",
IF(#REF!=5,"15-16/2",
IF(#REF!=6,"15-16/3","Hata3")))))),
IF(AND(#REF!+#REF!&gt;2014,#REF!+#REF!&lt;2015,BJ72=1),
IF(#REF!=0.1,"14-15/0.1",
IF(#REF!=0.2,"14-15/0.2",
IF(#REF!=0.3,"14-15/0.3","Hata4"))),
IF(#REF!+BJ72=2015,
IF(#REF!=1,"15-16/1",
IF(#REF!=2,"15-16/2",
IF(#REF!=3,"15-16/3",
IF(#REF!=4,"16-17/1",
IF(#REF!=5,"16-17/2",
IF(#REF!=6,"16-17/3","Hata5")))))),
IF(#REF!+BJ72=2016,
IF(#REF!=1,"16-17/1",
IF(#REF!=2,"16-17/2",
IF(#REF!=3,"16-17/3",
IF(#REF!=4,"17-18/1",
IF(#REF!=5,"17-18/2",
IF(#REF!=6,"17-18/3","Hata6")))))),
IF(#REF!+BJ72=2017,
IF(#REF!=1,"17-18/1",
IF(#REF!=2,"17-18/2",
IF(#REF!=3,"17-18/3",
IF(#REF!=4,"18-19/1",
IF(#REF!=5,"18-19/2",
IF(#REF!=6,"18-19/3","Hata7")))))),
IF(#REF!+BJ72=2018,
IF(#REF!=1,"18-19/1",
IF(#REF!=2,"18-19/2",
IF(#REF!=3,"18-19/3",
IF(#REF!=4,"19-20/1",
IF(#REF!=5," 19-20/2",
IF(#REF!=6,"19-20/3","Hata8")))))),
IF(#REF!+BJ72=2019,
IF(#REF!=1,"19-20/1",
IF(#REF!=2,"19-20/2",
IF(#REF!=3,"19-20/3",
IF(#REF!=4,"20-21/1",
IF(#REF!=5,"20-21/2",
IF(#REF!=6,"20-21/3","Hata9")))))),
IF(#REF!+BJ72=2020,
IF(#REF!=1,"20-21/1",
IF(#REF!=2,"20-21/2",
IF(#REF!=3,"20-21/3",
IF(#REF!=4,"21-22/1",
IF(#REF!=5,"21-22/2",
IF(#REF!=6,"21-22/3","Hata10")))))),
IF(#REF!+BJ72=2021,
IF(#REF!=1,"21-22/1",
IF(#REF!=2,"21-22/2",
IF(#REF!=3,"21-22/3",
IF(#REF!=4,"22-23/1",
IF(#REF!=5,"22-23/2",
IF(#REF!=6,"22-23/3","Hata11")))))),
IF(#REF!+BJ72=2022,
IF(#REF!=1,"22-23/1",
IF(#REF!=2,"22-23/2",
IF(#REF!=3,"22-23/3",
IF(#REF!=4,"23-24/1",
IF(#REF!=5,"23-24/2",
IF(#REF!=6,"23-24/3","Hata12")))))),
IF(#REF!+BJ72=2023,
IF(#REF!=1,"23-24/1",
IF(#REF!=2,"23-24/2",
IF(#REF!=3,"23-24/3",
IF(#REF!=4,"24-25/1",
IF(#REF!=5,"24-25/2",
IF(#REF!=6,"24-25/3","Hata13")))))),
))))))))))))))
)</f>
        <v>#REF!</v>
      </c>
      <c r="G72" s="15"/>
      <c r="H72" s="26" t="s">
        <v>184</v>
      </c>
      <c r="I72" s="14">
        <v>54697</v>
      </c>
      <c r="J72" s="14" t="s">
        <v>185</v>
      </c>
      <c r="K72" s="14"/>
      <c r="L72" s="14"/>
      <c r="M72" s="14"/>
      <c r="N72" s="14"/>
      <c r="O72" s="14"/>
      <c r="P72" s="14"/>
      <c r="Q72" s="14" t="s">
        <v>123</v>
      </c>
      <c r="R72" s="14" t="s">
        <v>123</v>
      </c>
      <c r="S72" s="27">
        <v>7</v>
      </c>
      <c r="T72" s="14">
        <f>VLOOKUP($S72,[1]sistem!$I$3:$L$10,2,FALSE)</f>
        <v>0</v>
      </c>
      <c r="U72" s="14">
        <f>VLOOKUP($S72,[1]sistem!$I$3:$L$10,3,FALSE)</f>
        <v>1</v>
      </c>
      <c r="V72" s="14">
        <f>VLOOKUP($S72,[1]sistem!$I$3:$L$10,4,FALSE)</f>
        <v>1</v>
      </c>
      <c r="W72" s="14" t="e">
        <f>VLOOKUP($BB72,[1]sistem!$I$13:$L$14,2,FALSE)*#REF!</f>
        <v>#REF!</v>
      </c>
      <c r="X72" s="14" t="e">
        <f>VLOOKUP($BB72,[1]sistem!$I$13:$L$14,3,FALSE)*#REF!</f>
        <v>#REF!</v>
      </c>
      <c r="Y72" s="14" t="e">
        <f>VLOOKUP($BB72,[1]sistem!$I$13:$L$14,4,FALSE)*#REF!</f>
        <v>#REF!</v>
      </c>
      <c r="Z72" s="14" t="e">
        <f t="shared" si="13"/>
        <v>#REF!</v>
      </c>
      <c r="AA72" s="14" t="e">
        <f t="shared" si="13"/>
        <v>#REF!</v>
      </c>
      <c r="AB72" s="14" t="e">
        <f t="shared" si="13"/>
        <v>#REF!</v>
      </c>
      <c r="AC72" s="14" t="e">
        <f t="shared" si="14"/>
        <v>#REF!</v>
      </c>
      <c r="AD72" s="14">
        <f>VLOOKUP(BB72,[1]sistem!$I$18:$J$19,2,FALSE)</f>
        <v>11</v>
      </c>
      <c r="AE72" s="14">
        <v>0.25</v>
      </c>
      <c r="AF72" s="14">
        <f>VLOOKUP($S72,[1]sistem!$I$3:$M$10,5,FALSE)</f>
        <v>1</v>
      </c>
      <c r="AG72" s="14">
        <v>5</v>
      </c>
      <c r="AH72" s="14"/>
      <c r="AI72" s="14">
        <f>AG72*AM72</f>
        <v>55</v>
      </c>
      <c r="AJ72" s="14">
        <f>VLOOKUP($S72,[1]sistem!$I$3:$N$10,6,FALSE)</f>
        <v>2</v>
      </c>
      <c r="AK72" s="14">
        <v>2</v>
      </c>
      <c r="AL72" s="14">
        <f t="shared" si="15"/>
        <v>4</v>
      </c>
      <c r="AM72" s="14">
        <f>VLOOKUP($BB72,[1]sistem!$I$18:$K$19,3,FALSE)</f>
        <v>11</v>
      </c>
      <c r="AN72" s="14" t="e">
        <f>AM72*#REF!</f>
        <v>#REF!</v>
      </c>
      <c r="AO72" s="14" t="e">
        <f t="shared" si="16"/>
        <v>#REF!</v>
      </c>
      <c r="AP72" s="14">
        <f t="shared" si="17"/>
        <v>25</v>
      </c>
      <c r="AQ72" s="14" t="e">
        <f t="shared" si="18"/>
        <v>#REF!</v>
      </c>
      <c r="AR72" s="14" t="e">
        <f>ROUND(AQ72-#REF!,0)</f>
        <v>#REF!</v>
      </c>
      <c r="AS72" s="14">
        <f>IF(BB72="s",IF(S72=0,0,
IF(S72=1,#REF!*4*4,
IF(S72=2,0,
IF(S72=3,#REF!*4*2,
IF(S72=4,0,
IF(S72=5,0,
IF(S72=6,0,
IF(S72=7,0)))))))),
IF(BB72="t",
IF(S72=0,0,
IF(S72=1,#REF!*4*4*0.8,
IF(S72=2,0,
IF(S72=3,#REF!*4*2*0.8,
IF(S72=4,0,
IF(S72=5,0,
IF(S72=6,0,
IF(S72=7,0))))))))))</f>
        <v>0</v>
      </c>
      <c r="AT72" s="14" t="e">
        <f>IF(BB72="s",
IF(S72=0,0,
IF(S72=1,0,
IF(S72=2,#REF!*4*2,
IF(S72=3,#REF!*4,
IF(S72=4,#REF!*4,
IF(S72=5,0,
IF(S72=6,0,
IF(S72=7,#REF!*4)))))))),
IF(BB72="t",
IF(S72=0,0,
IF(S72=1,0,
IF(S72=2,#REF!*4*2*0.8,
IF(S72=3,#REF!*4*0.8,
IF(S72=4,#REF!*4*0.8,
IF(S72=5,0,
IF(S72=6,0,
IF(S72=7,#REF!*4))))))))))</f>
        <v>#REF!</v>
      </c>
      <c r="AU72" s="14" t="e">
        <f>IF(BB72="s",
IF(S72=0,0,
IF(S72=1,#REF!*2,
IF(S72=2,#REF!*2,
IF(S72=3,#REF!*2,
IF(S72=4,#REF!*2,
IF(S72=5,#REF!*2,
IF(S72=6,#REF!*2,
IF(S72=7,#REF!*2)))))))),
IF(BB72="t",
IF(S72=0,#REF!*2*0.8,
IF(S72=1,#REF!*2*0.8,
IF(S72=2,#REF!*2*0.8,
IF(S72=3,#REF!*2*0.8,
IF(S72=4,#REF!*2*0.8,
IF(S72=5,#REF!*2*0.8,
IF(S72=6,#REF!*1*0.8,
IF(S72=7,#REF!*2))))))))))</f>
        <v>#REF!</v>
      </c>
      <c r="AV72" s="14" t="e">
        <f t="shared" si="19"/>
        <v>#REF!</v>
      </c>
      <c r="AW72" s="14" t="e">
        <f>IF(BB72="s",
IF(S72=0,0,
IF(S72=1,(14-2)*(#REF!+#REF!)/4*4,
IF(S72=2,(14-2)*(#REF!+#REF!)/4*2,
IF(S72=3,(14-2)*(#REF!+#REF!)/4*3,
IF(S72=4,(14-2)*(#REF!+#REF!)/4,
IF(S72=5,(14-2)*#REF!/4,
IF(S72=6,0,
IF(S72=7,(14)*#REF!)))))))),
IF(BB72="t",
IF(S72=0,0,
IF(S72=1,(11-2)*(#REF!+#REF!)/4*4,
IF(S72=2,(11-2)*(#REF!+#REF!)/4*2,
IF(S72=3,(11-2)*(#REF!+#REF!)/4*3,
IF(S72=4,(11-2)*(#REF!+#REF!)/4,
IF(S72=5,(11-2)*#REF!/4,
IF(S72=6,0,
IF(S72=7,(11)*#REF!))))))))))</f>
        <v>#REF!</v>
      </c>
      <c r="AX72" s="14" t="e">
        <f t="shared" si="20"/>
        <v>#REF!</v>
      </c>
      <c r="AY72" s="14">
        <f t="shared" si="21"/>
        <v>8</v>
      </c>
      <c r="AZ72" s="14">
        <f t="shared" si="22"/>
        <v>4</v>
      </c>
      <c r="BA72" s="14" t="e">
        <f t="shared" si="23"/>
        <v>#REF!</v>
      </c>
      <c r="BB72" s="14" t="s">
        <v>186</v>
      </c>
      <c r="BC72" s="14" t="e">
        <f>IF(BI72="A",0,IF(BB72="s",14*#REF!,IF(BB72="T",11*#REF!,"HATA")))</f>
        <v>#REF!</v>
      </c>
      <c r="BD72" s="14" t="e">
        <f t="shared" si="24"/>
        <v>#REF!</v>
      </c>
      <c r="BE72" s="14" t="e">
        <f t="shared" si="25"/>
        <v>#REF!</v>
      </c>
      <c r="BF72" s="14" t="e">
        <f>IF(BE72-#REF!=0,"DOĞRU","YANLIŞ")</f>
        <v>#REF!</v>
      </c>
      <c r="BG72" s="14" t="e">
        <f>#REF!-BE72</f>
        <v>#REF!</v>
      </c>
      <c r="BH72" s="14">
        <v>1</v>
      </c>
      <c r="BI72" s="14"/>
      <c r="BJ72" s="14">
        <v>0</v>
      </c>
      <c r="BK72" s="14"/>
      <c r="BL72" s="14">
        <v>7</v>
      </c>
      <c r="BM72" s="14"/>
      <c r="BN72" s="5" t="e">
        <f>#REF!*11</f>
        <v>#REF!</v>
      </c>
      <c r="BO72" s="6"/>
      <c r="BP72" s="7"/>
      <c r="BQ72" s="8"/>
      <c r="BR72" s="8"/>
      <c r="BS72" s="8"/>
      <c r="BT72" s="8"/>
      <c r="BU72" s="8"/>
      <c r="BV72" s="9"/>
      <c r="BW72" s="10"/>
      <c r="BX72" s="11"/>
      <c r="BY72" s="14"/>
      <c r="BZ72" s="14"/>
      <c r="CA72" s="14"/>
      <c r="CB72" s="14"/>
      <c r="CC72" s="14"/>
      <c r="CD72" s="14"/>
      <c r="CE72" s="12" t="s">
        <v>192</v>
      </c>
      <c r="CF72" s="28">
        <v>44288</v>
      </c>
      <c r="CG72" s="13" t="s">
        <v>200</v>
      </c>
      <c r="CH72" s="13"/>
      <c r="CI72" s="13"/>
    </row>
    <row r="73" spans="1:87" hidden="1" x14ac:dyDescent="0.25">
      <c r="A73" s="14" t="s">
        <v>201</v>
      </c>
      <c r="B73" s="14" t="s">
        <v>202</v>
      </c>
      <c r="C73" s="14" t="s">
        <v>202</v>
      </c>
      <c r="D73" s="15" t="s">
        <v>90</v>
      </c>
      <c r="E73" s="15" t="s">
        <v>90</v>
      </c>
      <c r="F73" s="16" t="e">
        <f>IF(BB73="S",
IF(#REF!+BJ73=2012,
IF(#REF!=1,"12-13/1",
IF(#REF!=2,"12-13/2",
IF(#REF!=3,"13-14/1",
IF(#REF!=4,"13-14/2","Hata1")))),
IF(#REF!+BJ73=2013,
IF(#REF!=1,"13-14/1",
IF(#REF!=2,"13-14/2",
IF(#REF!=3,"14-15/1",
IF(#REF!=4,"14-15/2","Hata2")))),
IF(#REF!+BJ73=2014,
IF(#REF!=1,"14-15/1",
IF(#REF!=2,"14-15/2",
IF(#REF!=3,"15-16/1",
IF(#REF!=4,"15-16/2","Hata3")))),
IF(#REF!+BJ73=2015,
IF(#REF!=1,"15-16/1",
IF(#REF!=2,"15-16/2",
IF(#REF!=3,"16-17/1",
IF(#REF!=4,"16-17/2","Hata4")))),
IF(#REF!+BJ73=2016,
IF(#REF!=1,"16-17/1",
IF(#REF!=2,"16-17/2",
IF(#REF!=3,"17-18/1",
IF(#REF!=4,"17-18/2","Hata5")))),
IF(#REF!+BJ73=2017,
IF(#REF!=1,"17-18/1",
IF(#REF!=2,"17-18/2",
IF(#REF!=3,"18-19/1",
IF(#REF!=4,"18-19/2","Hata6")))),
IF(#REF!+BJ73=2018,
IF(#REF!=1,"18-19/1",
IF(#REF!=2,"18-19/2",
IF(#REF!=3,"19-20/1",
IF(#REF!=4,"19-20/2","Hata7")))),
IF(#REF!+BJ73=2019,
IF(#REF!=1,"19-20/1",
IF(#REF!=2,"19-20/2",
IF(#REF!=3,"20-21/1",
IF(#REF!=4,"20-21/2","Hata8")))),
IF(#REF!+BJ73=2020,
IF(#REF!=1,"20-21/1",
IF(#REF!=2,"20-21/2",
IF(#REF!=3,"21-22/1",
IF(#REF!=4,"21-22/2","Hata9")))),
IF(#REF!+BJ73=2021,
IF(#REF!=1,"21-22/1",
IF(#REF!=2,"21-22/2",
IF(#REF!=3,"22-23/1",
IF(#REF!=4,"22-23/2","Hata10")))),
IF(#REF!+BJ73=2022,
IF(#REF!=1,"22-23/1",
IF(#REF!=2,"22-23/2",
IF(#REF!=3,"23-24/1",
IF(#REF!=4,"23-24/2","Hata11")))),
IF(#REF!+BJ73=2023,
IF(#REF!=1,"23-24/1",
IF(#REF!=2,"23-24/2",
IF(#REF!=3,"24-25/1",
IF(#REF!=4,"24-25/2","Hata12")))),
)))))))))))),
IF(BB73="T",
IF(#REF!+BJ73=2012,
IF(#REF!=1,"12-13/1",
IF(#REF!=2,"12-13/2",
IF(#REF!=3,"12-13/3",
IF(#REF!=4,"13-14/1",
IF(#REF!=5,"13-14/2",
IF(#REF!=6,"13-14/3","Hata1")))))),
IF(#REF!+BJ73=2013,
IF(#REF!=1,"13-14/1",
IF(#REF!=2,"13-14/2",
IF(#REF!=3,"13-14/3",
IF(#REF!=4,"14-15/1",
IF(#REF!=5,"14-15/2",
IF(#REF!=6,"14-15/3","Hata2")))))),
IF(#REF!+BJ73=2014,
IF(#REF!=1,"14-15/1",
IF(#REF!=2,"14-15/2",
IF(#REF!=3,"14-15/3",
IF(#REF!=4,"15-16/1",
IF(#REF!=5,"15-16/2",
IF(#REF!=6,"15-16/3","Hata3")))))),
IF(AND(#REF!+#REF!&gt;2014,#REF!+#REF!&lt;2015,BJ73=1),
IF(#REF!=0.1,"14-15/0.1",
IF(#REF!=0.2,"14-15/0.2",
IF(#REF!=0.3,"14-15/0.3","Hata4"))),
IF(#REF!+BJ73=2015,
IF(#REF!=1,"15-16/1",
IF(#REF!=2,"15-16/2",
IF(#REF!=3,"15-16/3",
IF(#REF!=4,"16-17/1",
IF(#REF!=5,"16-17/2",
IF(#REF!=6,"16-17/3","Hata5")))))),
IF(#REF!+BJ73=2016,
IF(#REF!=1,"16-17/1",
IF(#REF!=2,"16-17/2",
IF(#REF!=3,"16-17/3",
IF(#REF!=4,"17-18/1",
IF(#REF!=5,"17-18/2",
IF(#REF!=6,"17-18/3","Hata6")))))),
IF(#REF!+BJ73=2017,
IF(#REF!=1,"17-18/1",
IF(#REF!=2,"17-18/2",
IF(#REF!=3,"17-18/3",
IF(#REF!=4,"18-19/1",
IF(#REF!=5,"18-19/2",
IF(#REF!=6,"18-19/3","Hata7")))))),
IF(#REF!+BJ73=2018,
IF(#REF!=1,"18-19/1",
IF(#REF!=2,"18-19/2",
IF(#REF!=3,"18-19/3",
IF(#REF!=4,"19-20/1",
IF(#REF!=5," 19-20/2",
IF(#REF!=6,"19-20/3","Hata8")))))),
IF(#REF!+BJ73=2019,
IF(#REF!=1,"19-20/1",
IF(#REF!=2,"19-20/2",
IF(#REF!=3,"19-20/3",
IF(#REF!=4,"20-21/1",
IF(#REF!=5,"20-21/2",
IF(#REF!=6,"20-21/3","Hata9")))))),
IF(#REF!+BJ73=2020,
IF(#REF!=1,"20-21/1",
IF(#REF!=2,"20-21/2",
IF(#REF!=3,"20-21/3",
IF(#REF!=4,"21-22/1",
IF(#REF!=5,"21-22/2",
IF(#REF!=6,"21-22/3","Hata10")))))),
IF(#REF!+BJ73=2021,
IF(#REF!=1,"21-22/1",
IF(#REF!=2,"21-22/2",
IF(#REF!=3,"21-22/3",
IF(#REF!=4,"22-23/1",
IF(#REF!=5,"22-23/2",
IF(#REF!=6,"22-23/3","Hata11")))))),
IF(#REF!+BJ73=2022,
IF(#REF!=1,"22-23/1",
IF(#REF!=2,"22-23/2",
IF(#REF!=3,"22-23/3",
IF(#REF!=4,"23-24/1",
IF(#REF!=5,"23-24/2",
IF(#REF!=6,"23-24/3","Hata12")))))),
IF(#REF!+BJ73=2023,
IF(#REF!=1,"23-24/1",
IF(#REF!=2,"23-24/2",
IF(#REF!=3,"23-24/3",
IF(#REF!=4,"24-25/1",
IF(#REF!=5,"24-25/2",
IF(#REF!=6,"24-25/3","Hata13")))))),
))))))))))))))
)</f>
        <v>#REF!</v>
      </c>
      <c r="G73" s="15"/>
      <c r="H73" s="14" t="s">
        <v>184</v>
      </c>
      <c r="I73" s="14">
        <v>54697</v>
      </c>
      <c r="J73" s="14" t="s">
        <v>185</v>
      </c>
      <c r="Q73" s="14" t="s">
        <v>203</v>
      </c>
      <c r="R73" s="14" t="s">
        <v>203</v>
      </c>
      <c r="S73" s="16">
        <v>4</v>
      </c>
      <c r="T73" s="14">
        <f>VLOOKUP($S73,[1]sistem!$I$3:$L$10,2,FALSE)</f>
        <v>0</v>
      </c>
      <c r="U73" s="14">
        <f>VLOOKUP($S73,[1]sistem!$I$3:$L$10,3,FALSE)</f>
        <v>1</v>
      </c>
      <c r="V73" s="14">
        <f>VLOOKUP($S73,[1]sistem!$I$3:$L$10,4,FALSE)</f>
        <v>1</v>
      </c>
      <c r="W73" s="14" t="e">
        <f>VLOOKUP($BB73,[1]sistem!$I$13:$L$14,2,FALSE)*#REF!</f>
        <v>#REF!</v>
      </c>
      <c r="X73" s="14" t="e">
        <f>VLOOKUP($BB73,[1]sistem!$I$13:$L$14,3,FALSE)*#REF!</f>
        <v>#REF!</v>
      </c>
      <c r="Y73" s="14" t="e">
        <f>VLOOKUP($BB73,[1]sistem!$I$13:$L$14,4,FALSE)*#REF!</f>
        <v>#REF!</v>
      </c>
      <c r="Z73" s="14" t="e">
        <f t="shared" si="13"/>
        <v>#REF!</v>
      </c>
      <c r="AA73" s="14" t="e">
        <f t="shared" si="13"/>
        <v>#REF!</v>
      </c>
      <c r="AB73" s="14" t="e">
        <f t="shared" si="13"/>
        <v>#REF!</v>
      </c>
      <c r="AC73" s="14" t="e">
        <f t="shared" si="14"/>
        <v>#REF!</v>
      </c>
      <c r="AD73" s="14">
        <f>VLOOKUP(BB73,[1]sistem!$I$18:$J$19,2,FALSE)</f>
        <v>11</v>
      </c>
      <c r="AE73" s="14">
        <v>0.25</v>
      </c>
      <c r="AF73" s="14">
        <f>VLOOKUP($S73,[1]sistem!$I$3:$M$10,5,FALSE)</f>
        <v>1</v>
      </c>
      <c r="AI73" s="14" t="e">
        <f>(#REF!+#REF!)*AD73</f>
        <v>#REF!</v>
      </c>
      <c r="AJ73" s="14">
        <f>VLOOKUP($S73,[1]sistem!$I$3:$N$10,6,FALSE)</f>
        <v>2</v>
      </c>
      <c r="AK73" s="14">
        <v>2</v>
      </c>
      <c r="AL73" s="14">
        <f t="shared" si="15"/>
        <v>4</v>
      </c>
      <c r="AM73" s="14">
        <f>VLOOKUP($BB73,[1]sistem!$I$18:$K$19,3,FALSE)</f>
        <v>11</v>
      </c>
      <c r="AN73" s="14" t="e">
        <f>AM73*#REF!</f>
        <v>#REF!</v>
      </c>
      <c r="AO73" s="14" t="e">
        <f t="shared" si="16"/>
        <v>#REF!</v>
      </c>
      <c r="AP73" s="14">
        <f t="shared" si="17"/>
        <v>25</v>
      </c>
      <c r="AQ73" s="14" t="e">
        <f t="shared" si="18"/>
        <v>#REF!</v>
      </c>
      <c r="AR73" s="14" t="e">
        <f>ROUND(AQ73-#REF!,0)</f>
        <v>#REF!</v>
      </c>
      <c r="AS73" s="14">
        <f>IF(BB73="s",IF(S73=0,0,
IF(S73=1,#REF!*4*4,
IF(S73=2,0,
IF(S73=3,#REF!*4*2,
IF(S73=4,0,
IF(S73=5,0,
IF(S73=6,0,
IF(S73=7,0)))))))),
IF(BB73="t",
IF(S73=0,0,
IF(S73=1,#REF!*4*4*0.8,
IF(S73=2,0,
IF(S73=3,#REF!*4*2*0.8,
IF(S73=4,0,
IF(S73=5,0,
IF(S73=6,0,
IF(S73=7,0))))))))))</f>
        <v>0</v>
      </c>
      <c r="AT73" s="14" t="e">
        <f>IF(BB73="s",
IF(S73=0,0,
IF(S73=1,0,
IF(S73=2,#REF!*4*2,
IF(S73=3,#REF!*4,
IF(S73=4,#REF!*4,
IF(S73=5,0,
IF(S73=6,0,
IF(S73=7,#REF!*4)))))))),
IF(BB73="t",
IF(S73=0,0,
IF(S73=1,0,
IF(S73=2,#REF!*4*2*0.8,
IF(S73=3,#REF!*4*0.8,
IF(S73=4,#REF!*4*0.8,
IF(S73=5,0,
IF(S73=6,0,
IF(S73=7,#REF!*4))))))))))</f>
        <v>#REF!</v>
      </c>
      <c r="AU73" s="14" t="e">
        <f>IF(BB73="s",
IF(S73=0,0,
IF(S73=1,#REF!*2,
IF(S73=2,#REF!*2,
IF(S73=3,#REF!*2,
IF(S73=4,#REF!*2,
IF(S73=5,#REF!*2,
IF(S73=6,#REF!*2,
IF(S73=7,#REF!*2)))))))),
IF(BB73="t",
IF(S73=0,#REF!*2*0.8,
IF(S73=1,#REF!*2*0.8,
IF(S73=2,#REF!*2*0.8,
IF(S73=3,#REF!*2*0.8,
IF(S73=4,#REF!*2*0.8,
IF(S73=5,#REF!*2*0.8,
IF(S73=6,#REF!*1*0.8,
IF(S73=7,#REF!*2))))))))))</f>
        <v>#REF!</v>
      </c>
      <c r="AV73" s="14" t="e">
        <f t="shared" si="19"/>
        <v>#REF!</v>
      </c>
      <c r="AW73" s="14" t="e">
        <f>IF(BB73="s",
IF(S73=0,0,
IF(S73=1,(14-2)*(#REF!+#REF!)/4*4,
IF(S73=2,(14-2)*(#REF!+#REF!)/4*2,
IF(S73=3,(14-2)*(#REF!+#REF!)/4*3,
IF(S73=4,(14-2)*(#REF!+#REF!)/4,
IF(S73=5,(14-2)*#REF!/4,
IF(S73=6,0,
IF(S73=7,(14)*#REF!)))))))),
IF(BB73="t",
IF(S73=0,0,
IF(S73=1,(11-2)*(#REF!+#REF!)/4*4,
IF(S73=2,(11-2)*(#REF!+#REF!)/4*2,
IF(S73=3,(11-2)*(#REF!+#REF!)/4*3,
IF(S73=4,(11-2)*(#REF!+#REF!)/4,
IF(S73=5,(11-2)*#REF!/4,
IF(S73=6,0,
IF(S73=7,(11)*#REF!))))))))))</f>
        <v>#REF!</v>
      </c>
      <c r="AX73" s="14" t="e">
        <f t="shared" si="20"/>
        <v>#REF!</v>
      </c>
      <c r="AY73" s="14">
        <f t="shared" si="21"/>
        <v>8</v>
      </c>
      <c r="AZ73" s="14">
        <f t="shared" si="22"/>
        <v>4</v>
      </c>
      <c r="BA73" s="14" t="e">
        <f t="shared" si="23"/>
        <v>#REF!</v>
      </c>
      <c r="BB73" s="14" t="s">
        <v>186</v>
      </c>
      <c r="BC73" s="14" t="e">
        <f>IF(BI73="A",0,IF(BB73="s",14*#REF!,IF(BB73="T",11*#REF!,"HATA")))</f>
        <v>#REF!</v>
      </c>
      <c r="BD73" s="14" t="e">
        <f t="shared" si="24"/>
        <v>#REF!</v>
      </c>
      <c r="BE73" s="14" t="e">
        <f t="shared" si="25"/>
        <v>#REF!</v>
      </c>
      <c r="BF73" s="14" t="e">
        <f>IF(BE73-#REF!=0,"DOĞRU","YANLIŞ")</f>
        <v>#REF!</v>
      </c>
      <c r="BG73" s="14" t="e">
        <f>#REF!-BE73</f>
        <v>#REF!</v>
      </c>
      <c r="BH73" s="14">
        <v>0</v>
      </c>
      <c r="BJ73" s="14">
        <v>0</v>
      </c>
      <c r="BL73" s="14">
        <v>4</v>
      </c>
      <c r="BN73" s="5" t="e">
        <f>#REF!*11</f>
        <v>#REF!</v>
      </c>
      <c r="BO73" s="6"/>
      <c r="BP73" s="7"/>
      <c r="BQ73" s="8"/>
      <c r="BR73" s="8"/>
      <c r="BS73" s="8"/>
      <c r="BT73" s="8"/>
      <c r="BU73" s="8"/>
      <c r="BV73" s="9"/>
      <c r="BW73" s="10"/>
      <c r="BX73" s="11"/>
      <c r="CE73" s="8"/>
      <c r="CF73" s="17"/>
      <c r="CG73" s="17"/>
      <c r="CH73" s="17"/>
      <c r="CI73" s="17"/>
    </row>
    <row r="74" spans="1:87" hidden="1" x14ac:dyDescent="0.25">
      <c r="A74" s="14" t="s">
        <v>204</v>
      </c>
      <c r="B74" s="14" t="s">
        <v>205</v>
      </c>
      <c r="C74" s="14" t="s">
        <v>205</v>
      </c>
      <c r="D74" s="15" t="s">
        <v>90</v>
      </c>
      <c r="E74" s="15" t="s">
        <v>90</v>
      </c>
      <c r="F74" s="16" t="e">
        <f>IF(BB74="S",
IF(#REF!+BJ74=2012,
IF(#REF!=1,"12-13/1",
IF(#REF!=2,"12-13/2",
IF(#REF!=3,"13-14/1",
IF(#REF!=4,"13-14/2","Hata1")))),
IF(#REF!+BJ74=2013,
IF(#REF!=1,"13-14/1",
IF(#REF!=2,"13-14/2",
IF(#REF!=3,"14-15/1",
IF(#REF!=4,"14-15/2","Hata2")))),
IF(#REF!+BJ74=2014,
IF(#REF!=1,"14-15/1",
IF(#REF!=2,"14-15/2",
IF(#REF!=3,"15-16/1",
IF(#REF!=4,"15-16/2","Hata3")))),
IF(#REF!+BJ74=2015,
IF(#REF!=1,"15-16/1",
IF(#REF!=2,"15-16/2",
IF(#REF!=3,"16-17/1",
IF(#REF!=4,"16-17/2","Hata4")))),
IF(#REF!+BJ74=2016,
IF(#REF!=1,"16-17/1",
IF(#REF!=2,"16-17/2",
IF(#REF!=3,"17-18/1",
IF(#REF!=4,"17-18/2","Hata5")))),
IF(#REF!+BJ74=2017,
IF(#REF!=1,"17-18/1",
IF(#REF!=2,"17-18/2",
IF(#REF!=3,"18-19/1",
IF(#REF!=4,"18-19/2","Hata6")))),
IF(#REF!+BJ74=2018,
IF(#REF!=1,"18-19/1",
IF(#REF!=2,"18-19/2",
IF(#REF!=3,"19-20/1",
IF(#REF!=4,"19-20/2","Hata7")))),
IF(#REF!+BJ74=2019,
IF(#REF!=1,"19-20/1",
IF(#REF!=2,"19-20/2",
IF(#REF!=3,"20-21/1",
IF(#REF!=4,"20-21/2","Hata8")))),
IF(#REF!+BJ74=2020,
IF(#REF!=1,"20-21/1",
IF(#REF!=2,"20-21/2",
IF(#REF!=3,"21-22/1",
IF(#REF!=4,"21-22/2","Hata9")))),
IF(#REF!+BJ74=2021,
IF(#REF!=1,"21-22/1",
IF(#REF!=2,"21-22/2",
IF(#REF!=3,"22-23/1",
IF(#REF!=4,"22-23/2","Hata10")))),
IF(#REF!+BJ74=2022,
IF(#REF!=1,"22-23/1",
IF(#REF!=2,"22-23/2",
IF(#REF!=3,"23-24/1",
IF(#REF!=4,"23-24/2","Hata11")))),
IF(#REF!+BJ74=2023,
IF(#REF!=1,"23-24/1",
IF(#REF!=2,"23-24/2",
IF(#REF!=3,"24-25/1",
IF(#REF!=4,"24-25/2","Hata12")))),
)))))))))))),
IF(BB74="T",
IF(#REF!+BJ74=2012,
IF(#REF!=1,"12-13/1",
IF(#REF!=2,"12-13/2",
IF(#REF!=3,"12-13/3",
IF(#REF!=4,"13-14/1",
IF(#REF!=5,"13-14/2",
IF(#REF!=6,"13-14/3","Hata1")))))),
IF(#REF!+BJ74=2013,
IF(#REF!=1,"13-14/1",
IF(#REF!=2,"13-14/2",
IF(#REF!=3,"13-14/3",
IF(#REF!=4,"14-15/1",
IF(#REF!=5,"14-15/2",
IF(#REF!=6,"14-15/3","Hata2")))))),
IF(#REF!+BJ74=2014,
IF(#REF!=1,"14-15/1",
IF(#REF!=2,"14-15/2",
IF(#REF!=3,"14-15/3",
IF(#REF!=4,"15-16/1",
IF(#REF!=5,"15-16/2",
IF(#REF!=6,"15-16/3","Hata3")))))),
IF(AND(#REF!+#REF!&gt;2014,#REF!+#REF!&lt;2015,BJ74=1),
IF(#REF!=0.1,"14-15/0.1",
IF(#REF!=0.2,"14-15/0.2",
IF(#REF!=0.3,"14-15/0.3","Hata4"))),
IF(#REF!+BJ74=2015,
IF(#REF!=1,"15-16/1",
IF(#REF!=2,"15-16/2",
IF(#REF!=3,"15-16/3",
IF(#REF!=4,"16-17/1",
IF(#REF!=5,"16-17/2",
IF(#REF!=6,"16-17/3","Hata5")))))),
IF(#REF!+BJ74=2016,
IF(#REF!=1,"16-17/1",
IF(#REF!=2,"16-17/2",
IF(#REF!=3,"16-17/3",
IF(#REF!=4,"17-18/1",
IF(#REF!=5,"17-18/2",
IF(#REF!=6,"17-18/3","Hata6")))))),
IF(#REF!+BJ74=2017,
IF(#REF!=1,"17-18/1",
IF(#REF!=2,"17-18/2",
IF(#REF!=3,"17-18/3",
IF(#REF!=4,"18-19/1",
IF(#REF!=5,"18-19/2",
IF(#REF!=6,"18-19/3","Hata7")))))),
IF(#REF!+BJ74=2018,
IF(#REF!=1,"18-19/1",
IF(#REF!=2,"18-19/2",
IF(#REF!=3,"18-19/3",
IF(#REF!=4,"19-20/1",
IF(#REF!=5," 19-20/2",
IF(#REF!=6,"19-20/3","Hata8")))))),
IF(#REF!+BJ74=2019,
IF(#REF!=1,"19-20/1",
IF(#REF!=2,"19-20/2",
IF(#REF!=3,"19-20/3",
IF(#REF!=4,"20-21/1",
IF(#REF!=5,"20-21/2",
IF(#REF!=6,"20-21/3","Hata9")))))),
IF(#REF!+BJ74=2020,
IF(#REF!=1,"20-21/1",
IF(#REF!=2,"20-21/2",
IF(#REF!=3,"20-21/3",
IF(#REF!=4,"21-22/1",
IF(#REF!=5,"21-22/2",
IF(#REF!=6,"21-22/3","Hata10")))))),
IF(#REF!+BJ74=2021,
IF(#REF!=1,"21-22/1",
IF(#REF!=2,"21-22/2",
IF(#REF!=3,"21-22/3",
IF(#REF!=4,"22-23/1",
IF(#REF!=5,"22-23/2",
IF(#REF!=6,"22-23/3","Hata11")))))),
IF(#REF!+BJ74=2022,
IF(#REF!=1,"22-23/1",
IF(#REF!=2,"22-23/2",
IF(#REF!=3,"22-23/3",
IF(#REF!=4,"23-24/1",
IF(#REF!=5,"23-24/2",
IF(#REF!=6,"23-24/3","Hata12")))))),
IF(#REF!+BJ74=2023,
IF(#REF!=1,"23-24/1",
IF(#REF!=2,"23-24/2",
IF(#REF!=3,"23-24/3",
IF(#REF!=4,"24-25/1",
IF(#REF!=5,"24-25/2",
IF(#REF!=6,"24-25/3","Hata13")))))),
))))))))))))))
)</f>
        <v>#REF!</v>
      </c>
      <c r="G74" s="15"/>
      <c r="H74" s="14" t="s">
        <v>184</v>
      </c>
      <c r="I74" s="14">
        <v>54697</v>
      </c>
      <c r="J74" s="14" t="s">
        <v>185</v>
      </c>
      <c r="Q74" s="14" t="s">
        <v>206</v>
      </c>
      <c r="R74" s="14" t="s">
        <v>206</v>
      </c>
      <c r="S74" s="16">
        <v>6</v>
      </c>
      <c r="T74" s="14">
        <f>VLOOKUP($S74,[1]sistem!$I$3:$L$10,2,FALSE)</f>
        <v>0</v>
      </c>
      <c r="U74" s="14">
        <f>VLOOKUP($S74,[1]sistem!$I$3:$L$10,3,FALSE)</f>
        <v>0</v>
      </c>
      <c r="V74" s="14">
        <f>VLOOKUP($S74,[1]sistem!$I$3:$L$10,4,FALSE)</f>
        <v>1</v>
      </c>
      <c r="W74" s="14" t="e">
        <f>VLOOKUP($BB74,[1]sistem!$I$13:$L$14,2,FALSE)*#REF!</f>
        <v>#REF!</v>
      </c>
      <c r="X74" s="14" t="e">
        <f>VLOOKUP($BB74,[1]sistem!$I$13:$L$14,3,FALSE)*#REF!</f>
        <v>#REF!</v>
      </c>
      <c r="Y74" s="14" t="e">
        <f>VLOOKUP($BB74,[1]sistem!$I$13:$L$14,4,FALSE)*#REF!</f>
        <v>#REF!</v>
      </c>
      <c r="Z74" s="14" t="e">
        <f t="shared" si="13"/>
        <v>#REF!</v>
      </c>
      <c r="AA74" s="14" t="e">
        <f t="shared" si="13"/>
        <v>#REF!</v>
      </c>
      <c r="AB74" s="14" t="e">
        <f t="shared" si="13"/>
        <v>#REF!</v>
      </c>
      <c r="AC74" s="14" t="e">
        <f t="shared" si="14"/>
        <v>#REF!</v>
      </c>
      <c r="AD74" s="14">
        <f>VLOOKUP(BB74,[1]sistem!$I$18:$J$19,2,FALSE)</f>
        <v>11</v>
      </c>
      <c r="AE74" s="14">
        <v>0.25</v>
      </c>
      <c r="AF74" s="14">
        <f>VLOOKUP($S74,[1]sistem!$I$3:$M$10,5,FALSE)</f>
        <v>0</v>
      </c>
      <c r="AI74" s="14" t="e">
        <f>(#REF!+#REF!)*AD74</f>
        <v>#REF!</v>
      </c>
      <c r="AJ74" s="14">
        <f>VLOOKUP($S74,[1]sistem!$I$3:$N$10,6,FALSE)</f>
        <v>1</v>
      </c>
      <c r="AK74" s="14">
        <v>2</v>
      </c>
      <c r="AL74" s="14">
        <f t="shared" si="15"/>
        <v>2</v>
      </c>
      <c r="AM74" s="14">
        <f>VLOOKUP($BB74,[1]sistem!$I$18:$K$19,3,FALSE)</f>
        <v>11</v>
      </c>
      <c r="AN74" s="14" t="e">
        <f>AM74*#REF!</f>
        <v>#REF!</v>
      </c>
      <c r="AO74" s="14" t="e">
        <f t="shared" si="16"/>
        <v>#REF!</v>
      </c>
      <c r="AP74" s="14">
        <f t="shared" si="17"/>
        <v>25</v>
      </c>
      <c r="AQ74" s="14" t="e">
        <f t="shared" si="18"/>
        <v>#REF!</v>
      </c>
      <c r="AR74" s="14" t="e">
        <f>ROUND(AQ74-#REF!,0)</f>
        <v>#REF!</v>
      </c>
      <c r="AS74" s="14">
        <f>IF(BB74="s",IF(S74=0,0,
IF(S74=1,#REF!*4*4,
IF(S74=2,0,
IF(S74=3,#REF!*4*2,
IF(S74=4,0,
IF(S74=5,0,
IF(S74=6,0,
IF(S74=7,0)))))))),
IF(BB74="t",
IF(S74=0,0,
IF(S74=1,#REF!*4*4*0.8,
IF(S74=2,0,
IF(S74=3,#REF!*4*2*0.8,
IF(S74=4,0,
IF(S74=5,0,
IF(S74=6,0,
IF(S74=7,0))))))))))</f>
        <v>0</v>
      </c>
      <c r="AT74" s="14">
        <f>IF(BB74="s",
IF(S74=0,0,
IF(S74=1,0,
IF(S74=2,#REF!*4*2,
IF(S74=3,#REF!*4,
IF(S74=4,#REF!*4,
IF(S74=5,0,
IF(S74=6,0,
IF(S74=7,#REF!*4)))))))),
IF(BB74="t",
IF(S74=0,0,
IF(S74=1,0,
IF(S74=2,#REF!*4*2*0.8,
IF(S74=3,#REF!*4*0.8,
IF(S74=4,#REF!*4*0.8,
IF(S74=5,0,
IF(S74=6,0,
IF(S74=7,#REF!*4))))))))))</f>
        <v>0</v>
      </c>
      <c r="AU74" s="14" t="e">
        <f>IF(BB74="s",
IF(S74=0,0,
IF(S74=1,#REF!*2,
IF(S74=2,#REF!*2,
IF(S74=3,#REF!*2,
IF(S74=4,#REF!*2,
IF(S74=5,#REF!*2,
IF(S74=6,#REF!*2,
IF(S74=7,#REF!*2)))))))),
IF(BB74="t",
IF(S74=0,#REF!*2*0.8,
IF(S74=1,#REF!*2*0.8,
IF(S74=2,#REF!*2*0.8,
IF(S74=3,#REF!*2*0.8,
IF(S74=4,#REF!*2*0.8,
IF(S74=5,#REF!*2*0.8,
IF(S74=6,#REF!*1*0.8,
IF(S74=7,#REF!*2))))))))))</f>
        <v>#REF!</v>
      </c>
      <c r="AV74" s="14" t="e">
        <f t="shared" si="19"/>
        <v>#REF!</v>
      </c>
      <c r="AW74" s="14">
        <f>IF(BB74="s",
IF(S74=0,0,
IF(S74=1,(14-2)*(#REF!+#REF!)/4*4,
IF(S74=2,(14-2)*(#REF!+#REF!)/4*2,
IF(S74=3,(14-2)*(#REF!+#REF!)/4*3,
IF(S74=4,(14-2)*(#REF!+#REF!)/4,
IF(S74=5,(14-2)*#REF!/4,
IF(S74=6,0,
IF(S74=7,(14)*#REF!)))))))),
IF(BB74="t",
IF(S74=0,0,
IF(S74=1,(11-2)*(#REF!+#REF!)/4*4,
IF(S74=2,(11-2)*(#REF!+#REF!)/4*2,
IF(S74=3,(11-2)*(#REF!+#REF!)/4*3,
IF(S74=4,(11-2)*(#REF!+#REF!)/4,
IF(S74=5,(11-2)*#REF!/4,
IF(S74=6,0,
IF(S74=7,(11)*#REF!))))))))))</f>
        <v>0</v>
      </c>
      <c r="AX74" s="14" t="e">
        <f t="shared" si="20"/>
        <v>#REF!</v>
      </c>
      <c r="AY74" s="14">
        <f t="shared" si="21"/>
        <v>2</v>
      </c>
      <c r="AZ74" s="14">
        <f t="shared" si="22"/>
        <v>0</v>
      </c>
      <c r="BA74" s="14" t="e">
        <f t="shared" si="23"/>
        <v>#REF!</v>
      </c>
      <c r="BB74" s="14" t="s">
        <v>186</v>
      </c>
      <c r="BC74" s="14" t="e">
        <f>IF(BI74="A",0,IF(BB74="s",14*#REF!,IF(BB74="T",11*#REF!,"HATA")))</f>
        <v>#REF!</v>
      </c>
      <c r="BD74" s="14" t="e">
        <f t="shared" si="24"/>
        <v>#REF!</v>
      </c>
      <c r="BE74" s="14" t="e">
        <f t="shared" si="25"/>
        <v>#REF!</v>
      </c>
      <c r="BF74" s="14" t="e">
        <f>IF(BE74-#REF!=0,"DOĞRU","YANLIŞ")</f>
        <v>#REF!</v>
      </c>
      <c r="BG74" s="14" t="e">
        <f>#REF!-BE74</f>
        <v>#REF!</v>
      </c>
      <c r="BH74" s="14">
        <v>0</v>
      </c>
      <c r="BJ74" s="14">
        <v>0</v>
      </c>
      <c r="BL74" s="14">
        <v>6</v>
      </c>
      <c r="BN74" s="5" t="e">
        <f>#REF!*11</f>
        <v>#REF!</v>
      </c>
      <c r="BO74" s="30">
        <v>44</v>
      </c>
      <c r="BP74" s="21"/>
      <c r="BQ74" s="22"/>
      <c r="BR74" s="22"/>
      <c r="BS74" s="22" t="s">
        <v>192</v>
      </c>
      <c r="BT74" s="22"/>
      <c r="BU74" s="22"/>
      <c r="BV74" s="23" t="s">
        <v>193</v>
      </c>
      <c r="BW74" s="24" t="s">
        <v>194</v>
      </c>
      <c r="BX74" s="25" t="s">
        <v>195</v>
      </c>
      <c r="CE74" s="8"/>
      <c r="CF74" s="17"/>
      <c r="CG74" s="17"/>
      <c r="CH74" s="17"/>
      <c r="CI74" s="17"/>
    </row>
    <row r="75" spans="1:87" hidden="1" x14ac:dyDescent="0.25">
      <c r="A75" s="14" t="s">
        <v>207</v>
      </c>
      <c r="B75" s="14" t="s">
        <v>132</v>
      </c>
      <c r="C75" s="14" t="s">
        <v>132</v>
      </c>
      <c r="D75" s="15" t="s">
        <v>90</v>
      </c>
      <c r="E75" s="15" t="s">
        <v>90</v>
      </c>
      <c r="F75" s="16" t="e">
        <f>IF(BB75="S",
IF(#REF!+BJ75=2012,
IF(#REF!=1,"12-13/1",
IF(#REF!=2,"12-13/2",
IF(#REF!=3,"13-14/1",
IF(#REF!=4,"13-14/2","Hata1")))),
IF(#REF!+BJ75=2013,
IF(#REF!=1,"13-14/1",
IF(#REF!=2,"13-14/2",
IF(#REF!=3,"14-15/1",
IF(#REF!=4,"14-15/2","Hata2")))),
IF(#REF!+BJ75=2014,
IF(#REF!=1,"14-15/1",
IF(#REF!=2,"14-15/2",
IF(#REF!=3,"15-16/1",
IF(#REF!=4,"15-16/2","Hata3")))),
IF(#REF!+BJ75=2015,
IF(#REF!=1,"15-16/1",
IF(#REF!=2,"15-16/2",
IF(#REF!=3,"16-17/1",
IF(#REF!=4,"16-17/2","Hata4")))),
IF(#REF!+BJ75=2016,
IF(#REF!=1,"16-17/1",
IF(#REF!=2,"16-17/2",
IF(#REF!=3,"17-18/1",
IF(#REF!=4,"17-18/2","Hata5")))),
IF(#REF!+BJ75=2017,
IF(#REF!=1,"17-18/1",
IF(#REF!=2,"17-18/2",
IF(#REF!=3,"18-19/1",
IF(#REF!=4,"18-19/2","Hata6")))),
IF(#REF!+BJ75=2018,
IF(#REF!=1,"18-19/1",
IF(#REF!=2,"18-19/2",
IF(#REF!=3,"19-20/1",
IF(#REF!=4,"19-20/2","Hata7")))),
IF(#REF!+BJ75=2019,
IF(#REF!=1,"19-20/1",
IF(#REF!=2,"19-20/2",
IF(#REF!=3,"20-21/1",
IF(#REF!=4,"20-21/2","Hata8")))),
IF(#REF!+BJ75=2020,
IF(#REF!=1,"20-21/1",
IF(#REF!=2,"20-21/2",
IF(#REF!=3,"21-22/1",
IF(#REF!=4,"21-22/2","Hata9")))),
IF(#REF!+BJ75=2021,
IF(#REF!=1,"21-22/1",
IF(#REF!=2,"21-22/2",
IF(#REF!=3,"22-23/1",
IF(#REF!=4,"22-23/2","Hata10")))),
IF(#REF!+BJ75=2022,
IF(#REF!=1,"22-23/1",
IF(#REF!=2,"22-23/2",
IF(#REF!=3,"23-24/1",
IF(#REF!=4,"23-24/2","Hata11")))),
IF(#REF!+BJ75=2023,
IF(#REF!=1,"23-24/1",
IF(#REF!=2,"23-24/2",
IF(#REF!=3,"24-25/1",
IF(#REF!=4,"24-25/2","Hata12")))),
)))))))))))),
IF(BB75="T",
IF(#REF!+BJ75=2012,
IF(#REF!=1,"12-13/1",
IF(#REF!=2,"12-13/2",
IF(#REF!=3,"12-13/3",
IF(#REF!=4,"13-14/1",
IF(#REF!=5,"13-14/2",
IF(#REF!=6,"13-14/3","Hata1")))))),
IF(#REF!+BJ75=2013,
IF(#REF!=1,"13-14/1",
IF(#REF!=2,"13-14/2",
IF(#REF!=3,"13-14/3",
IF(#REF!=4,"14-15/1",
IF(#REF!=5,"14-15/2",
IF(#REF!=6,"14-15/3","Hata2")))))),
IF(#REF!+BJ75=2014,
IF(#REF!=1,"14-15/1",
IF(#REF!=2,"14-15/2",
IF(#REF!=3,"14-15/3",
IF(#REF!=4,"15-16/1",
IF(#REF!=5,"15-16/2",
IF(#REF!=6,"15-16/3","Hata3")))))),
IF(AND(#REF!+#REF!&gt;2014,#REF!+#REF!&lt;2015,BJ75=1),
IF(#REF!=0.1,"14-15/0.1",
IF(#REF!=0.2,"14-15/0.2",
IF(#REF!=0.3,"14-15/0.3","Hata4"))),
IF(#REF!+BJ75=2015,
IF(#REF!=1,"15-16/1",
IF(#REF!=2,"15-16/2",
IF(#REF!=3,"15-16/3",
IF(#REF!=4,"16-17/1",
IF(#REF!=5,"16-17/2",
IF(#REF!=6,"16-17/3","Hata5")))))),
IF(#REF!+BJ75=2016,
IF(#REF!=1,"16-17/1",
IF(#REF!=2,"16-17/2",
IF(#REF!=3,"16-17/3",
IF(#REF!=4,"17-18/1",
IF(#REF!=5,"17-18/2",
IF(#REF!=6,"17-18/3","Hata6")))))),
IF(#REF!+BJ75=2017,
IF(#REF!=1,"17-18/1",
IF(#REF!=2,"17-18/2",
IF(#REF!=3,"17-18/3",
IF(#REF!=4,"18-19/1",
IF(#REF!=5,"18-19/2",
IF(#REF!=6,"18-19/3","Hata7")))))),
IF(#REF!+BJ75=2018,
IF(#REF!=1,"18-19/1",
IF(#REF!=2,"18-19/2",
IF(#REF!=3,"18-19/3",
IF(#REF!=4,"19-20/1",
IF(#REF!=5," 19-20/2",
IF(#REF!=6,"19-20/3","Hata8")))))),
IF(#REF!+BJ75=2019,
IF(#REF!=1,"19-20/1",
IF(#REF!=2,"19-20/2",
IF(#REF!=3,"19-20/3",
IF(#REF!=4,"20-21/1",
IF(#REF!=5,"20-21/2",
IF(#REF!=6,"20-21/3","Hata9")))))),
IF(#REF!+BJ75=2020,
IF(#REF!=1,"20-21/1",
IF(#REF!=2,"20-21/2",
IF(#REF!=3,"20-21/3",
IF(#REF!=4,"21-22/1",
IF(#REF!=5,"21-22/2",
IF(#REF!=6,"21-22/3","Hata10")))))),
IF(#REF!+BJ75=2021,
IF(#REF!=1,"21-22/1",
IF(#REF!=2,"21-22/2",
IF(#REF!=3,"21-22/3",
IF(#REF!=4,"22-23/1",
IF(#REF!=5,"22-23/2",
IF(#REF!=6,"22-23/3","Hata11")))))),
IF(#REF!+BJ75=2022,
IF(#REF!=1,"22-23/1",
IF(#REF!=2,"22-23/2",
IF(#REF!=3,"22-23/3",
IF(#REF!=4,"23-24/1",
IF(#REF!=5,"23-24/2",
IF(#REF!=6,"23-24/3","Hata12")))))),
IF(#REF!+BJ75=2023,
IF(#REF!=1,"23-24/1",
IF(#REF!=2,"23-24/2",
IF(#REF!=3,"23-24/3",
IF(#REF!=4,"24-25/1",
IF(#REF!=5,"24-25/2",
IF(#REF!=6,"24-25/3","Hata13")))))),
))))))))))))))
)</f>
        <v>#REF!</v>
      </c>
      <c r="G75" s="15"/>
      <c r="H75" s="14" t="s">
        <v>184</v>
      </c>
      <c r="I75" s="14">
        <v>54697</v>
      </c>
      <c r="J75" s="14" t="s">
        <v>185</v>
      </c>
      <c r="Q75" s="14" t="s">
        <v>133</v>
      </c>
      <c r="R75" s="14" t="s">
        <v>133</v>
      </c>
      <c r="S75" s="16">
        <v>7</v>
      </c>
      <c r="T75" s="14">
        <f>VLOOKUP($S75,[1]sistem!$I$3:$L$10,2,FALSE)</f>
        <v>0</v>
      </c>
      <c r="U75" s="14">
        <f>VLOOKUP($S75,[1]sistem!$I$3:$L$10,3,FALSE)</f>
        <v>1</v>
      </c>
      <c r="V75" s="14">
        <f>VLOOKUP($S75,[1]sistem!$I$3:$L$10,4,FALSE)</f>
        <v>1</v>
      </c>
      <c r="W75" s="14" t="e">
        <f>VLOOKUP($BB75,[1]sistem!$I$13:$L$14,2,FALSE)*#REF!</f>
        <v>#REF!</v>
      </c>
      <c r="X75" s="14" t="e">
        <f>VLOOKUP($BB75,[1]sistem!$I$13:$L$14,3,FALSE)*#REF!</f>
        <v>#REF!</v>
      </c>
      <c r="Y75" s="14" t="e">
        <f>VLOOKUP($BB75,[1]sistem!$I$13:$L$14,4,FALSE)*#REF!</f>
        <v>#REF!</v>
      </c>
      <c r="Z75" s="14" t="e">
        <f t="shared" si="13"/>
        <v>#REF!</v>
      </c>
      <c r="AA75" s="14" t="e">
        <f t="shared" si="13"/>
        <v>#REF!</v>
      </c>
      <c r="AB75" s="14" t="e">
        <f t="shared" si="13"/>
        <v>#REF!</v>
      </c>
      <c r="AC75" s="14" t="e">
        <f t="shared" si="14"/>
        <v>#REF!</v>
      </c>
      <c r="AD75" s="14">
        <f>VLOOKUP(BB75,[1]sistem!$I$18:$J$19,2,FALSE)</f>
        <v>11</v>
      </c>
      <c r="AE75" s="14">
        <v>0.25</v>
      </c>
      <c r="AF75" s="14">
        <f>VLOOKUP($S75,[1]sistem!$I$3:$M$10,5,FALSE)</f>
        <v>1</v>
      </c>
      <c r="AG75" s="14">
        <v>3</v>
      </c>
      <c r="AI75" s="14">
        <f>AG75*AM75</f>
        <v>33</v>
      </c>
      <c r="AJ75" s="14">
        <f>VLOOKUP($S75,[1]sistem!$I$3:$N$10,6,FALSE)</f>
        <v>2</v>
      </c>
      <c r="AK75" s="14">
        <v>2</v>
      </c>
      <c r="AL75" s="14">
        <f t="shared" si="15"/>
        <v>4</v>
      </c>
      <c r="AM75" s="14">
        <f>VLOOKUP($BB75,[1]sistem!$I$18:$K$19,3,FALSE)</f>
        <v>11</v>
      </c>
      <c r="AN75" s="14" t="e">
        <f>AM75*#REF!</f>
        <v>#REF!</v>
      </c>
      <c r="AO75" s="14" t="e">
        <f t="shared" si="16"/>
        <v>#REF!</v>
      </c>
      <c r="AP75" s="14">
        <f t="shared" si="17"/>
        <v>25</v>
      </c>
      <c r="AQ75" s="14" t="e">
        <f t="shared" si="18"/>
        <v>#REF!</v>
      </c>
      <c r="AR75" s="14" t="e">
        <f>ROUND(AQ75-#REF!,0)</f>
        <v>#REF!</v>
      </c>
      <c r="AS75" s="14">
        <f>IF(BB75="s",IF(S75=0,0,
IF(S75=1,#REF!*4*4,
IF(S75=2,0,
IF(S75=3,#REF!*4*2,
IF(S75=4,0,
IF(S75=5,0,
IF(S75=6,0,
IF(S75=7,0)))))))),
IF(BB75="t",
IF(S75=0,0,
IF(S75=1,#REF!*4*4*0.8,
IF(S75=2,0,
IF(S75=3,#REF!*4*2*0.8,
IF(S75=4,0,
IF(S75=5,0,
IF(S75=6,0,
IF(S75=7,0))))))))))</f>
        <v>0</v>
      </c>
      <c r="AT75" s="14" t="e">
        <f>IF(BB75="s",
IF(S75=0,0,
IF(S75=1,0,
IF(S75=2,#REF!*4*2,
IF(S75=3,#REF!*4,
IF(S75=4,#REF!*4,
IF(S75=5,0,
IF(S75=6,0,
IF(S75=7,#REF!*4)))))))),
IF(BB75="t",
IF(S75=0,0,
IF(S75=1,0,
IF(S75=2,#REF!*4*2*0.8,
IF(S75=3,#REF!*4*0.8,
IF(S75=4,#REF!*4*0.8,
IF(S75=5,0,
IF(S75=6,0,
IF(S75=7,#REF!*4))))))))))</f>
        <v>#REF!</v>
      </c>
      <c r="AU75" s="14" t="e">
        <f>IF(BB75="s",
IF(S75=0,0,
IF(S75=1,#REF!*2,
IF(S75=2,#REF!*2,
IF(S75=3,#REF!*2,
IF(S75=4,#REF!*2,
IF(S75=5,#REF!*2,
IF(S75=6,#REF!*2,
IF(S75=7,#REF!*2)))))))),
IF(BB75="t",
IF(S75=0,#REF!*2*0.8,
IF(S75=1,#REF!*2*0.8,
IF(S75=2,#REF!*2*0.8,
IF(S75=3,#REF!*2*0.8,
IF(S75=4,#REF!*2*0.8,
IF(S75=5,#REF!*2*0.8,
IF(S75=6,#REF!*1*0.8,
IF(S75=7,#REF!*2))))))))))</f>
        <v>#REF!</v>
      </c>
      <c r="AV75" s="14" t="e">
        <f t="shared" si="19"/>
        <v>#REF!</v>
      </c>
      <c r="AW75" s="14" t="e">
        <f>IF(BB75="s",
IF(S75=0,0,
IF(S75=1,(14-2)*(#REF!+#REF!)/4*4,
IF(S75=2,(14-2)*(#REF!+#REF!)/4*2,
IF(S75=3,(14-2)*(#REF!+#REF!)/4*3,
IF(S75=4,(14-2)*(#REF!+#REF!)/4,
IF(S75=5,(14-2)*#REF!/4,
IF(S75=6,0,
IF(S75=7,(14)*#REF!)))))))),
IF(BB75="t",
IF(S75=0,0,
IF(S75=1,(11-2)*(#REF!+#REF!)/4*4,
IF(S75=2,(11-2)*(#REF!+#REF!)/4*2,
IF(S75=3,(11-2)*(#REF!+#REF!)/4*3,
IF(S75=4,(11-2)*(#REF!+#REF!)/4,
IF(S75=5,(11-2)*#REF!/4,
IF(S75=6,0,
IF(S75=7,(11)*#REF!))))))))))</f>
        <v>#REF!</v>
      </c>
      <c r="AX75" s="14" t="e">
        <f t="shared" si="20"/>
        <v>#REF!</v>
      </c>
      <c r="AY75" s="14">
        <f t="shared" si="21"/>
        <v>8</v>
      </c>
      <c r="AZ75" s="14">
        <f t="shared" si="22"/>
        <v>4</v>
      </c>
      <c r="BA75" s="14" t="e">
        <f t="shared" si="23"/>
        <v>#REF!</v>
      </c>
      <c r="BB75" s="14" t="s">
        <v>186</v>
      </c>
      <c r="BC75" s="14">
        <f>IF(BI75="A",0,IF(BB75="s",14*#REF!,IF(BB75="T",11*#REF!,"HATA")))</f>
        <v>0</v>
      </c>
      <c r="BD75" s="14" t="e">
        <f t="shared" si="24"/>
        <v>#REF!</v>
      </c>
      <c r="BE75" s="14" t="e">
        <f t="shared" si="25"/>
        <v>#REF!</v>
      </c>
      <c r="BF75" s="14" t="e">
        <f>IF(BE75-#REF!=0,"DOĞRU","YANLIŞ")</f>
        <v>#REF!</v>
      </c>
      <c r="BG75" s="14" t="e">
        <f>#REF!-BE75</f>
        <v>#REF!</v>
      </c>
      <c r="BH75" s="14">
        <v>0</v>
      </c>
      <c r="BI75" s="14" t="s">
        <v>93</v>
      </c>
      <c r="BJ75" s="14">
        <v>0</v>
      </c>
      <c r="BL75" s="14">
        <v>7</v>
      </c>
      <c r="BN75" s="5" t="e">
        <f>#REF!*11</f>
        <v>#REF!</v>
      </c>
      <c r="BO75" s="6"/>
      <c r="BP75" s="7"/>
      <c r="BQ75" s="8"/>
      <c r="BR75" s="8"/>
      <c r="BS75" s="8"/>
      <c r="BT75" s="8"/>
      <c r="BU75" s="8"/>
      <c r="BV75" s="9"/>
      <c r="BW75" s="10"/>
      <c r="BX75" s="11"/>
      <c r="CE75" s="8"/>
      <c r="CF75" s="17"/>
      <c r="CG75" s="17"/>
      <c r="CH75" s="17"/>
      <c r="CI75" s="17"/>
    </row>
    <row r="76" spans="1:87" hidden="1" x14ac:dyDescent="0.25">
      <c r="A76" s="14" t="s">
        <v>187</v>
      </c>
      <c r="B76" s="14" t="s">
        <v>92</v>
      </c>
      <c r="C76" s="14" t="s">
        <v>92</v>
      </c>
      <c r="D76" s="15" t="s">
        <v>90</v>
      </c>
      <c r="E76" s="15" t="s">
        <v>90</v>
      </c>
      <c r="F76" s="16" t="e">
        <f>IF(BB76="S",
IF(#REF!+BJ76=2012,
IF(#REF!=1,"12-13/1",
IF(#REF!=2,"12-13/2",
IF(#REF!=3,"13-14/1",
IF(#REF!=4,"13-14/2","Hata1")))),
IF(#REF!+BJ76=2013,
IF(#REF!=1,"13-14/1",
IF(#REF!=2,"13-14/2",
IF(#REF!=3,"14-15/1",
IF(#REF!=4,"14-15/2","Hata2")))),
IF(#REF!+BJ76=2014,
IF(#REF!=1,"14-15/1",
IF(#REF!=2,"14-15/2",
IF(#REF!=3,"15-16/1",
IF(#REF!=4,"15-16/2","Hata3")))),
IF(#REF!+BJ76=2015,
IF(#REF!=1,"15-16/1",
IF(#REF!=2,"15-16/2",
IF(#REF!=3,"16-17/1",
IF(#REF!=4,"16-17/2","Hata4")))),
IF(#REF!+BJ76=2016,
IF(#REF!=1,"16-17/1",
IF(#REF!=2,"16-17/2",
IF(#REF!=3,"17-18/1",
IF(#REF!=4,"17-18/2","Hata5")))),
IF(#REF!+BJ76=2017,
IF(#REF!=1,"17-18/1",
IF(#REF!=2,"17-18/2",
IF(#REF!=3,"18-19/1",
IF(#REF!=4,"18-19/2","Hata6")))),
IF(#REF!+BJ76=2018,
IF(#REF!=1,"18-19/1",
IF(#REF!=2,"18-19/2",
IF(#REF!=3,"19-20/1",
IF(#REF!=4,"19-20/2","Hata7")))),
IF(#REF!+BJ76=2019,
IF(#REF!=1,"19-20/1",
IF(#REF!=2,"19-20/2",
IF(#REF!=3,"20-21/1",
IF(#REF!=4,"20-21/2","Hata8")))),
IF(#REF!+BJ76=2020,
IF(#REF!=1,"20-21/1",
IF(#REF!=2,"20-21/2",
IF(#REF!=3,"21-22/1",
IF(#REF!=4,"21-22/2","Hata9")))),
IF(#REF!+BJ76=2021,
IF(#REF!=1,"21-22/1",
IF(#REF!=2,"21-22/2",
IF(#REF!=3,"22-23/1",
IF(#REF!=4,"22-23/2","Hata10")))),
IF(#REF!+BJ76=2022,
IF(#REF!=1,"22-23/1",
IF(#REF!=2,"22-23/2",
IF(#REF!=3,"23-24/1",
IF(#REF!=4,"23-24/2","Hata11")))),
IF(#REF!+BJ76=2023,
IF(#REF!=1,"23-24/1",
IF(#REF!=2,"23-24/2",
IF(#REF!=3,"24-25/1",
IF(#REF!=4,"24-25/2","Hata12")))),
)))))))))))),
IF(BB76="T",
IF(#REF!+BJ76=2012,
IF(#REF!=1,"12-13/1",
IF(#REF!=2,"12-13/2",
IF(#REF!=3,"12-13/3",
IF(#REF!=4,"13-14/1",
IF(#REF!=5,"13-14/2",
IF(#REF!=6,"13-14/3","Hata1")))))),
IF(#REF!+BJ76=2013,
IF(#REF!=1,"13-14/1",
IF(#REF!=2,"13-14/2",
IF(#REF!=3,"13-14/3",
IF(#REF!=4,"14-15/1",
IF(#REF!=5,"14-15/2",
IF(#REF!=6,"14-15/3","Hata2")))))),
IF(#REF!+BJ76=2014,
IF(#REF!=1,"14-15/1",
IF(#REF!=2,"14-15/2",
IF(#REF!=3,"14-15/3",
IF(#REF!=4,"15-16/1",
IF(#REF!=5,"15-16/2",
IF(#REF!=6,"15-16/3","Hata3")))))),
IF(AND(#REF!+#REF!&gt;2014,#REF!+#REF!&lt;2015,BJ76=1),
IF(#REF!=0.1,"14-15/0.1",
IF(#REF!=0.2,"14-15/0.2",
IF(#REF!=0.3,"14-15/0.3","Hata4"))),
IF(#REF!+BJ76=2015,
IF(#REF!=1,"15-16/1",
IF(#REF!=2,"15-16/2",
IF(#REF!=3,"15-16/3",
IF(#REF!=4,"16-17/1",
IF(#REF!=5,"16-17/2",
IF(#REF!=6,"16-17/3","Hata5")))))),
IF(#REF!+BJ76=2016,
IF(#REF!=1,"16-17/1",
IF(#REF!=2,"16-17/2",
IF(#REF!=3,"16-17/3",
IF(#REF!=4,"17-18/1",
IF(#REF!=5,"17-18/2",
IF(#REF!=6,"17-18/3","Hata6")))))),
IF(#REF!+BJ76=2017,
IF(#REF!=1,"17-18/1",
IF(#REF!=2,"17-18/2",
IF(#REF!=3,"17-18/3",
IF(#REF!=4,"18-19/1",
IF(#REF!=5,"18-19/2",
IF(#REF!=6,"18-19/3","Hata7")))))),
IF(#REF!+BJ76=2018,
IF(#REF!=1,"18-19/1",
IF(#REF!=2,"18-19/2",
IF(#REF!=3,"18-19/3",
IF(#REF!=4,"19-20/1",
IF(#REF!=5," 19-20/2",
IF(#REF!=6,"19-20/3","Hata8")))))),
IF(#REF!+BJ76=2019,
IF(#REF!=1,"19-20/1",
IF(#REF!=2,"19-20/2",
IF(#REF!=3,"19-20/3",
IF(#REF!=4,"20-21/1",
IF(#REF!=5,"20-21/2",
IF(#REF!=6,"20-21/3","Hata9")))))),
IF(#REF!+BJ76=2020,
IF(#REF!=1,"20-21/1",
IF(#REF!=2,"20-21/2",
IF(#REF!=3,"20-21/3",
IF(#REF!=4,"21-22/1",
IF(#REF!=5,"21-22/2",
IF(#REF!=6,"21-22/3","Hata10")))))),
IF(#REF!+BJ76=2021,
IF(#REF!=1,"21-22/1",
IF(#REF!=2,"21-22/2",
IF(#REF!=3,"21-22/3",
IF(#REF!=4,"22-23/1",
IF(#REF!=5,"22-23/2",
IF(#REF!=6,"22-23/3","Hata11")))))),
IF(#REF!+BJ76=2022,
IF(#REF!=1,"22-23/1",
IF(#REF!=2,"22-23/2",
IF(#REF!=3,"22-23/3",
IF(#REF!=4,"23-24/1",
IF(#REF!=5,"23-24/2",
IF(#REF!=6,"23-24/3","Hata12")))))),
IF(#REF!+BJ76=2023,
IF(#REF!=1,"23-24/1",
IF(#REF!=2,"23-24/2",
IF(#REF!=3,"23-24/3",
IF(#REF!=4,"24-25/1",
IF(#REF!=5,"24-25/2",
IF(#REF!=6,"24-25/3","Hata13")))))),
))))))))))))))
)</f>
        <v>#REF!</v>
      </c>
      <c r="G76" s="15"/>
      <c r="H76" s="14" t="s">
        <v>184</v>
      </c>
      <c r="I76" s="14">
        <v>54697</v>
      </c>
      <c r="J76" s="14" t="s">
        <v>185</v>
      </c>
      <c r="L76" s="14">
        <v>4362</v>
      </c>
      <c r="S76" s="16">
        <v>0</v>
      </c>
      <c r="T76" s="14">
        <f>VLOOKUP($S76,[1]sistem!$I$3:$L$10,2,FALSE)</f>
        <v>0</v>
      </c>
      <c r="U76" s="14">
        <f>VLOOKUP($S76,[1]sistem!$I$3:$L$10,3,FALSE)</f>
        <v>0</v>
      </c>
      <c r="V76" s="14">
        <f>VLOOKUP($S76,[1]sistem!$I$3:$L$10,4,FALSE)</f>
        <v>0</v>
      </c>
      <c r="W76" s="14" t="e">
        <f>VLOOKUP($BB76,[1]sistem!$I$13:$L$14,2,FALSE)*#REF!</f>
        <v>#REF!</v>
      </c>
      <c r="X76" s="14" t="e">
        <f>VLOOKUP($BB76,[1]sistem!$I$13:$L$14,3,FALSE)*#REF!</f>
        <v>#REF!</v>
      </c>
      <c r="Y76" s="14" t="e">
        <f>VLOOKUP($BB76,[1]sistem!$I$13:$L$14,4,FALSE)*#REF!</f>
        <v>#REF!</v>
      </c>
      <c r="Z76" s="14" t="e">
        <f t="shared" si="13"/>
        <v>#REF!</v>
      </c>
      <c r="AA76" s="14" t="e">
        <f t="shared" si="13"/>
        <v>#REF!</v>
      </c>
      <c r="AB76" s="14" t="e">
        <f t="shared" si="13"/>
        <v>#REF!</v>
      </c>
      <c r="AC76" s="14" t="e">
        <f t="shared" si="14"/>
        <v>#REF!</v>
      </c>
      <c r="AD76" s="14">
        <f>VLOOKUP(BB76,[1]sistem!$I$18:$J$19,2,FALSE)</f>
        <v>11</v>
      </c>
      <c r="AE76" s="14">
        <v>0.25</v>
      </c>
      <c r="AF76" s="14">
        <f>VLOOKUP($S76,[1]sistem!$I$3:$M$10,5,FALSE)</f>
        <v>0</v>
      </c>
      <c r="AI76" s="14" t="e">
        <f>(#REF!+#REF!)*AD76</f>
        <v>#REF!</v>
      </c>
      <c r="AJ76" s="14">
        <f>VLOOKUP($S76,[1]sistem!$I$3:$N$10,6,FALSE)</f>
        <v>0</v>
      </c>
      <c r="AK76" s="14">
        <v>2</v>
      </c>
      <c r="AL76" s="14">
        <f t="shared" si="15"/>
        <v>0</v>
      </c>
      <c r="AM76" s="14">
        <f>VLOOKUP($BB76,[1]sistem!$I$18:$K$19,3,FALSE)</f>
        <v>11</v>
      </c>
      <c r="AN76" s="14" t="e">
        <f>AM76*#REF!</f>
        <v>#REF!</v>
      </c>
      <c r="AO76" s="14" t="e">
        <f t="shared" si="16"/>
        <v>#REF!</v>
      </c>
      <c r="AP76" s="14">
        <f t="shared" si="17"/>
        <v>25</v>
      </c>
      <c r="AQ76" s="14" t="e">
        <f t="shared" si="18"/>
        <v>#REF!</v>
      </c>
      <c r="AR76" s="14" t="e">
        <f>ROUND(AQ76-#REF!,0)</f>
        <v>#REF!</v>
      </c>
      <c r="AS76" s="14">
        <f>IF(BB76="s",IF(S76=0,0,
IF(S76=1,#REF!*4*4,
IF(S76=2,0,
IF(S76=3,#REF!*4*2,
IF(S76=4,0,
IF(S76=5,0,
IF(S76=6,0,
IF(S76=7,0)))))))),
IF(BB76="t",
IF(S76=0,0,
IF(S76=1,#REF!*4*4*0.8,
IF(S76=2,0,
IF(S76=3,#REF!*4*2*0.8,
IF(S76=4,0,
IF(S76=5,0,
IF(S76=6,0,
IF(S76=7,0))))))))))</f>
        <v>0</v>
      </c>
      <c r="AT76" s="14">
        <f>IF(BB76="s",
IF(S76=0,0,
IF(S76=1,0,
IF(S76=2,#REF!*4*2,
IF(S76=3,#REF!*4,
IF(S76=4,#REF!*4,
IF(S76=5,0,
IF(S76=6,0,
IF(S76=7,#REF!*4)))))))),
IF(BB76="t",
IF(S76=0,0,
IF(S76=1,0,
IF(S76=2,#REF!*4*2*0.8,
IF(S76=3,#REF!*4*0.8,
IF(S76=4,#REF!*4*0.8,
IF(S76=5,0,
IF(S76=6,0,
IF(S76=7,#REF!*4))))))))))</f>
        <v>0</v>
      </c>
      <c r="AU76" s="14" t="e">
        <f>IF(BB76="s",
IF(S76=0,0,
IF(S76=1,#REF!*2,
IF(S76=2,#REF!*2,
IF(S76=3,#REF!*2,
IF(S76=4,#REF!*2,
IF(S76=5,#REF!*2,
IF(S76=6,#REF!*2,
IF(S76=7,#REF!*2)))))))),
IF(BB76="t",
IF(S76=0,#REF!*2*0.8,
IF(S76=1,#REF!*2*0.8,
IF(S76=2,#REF!*2*0.8,
IF(S76=3,#REF!*2*0.8,
IF(S76=4,#REF!*2*0.8,
IF(S76=5,#REF!*2*0.8,
IF(S76=6,#REF!*1*0.8,
IF(S76=7,#REF!*2))))))))))</f>
        <v>#REF!</v>
      </c>
      <c r="AV76" s="14" t="e">
        <f t="shared" si="19"/>
        <v>#REF!</v>
      </c>
      <c r="AW76" s="14">
        <f>IF(BB76="s",
IF(S76=0,0,
IF(S76=1,(14-2)*(#REF!+#REF!)/4*4,
IF(S76=2,(14-2)*(#REF!+#REF!)/4*2,
IF(S76=3,(14-2)*(#REF!+#REF!)/4*3,
IF(S76=4,(14-2)*(#REF!+#REF!)/4,
IF(S76=5,(14-2)*#REF!/4,
IF(S76=6,0,
IF(S76=7,(14)*#REF!)))))))),
IF(BB76="t",
IF(S76=0,0,
IF(S76=1,(11-2)*(#REF!+#REF!)/4*4,
IF(S76=2,(11-2)*(#REF!+#REF!)/4*2,
IF(S76=3,(11-2)*(#REF!+#REF!)/4*3,
IF(S76=4,(11-2)*(#REF!+#REF!)/4,
IF(S76=5,(11-2)*#REF!/4,
IF(S76=6,0,
IF(S76=7,(11)*#REF!))))))))))</f>
        <v>0</v>
      </c>
      <c r="AX76" s="14" t="e">
        <f t="shared" si="20"/>
        <v>#REF!</v>
      </c>
      <c r="AY76" s="14">
        <f t="shared" si="21"/>
        <v>0</v>
      </c>
      <c r="AZ76" s="14">
        <f t="shared" si="22"/>
        <v>0</v>
      </c>
      <c r="BA76" s="14" t="e">
        <f t="shared" si="23"/>
        <v>#REF!</v>
      </c>
      <c r="BB76" s="14" t="s">
        <v>186</v>
      </c>
      <c r="BC76" s="14">
        <f>IF(BI76="A",0,IF(BB76="s",14*#REF!,IF(BB76="T",11*#REF!,"HATA")))</f>
        <v>0</v>
      </c>
      <c r="BD76" s="14" t="e">
        <f t="shared" si="24"/>
        <v>#REF!</v>
      </c>
      <c r="BE76" s="14" t="e">
        <f t="shared" si="25"/>
        <v>#REF!</v>
      </c>
      <c r="BF76" s="14" t="e">
        <f>IF(BE76-#REF!=0,"DOĞRU","YANLIŞ")</f>
        <v>#REF!</v>
      </c>
      <c r="BG76" s="14" t="e">
        <f>#REF!-BE76</f>
        <v>#REF!</v>
      </c>
      <c r="BH76" s="14">
        <v>0</v>
      </c>
      <c r="BI76" s="14" t="s">
        <v>93</v>
      </c>
      <c r="BJ76" s="14">
        <v>0</v>
      </c>
      <c r="BL76" s="14">
        <v>0</v>
      </c>
      <c r="BN76" s="5" t="e">
        <f>#REF!*11</f>
        <v>#REF!</v>
      </c>
      <c r="BO76" s="6"/>
      <c r="BP76" s="7"/>
      <c r="BQ76" s="8"/>
      <c r="BR76" s="8"/>
      <c r="BS76" s="8"/>
      <c r="BT76" s="8"/>
      <c r="BU76" s="8"/>
      <c r="BV76" s="9"/>
      <c r="BW76" s="10"/>
      <c r="BX76" s="11"/>
      <c r="CE76" s="8"/>
      <c r="CF76" s="17"/>
      <c r="CG76" s="17"/>
      <c r="CH76" s="17"/>
      <c r="CI76" s="17"/>
    </row>
    <row r="77" spans="1:87" hidden="1" x14ac:dyDescent="0.25">
      <c r="A77" s="14" t="s">
        <v>208</v>
      </c>
      <c r="B77" s="14" t="s">
        <v>209</v>
      </c>
      <c r="C77" s="14" t="s">
        <v>209</v>
      </c>
      <c r="D77" s="15" t="s">
        <v>90</v>
      </c>
      <c r="E77" s="15" t="s">
        <v>90</v>
      </c>
      <c r="F77" s="15" t="e">
        <f>IF(BB77="S",
IF(#REF!+BJ77=2012,
IF(#REF!=1,"12-13/1",
IF(#REF!=2,"12-13/2",
IF(#REF!=3,"13-14/1",
IF(#REF!=4,"13-14/2","Hata1")))),
IF(#REF!+BJ77=2013,
IF(#REF!=1,"13-14/1",
IF(#REF!=2,"13-14/2",
IF(#REF!=3,"14-15/1",
IF(#REF!=4,"14-15/2","Hata2")))),
IF(#REF!+BJ77=2014,
IF(#REF!=1,"14-15/1",
IF(#REF!=2,"14-15/2",
IF(#REF!=3,"15-16/1",
IF(#REF!=4,"15-16/2","Hata3")))),
IF(#REF!+BJ77=2015,
IF(#REF!=1,"15-16/1",
IF(#REF!=2,"15-16/2",
IF(#REF!=3,"16-17/1",
IF(#REF!=4,"16-17/2","Hata4")))),
IF(#REF!+BJ77=2016,
IF(#REF!=1,"16-17/1",
IF(#REF!=2,"16-17/2",
IF(#REF!=3,"17-18/1",
IF(#REF!=4,"17-18/2","Hata5")))),
IF(#REF!+BJ77=2017,
IF(#REF!=1,"17-18/1",
IF(#REF!=2,"17-18/2",
IF(#REF!=3,"18-19/1",
IF(#REF!=4,"18-19/2","Hata6")))),
IF(#REF!+BJ77=2018,
IF(#REF!=1,"18-19/1",
IF(#REF!=2,"18-19/2",
IF(#REF!=3,"19-20/1",
IF(#REF!=4,"19-20/2","Hata7")))),
IF(#REF!+BJ77=2019,
IF(#REF!=1,"19-20/1",
IF(#REF!=2,"19-20/2",
IF(#REF!=3,"20-21/1",
IF(#REF!=4,"20-21/2","Hata8")))),
IF(#REF!+BJ77=2020,
IF(#REF!=1,"20-21/1",
IF(#REF!=2,"20-21/2",
IF(#REF!=3,"21-22/1",
IF(#REF!=4,"21-22/2","Hata9")))),
IF(#REF!+BJ77=2021,
IF(#REF!=1,"21-22/1",
IF(#REF!=2,"21-22/2",
IF(#REF!=3,"22-23/1",
IF(#REF!=4,"22-23/2","Hata10")))),
IF(#REF!+BJ77=2022,
IF(#REF!=1,"22-23/1",
IF(#REF!=2,"22-23/2",
IF(#REF!=3,"23-24/1",
IF(#REF!=4,"23-24/2","Hata11")))),
IF(#REF!+BJ77=2023,
IF(#REF!=1,"23-24/1",
IF(#REF!=2,"23-24/2",
IF(#REF!=3,"24-25/1",
IF(#REF!=4,"24-25/2","Hata12")))),
)))))))))))),
IF(BB77="T",
IF(#REF!+BJ77=2012,
IF(#REF!=1,"12-13/1",
IF(#REF!=2,"12-13/2",
IF(#REF!=3,"12-13/3",
IF(#REF!=4,"13-14/1",
IF(#REF!=5,"13-14/2",
IF(#REF!=6,"13-14/3","Hata1")))))),
IF(#REF!+BJ77=2013,
IF(#REF!=1,"13-14/1",
IF(#REF!=2,"13-14/2",
IF(#REF!=3,"13-14/3",
IF(#REF!=4,"14-15/1",
IF(#REF!=5,"14-15/2",
IF(#REF!=6,"14-15/3","Hata2")))))),
IF(#REF!+BJ77=2014,
IF(#REF!=1,"14-15/1",
IF(#REF!=2,"14-15/2",
IF(#REF!=3,"14-15/3",
IF(#REF!=4,"15-16/1",
IF(#REF!=5,"15-16/2",
IF(#REF!=6,"15-16/3","Hata3")))))),
IF(AND(#REF!+#REF!&gt;2014,#REF!+#REF!&lt;2015,BJ77=1),
IF(#REF!=0.1,"14-15/0.1",
IF(#REF!=0.2,"14-15/0.2",
IF(#REF!=0.3,"14-15/0.3","Hata4"))),
IF(#REF!+BJ77=2015,
IF(#REF!=1,"15-16/1",
IF(#REF!=2,"15-16/2",
IF(#REF!=3,"15-16/3",
IF(#REF!=4,"16-17/1",
IF(#REF!=5,"16-17/2",
IF(#REF!=6,"16-17/3","Hata5")))))),
IF(#REF!+BJ77=2016,
IF(#REF!=1,"16-17/1",
IF(#REF!=2,"16-17/2",
IF(#REF!=3,"16-17/3",
IF(#REF!=4,"17-18/1",
IF(#REF!=5,"17-18/2",
IF(#REF!=6,"17-18/3","Hata6")))))),
IF(#REF!+BJ77=2017,
IF(#REF!=1,"17-18/1",
IF(#REF!=2,"17-18/2",
IF(#REF!=3,"17-18/3",
IF(#REF!=4,"18-19/1",
IF(#REF!=5,"18-19/2",
IF(#REF!=6,"18-19/3","Hata7")))))),
IF(#REF!+BJ77=2018,
IF(#REF!=1,"18-19/1",
IF(#REF!=2,"18-19/2",
IF(#REF!=3,"18-19/3",
IF(#REF!=4,"19-20/1",
IF(#REF!=5," 19-20/2",
IF(#REF!=6,"19-20/3","Hata8")))))),
IF(#REF!+BJ77=2019,
IF(#REF!=1,"19-20/1",
IF(#REF!=2,"19-20/2",
IF(#REF!=3,"19-20/3",
IF(#REF!=4,"20-21/1",
IF(#REF!=5,"20-21/2",
IF(#REF!=6,"20-21/3","Hata9")))))),
IF(#REF!+BJ77=2020,
IF(#REF!=1,"20-21/1",
IF(#REF!=2,"20-21/2",
IF(#REF!=3,"20-21/3",
IF(#REF!=4,"21-22/1",
IF(#REF!=5,"21-22/2",
IF(#REF!=6,"21-22/3","Hata10")))))),
IF(#REF!+BJ77=2021,
IF(#REF!=1,"21-22/1",
IF(#REF!=2,"21-22/2",
IF(#REF!=3,"21-22/3",
IF(#REF!=4,"22-23/1",
IF(#REF!=5,"22-23/2",
IF(#REF!=6,"22-23/3","Hata11")))))),
IF(#REF!+BJ77=2022,
IF(#REF!=1,"22-23/1",
IF(#REF!=2,"22-23/2",
IF(#REF!=3,"22-23/3",
IF(#REF!=4,"23-24/1",
IF(#REF!=5,"23-24/2",
IF(#REF!=6,"23-24/3","Hata12")))))),
IF(#REF!+BJ77=2023,
IF(#REF!=1,"23-24/1",
IF(#REF!=2,"23-24/2",
IF(#REF!=3,"23-24/3",
IF(#REF!=4,"24-25/1",
IF(#REF!=5,"24-25/2",
IF(#REF!=6,"24-25/3","Hata13")))))),
))))))))))))))
)</f>
        <v>#REF!</v>
      </c>
      <c r="G77" s="15"/>
      <c r="H77" s="14" t="s">
        <v>184</v>
      </c>
      <c r="I77" s="14">
        <v>54697</v>
      </c>
      <c r="J77" s="14" t="s">
        <v>185</v>
      </c>
      <c r="Q77" s="14" t="s">
        <v>210</v>
      </c>
      <c r="R77" s="14" t="s">
        <v>210</v>
      </c>
      <c r="S77" s="16">
        <v>4</v>
      </c>
      <c r="T77" s="14">
        <f>VLOOKUP($S77,[1]sistem!$I$3:$L$10,2,FALSE)</f>
        <v>0</v>
      </c>
      <c r="U77" s="14">
        <f>VLOOKUP($S77,[1]sistem!$I$3:$L$10,3,FALSE)</f>
        <v>1</v>
      </c>
      <c r="V77" s="14">
        <f>VLOOKUP($S77,[1]sistem!$I$3:$L$10,4,FALSE)</f>
        <v>1</v>
      </c>
      <c r="W77" s="14" t="e">
        <f>VLOOKUP($BB77,[1]sistem!$I$13:$L$14,2,FALSE)*#REF!</f>
        <v>#REF!</v>
      </c>
      <c r="X77" s="14" t="e">
        <f>VLOOKUP($BB77,[1]sistem!$I$13:$L$14,3,FALSE)*#REF!</f>
        <v>#REF!</v>
      </c>
      <c r="Y77" s="14" t="e">
        <f>VLOOKUP($BB77,[1]sistem!$I$13:$L$14,4,FALSE)*#REF!</f>
        <v>#REF!</v>
      </c>
      <c r="Z77" s="14" t="e">
        <f t="shared" si="13"/>
        <v>#REF!</v>
      </c>
      <c r="AA77" s="14" t="e">
        <f t="shared" si="13"/>
        <v>#REF!</v>
      </c>
      <c r="AB77" s="14" t="e">
        <f t="shared" si="13"/>
        <v>#REF!</v>
      </c>
      <c r="AC77" s="14" t="e">
        <f t="shared" si="14"/>
        <v>#REF!</v>
      </c>
      <c r="AD77" s="14">
        <f>VLOOKUP(BB77,[1]sistem!$I$18:$J$19,2,FALSE)</f>
        <v>11</v>
      </c>
      <c r="AE77" s="14">
        <v>0.25</v>
      </c>
      <c r="AF77" s="14">
        <f>VLOOKUP($S77,[1]sistem!$I$3:$M$10,5,FALSE)</f>
        <v>1</v>
      </c>
      <c r="AI77" s="14" t="e">
        <f>(#REF!+#REF!)*AD77</f>
        <v>#REF!</v>
      </c>
      <c r="AJ77" s="14">
        <f>VLOOKUP($S77,[1]sistem!$I$3:$N$10,6,FALSE)</f>
        <v>2</v>
      </c>
      <c r="AK77" s="14">
        <v>2</v>
      </c>
      <c r="AL77" s="14">
        <f t="shared" si="15"/>
        <v>4</v>
      </c>
      <c r="AM77" s="14">
        <f>VLOOKUP($BB77,[1]sistem!$I$18:$K$19,3,FALSE)</f>
        <v>11</v>
      </c>
      <c r="AN77" s="14" t="e">
        <f>AM77*#REF!</f>
        <v>#REF!</v>
      </c>
      <c r="AO77" s="14" t="e">
        <f t="shared" si="16"/>
        <v>#REF!</v>
      </c>
      <c r="AP77" s="14">
        <f t="shared" ref="AP77:AP83" si="26">IF(BB77="s",30,25)</f>
        <v>25</v>
      </c>
      <c r="AQ77" s="14" t="e">
        <f t="shared" si="18"/>
        <v>#REF!</v>
      </c>
      <c r="AR77" s="14" t="e">
        <f>ROUND(AQ77-#REF!,0)</f>
        <v>#REF!</v>
      </c>
      <c r="AS77" s="14">
        <f>IF(BB77="s",IF(S77=0,0,
IF(S77=1,#REF!*4*4,
IF(S77=2,0,
IF(S77=3,#REF!*4*2,
IF(S77=4,0,
IF(S77=5,0,
IF(S77=6,0,
IF(S77=7,0)))))))),
IF(BB77="t",
IF(S77=0,0,
IF(S77=1,#REF!*4*4*0.8,
IF(S77=2,0,
IF(S77=3,#REF!*4*2*0.8,
IF(S77=4,0,
IF(S77=5,0,
IF(S77=6,0,
IF(S77=7,0))))))))))</f>
        <v>0</v>
      </c>
      <c r="AT77" s="14" t="e">
        <f>IF(BB77="s",
IF(S77=0,0,
IF(S77=1,0,
IF(S77=2,#REF!*4*2,
IF(S77=3,#REF!*4,
IF(S77=4,#REF!*4,
IF(S77=5,0,
IF(S77=6,0,
IF(S77=7,#REF!*4)))))))),
IF(BB77="t",
IF(S77=0,0,
IF(S77=1,0,
IF(S77=2,#REF!*4*2*0.8,
IF(S77=3,#REF!*4*0.8,
IF(S77=4,#REF!*4*0.8,
IF(S77=5,0,
IF(S77=6,0,
IF(S77=7,#REF!*4))))))))))</f>
        <v>#REF!</v>
      </c>
      <c r="AU77" s="14" t="e">
        <f>IF(BB77="s",
IF(S77=0,0,
IF(S77=1,#REF!*2,
IF(S77=2,#REF!*2,
IF(S77=3,#REF!*2,
IF(S77=4,#REF!*2,
IF(S77=5,#REF!*2,
IF(S77=6,#REF!*2,
IF(S77=7,#REF!*2)))))))),
IF(BB77="t",
IF(S77=0,#REF!*2*0.8,
IF(S77=1,#REF!*2*0.8,
IF(S77=2,#REF!*2*0.8,
IF(S77=3,#REF!*2*0.8,
IF(S77=4,#REF!*2*0.8,
IF(S77=5,#REF!*2*0.8,
IF(S77=6,#REF!*1*0.8,
IF(S77=7,#REF!*2))))))))))</f>
        <v>#REF!</v>
      </c>
      <c r="AV77" s="14" t="e">
        <f t="shared" si="19"/>
        <v>#REF!</v>
      </c>
      <c r="AW77" s="14" t="e">
        <f>IF(BB77="s",
IF(S77=0,0,
IF(S77=1,(14-2)*(#REF!+#REF!)/4*4,
IF(S77=2,(14-2)*(#REF!+#REF!)/4*2,
IF(S77=3,(14-2)*(#REF!+#REF!)/4*3,
IF(S77=4,(14-2)*(#REF!+#REF!)/4,
IF(S77=5,(14-2)*#REF!/4,
IF(S77=6,0,
IF(S77=7,(14)*#REF!)))))))),
IF(BB77="t",
IF(S77=0,0,
IF(S77=1,(11-2)*(#REF!+#REF!)/4*4,
IF(S77=2,(11-2)*(#REF!+#REF!)/4*2,
IF(S77=3,(11-2)*(#REF!+#REF!)/4*3,
IF(S77=4,(11-2)*(#REF!+#REF!)/4,
IF(S77=5,(11-2)*#REF!/4,
IF(S77=6,0,
IF(S77=7,(11)*#REF!))))))))))</f>
        <v>#REF!</v>
      </c>
      <c r="AX77" s="14" t="e">
        <f t="shared" si="20"/>
        <v>#REF!</v>
      </c>
      <c r="AY77" s="14">
        <f t="shared" si="21"/>
        <v>8</v>
      </c>
      <c r="AZ77" s="14">
        <f t="shared" si="22"/>
        <v>4</v>
      </c>
      <c r="BA77" s="14" t="e">
        <f t="shared" si="23"/>
        <v>#REF!</v>
      </c>
      <c r="BB77" s="14" t="s">
        <v>186</v>
      </c>
      <c r="BC77" s="14" t="e">
        <f>IF(BI77="A",0,IF(BB77="s",14*#REF!,IF(BB77="T",11*#REF!,"HATA")))</f>
        <v>#REF!</v>
      </c>
      <c r="BD77" s="14" t="e">
        <f t="shared" si="24"/>
        <v>#REF!</v>
      </c>
      <c r="BE77" s="14" t="e">
        <f t="shared" si="25"/>
        <v>#REF!</v>
      </c>
      <c r="BF77" s="14" t="e">
        <f>IF(BE77-#REF!=0,"DOĞRU","YANLIŞ")</f>
        <v>#REF!</v>
      </c>
      <c r="BG77" s="14" t="e">
        <f>#REF!-BE77</f>
        <v>#REF!</v>
      </c>
      <c r="BH77" s="14">
        <v>0</v>
      </c>
      <c r="BJ77" s="14">
        <v>0</v>
      </c>
      <c r="BL77" s="14">
        <v>6</v>
      </c>
      <c r="BN77" s="5" t="e">
        <f>#REF!*11</f>
        <v>#REF!</v>
      </c>
      <c r="BO77" s="20">
        <v>44</v>
      </c>
      <c r="BP77" s="21"/>
      <c r="BQ77" s="22"/>
      <c r="BR77" s="22"/>
      <c r="BS77" s="22" t="s">
        <v>192</v>
      </c>
      <c r="BT77" s="22"/>
      <c r="BU77" s="22"/>
      <c r="BV77" s="23" t="s">
        <v>193</v>
      </c>
      <c r="BW77" s="24" t="s">
        <v>194</v>
      </c>
      <c r="BX77" s="25" t="s">
        <v>195</v>
      </c>
      <c r="CE77" s="8"/>
      <c r="CF77" s="17"/>
      <c r="CG77" s="17"/>
      <c r="CH77" s="17"/>
      <c r="CI77" s="17"/>
    </row>
    <row r="78" spans="1:87" hidden="1" x14ac:dyDescent="0.25">
      <c r="A78" s="14" t="s">
        <v>211</v>
      </c>
      <c r="B78" s="14" t="s">
        <v>212</v>
      </c>
      <c r="C78" s="14" t="s">
        <v>212</v>
      </c>
      <c r="D78" s="15" t="s">
        <v>84</v>
      </c>
      <c r="E78" s="15">
        <v>1</v>
      </c>
      <c r="F78" s="15" t="e">
        <f>IF(BB78="S",
IF(#REF!+BJ78=2012,
IF(#REF!=1,"12-13/1",
IF(#REF!=2,"12-13/2",
IF(#REF!=3,"13-14/1",
IF(#REF!=4,"13-14/2","Hata1")))),
IF(#REF!+BJ78=2013,
IF(#REF!=1,"13-14/1",
IF(#REF!=2,"13-14/2",
IF(#REF!=3,"14-15/1",
IF(#REF!=4,"14-15/2","Hata2")))),
IF(#REF!+BJ78=2014,
IF(#REF!=1,"14-15/1",
IF(#REF!=2,"14-15/2",
IF(#REF!=3,"15-16/1",
IF(#REF!=4,"15-16/2","Hata3")))),
IF(#REF!+BJ78=2015,
IF(#REF!=1,"15-16/1",
IF(#REF!=2,"15-16/2",
IF(#REF!=3,"16-17/1",
IF(#REF!=4,"16-17/2","Hata4")))),
IF(#REF!+BJ78=2016,
IF(#REF!=1,"16-17/1",
IF(#REF!=2,"16-17/2",
IF(#REF!=3,"17-18/1",
IF(#REF!=4,"17-18/2","Hata5")))),
IF(#REF!+BJ78=2017,
IF(#REF!=1,"17-18/1",
IF(#REF!=2,"17-18/2",
IF(#REF!=3,"18-19/1",
IF(#REF!=4,"18-19/2","Hata6")))),
IF(#REF!+BJ78=2018,
IF(#REF!=1,"18-19/1",
IF(#REF!=2,"18-19/2",
IF(#REF!=3,"19-20/1",
IF(#REF!=4,"19-20/2","Hata7")))),
IF(#REF!+BJ78=2019,
IF(#REF!=1,"19-20/1",
IF(#REF!=2,"19-20/2",
IF(#REF!=3,"20-21/1",
IF(#REF!=4,"20-21/2","Hata8")))),
IF(#REF!+BJ78=2020,
IF(#REF!=1,"20-21/1",
IF(#REF!=2,"20-21/2",
IF(#REF!=3,"21-22/1",
IF(#REF!=4,"21-22/2","Hata9")))),
IF(#REF!+BJ78=2021,
IF(#REF!=1,"21-22/1",
IF(#REF!=2,"21-22/2",
IF(#REF!=3,"22-23/1",
IF(#REF!=4,"22-23/2","Hata10")))),
IF(#REF!+BJ78=2022,
IF(#REF!=1,"22-23/1",
IF(#REF!=2,"22-23/2",
IF(#REF!=3,"23-24/1",
IF(#REF!=4,"23-24/2","Hata11")))),
IF(#REF!+BJ78=2023,
IF(#REF!=1,"23-24/1",
IF(#REF!=2,"23-24/2",
IF(#REF!=3,"24-25/1",
IF(#REF!=4,"24-25/2","Hata12")))),
)))))))))))),
IF(BB78="T",
IF(#REF!+BJ78=2012,
IF(#REF!=1,"12-13/1",
IF(#REF!=2,"12-13/2",
IF(#REF!=3,"12-13/3",
IF(#REF!=4,"13-14/1",
IF(#REF!=5,"13-14/2",
IF(#REF!=6,"13-14/3","Hata1")))))),
IF(#REF!+BJ78=2013,
IF(#REF!=1,"13-14/1",
IF(#REF!=2,"13-14/2",
IF(#REF!=3,"13-14/3",
IF(#REF!=4,"14-15/1",
IF(#REF!=5,"14-15/2",
IF(#REF!=6,"14-15/3","Hata2")))))),
IF(#REF!+BJ78=2014,
IF(#REF!=1,"14-15/1",
IF(#REF!=2,"14-15/2",
IF(#REF!=3,"14-15/3",
IF(#REF!=4,"15-16/1",
IF(#REF!=5,"15-16/2",
IF(#REF!=6,"15-16/3","Hata3")))))),
IF(AND(#REF!+#REF!&gt;2014,#REF!+#REF!&lt;2015,BJ78=1),
IF(#REF!=0.1,"14-15/0.1",
IF(#REF!=0.2,"14-15/0.2",
IF(#REF!=0.3,"14-15/0.3","Hata4"))),
IF(#REF!+BJ78=2015,
IF(#REF!=1,"15-16/1",
IF(#REF!=2,"15-16/2",
IF(#REF!=3,"15-16/3",
IF(#REF!=4,"16-17/1",
IF(#REF!=5,"16-17/2",
IF(#REF!=6,"16-17/3","Hata5")))))),
IF(#REF!+BJ78=2016,
IF(#REF!=1,"16-17/1",
IF(#REF!=2,"16-17/2",
IF(#REF!=3,"16-17/3",
IF(#REF!=4,"17-18/1",
IF(#REF!=5,"17-18/2",
IF(#REF!=6,"17-18/3","Hata6")))))),
IF(#REF!+BJ78=2017,
IF(#REF!=1,"17-18/1",
IF(#REF!=2,"17-18/2",
IF(#REF!=3,"17-18/3",
IF(#REF!=4,"18-19/1",
IF(#REF!=5,"18-19/2",
IF(#REF!=6,"18-19/3","Hata7")))))),
IF(#REF!+BJ78=2018,
IF(#REF!=1,"18-19/1",
IF(#REF!=2,"18-19/2",
IF(#REF!=3,"18-19/3",
IF(#REF!=4,"19-20/1",
IF(#REF!=5," 19-20/2",
IF(#REF!=6,"19-20/3","Hata8")))))),
IF(#REF!+BJ78=2019,
IF(#REF!=1,"19-20/1",
IF(#REF!=2,"19-20/2",
IF(#REF!=3,"19-20/3",
IF(#REF!=4,"20-21/1",
IF(#REF!=5,"20-21/2",
IF(#REF!=6,"20-21/3","Hata9")))))),
IF(#REF!+BJ78=2020,
IF(#REF!=1,"20-21/1",
IF(#REF!=2,"20-21/2",
IF(#REF!=3,"20-21/3",
IF(#REF!=4,"21-22/1",
IF(#REF!=5,"21-22/2",
IF(#REF!=6,"21-22/3","Hata10")))))),
IF(#REF!+BJ78=2021,
IF(#REF!=1,"21-22/1",
IF(#REF!=2,"21-22/2",
IF(#REF!=3,"21-22/3",
IF(#REF!=4,"22-23/1",
IF(#REF!=5,"22-23/2",
IF(#REF!=6,"22-23/3","Hata11")))))),
IF(#REF!+BJ78=2022,
IF(#REF!=1,"22-23/1",
IF(#REF!=2,"22-23/2",
IF(#REF!=3,"22-23/3",
IF(#REF!=4,"23-24/1",
IF(#REF!=5,"23-24/2",
IF(#REF!=6,"23-24/3","Hata12")))))),
IF(#REF!+BJ78=2023,
IF(#REF!=1,"23-24/1",
IF(#REF!=2,"23-24/2",
IF(#REF!=3,"23-24/3",
IF(#REF!=4,"24-25/1",
IF(#REF!=5,"24-25/2",
IF(#REF!=6,"24-25/3","Hata13")))))),
))))))))))))))
)</f>
        <v>#REF!</v>
      </c>
      <c r="G78" s="15"/>
      <c r="H78" s="14" t="s">
        <v>184</v>
      </c>
      <c r="I78" s="14">
        <v>54697</v>
      </c>
      <c r="J78" s="14" t="s">
        <v>185</v>
      </c>
      <c r="Q78" s="14" t="s">
        <v>213</v>
      </c>
      <c r="R78" s="14" t="s">
        <v>213</v>
      </c>
      <c r="S78" s="16">
        <v>4</v>
      </c>
      <c r="T78" s="14">
        <f>VLOOKUP($S78,[1]sistem!$I$3:$L$10,2,FALSE)</f>
        <v>0</v>
      </c>
      <c r="U78" s="14">
        <f>VLOOKUP($S78,[1]sistem!$I$3:$L$10,3,FALSE)</f>
        <v>1</v>
      </c>
      <c r="V78" s="14">
        <f>VLOOKUP($S78,[1]sistem!$I$3:$L$10,4,FALSE)</f>
        <v>1</v>
      </c>
      <c r="W78" s="14" t="e">
        <f>VLOOKUP($BB78,[1]sistem!$I$13:$L$14,2,FALSE)*#REF!</f>
        <v>#REF!</v>
      </c>
      <c r="X78" s="14" t="e">
        <f>VLOOKUP($BB78,[1]sistem!$I$13:$L$14,3,FALSE)*#REF!</f>
        <v>#REF!</v>
      </c>
      <c r="Y78" s="14" t="e">
        <f>VLOOKUP($BB78,[1]sistem!$I$13:$L$14,4,FALSE)*#REF!</f>
        <v>#REF!</v>
      </c>
      <c r="Z78" s="14" t="e">
        <f t="shared" si="13"/>
        <v>#REF!</v>
      </c>
      <c r="AA78" s="14" t="e">
        <f t="shared" si="13"/>
        <v>#REF!</v>
      </c>
      <c r="AB78" s="14" t="e">
        <f t="shared" si="13"/>
        <v>#REF!</v>
      </c>
      <c r="AC78" s="14" t="e">
        <f t="shared" si="14"/>
        <v>#REF!</v>
      </c>
      <c r="AD78" s="14">
        <f>VLOOKUP(BB78,[1]sistem!$I$18:$J$19,2,FALSE)</f>
        <v>11</v>
      </c>
      <c r="AE78" s="14">
        <v>0.25</v>
      </c>
      <c r="AF78" s="14">
        <f>VLOOKUP($S78,[1]sistem!$I$3:$M$10,5,FALSE)</f>
        <v>1</v>
      </c>
      <c r="AG78" s="14">
        <v>5</v>
      </c>
      <c r="AI78" s="14">
        <f>AG78*AM78</f>
        <v>55</v>
      </c>
      <c r="AJ78" s="14">
        <f>VLOOKUP($S78,[1]sistem!$I$3:$N$10,6,FALSE)</f>
        <v>2</v>
      </c>
      <c r="AK78" s="14">
        <v>2</v>
      </c>
      <c r="AL78" s="14">
        <f t="shared" si="15"/>
        <v>4</v>
      </c>
      <c r="AM78" s="14">
        <f>VLOOKUP($BB78,[1]sistem!$I$18:$K$19,3,FALSE)</f>
        <v>11</v>
      </c>
      <c r="AN78" s="14" t="e">
        <f>AM78*#REF!</f>
        <v>#REF!</v>
      </c>
      <c r="AO78" s="14" t="e">
        <f t="shared" si="16"/>
        <v>#REF!</v>
      </c>
      <c r="AP78" s="14">
        <f t="shared" si="26"/>
        <v>25</v>
      </c>
      <c r="AQ78" s="14" t="e">
        <f t="shared" si="18"/>
        <v>#REF!</v>
      </c>
      <c r="AR78" s="14" t="e">
        <f>ROUND(AQ78-#REF!,0)</f>
        <v>#REF!</v>
      </c>
      <c r="AS78" s="14">
        <f>IF(BB78="s",IF(S78=0,0,
IF(S78=1,#REF!*4*4,
IF(S78=2,0,
IF(S78=3,#REF!*4*2,
IF(S78=4,0,
IF(S78=5,0,
IF(S78=6,0,
IF(S78=7,0)))))))),
IF(BB78="t",
IF(S78=0,0,
IF(S78=1,#REF!*4*4*0.8,
IF(S78=2,0,
IF(S78=3,#REF!*4*2*0.8,
IF(S78=4,0,
IF(S78=5,0,
IF(S78=6,0,
IF(S78=7,0))))))))))</f>
        <v>0</v>
      </c>
      <c r="AT78" s="14" t="e">
        <f>IF(BB78="s",
IF(S78=0,0,
IF(S78=1,0,
IF(S78=2,#REF!*4*2,
IF(S78=3,#REF!*4,
IF(S78=4,#REF!*4,
IF(S78=5,0,
IF(S78=6,0,
IF(S78=7,#REF!*4)))))))),
IF(BB78="t",
IF(S78=0,0,
IF(S78=1,0,
IF(S78=2,#REF!*4*2*0.8,
IF(S78=3,#REF!*4*0.8,
IF(S78=4,#REF!*4*0.8,
IF(S78=5,0,
IF(S78=6,0,
IF(S78=7,#REF!*4))))))))))</f>
        <v>#REF!</v>
      </c>
      <c r="AU78" s="14" t="e">
        <f>IF(BB78="s",
IF(S78=0,0,
IF(S78=1,#REF!*2,
IF(S78=2,#REF!*2,
IF(S78=3,#REF!*2,
IF(S78=4,#REF!*2,
IF(S78=5,#REF!*2,
IF(S78=6,#REF!*2,
IF(S78=7,#REF!*2)))))))),
IF(BB78="t",
IF(S78=0,#REF!*2*0.8,
IF(S78=1,#REF!*2*0.8,
IF(S78=2,#REF!*2*0.8,
IF(S78=3,#REF!*2*0.8,
IF(S78=4,#REF!*2*0.8,
IF(S78=5,#REF!*2*0.8,
IF(S78=6,#REF!*1*0.8,
IF(S78=7,#REF!*2))))))))))</f>
        <v>#REF!</v>
      </c>
      <c r="AV78" s="14" t="e">
        <f t="shared" si="19"/>
        <v>#REF!</v>
      </c>
      <c r="AW78" s="14" t="e">
        <f>IF(BB78="s",
IF(S78=0,0,
IF(S78=1,(14-2)*(#REF!+#REF!)/4*4,
IF(S78=2,(14-2)*(#REF!+#REF!)/4*2,
IF(S78=3,(14-2)*(#REF!+#REF!)/4*3,
IF(S78=4,(14-2)*(#REF!+#REF!)/4,
IF(S78=5,(14-2)*#REF!/4,
IF(S78=6,0,
IF(S78=7,(14)*#REF!)))))))),
IF(BB78="t",
IF(S78=0,0,
IF(S78=1,(11-2)*(#REF!+#REF!)/4*4,
IF(S78=2,(11-2)*(#REF!+#REF!)/4*2,
IF(S78=3,(11-2)*(#REF!+#REF!)/4*3,
IF(S78=4,(11-2)*(#REF!+#REF!)/4,
IF(S78=5,(11-2)*#REF!/4,
IF(S78=6,0,
IF(S78=7,(11)*#REF!))))))))))</f>
        <v>#REF!</v>
      </c>
      <c r="AX78" s="14" t="e">
        <f t="shared" si="20"/>
        <v>#REF!</v>
      </c>
      <c r="AY78" s="14">
        <f t="shared" si="21"/>
        <v>8</v>
      </c>
      <c r="AZ78" s="14">
        <f t="shared" si="22"/>
        <v>4</v>
      </c>
      <c r="BA78" s="14" t="e">
        <f t="shared" si="23"/>
        <v>#REF!</v>
      </c>
      <c r="BB78" s="14" t="s">
        <v>186</v>
      </c>
      <c r="BC78" s="14" t="e">
        <f>IF(BI78="A",0,IF(BB78="s",14*#REF!,IF(BB78="T",11*#REF!,"HATA")))</f>
        <v>#REF!</v>
      </c>
      <c r="BD78" s="14" t="e">
        <f t="shared" si="24"/>
        <v>#REF!</v>
      </c>
      <c r="BE78" s="14" t="e">
        <f t="shared" si="25"/>
        <v>#REF!</v>
      </c>
      <c r="BF78" s="14" t="e">
        <f>IF(BE78-#REF!=0,"DOĞRU","YANLIŞ")</f>
        <v>#REF!</v>
      </c>
      <c r="BG78" s="14" t="e">
        <f>#REF!-BE78</f>
        <v>#REF!</v>
      </c>
      <c r="BH78" s="14">
        <v>0</v>
      </c>
      <c r="BJ78" s="14">
        <v>0</v>
      </c>
      <c r="BL78" s="14">
        <v>4</v>
      </c>
      <c r="BN78" s="5" t="e">
        <f>#REF!*11</f>
        <v>#REF!</v>
      </c>
      <c r="BO78" s="6"/>
      <c r="BP78" s="7"/>
      <c r="BQ78" s="8"/>
      <c r="BR78" s="8"/>
      <c r="BS78" s="8"/>
      <c r="BT78" s="8"/>
      <c r="BU78" s="8"/>
      <c r="BV78" s="9"/>
      <c r="BW78" s="10"/>
      <c r="BX78" s="11"/>
      <c r="CE78" s="8"/>
      <c r="CF78" s="17"/>
      <c r="CG78" s="17"/>
      <c r="CH78" s="17"/>
      <c r="CI78" s="17"/>
    </row>
    <row r="79" spans="1:87" hidden="1" x14ac:dyDescent="0.25">
      <c r="A79" s="14" t="s">
        <v>214</v>
      </c>
      <c r="B79" s="14" t="s">
        <v>139</v>
      </c>
      <c r="C79" s="14" t="s">
        <v>139</v>
      </c>
      <c r="D79" s="15" t="s">
        <v>84</v>
      </c>
      <c r="E79" s="15">
        <v>3</v>
      </c>
      <c r="F79" s="15" t="e">
        <f>IF(BB79="S",
IF(#REF!+BJ79=2012,
IF(#REF!=1,"12-13/1",
IF(#REF!=2,"12-13/2",
IF(#REF!=3,"13-14/1",
IF(#REF!=4,"13-14/2","Hata1")))),
IF(#REF!+BJ79=2013,
IF(#REF!=1,"13-14/1",
IF(#REF!=2,"13-14/2",
IF(#REF!=3,"14-15/1",
IF(#REF!=4,"14-15/2","Hata2")))),
IF(#REF!+BJ79=2014,
IF(#REF!=1,"14-15/1",
IF(#REF!=2,"14-15/2",
IF(#REF!=3,"15-16/1",
IF(#REF!=4,"15-16/2","Hata3")))),
IF(#REF!+BJ79=2015,
IF(#REF!=1,"15-16/1",
IF(#REF!=2,"15-16/2",
IF(#REF!=3,"16-17/1",
IF(#REF!=4,"16-17/2","Hata4")))),
IF(#REF!+BJ79=2016,
IF(#REF!=1,"16-17/1",
IF(#REF!=2,"16-17/2",
IF(#REF!=3,"17-18/1",
IF(#REF!=4,"17-18/2","Hata5")))),
IF(#REF!+BJ79=2017,
IF(#REF!=1,"17-18/1",
IF(#REF!=2,"17-18/2",
IF(#REF!=3,"18-19/1",
IF(#REF!=4,"18-19/2","Hata6")))),
IF(#REF!+BJ79=2018,
IF(#REF!=1,"18-19/1",
IF(#REF!=2,"18-19/2",
IF(#REF!=3,"19-20/1",
IF(#REF!=4,"19-20/2","Hata7")))),
IF(#REF!+BJ79=2019,
IF(#REF!=1,"19-20/1",
IF(#REF!=2,"19-20/2",
IF(#REF!=3,"20-21/1",
IF(#REF!=4,"20-21/2","Hata8")))),
IF(#REF!+BJ79=2020,
IF(#REF!=1,"20-21/1",
IF(#REF!=2,"20-21/2",
IF(#REF!=3,"21-22/1",
IF(#REF!=4,"21-22/2","Hata9")))),
IF(#REF!+BJ79=2021,
IF(#REF!=1,"21-22/1",
IF(#REF!=2,"21-22/2",
IF(#REF!=3,"22-23/1",
IF(#REF!=4,"22-23/2","Hata10")))),
IF(#REF!+BJ79=2022,
IF(#REF!=1,"22-23/1",
IF(#REF!=2,"22-23/2",
IF(#REF!=3,"23-24/1",
IF(#REF!=4,"23-24/2","Hata11")))),
IF(#REF!+BJ79=2023,
IF(#REF!=1,"23-24/1",
IF(#REF!=2,"23-24/2",
IF(#REF!=3,"24-25/1",
IF(#REF!=4,"24-25/2","Hata12")))),
)))))))))))),
IF(BB79="T",
IF(#REF!+BJ79=2012,
IF(#REF!=1,"12-13/1",
IF(#REF!=2,"12-13/2",
IF(#REF!=3,"12-13/3",
IF(#REF!=4,"13-14/1",
IF(#REF!=5,"13-14/2",
IF(#REF!=6,"13-14/3","Hata1")))))),
IF(#REF!+BJ79=2013,
IF(#REF!=1,"13-14/1",
IF(#REF!=2,"13-14/2",
IF(#REF!=3,"13-14/3",
IF(#REF!=4,"14-15/1",
IF(#REF!=5,"14-15/2",
IF(#REF!=6,"14-15/3","Hata2")))))),
IF(#REF!+BJ79=2014,
IF(#REF!=1,"14-15/1",
IF(#REF!=2,"14-15/2",
IF(#REF!=3,"14-15/3",
IF(#REF!=4,"15-16/1",
IF(#REF!=5,"15-16/2",
IF(#REF!=6,"15-16/3","Hata3")))))),
IF(AND(#REF!+#REF!&gt;2014,#REF!+#REF!&lt;2015,BJ79=1),
IF(#REF!=0.1,"14-15/0.1",
IF(#REF!=0.2,"14-15/0.2",
IF(#REF!=0.3,"14-15/0.3","Hata4"))),
IF(#REF!+BJ79=2015,
IF(#REF!=1,"15-16/1",
IF(#REF!=2,"15-16/2",
IF(#REF!=3,"15-16/3",
IF(#REF!=4,"16-17/1",
IF(#REF!=5,"16-17/2",
IF(#REF!=6,"16-17/3","Hata5")))))),
IF(#REF!+BJ79=2016,
IF(#REF!=1,"16-17/1",
IF(#REF!=2,"16-17/2",
IF(#REF!=3,"16-17/3",
IF(#REF!=4,"17-18/1",
IF(#REF!=5,"17-18/2",
IF(#REF!=6,"17-18/3","Hata6")))))),
IF(#REF!+BJ79=2017,
IF(#REF!=1,"17-18/1",
IF(#REF!=2,"17-18/2",
IF(#REF!=3,"17-18/3",
IF(#REF!=4,"18-19/1",
IF(#REF!=5,"18-19/2",
IF(#REF!=6,"18-19/3","Hata7")))))),
IF(#REF!+BJ79=2018,
IF(#REF!=1,"18-19/1",
IF(#REF!=2,"18-19/2",
IF(#REF!=3,"18-19/3",
IF(#REF!=4,"19-20/1",
IF(#REF!=5," 19-20/2",
IF(#REF!=6,"19-20/3","Hata8")))))),
IF(#REF!+BJ79=2019,
IF(#REF!=1,"19-20/1",
IF(#REF!=2,"19-20/2",
IF(#REF!=3,"19-20/3",
IF(#REF!=4,"20-21/1",
IF(#REF!=5,"20-21/2",
IF(#REF!=6,"20-21/3","Hata9")))))),
IF(#REF!+BJ79=2020,
IF(#REF!=1,"20-21/1",
IF(#REF!=2,"20-21/2",
IF(#REF!=3,"20-21/3",
IF(#REF!=4,"21-22/1",
IF(#REF!=5,"21-22/2",
IF(#REF!=6,"21-22/3","Hata10")))))),
IF(#REF!+BJ79=2021,
IF(#REF!=1,"21-22/1",
IF(#REF!=2,"21-22/2",
IF(#REF!=3,"21-22/3",
IF(#REF!=4,"22-23/1",
IF(#REF!=5,"22-23/2",
IF(#REF!=6,"22-23/3","Hata11")))))),
IF(#REF!+BJ79=2022,
IF(#REF!=1,"22-23/1",
IF(#REF!=2,"22-23/2",
IF(#REF!=3,"22-23/3",
IF(#REF!=4,"23-24/1",
IF(#REF!=5,"23-24/2",
IF(#REF!=6,"23-24/3","Hata12")))))),
IF(#REF!+BJ79=2023,
IF(#REF!=1,"23-24/1",
IF(#REF!=2,"23-24/2",
IF(#REF!=3,"23-24/3",
IF(#REF!=4,"24-25/1",
IF(#REF!=5,"24-25/2",
IF(#REF!=6,"24-25/3","Hata13")))))),
))))))))))))))
)</f>
        <v>#REF!</v>
      </c>
      <c r="G79" s="15"/>
      <c r="H79" s="14" t="s">
        <v>184</v>
      </c>
      <c r="I79" s="14">
        <v>54697</v>
      </c>
      <c r="J79" s="14" t="s">
        <v>185</v>
      </c>
      <c r="Q79" s="14" t="s">
        <v>140</v>
      </c>
      <c r="R79" s="14" t="s">
        <v>140</v>
      </c>
      <c r="S79" s="16">
        <v>7</v>
      </c>
      <c r="T79" s="14">
        <f>VLOOKUP($S79,[1]sistem!$I$3:$L$10,2,FALSE)</f>
        <v>0</v>
      </c>
      <c r="U79" s="14">
        <f>VLOOKUP($S79,[1]sistem!$I$3:$L$10,3,FALSE)</f>
        <v>1</v>
      </c>
      <c r="V79" s="14">
        <f>VLOOKUP($S79,[1]sistem!$I$3:$L$10,4,FALSE)</f>
        <v>1</v>
      </c>
      <c r="W79" s="14" t="e">
        <f>VLOOKUP($BB79,[1]sistem!$I$13:$L$14,2,FALSE)*#REF!</f>
        <v>#REF!</v>
      </c>
      <c r="X79" s="14" t="e">
        <f>VLOOKUP($BB79,[1]sistem!$I$13:$L$14,3,FALSE)*#REF!</f>
        <v>#REF!</v>
      </c>
      <c r="Y79" s="14" t="e">
        <f>VLOOKUP($BB79,[1]sistem!$I$13:$L$14,4,FALSE)*#REF!</f>
        <v>#REF!</v>
      </c>
      <c r="Z79" s="14" t="e">
        <f t="shared" si="13"/>
        <v>#REF!</v>
      </c>
      <c r="AA79" s="14" t="e">
        <f t="shared" si="13"/>
        <v>#REF!</v>
      </c>
      <c r="AB79" s="14" t="e">
        <f t="shared" si="13"/>
        <v>#REF!</v>
      </c>
      <c r="AC79" s="14" t="e">
        <f t="shared" si="14"/>
        <v>#REF!</v>
      </c>
      <c r="AD79" s="14">
        <f>VLOOKUP(BB79,[1]sistem!$I$18:$J$19,2,FALSE)</f>
        <v>11</v>
      </c>
      <c r="AE79" s="14">
        <v>0.25</v>
      </c>
      <c r="AF79" s="14">
        <f>VLOOKUP($S79,[1]sistem!$I$3:$M$10,5,FALSE)</f>
        <v>1</v>
      </c>
      <c r="AG79" s="14">
        <v>5</v>
      </c>
      <c r="AI79" s="14">
        <f>AG79*AM79</f>
        <v>55</v>
      </c>
      <c r="AJ79" s="14">
        <f>VLOOKUP($S79,[1]sistem!$I$3:$N$10,6,FALSE)</f>
        <v>2</v>
      </c>
      <c r="AK79" s="14">
        <v>2</v>
      </c>
      <c r="AL79" s="14">
        <f t="shared" si="15"/>
        <v>4</v>
      </c>
      <c r="AM79" s="14">
        <f>VLOOKUP($BB79,[1]sistem!$I$18:$K$19,3,FALSE)</f>
        <v>11</v>
      </c>
      <c r="AN79" s="14" t="e">
        <f>AM79*#REF!</f>
        <v>#REF!</v>
      </c>
      <c r="AO79" s="14" t="e">
        <f t="shared" si="16"/>
        <v>#REF!</v>
      </c>
      <c r="AP79" s="14">
        <f t="shared" si="26"/>
        <v>25</v>
      </c>
      <c r="AQ79" s="14" t="e">
        <f t="shared" si="18"/>
        <v>#REF!</v>
      </c>
      <c r="AR79" s="14" t="e">
        <f>ROUND(AQ79-#REF!,0)</f>
        <v>#REF!</v>
      </c>
      <c r="AS79" s="14">
        <f>IF(BB79="s",IF(S79=0,0,
IF(S79=1,#REF!*4*4,
IF(S79=2,0,
IF(S79=3,#REF!*4*2,
IF(S79=4,0,
IF(S79=5,0,
IF(S79=6,0,
IF(S79=7,0)))))))),
IF(BB79="t",
IF(S79=0,0,
IF(S79=1,#REF!*4*4*0.8,
IF(S79=2,0,
IF(S79=3,#REF!*4*2*0.8,
IF(S79=4,0,
IF(S79=5,0,
IF(S79=6,0,
IF(S79=7,0))))))))))</f>
        <v>0</v>
      </c>
      <c r="AT79" s="14" t="e">
        <f>IF(BB79="s",
IF(S79=0,0,
IF(S79=1,0,
IF(S79=2,#REF!*4*2,
IF(S79=3,#REF!*4,
IF(S79=4,#REF!*4,
IF(S79=5,0,
IF(S79=6,0,
IF(S79=7,#REF!*4)))))))),
IF(BB79="t",
IF(S79=0,0,
IF(S79=1,0,
IF(S79=2,#REF!*4*2*0.8,
IF(S79=3,#REF!*4*0.8,
IF(S79=4,#REF!*4*0.8,
IF(S79=5,0,
IF(S79=6,0,
IF(S79=7,#REF!*4))))))))))</f>
        <v>#REF!</v>
      </c>
      <c r="AU79" s="14" t="e">
        <f>IF(BB79="s",
IF(S79=0,0,
IF(S79=1,#REF!*2,
IF(S79=2,#REF!*2,
IF(S79=3,#REF!*2,
IF(S79=4,#REF!*2,
IF(S79=5,#REF!*2,
IF(S79=6,#REF!*2,
IF(S79=7,#REF!*2)))))))),
IF(BB79="t",
IF(S79=0,#REF!*2*0.8,
IF(S79=1,#REF!*2*0.8,
IF(S79=2,#REF!*2*0.8,
IF(S79=3,#REF!*2*0.8,
IF(S79=4,#REF!*2*0.8,
IF(S79=5,#REF!*2*0.8,
IF(S79=6,#REF!*1*0.8,
IF(S79=7,#REF!*2))))))))))</f>
        <v>#REF!</v>
      </c>
      <c r="AV79" s="14" t="e">
        <f t="shared" si="19"/>
        <v>#REF!</v>
      </c>
      <c r="AW79" s="14" t="e">
        <f>IF(BB79="s",
IF(S79=0,0,
IF(S79=1,(14-2)*(#REF!+#REF!)/4*4,
IF(S79=2,(14-2)*(#REF!+#REF!)/4*2,
IF(S79=3,(14-2)*(#REF!+#REF!)/4*3,
IF(S79=4,(14-2)*(#REF!+#REF!)/4,
IF(S79=5,(14-2)*#REF!/4,
IF(S79=6,0,
IF(S79=7,(14)*#REF!)))))))),
IF(BB79="t",
IF(S79=0,0,
IF(S79=1,(11-2)*(#REF!+#REF!)/4*4,
IF(S79=2,(11-2)*(#REF!+#REF!)/4*2,
IF(S79=3,(11-2)*(#REF!+#REF!)/4*3,
IF(S79=4,(11-2)*(#REF!+#REF!)/4,
IF(S79=5,(11-2)*#REF!/4,
IF(S79=6,0,
IF(S79=7,(11)*#REF!))))))))))</f>
        <v>#REF!</v>
      </c>
      <c r="AX79" s="14" t="e">
        <f t="shared" si="20"/>
        <v>#REF!</v>
      </c>
      <c r="AY79" s="14">
        <f t="shared" si="21"/>
        <v>8</v>
      </c>
      <c r="AZ79" s="14">
        <f t="shared" si="22"/>
        <v>4</v>
      </c>
      <c r="BA79" s="14" t="e">
        <f t="shared" si="23"/>
        <v>#REF!</v>
      </c>
      <c r="BB79" s="14" t="s">
        <v>186</v>
      </c>
      <c r="BC79" s="14" t="e">
        <f>IF(BI79="A",0,IF(BB79="s",14*#REF!,IF(BB79="T",11*#REF!,"HATA")))</f>
        <v>#REF!</v>
      </c>
      <c r="BD79" s="14" t="e">
        <f t="shared" si="24"/>
        <v>#REF!</v>
      </c>
      <c r="BE79" s="14" t="e">
        <f t="shared" si="25"/>
        <v>#REF!</v>
      </c>
      <c r="BF79" s="14" t="e">
        <f>IF(BE79-#REF!=0,"DOĞRU","YANLIŞ")</f>
        <v>#REF!</v>
      </c>
      <c r="BG79" s="14" t="e">
        <f>#REF!-BE79</f>
        <v>#REF!</v>
      </c>
      <c r="BH79" s="14">
        <v>0</v>
      </c>
      <c r="BJ79" s="14">
        <v>0</v>
      </c>
      <c r="BL79" s="14">
        <v>7</v>
      </c>
      <c r="BN79" s="5" t="e">
        <f>#REF!*11</f>
        <v>#REF!</v>
      </c>
      <c r="BO79" s="6"/>
      <c r="BP79" s="7"/>
      <c r="BQ79" s="8"/>
      <c r="BR79" s="8"/>
      <c r="BS79" s="8"/>
      <c r="BT79" s="8"/>
      <c r="BU79" s="8"/>
      <c r="BV79" s="9"/>
      <c r="BW79" s="10"/>
      <c r="BX79" s="11"/>
      <c r="CE79" s="8"/>
      <c r="CF79" s="17"/>
      <c r="CG79" s="17"/>
      <c r="CH79" s="17"/>
      <c r="CI79" s="17"/>
    </row>
    <row r="80" spans="1:87" hidden="1" x14ac:dyDescent="0.25">
      <c r="A80" s="14" t="s">
        <v>215</v>
      </c>
      <c r="B80" s="14" t="s">
        <v>216</v>
      </c>
      <c r="C80" s="14" t="s">
        <v>216</v>
      </c>
      <c r="D80" s="15" t="s">
        <v>84</v>
      </c>
      <c r="E80" s="15">
        <v>1</v>
      </c>
      <c r="F80" s="15" t="e">
        <f>IF(BB80="S",
IF(#REF!+BJ80=2012,
IF(#REF!=1,"12-13/1",
IF(#REF!=2,"12-13/2",
IF(#REF!=3,"13-14/1",
IF(#REF!=4,"13-14/2","Hata1")))),
IF(#REF!+BJ80=2013,
IF(#REF!=1,"13-14/1",
IF(#REF!=2,"13-14/2",
IF(#REF!=3,"14-15/1",
IF(#REF!=4,"14-15/2","Hata2")))),
IF(#REF!+BJ80=2014,
IF(#REF!=1,"14-15/1",
IF(#REF!=2,"14-15/2",
IF(#REF!=3,"15-16/1",
IF(#REF!=4,"15-16/2","Hata3")))),
IF(#REF!+BJ80=2015,
IF(#REF!=1,"15-16/1",
IF(#REF!=2,"15-16/2",
IF(#REF!=3,"16-17/1",
IF(#REF!=4,"16-17/2","Hata4")))),
IF(#REF!+BJ80=2016,
IF(#REF!=1,"16-17/1",
IF(#REF!=2,"16-17/2",
IF(#REF!=3,"17-18/1",
IF(#REF!=4,"17-18/2","Hata5")))),
IF(#REF!+BJ80=2017,
IF(#REF!=1,"17-18/1",
IF(#REF!=2,"17-18/2",
IF(#REF!=3,"18-19/1",
IF(#REF!=4,"18-19/2","Hata6")))),
IF(#REF!+BJ80=2018,
IF(#REF!=1,"18-19/1",
IF(#REF!=2,"18-19/2",
IF(#REF!=3,"19-20/1",
IF(#REF!=4,"19-20/2","Hata7")))),
IF(#REF!+BJ80=2019,
IF(#REF!=1,"19-20/1",
IF(#REF!=2,"19-20/2",
IF(#REF!=3,"20-21/1",
IF(#REF!=4,"20-21/2","Hata8")))),
IF(#REF!+BJ80=2020,
IF(#REF!=1,"20-21/1",
IF(#REF!=2,"20-21/2",
IF(#REF!=3,"21-22/1",
IF(#REF!=4,"21-22/2","Hata9")))),
IF(#REF!+BJ80=2021,
IF(#REF!=1,"21-22/1",
IF(#REF!=2,"21-22/2",
IF(#REF!=3,"22-23/1",
IF(#REF!=4,"22-23/2","Hata10")))),
IF(#REF!+BJ80=2022,
IF(#REF!=1,"22-23/1",
IF(#REF!=2,"22-23/2",
IF(#REF!=3,"23-24/1",
IF(#REF!=4,"23-24/2","Hata11")))),
IF(#REF!+BJ80=2023,
IF(#REF!=1,"23-24/1",
IF(#REF!=2,"23-24/2",
IF(#REF!=3,"24-25/1",
IF(#REF!=4,"24-25/2","Hata12")))),
)))))))))))),
IF(BB80="T",
IF(#REF!+BJ80=2012,
IF(#REF!=1,"12-13/1",
IF(#REF!=2,"12-13/2",
IF(#REF!=3,"12-13/3",
IF(#REF!=4,"13-14/1",
IF(#REF!=5,"13-14/2",
IF(#REF!=6,"13-14/3","Hata1")))))),
IF(#REF!+BJ80=2013,
IF(#REF!=1,"13-14/1",
IF(#REF!=2,"13-14/2",
IF(#REF!=3,"13-14/3",
IF(#REF!=4,"14-15/1",
IF(#REF!=5,"14-15/2",
IF(#REF!=6,"14-15/3","Hata2")))))),
IF(#REF!+BJ80=2014,
IF(#REF!=1,"14-15/1",
IF(#REF!=2,"14-15/2",
IF(#REF!=3,"14-15/3",
IF(#REF!=4,"15-16/1",
IF(#REF!=5,"15-16/2",
IF(#REF!=6,"15-16/3","Hata3")))))),
IF(AND(#REF!+#REF!&gt;2014,#REF!+#REF!&lt;2015,BJ80=1),
IF(#REF!=0.1,"14-15/0.1",
IF(#REF!=0.2,"14-15/0.2",
IF(#REF!=0.3,"14-15/0.3","Hata4"))),
IF(#REF!+BJ80=2015,
IF(#REF!=1,"15-16/1",
IF(#REF!=2,"15-16/2",
IF(#REF!=3,"15-16/3",
IF(#REF!=4,"16-17/1",
IF(#REF!=5,"16-17/2",
IF(#REF!=6,"16-17/3","Hata5")))))),
IF(#REF!+BJ80=2016,
IF(#REF!=1,"16-17/1",
IF(#REF!=2,"16-17/2",
IF(#REF!=3,"16-17/3",
IF(#REF!=4,"17-18/1",
IF(#REF!=5,"17-18/2",
IF(#REF!=6,"17-18/3","Hata6")))))),
IF(#REF!+BJ80=2017,
IF(#REF!=1,"17-18/1",
IF(#REF!=2,"17-18/2",
IF(#REF!=3,"17-18/3",
IF(#REF!=4,"18-19/1",
IF(#REF!=5,"18-19/2",
IF(#REF!=6,"18-19/3","Hata7")))))),
IF(#REF!+BJ80=2018,
IF(#REF!=1,"18-19/1",
IF(#REF!=2,"18-19/2",
IF(#REF!=3,"18-19/3",
IF(#REF!=4,"19-20/1",
IF(#REF!=5," 19-20/2",
IF(#REF!=6,"19-20/3","Hata8")))))),
IF(#REF!+BJ80=2019,
IF(#REF!=1,"19-20/1",
IF(#REF!=2,"19-20/2",
IF(#REF!=3,"19-20/3",
IF(#REF!=4,"20-21/1",
IF(#REF!=5,"20-21/2",
IF(#REF!=6,"20-21/3","Hata9")))))),
IF(#REF!+BJ80=2020,
IF(#REF!=1,"20-21/1",
IF(#REF!=2,"20-21/2",
IF(#REF!=3,"20-21/3",
IF(#REF!=4,"21-22/1",
IF(#REF!=5,"21-22/2",
IF(#REF!=6,"21-22/3","Hata10")))))),
IF(#REF!+BJ80=2021,
IF(#REF!=1,"21-22/1",
IF(#REF!=2,"21-22/2",
IF(#REF!=3,"21-22/3",
IF(#REF!=4,"22-23/1",
IF(#REF!=5,"22-23/2",
IF(#REF!=6,"22-23/3","Hata11")))))),
IF(#REF!+BJ80=2022,
IF(#REF!=1,"22-23/1",
IF(#REF!=2,"22-23/2",
IF(#REF!=3,"22-23/3",
IF(#REF!=4,"23-24/1",
IF(#REF!=5,"23-24/2",
IF(#REF!=6,"23-24/3","Hata12")))))),
IF(#REF!+BJ80=2023,
IF(#REF!=1,"23-24/1",
IF(#REF!=2,"23-24/2",
IF(#REF!=3,"23-24/3",
IF(#REF!=4,"24-25/1",
IF(#REF!=5,"24-25/2",
IF(#REF!=6,"24-25/3","Hata13")))))),
))))))))))))))
)</f>
        <v>#REF!</v>
      </c>
      <c r="G80" s="15"/>
      <c r="H80" s="14" t="s">
        <v>184</v>
      </c>
      <c r="I80" s="14">
        <v>54697</v>
      </c>
      <c r="J80" s="14" t="s">
        <v>185</v>
      </c>
      <c r="Q80" s="14" t="s">
        <v>217</v>
      </c>
      <c r="R80" s="14" t="s">
        <v>217</v>
      </c>
      <c r="S80" s="16">
        <v>4</v>
      </c>
      <c r="T80" s="14">
        <f>VLOOKUP($S80,[1]sistem!$I$3:$L$10,2,FALSE)</f>
        <v>0</v>
      </c>
      <c r="U80" s="14">
        <f>VLOOKUP($S80,[1]sistem!$I$3:$L$10,3,FALSE)</f>
        <v>1</v>
      </c>
      <c r="V80" s="14">
        <f>VLOOKUP($S80,[1]sistem!$I$3:$L$10,4,FALSE)</f>
        <v>1</v>
      </c>
      <c r="W80" s="14" t="e">
        <f>VLOOKUP($BB80,[1]sistem!$I$13:$L$14,2,FALSE)*#REF!</f>
        <v>#REF!</v>
      </c>
      <c r="X80" s="14" t="e">
        <f>VLOOKUP($BB80,[1]sistem!$I$13:$L$14,3,FALSE)*#REF!</f>
        <v>#REF!</v>
      </c>
      <c r="Y80" s="14" t="e">
        <f>VLOOKUP($BB80,[1]sistem!$I$13:$L$14,4,FALSE)*#REF!</f>
        <v>#REF!</v>
      </c>
      <c r="Z80" s="14" t="e">
        <f t="shared" si="13"/>
        <v>#REF!</v>
      </c>
      <c r="AA80" s="14" t="e">
        <f t="shared" si="13"/>
        <v>#REF!</v>
      </c>
      <c r="AB80" s="14" t="e">
        <f t="shared" si="13"/>
        <v>#REF!</v>
      </c>
      <c r="AC80" s="14" t="e">
        <f t="shared" si="14"/>
        <v>#REF!</v>
      </c>
      <c r="AD80" s="14">
        <f>VLOOKUP(BB80,[1]sistem!$I$18:$J$19,2,FALSE)</f>
        <v>11</v>
      </c>
      <c r="AE80" s="14">
        <v>0.25</v>
      </c>
      <c r="AF80" s="14">
        <f>VLOOKUP($S80,[1]sistem!$I$3:$M$10,5,FALSE)</f>
        <v>1</v>
      </c>
      <c r="AG80" s="14">
        <v>5</v>
      </c>
      <c r="AI80" s="14">
        <f>AG80*AM80</f>
        <v>55</v>
      </c>
      <c r="AJ80" s="14">
        <f>VLOOKUP($S80,[1]sistem!$I$3:$N$10,6,FALSE)</f>
        <v>2</v>
      </c>
      <c r="AK80" s="14">
        <v>2</v>
      </c>
      <c r="AL80" s="14">
        <f t="shared" si="15"/>
        <v>4</v>
      </c>
      <c r="AM80" s="14">
        <f>VLOOKUP($BB80,[1]sistem!$I$18:$K$19,3,FALSE)</f>
        <v>11</v>
      </c>
      <c r="AN80" s="14" t="e">
        <f>AM80*#REF!</f>
        <v>#REF!</v>
      </c>
      <c r="AO80" s="14" t="e">
        <f t="shared" si="16"/>
        <v>#REF!</v>
      </c>
      <c r="AP80" s="14">
        <f t="shared" si="26"/>
        <v>25</v>
      </c>
      <c r="AQ80" s="14" t="e">
        <f t="shared" si="18"/>
        <v>#REF!</v>
      </c>
      <c r="AR80" s="14" t="e">
        <f>ROUND(AQ80-#REF!,0)</f>
        <v>#REF!</v>
      </c>
      <c r="AS80" s="14">
        <f>IF(BB80="s",IF(S80=0,0,
IF(S80=1,#REF!*4*4,
IF(S80=2,0,
IF(S80=3,#REF!*4*2,
IF(S80=4,0,
IF(S80=5,0,
IF(S80=6,0,
IF(S80=7,0)))))))),
IF(BB80="t",
IF(S80=0,0,
IF(S80=1,#REF!*4*4*0.8,
IF(S80=2,0,
IF(S80=3,#REF!*4*2*0.8,
IF(S80=4,0,
IF(S80=5,0,
IF(S80=6,0,
IF(S80=7,0))))))))))</f>
        <v>0</v>
      </c>
      <c r="AT80" s="14" t="e">
        <f>IF(BB80="s",
IF(S80=0,0,
IF(S80=1,0,
IF(S80=2,#REF!*4*2,
IF(S80=3,#REF!*4,
IF(S80=4,#REF!*4,
IF(S80=5,0,
IF(S80=6,0,
IF(S80=7,#REF!*4)))))))),
IF(BB80="t",
IF(S80=0,0,
IF(S80=1,0,
IF(S80=2,#REF!*4*2*0.8,
IF(S80=3,#REF!*4*0.8,
IF(S80=4,#REF!*4*0.8,
IF(S80=5,0,
IF(S80=6,0,
IF(S80=7,#REF!*4))))))))))</f>
        <v>#REF!</v>
      </c>
      <c r="AU80" s="14" t="e">
        <f>IF(BB80="s",
IF(S80=0,0,
IF(S80=1,#REF!*2,
IF(S80=2,#REF!*2,
IF(S80=3,#REF!*2,
IF(S80=4,#REF!*2,
IF(S80=5,#REF!*2,
IF(S80=6,#REF!*2,
IF(S80=7,#REF!*2)))))))),
IF(BB80="t",
IF(S80=0,#REF!*2*0.8,
IF(S80=1,#REF!*2*0.8,
IF(S80=2,#REF!*2*0.8,
IF(S80=3,#REF!*2*0.8,
IF(S80=4,#REF!*2*0.8,
IF(S80=5,#REF!*2*0.8,
IF(S80=6,#REF!*1*0.8,
IF(S80=7,#REF!*2))))))))))</f>
        <v>#REF!</v>
      </c>
      <c r="AV80" s="14" t="e">
        <f t="shared" si="19"/>
        <v>#REF!</v>
      </c>
      <c r="AW80" s="14" t="e">
        <f>IF(BB80="s",
IF(S80=0,0,
IF(S80=1,(14-2)*(#REF!+#REF!)/4*4,
IF(S80=2,(14-2)*(#REF!+#REF!)/4*2,
IF(S80=3,(14-2)*(#REF!+#REF!)/4*3,
IF(S80=4,(14-2)*(#REF!+#REF!)/4,
IF(S80=5,(14-2)*#REF!/4,
IF(S80=6,0,
IF(S80=7,(14)*#REF!)))))))),
IF(BB80="t",
IF(S80=0,0,
IF(S80=1,(11-2)*(#REF!+#REF!)/4*4,
IF(S80=2,(11-2)*(#REF!+#REF!)/4*2,
IF(S80=3,(11-2)*(#REF!+#REF!)/4*3,
IF(S80=4,(11-2)*(#REF!+#REF!)/4,
IF(S80=5,(11-2)*#REF!/4,
IF(S80=6,0,
IF(S80=7,(11)*#REF!))))))))))</f>
        <v>#REF!</v>
      </c>
      <c r="AX80" s="14" t="e">
        <f t="shared" si="20"/>
        <v>#REF!</v>
      </c>
      <c r="AY80" s="14">
        <f t="shared" si="21"/>
        <v>8</v>
      </c>
      <c r="AZ80" s="14">
        <f t="shared" si="22"/>
        <v>4</v>
      </c>
      <c r="BA80" s="14" t="e">
        <f t="shared" si="23"/>
        <v>#REF!</v>
      </c>
      <c r="BB80" s="14" t="s">
        <v>186</v>
      </c>
      <c r="BC80" s="14" t="e">
        <f>IF(BI80="A",0,IF(BB80="s",14*#REF!,IF(BB80="T",11*#REF!,"HATA")))</f>
        <v>#REF!</v>
      </c>
      <c r="BD80" s="14" t="e">
        <f t="shared" si="24"/>
        <v>#REF!</v>
      </c>
      <c r="BE80" s="14" t="e">
        <f t="shared" si="25"/>
        <v>#REF!</v>
      </c>
      <c r="BF80" s="14" t="e">
        <f>IF(BE80-#REF!=0,"DOĞRU","YANLIŞ")</f>
        <v>#REF!</v>
      </c>
      <c r="BG80" s="14" t="e">
        <f>#REF!-BE80</f>
        <v>#REF!</v>
      </c>
      <c r="BH80" s="14">
        <v>0</v>
      </c>
      <c r="BJ80" s="14">
        <v>0</v>
      </c>
      <c r="BL80" s="14">
        <v>4</v>
      </c>
      <c r="BN80" s="5" t="e">
        <f>#REF!*11</f>
        <v>#REF!</v>
      </c>
      <c r="BO80" s="6"/>
      <c r="BP80" s="7"/>
      <c r="BQ80" s="8"/>
      <c r="BR80" s="8"/>
      <c r="BS80" s="8"/>
      <c r="BT80" s="8"/>
      <c r="BU80" s="8"/>
      <c r="BV80" s="9"/>
      <c r="BW80" s="10"/>
      <c r="BX80" s="11"/>
      <c r="CE80" s="8"/>
      <c r="CF80" s="17"/>
      <c r="CG80" s="17"/>
      <c r="CH80" s="17"/>
      <c r="CI80" s="17"/>
    </row>
    <row r="81" spans="1:87" hidden="1" x14ac:dyDescent="0.25">
      <c r="A81" s="14" t="s">
        <v>218</v>
      </c>
      <c r="B81" s="14" t="s">
        <v>149</v>
      </c>
      <c r="C81" s="14" t="s">
        <v>149</v>
      </c>
      <c r="D81" s="15" t="s">
        <v>84</v>
      </c>
      <c r="E81" s="15">
        <v>3</v>
      </c>
      <c r="F81" s="15" t="e">
        <f>IF(BB81="S",
IF(#REF!+BJ81=2012,
IF(#REF!=1,"12-13/1",
IF(#REF!=2,"12-13/2",
IF(#REF!=3,"13-14/1",
IF(#REF!=4,"13-14/2","Hata1")))),
IF(#REF!+BJ81=2013,
IF(#REF!=1,"13-14/1",
IF(#REF!=2,"13-14/2",
IF(#REF!=3,"14-15/1",
IF(#REF!=4,"14-15/2","Hata2")))),
IF(#REF!+BJ81=2014,
IF(#REF!=1,"14-15/1",
IF(#REF!=2,"14-15/2",
IF(#REF!=3,"15-16/1",
IF(#REF!=4,"15-16/2","Hata3")))),
IF(#REF!+BJ81=2015,
IF(#REF!=1,"15-16/1",
IF(#REF!=2,"15-16/2",
IF(#REF!=3,"16-17/1",
IF(#REF!=4,"16-17/2","Hata4")))),
IF(#REF!+BJ81=2016,
IF(#REF!=1,"16-17/1",
IF(#REF!=2,"16-17/2",
IF(#REF!=3,"17-18/1",
IF(#REF!=4,"17-18/2","Hata5")))),
IF(#REF!+BJ81=2017,
IF(#REF!=1,"17-18/1",
IF(#REF!=2,"17-18/2",
IF(#REF!=3,"18-19/1",
IF(#REF!=4,"18-19/2","Hata6")))),
IF(#REF!+BJ81=2018,
IF(#REF!=1,"18-19/1",
IF(#REF!=2,"18-19/2",
IF(#REF!=3,"19-20/1",
IF(#REF!=4,"19-20/2","Hata7")))),
IF(#REF!+BJ81=2019,
IF(#REF!=1,"19-20/1",
IF(#REF!=2,"19-20/2",
IF(#REF!=3,"20-21/1",
IF(#REF!=4,"20-21/2","Hata8")))),
IF(#REF!+BJ81=2020,
IF(#REF!=1,"20-21/1",
IF(#REF!=2,"20-21/2",
IF(#REF!=3,"21-22/1",
IF(#REF!=4,"21-22/2","Hata9")))),
IF(#REF!+BJ81=2021,
IF(#REF!=1,"21-22/1",
IF(#REF!=2,"21-22/2",
IF(#REF!=3,"22-23/1",
IF(#REF!=4,"22-23/2","Hata10")))),
IF(#REF!+BJ81=2022,
IF(#REF!=1,"22-23/1",
IF(#REF!=2,"22-23/2",
IF(#REF!=3,"23-24/1",
IF(#REF!=4,"23-24/2","Hata11")))),
IF(#REF!+BJ81=2023,
IF(#REF!=1,"23-24/1",
IF(#REF!=2,"23-24/2",
IF(#REF!=3,"24-25/1",
IF(#REF!=4,"24-25/2","Hata12")))),
)))))))))))),
IF(BB81="T",
IF(#REF!+BJ81=2012,
IF(#REF!=1,"12-13/1",
IF(#REF!=2,"12-13/2",
IF(#REF!=3,"12-13/3",
IF(#REF!=4,"13-14/1",
IF(#REF!=5,"13-14/2",
IF(#REF!=6,"13-14/3","Hata1")))))),
IF(#REF!+BJ81=2013,
IF(#REF!=1,"13-14/1",
IF(#REF!=2,"13-14/2",
IF(#REF!=3,"13-14/3",
IF(#REF!=4,"14-15/1",
IF(#REF!=5,"14-15/2",
IF(#REF!=6,"14-15/3","Hata2")))))),
IF(#REF!+BJ81=2014,
IF(#REF!=1,"14-15/1",
IF(#REF!=2,"14-15/2",
IF(#REF!=3,"14-15/3",
IF(#REF!=4,"15-16/1",
IF(#REF!=5,"15-16/2",
IF(#REF!=6,"15-16/3","Hata3")))))),
IF(AND(#REF!+#REF!&gt;2014,#REF!+#REF!&lt;2015,BJ81=1),
IF(#REF!=0.1,"14-15/0.1",
IF(#REF!=0.2,"14-15/0.2",
IF(#REF!=0.3,"14-15/0.3","Hata4"))),
IF(#REF!+BJ81=2015,
IF(#REF!=1,"15-16/1",
IF(#REF!=2,"15-16/2",
IF(#REF!=3,"15-16/3",
IF(#REF!=4,"16-17/1",
IF(#REF!=5,"16-17/2",
IF(#REF!=6,"16-17/3","Hata5")))))),
IF(#REF!+BJ81=2016,
IF(#REF!=1,"16-17/1",
IF(#REF!=2,"16-17/2",
IF(#REF!=3,"16-17/3",
IF(#REF!=4,"17-18/1",
IF(#REF!=5,"17-18/2",
IF(#REF!=6,"17-18/3","Hata6")))))),
IF(#REF!+BJ81=2017,
IF(#REF!=1,"17-18/1",
IF(#REF!=2,"17-18/2",
IF(#REF!=3,"17-18/3",
IF(#REF!=4,"18-19/1",
IF(#REF!=5,"18-19/2",
IF(#REF!=6,"18-19/3","Hata7")))))),
IF(#REF!+BJ81=2018,
IF(#REF!=1,"18-19/1",
IF(#REF!=2,"18-19/2",
IF(#REF!=3,"18-19/3",
IF(#REF!=4,"19-20/1",
IF(#REF!=5," 19-20/2",
IF(#REF!=6,"19-20/3","Hata8")))))),
IF(#REF!+BJ81=2019,
IF(#REF!=1,"19-20/1",
IF(#REF!=2,"19-20/2",
IF(#REF!=3,"19-20/3",
IF(#REF!=4,"20-21/1",
IF(#REF!=5,"20-21/2",
IF(#REF!=6,"20-21/3","Hata9")))))),
IF(#REF!+BJ81=2020,
IF(#REF!=1,"20-21/1",
IF(#REF!=2,"20-21/2",
IF(#REF!=3,"20-21/3",
IF(#REF!=4,"21-22/1",
IF(#REF!=5,"21-22/2",
IF(#REF!=6,"21-22/3","Hata10")))))),
IF(#REF!+BJ81=2021,
IF(#REF!=1,"21-22/1",
IF(#REF!=2,"21-22/2",
IF(#REF!=3,"21-22/3",
IF(#REF!=4,"22-23/1",
IF(#REF!=5,"22-23/2",
IF(#REF!=6,"22-23/3","Hata11")))))),
IF(#REF!+BJ81=2022,
IF(#REF!=1,"22-23/1",
IF(#REF!=2,"22-23/2",
IF(#REF!=3,"22-23/3",
IF(#REF!=4,"23-24/1",
IF(#REF!=5,"23-24/2",
IF(#REF!=6,"23-24/3","Hata12")))))),
IF(#REF!+BJ81=2023,
IF(#REF!=1,"23-24/1",
IF(#REF!=2,"23-24/2",
IF(#REF!=3,"23-24/3",
IF(#REF!=4,"24-25/1",
IF(#REF!=5,"24-25/2",
IF(#REF!=6,"24-25/3","Hata13")))))),
))))))))))))))
)</f>
        <v>#REF!</v>
      </c>
      <c r="G81" s="15"/>
      <c r="H81" s="14" t="s">
        <v>184</v>
      </c>
      <c r="I81" s="14">
        <v>54697</v>
      </c>
      <c r="J81" s="14" t="s">
        <v>185</v>
      </c>
      <c r="S81" s="16">
        <v>7</v>
      </c>
      <c r="T81" s="14">
        <f>VLOOKUP($S81,[1]sistem!$I$3:$L$10,2,FALSE)</f>
        <v>0</v>
      </c>
      <c r="U81" s="14">
        <f>VLOOKUP($S81,[1]sistem!$I$3:$L$10,3,FALSE)</f>
        <v>1</v>
      </c>
      <c r="V81" s="14">
        <f>VLOOKUP($S81,[1]sistem!$I$3:$L$10,4,FALSE)</f>
        <v>1</v>
      </c>
      <c r="W81" s="14" t="e">
        <f>VLOOKUP($BB81,[1]sistem!$I$13:$L$14,2,FALSE)*#REF!</f>
        <v>#REF!</v>
      </c>
      <c r="X81" s="14" t="e">
        <f>VLOOKUP($BB81,[1]sistem!$I$13:$L$14,3,FALSE)*#REF!</f>
        <v>#REF!</v>
      </c>
      <c r="Y81" s="14" t="e">
        <f>VLOOKUP($BB81,[1]sistem!$I$13:$L$14,4,FALSE)*#REF!</f>
        <v>#REF!</v>
      </c>
      <c r="Z81" s="14" t="e">
        <f t="shared" si="13"/>
        <v>#REF!</v>
      </c>
      <c r="AA81" s="14" t="e">
        <f t="shared" si="13"/>
        <v>#REF!</v>
      </c>
      <c r="AB81" s="14" t="e">
        <f t="shared" si="13"/>
        <v>#REF!</v>
      </c>
      <c r="AC81" s="14" t="e">
        <f t="shared" si="14"/>
        <v>#REF!</v>
      </c>
      <c r="AD81" s="14">
        <f>VLOOKUP(BB81,[1]sistem!$I$18:$J$19,2,FALSE)</f>
        <v>11</v>
      </c>
      <c r="AE81" s="14">
        <v>0.25</v>
      </c>
      <c r="AF81" s="14">
        <f>VLOOKUP($S81,[1]sistem!$I$3:$M$10,5,FALSE)</f>
        <v>1</v>
      </c>
      <c r="AG81" s="14">
        <v>5</v>
      </c>
      <c r="AI81" s="14">
        <f>AG81*AM81</f>
        <v>55</v>
      </c>
      <c r="AJ81" s="14">
        <f>VLOOKUP($S81,[1]sistem!$I$3:$N$10,6,FALSE)</f>
        <v>2</v>
      </c>
      <c r="AK81" s="14">
        <v>2</v>
      </c>
      <c r="AL81" s="14">
        <f t="shared" si="15"/>
        <v>4</v>
      </c>
      <c r="AM81" s="14">
        <f>VLOOKUP($BB81,[1]sistem!$I$18:$K$19,3,FALSE)</f>
        <v>11</v>
      </c>
      <c r="AN81" s="14" t="e">
        <f>AM81*#REF!</f>
        <v>#REF!</v>
      </c>
      <c r="AO81" s="14" t="e">
        <f t="shared" si="16"/>
        <v>#REF!</v>
      </c>
      <c r="AP81" s="14">
        <f t="shared" si="26"/>
        <v>25</v>
      </c>
      <c r="AQ81" s="14" t="e">
        <f t="shared" si="18"/>
        <v>#REF!</v>
      </c>
      <c r="AR81" s="14" t="e">
        <f>ROUND(AQ81-#REF!,0)</f>
        <v>#REF!</v>
      </c>
      <c r="AS81" s="14">
        <f>IF(BB81="s",IF(S81=0,0,
IF(S81=1,#REF!*4*4,
IF(S81=2,0,
IF(S81=3,#REF!*4*2,
IF(S81=4,0,
IF(S81=5,0,
IF(S81=6,0,
IF(S81=7,0)))))))),
IF(BB81="t",
IF(S81=0,0,
IF(S81=1,#REF!*4*4*0.8,
IF(S81=2,0,
IF(S81=3,#REF!*4*2*0.8,
IF(S81=4,0,
IF(S81=5,0,
IF(S81=6,0,
IF(S81=7,0))))))))))</f>
        <v>0</v>
      </c>
      <c r="AT81" s="14" t="e">
        <f>IF(BB81="s",
IF(S81=0,0,
IF(S81=1,0,
IF(S81=2,#REF!*4*2,
IF(S81=3,#REF!*4,
IF(S81=4,#REF!*4,
IF(S81=5,0,
IF(S81=6,0,
IF(S81=7,#REF!*4)))))))),
IF(BB81="t",
IF(S81=0,0,
IF(S81=1,0,
IF(S81=2,#REF!*4*2*0.8,
IF(S81=3,#REF!*4*0.8,
IF(S81=4,#REF!*4*0.8,
IF(S81=5,0,
IF(S81=6,0,
IF(S81=7,#REF!*4))))))))))</f>
        <v>#REF!</v>
      </c>
      <c r="AU81" s="14" t="e">
        <f>IF(BB81="s",
IF(S81=0,0,
IF(S81=1,#REF!*2,
IF(S81=2,#REF!*2,
IF(S81=3,#REF!*2,
IF(S81=4,#REF!*2,
IF(S81=5,#REF!*2,
IF(S81=6,#REF!*2,
IF(S81=7,#REF!*2)))))))),
IF(BB81="t",
IF(S81=0,#REF!*2*0.8,
IF(S81=1,#REF!*2*0.8,
IF(S81=2,#REF!*2*0.8,
IF(S81=3,#REF!*2*0.8,
IF(S81=4,#REF!*2*0.8,
IF(S81=5,#REF!*2*0.8,
IF(S81=6,#REF!*1*0.8,
IF(S81=7,#REF!*2))))))))))</f>
        <v>#REF!</v>
      </c>
      <c r="AV81" s="14" t="e">
        <f t="shared" si="19"/>
        <v>#REF!</v>
      </c>
      <c r="AW81" s="14" t="e">
        <f>IF(BB81="s",
IF(S81=0,0,
IF(S81=1,(14-2)*(#REF!+#REF!)/4*4,
IF(S81=2,(14-2)*(#REF!+#REF!)/4*2,
IF(S81=3,(14-2)*(#REF!+#REF!)/4*3,
IF(S81=4,(14-2)*(#REF!+#REF!)/4,
IF(S81=5,(14-2)*#REF!/4,
IF(S81=6,0,
IF(S81=7,(14)*#REF!)))))))),
IF(BB81="t",
IF(S81=0,0,
IF(S81=1,(11-2)*(#REF!+#REF!)/4*4,
IF(S81=2,(11-2)*(#REF!+#REF!)/4*2,
IF(S81=3,(11-2)*(#REF!+#REF!)/4*3,
IF(S81=4,(11-2)*(#REF!+#REF!)/4,
IF(S81=5,(11-2)*#REF!/4,
IF(S81=6,0,
IF(S81=7,(11)*#REF!))))))))))</f>
        <v>#REF!</v>
      </c>
      <c r="AX81" s="14" t="e">
        <f t="shared" si="20"/>
        <v>#REF!</v>
      </c>
      <c r="AY81" s="14">
        <f t="shared" si="21"/>
        <v>8</v>
      </c>
      <c r="AZ81" s="14">
        <f t="shared" si="22"/>
        <v>4</v>
      </c>
      <c r="BA81" s="14" t="e">
        <f t="shared" si="23"/>
        <v>#REF!</v>
      </c>
      <c r="BB81" s="14" t="s">
        <v>186</v>
      </c>
      <c r="BC81" s="14" t="e">
        <f>IF(BI81="A",0,IF(BB81="s",14*#REF!,IF(BB81="T",11*#REF!,"HATA")))</f>
        <v>#REF!</v>
      </c>
      <c r="BD81" s="14" t="e">
        <f t="shared" si="24"/>
        <v>#REF!</v>
      </c>
      <c r="BE81" s="14" t="e">
        <f t="shared" si="25"/>
        <v>#REF!</v>
      </c>
      <c r="BF81" s="14" t="e">
        <f>IF(BE81-#REF!=0,"DOĞRU","YANLIŞ")</f>
        <v>#REF!</v>
      </c>
      <c r="BG81" s="14" t="e">
        <f>#REF!-BE81</f>
        <v>#REF!</v>
      </c>
      <c r="BH81" s="14">
        <v>0</v>
      </c>
      <c r="BJ81" s="14">
        <v>0</v>
      </c>
      <c r="BL81" s="14">
        <v>7</v>
      </c>
      <c r="BN81" s="5" t="e">
        <f>#REF!*11</f>
        <v>#REF!</v>
      </c>
      <c r="BO81" s="6"/>
      <c r="BP81" s="7"/>
      <c r="BQ81" s="8"/>
      <c r="BR81" s="8"/>
      <c r="BS81" s="8"/>
      <c r="BT81" s="8"/>
      <c r="BU81" s="8"/>
      <c r="BV81" s="9"/>
      <c r="BW81" s="10"/>
      <c r="BX81" s="11"/>
      <c r="CE81" s="8"/>
      <c r="CF81" s="17"/>
      <c r="CG81" s="17"/>
      <c r="CH81" s="17"/>
      <c r="CI81" s="17"/>
    </row>
    <row r="82" spans="1:87" hidden="1" x14ac:dyDescent="0.25">
      <c r="A82" s="14" t="s">
        <v>219</v>
      </c>
      <c r="B82" s="14" t="s">
        <v>220</v>
      </c>
      <c r="C82" s="14" t="s">
        <v>220</v>
      </c>
      <c r="D82" s="15" t="s">
        <v>90</v>
      </c>
      <c r="E82" s="15" t="s">
        <v>90</v>
      </c>
      <c r="F82" s="15" t="e">
        <f>IF(BB82="S",
IF(#REF!+BJ82=2012,
IF(#REF!=1,"12-13/1",
IF(#REF!=2,"12-13/2",
IF(#REF!=3,"13-14/1",
IF(#REF!=4,"13-14/2","Hata1")))),
IF(#REF!+BJ82=2013,
IF(#REF!=1,"13-14/1",
IF(#REF!=2,"13-14/2",
IF(#REF!=3,"14-15/1",
IF(#REF!=4,"14-15/2","Hata2")))),
IF(#REF!+BJ82=2014,
IF(#REF!=1,"14-15/1",
IF(#REF!=2,"14-15/2",
IF(#REF!=3,"15-16/1",
IF(#REF!=4,"15-16/2","Hata3")))),
IF(#REF!+BJ82=2015,
IF(#REF!=1,"15-16/1",
IF(#REF!=2,"15-16/2",
IF(#REF!=3,"16-17/1",
IF(#REF!=4,"16-17/2","Hata4")))),
IF(#REF!+BJ82=2016,
IF(#REF!=1,"16-17/1",
IF(#REF!=2,"16-17/2",
IF(#REF!=3,"17-18/1",
IF(#REF!=4,"17-18/2","Hata5")))),
IF(#REF!+BJ82=2017,
IF(#REF!=1,"17-18/1",
IF(#REF!=2,"17-18/2",
IF(#REF!=3,"18-19/1",
IF(#REF!=4,"18-19/2","Hata6")))),
IF(#REF!+BJ82=2018,
IF(#REF!=1,"18-19/1",
IF(#REF!=2,"18-19/2",
IF(#REF!=3,"19-20/1",
IF(#REF!=4,"19-20/2","Hata7")))),
IF(#REF!+BJ82=2019,
IF(#REF!=1,"19-20/1",
IF(#REF!=2,"19-20/2",
IF(#REF!=3,"20-21/1",
IF(#REF!=4,"20-21/2","Hata8")))),
IF(#REF!+BJ82=2020,
IF(#REF!=1,"20-21/1",
IF(#REF!=2,"20-21/2",
IF(#REF!=3,"21-22/1",
IF(#REF!=4,"21-22/2","Hata9")))),
IF(#REF!+BJ82=2021,
IF(#REF!=1,"21-22/1",
IF(#REF!=2,"21-22/2",
IF(#REF!=3,"22-23/1",
IF(#REF!=4,"22-23/2","Hata10")))),
IF(#REF!+BJ82=2022,
IF(#REF!=1,"22-23/1",
IF(#REF!=2,"22-23/2",
IF(#REF!=3,"23-24/1",
IF(#REF!=4,"23-24/2","Hata11")))),
IF(#REF!+BJ82=2023,
IF(#REF!=1,"23-24/1",
IF(#REF!=2,"23-24/2",
IF(#REF!=3,"24-25/1",
IF(#REF!=4,"24-25/2","Hata12")))),
)))))))))))),
IF(BB82="T",
IF(#REF!+BJ82=2012,
IF(#REF!=1,"12-13/1",
IF(#REF!=2,"12-13/2",
IF(#REF!=3,"12-13/3",
IF(#REF!=4,"13-14/1",
IF(#REF!=5,"13-14/2",
IF(#REF!=6,"13-14/3","Hata1")))))),
IF(#REF!+BJ82=2013,
IF(#REF!=1,"13-14/1",
IF(#REF!=2,"13-14/2",
IF(#REF!=3,"13-14/3",
IF(#REF!=4,"14-15/1",
IF(#REF!=5,"14-15/2",
IF(#REF!=6,"14-15/3","Hata2")))))),
IF(#REF!+BJ82=2014,
IF(#REF!=1,"14-15/1",
IF(#REF!=2,"14-15/2",
IF(#REF!=3,"14-15/3",
IF(#REF!=4,"15-16/1",
IF(#REF!=5,"15-16/2",
IF(#REF!=6,"15-16/3","Hata3")))))),
IF(AND(#REF!+#REF!&gt;2014,#REF!+#REF!&lt;2015,BJ82=1),
IF(#REF!=0.1,"14-15/0.1",
IF(#REF!=0.2,"14-15/0.2",
IF(#REF!=0.3,"14-15/0.3","Hata4"))),
IF(#REF!+BJ82=2015,
IF(#REF!=1,"15-16/1",
IF(#REF!=2,"15-16/2",
IF(#REF!=3,"15-16/3",
IF(#REF!=4,"16-17/1",
IF(#REF!=5,"16-17/2",
IF(#REF!=6,"16-17/3","Hata5")))))),
IF(#REF!+BJ82=2016,
IF(#REF!=1,"16-17/1",
IF(#REF!=2,"16-17/2",
IF(#REF!=3,"16-17/3",
IF(#REF!=4,"17-18/1",
IF(#REF!=5,"17-18/2",
IF(#REF!=6,"17-18/3","Hata6")))))),
IF(#REF!+BJ82=2017,
IF(#REF!=1,"17-18/1",
IF(#REF!=2,"17-18/2",
IF(#REF!=3,"17-18/3",
IF(#REF!=4,"18-19/1",
IF(#REF!=5,"18-19/2",
IF(#REF!=6,"18-19/3","Hata7")))))),
IF(#REF!+BJ82=2018,
IF(#REF!=1,"18-19/1",
IF(#REF!=2,"18-19/2",
IF(#REF!=3,"18-19/3",
IF(#REF!=4,"19-20/1",
IF(#REF!=5," 19-20/2",
IF(#REF!=6,"19-20/3","Hata8")))))),
IF(#REF!+BJ82=2019,
IF(#REF!=1,"19-20/1",
IF(#REF!=2,"19-20/2",
IF(#REF!=3,"19-20/3",
IF(#REF!=4,"20-21/1",
IF(#REF!=5,"20-21/2",
IF(#REF!=6,"20-21/3","Hata9")))))),
IF(#REF!+BJ82=2020,
IF(#REF!=1,"20-21/1",
IF(#REF!=2,"20-21/2",
IF(#REF!=3,"20-21/3",
IF(#REF!=4,"21-22/1",
IF(#REF!=5,"21-22/2",
IF(#REF!=6,"21-22/3","Hata10")))))),
IF(#REF!+BJ82=2021,
IF(#REF!=1,"21-22/1",
IF(#REF!=2,"21-22/2",
IF(#REF!=3,"21-22/3",
IF(#REF!=4,"22-23/1",
IF(#REF!=5,"22-23/2",
IF(#REF!=6,"22-23/3","Hata11")))))),
IF(#REF!+BJ82=2022,
IF(#REF!=1,"22-23/1",
IF(#REF!=2,"22-23/2",
IF(#REF!=3,"22-23/3",
IF(#REF!=4,"23-24/1",
IF(#REF!=5,"23-24/2",
IF(#REF!=6,"23-24/3","Hata12")))))),
IF(#REF!+BJ82=2023,
IF(#REF!=1,"23-24/1",
IF(#REF!=2,"23-24/2",
IF(#REF!=3,"23-24/3",
IF(#REF!=4,"24-25/1",
IF(#REF!=5,"24-25/2",
IF(#REF!=6,"24-25/3","Hata13")))))),
))))))))))))))
)</f>
        <v>#REF!</v>
      </c>
      <c r="G82" s="15"/>
      <c r="H82" s="14" t="s">
        <v>184</v>
      </c>
      <c r="I82" s="14">
        <v>54697</v>
      </c>
      <c r="J82" s="14" t="s">
        <v>185</v>
      </c>
      <c r="Q82" s="14" t="s">
        <v>221</v>
      </c>
      <c r="R82" s="14" t="s">
        <v>221</v>
      </c>
      <c r="S82" s="16">
        <v>2</v>
      </c>
      <c r="T82" s="14">
        <f>VLOOKUP($S82,[1]sistem!$I$3:$L$10,2,FALSE)</f>
        <v>0</v>
      </c>
      <c r="U82" s="14">
        <f>VLOOKUP($S82,[1]sistem!$I$3:$L$10,3,FALSE)</f>
        <v>2</v>
      </c>
      <c r="V82" s="14">
        <f>VLOOKUP($S82,[1]sistem!$I$3:$L$10,4,FALSE)</f>
        <v>1</v>
      </c>
      <c r="W82" s="14" t="e">
        <f>VLOOKUP($BB82,[1]sistem!$I$13:$L$14,2,FALSE)*#REF!</f>
        <v>#REF!</v>
      </c>
      <c r="X82" s="14" t="e">
        <f>VLOOKUP($BB82,[1]sistem!$I$13:$L$14,3,FALSE)*#REF!</f>
        <v>#REF!</v>
      </c>
      <c r="Y82" s="14" t="e">
        <f>VLOOKUP($BB82,[1]sistem!$I$13:$L$14,4,FALSE)*#REF!</f>
        <v>#REF!</v>
      </c>
      <c r="Z82" s="14" t="e">
        <f t="shared" si="13"/>
        <v>#REF!</v>
      </c>
      <c r="AA82" s="14" t="e">
        <f t="shared" si="13"/>
        <v>#REF!</v>
      </c>
      <c r="AB82" s="14" t="e">
        <f t="shared" si="13"/>
        <v>#REF!</v>
      </c>
      <c r="AC82" s="14" t="e">
        <f t="shared" si="14"/>
        <v>#REF!</v>
      </c>
      <c r="AD82" s="14">
        <f>VLOOKUP(BB82,[1]sistem!$I$18:$J$19,2,FALSE)</f>
        <v>11</v>
      </c>
      <c r="AE82" s="14">
        <v>0.25</v>
      </c>
      <c r="AF82" s="14">
        <f>VLOOKUP($S82,[1]sistem!$I$3:$M$10,5,FALSE)</f>
        <v>2</v>
      </c>
      <c r="AI82" s="14" t="e">
        <f>(#REF!+#REF!)*AD82</f>
        <v>#REF!</v>
      </c>
      <c r="AJ82" s="14">
        <f>VLOOKUP($S82,[1]sistem!$I$3:$N$10,6,FALSE)</f>
        <v>3</v>
      </c>
      <c r="AK82" s="14">
        <v>2</v>
      </c>
      <c r="AL82" s="14">
        <f t="shared" si="15"/>
        <v>6</v>
      </c>
      <c r="AM82" s="14">
        <f>VLOOKUP($BB82,[1]sistem!$I$18:$K$19,3,FALSE)</f>
        <v>11</v>
      </c>
      <c r="AN82" s="14" t="e">
        <f>AM82*#REF!</f>
        <v>#REF!</v>
      </c>
      <c r="AO82" s="14" t="e">
        <f t="shared" si="16"/>
        <v>#REF!</v>
      </c>
      <c r="AP82" s="14">
        <f t="shared" si="26"/>
        <v>25</v>
      </c>
      <c r="AQ82" s="14" t="e">
        <f t="shared" si="18"/>
        <v>#REF!</v>
      </c>
      <c r="AR82" s="14" t="e">
        <f>ROUND(AQ82-#REF!,0)</f>
        <v>#REF!</v>
      </c>
      <c r="AS82" s="14">
        <f>IF(BB82="s",IF(S82=0,0,
IF(S82=1,#REF!*4*4,
IF(S82=2,0,
IF(S82=3,#REF!*4*2,
IF(S82=4,0,
IF(S82=5,0,
IF(S82=6,0,
IF(S82=7,0)))))))),
IF(BB82="t",
IF(S82=0,0,
IF(S82=1,#REF!*4*4*0.8,
IF(S82=2,0,
IF(S82=3,#REF!*4*2*0.8,
IF(S82=4,0,
IF(S82=5,0,
IF(S82=6,0,
IF(S82=7,0))))))))))</f>
        <v>0</v>
      </c>
      <c r="AT82" s="14" t="e">
        <f>IF(BB82="s",
IF(S82=0,0,
IF(S82=1,0,
IF(S82=2,#REF!*4*2,
IF(S82=3,#REF!*4,
IF(S82=4,#REF!*4,
IF(S82=5,0,
IF(S82=6,0,
IF(S82=7,#REF!*4)))))))),
IF(BB82="t",
IF(S82=0,0,
IF(S82=1,0,
IF(S82=2,#REF!*4*2*0.8,
IF(S82=3,#REF!*4*0.8,
IF(S82=4,#REF!*4*0.8,
IF(S82=5,0,
IF(S82=6,0,
IF(S82=7,#REF!*4))))))))))</f>
        <v>#REF!</v>
      </c>
      <c r="AU82" s="14" t="e">
        <f>IF(BB82="s",
IF(S82=0,0,
IF(S82=1,#REF!*2,
IF(S82=2,#REF!*2,
IF(S82=3,#REF!*2,
IF(S82=4,#REF!*2,
IF(S82=5,#REF!*2,
IF(S82=6,#REF!*2,
IF(S82=7,#REF!*2)))))))),
IF(BB82="t",
IF(S82=0,#REF!*2*0.8,
IF(S82=1,#REF!*2*0.8,
IF(S82=2,#REF!*2*0.8,
IF(S82=3,#REF!*2*0.8,
IF(S82=4,#REF!*2*0.8,
IF(S82=5,#REF!*2*0.8,
IF(S82=6,#REF!*1*0.8,
IF(S82=7,#REF!*2))))))))))</f>
        <v>#REF!</v>
      </c>
      <c r="AV82" s="14" t="e">
        <f t="shared" si="19"/>
        <v>#REF!</v>
      </c>
      <c r="AW82" s="14" t="e">
        <f>IF(BB82="s",
IF(S82=0,0,
IF(S82=1,(14-2)*(#REF!+#REF!)/4*4,
IF(S82=2,(14-2)*(#REF!+#REF!)/4*2,
IF(S82=3,(14-2)*(#REF!+#REF!)/4*3,
IF(S82=4,(14-2)*(#REF!+#REF!)/4,
IF(S82=5,(14-2)*#REF!/4,
IF(S82=6,0,
IF(S82=7,(14)*#REF!)))))))),
IF(BB82="t",
IF(S82=0,0,
IF(S82=1,(11-2)*(#REF!+#REF!)/4*4,
IF(S82=2,(11-2)*(#REF!+#REF!)/4*2,
IF(S82=3,(11-2)*(#REF!+#REF!)/4*3,
IF(S82=4,(11-2)*(#REF!+#REF!)/4,
IF(S82=5,(11-2)*#REF!/4,
IF(S82=6,0,
IF(S82=7,(11)*#REF!))))))))))</f>
        <v>#REF!</v>
      </c>
      <c r="AX82" s="14" t="e">
        <f t="shared" si="20"/>
        <v>#REF!</v>
      </c>
      <c r="AY82" s="14">
        <f t="shared" si="21"/>
        <v>12</v>
      </c>
      <c r="AZ82" s="14">
        <f t="shared" si="22"/>
        <v>6</v>
      </c>
      <c r="BA82" s="14" t="e">
        <f t="shared" si="23"/>
        <v>#REF!</v>
      </c>
      <c r="BB82" s="14" t="s">
        <v>186</v>
      </c>
      <c r="BC82" s="14" t="e">
        <f>IF(BI82="A",0,IF(BB82="s",14*#REF!,IF(BB82="T",11*#REF!,"HATA")))</f>
        <v>#REF!</v>
      </c>
      <c r="BD82" s="14" t="e">
        <f t="shared" si="24"/>
        <v>#REF!</v>
      </c>
      <c r="BE82" s="14" t="e">
        <f t="shared" si="25"/>
        <v>#REF!</v>
      </c>
      <c r="BF82" s="14" t="e">
        <f>IF(BE82-#REF!=0,"DOĞRU","YANLIŞ")</f>
        <v>#REF!</v>
      </c>
      <c r="BG82" s="14" t="e">
        <f>#REF!-BE82</f>
        <v>#REF!</v>
      </c>
      <c r="BH82" s="14">
        <v>0</v>
      </c>
      <c r="BJ82" s="14">
        <v>0</v>
      </c>
      <c r="BL82" s="14">
        <v>3</v>
      </c>
      <c r="BN82" s="5" t="e">
        <f>#REF!*11</f>
        <v>#REF!</v>
      </c>
      <c r="BO82" s="20">
        <v>44</v>
      </c>
      <c r="BP82" s="21"/>
      <c r="BQ82" s="22"/>
      <c r="BR82" s="22"/>
      <c r="BS82" s="22" t="s">
        <v>192</v>
      </c>
      <c r="BT82" s="22"/>
      <c r="BU82" s="22"/>
      <c r="BV82" s="23" t="s">
        <v>193</v>
      </c>
      <c r="BW82" s="24" t="s">
        <v>194</v>
      </c>
      <c r="BX82" s="25" t="s">
        <v>195</v>
      </c>
      <c r="CE82" s="8"/>
      <c r="CF82" s="17"/>
      <c r="CG82" s="17"/>
      <c r="CH82" s="17"/>
      <c r="CI82" s="17"/>
    </row>
    <row r="83" spans="1:87" hidden="1" x14ac:dyDescent="0.25">
      <c r="A83" s="14" t="s">
        <v>222</v>
      </c>
      <c r="B83" s="14" t="s">
        <v>223</v>
      </c>
      <c r="C83" s="14" t="s">
        <v>223</v>
      </c>
      <c r="D83" s="15" t="s">
        <v>90</v>
      </c>
      <c r="E83" s="15" t="s">
        <v>90</v>
      </c>
      <c r="F83" s="15" t="e">
        <f>IF(BB83="S",
IF(#REF!+BJ83=2012,
IF(#REF!=1,"12-13/1",
IF(#REF!=2,"12-13/2",
IF(#REF!=3,"13-14/1",
IF(#REF!=4,"13-14/2","Hata1")))),
IF(#REF!+BJ83=2013,
IF(#REF!=1,"13-14/1",
IF(#REF!=2,"13-14/2",
IF(#REF!=3,"14-15/1",
IF(#REF!=4,"14-15/2","Hata2")))),
IF(#REF!+BJ83=2014,
IF(#REF!=1,"14-15/1",
IF(#REF!=2,"14-15/2",
IF(#REF!=3,"15-16/1",
IF(#REF!=4,"15-16/2","Hata3")))),
IF(#REF!+BJ83=2015,
IF(#REF!=1,"15-16/1",
IF(#REF!=2,"15-16/2",
IF(#REF!=3,"16-17/1",
IF(#REF!=4,"16-17/2","Hata4")))),
IF(#REF!+BJ83=2016,
IF(#REF!=1,"16-17/1",
IF(#REF!=2,"16-17/2",
IF(#REF!=3,"17-18/1",
IF(#REF!=4,"17-18/2","Hata5")))),
IF(#REF!+BJ83=2017,
IF(#REF!=1,"17-18/1",
IF(#REF!=2,"17-18/2",
IF(#REF!=3,"18-19/1",
IF(#REF!=4,"18-19/2","Hata6")))),
IF(#REF!+BJ83=2018,
IF(#REF!=1,"18-19/1",
IF(#REF!=2,"18-19/2",
IF(#REF!=3,"19-20/1",
IF(#REF!=4,"19-20/2","Hata7")))),
IF(#REF!+BJ83=2019,
IF(#REF!=1,"19-20/1",
IF(#REF!=2,"19-20/2",
IF(#REF!=3,"20-21/1",
IF(#REF!=4,"20-21/2","Hata8")))),
IF(#REF!+BJ83=2020,
IF(#REF!=1,"20-21/1",
IF(#REF!=2,"20-21/2",
IF(#REF!=3,"21-22/1",
IF(#REF!=4,"21-22/2","Hata9")))),
IF(#REF!+BJ83=2021,
IF(#REF!=1,"21-22/1",
IF(#REF!=2,"21-22/2",
IF(#REF!=3,"22-23/1",
IF(#REF!=4,"22-23/2","Hata10")))),
IF(#REF!+BJ83=2022,
IF(#REF!=1,"22-23/1",
IF(#REF!=2,"22-23/2",
IF(#REF!=3,"23-24/1",
IF(#REF!=4,"23-24/2","Hata11")))),
IF(#REF!+BJ83=2023,
IF(#REF!=1,"23-24/1",
IF(#REF!=2,"23-24/2",
IF(#REF!=3,"24-25/1",
IF(#REF!=4,"24-25/2","Hata12")))),
)))))))))))),
IF(BB83="T",
IF(#REF!+BJ83=2012,
IF(#REF!=1,"12-13/1",
IF(#REF!=2,"12-13/2",
IF(#REF!=3,"12-13/3",
IF(#REF!=4,"13-14/1",
IF(#REF!=5,"13-14/2",
IF(#REF!=6,"13-14/3","Hata1")))))),
IF(#REF!+BJ83=2013,
IF(#REF!=1,"13-14/1",
IF(#REF!=2,"13-14/2",
IF(#REF!=3,"13-14/3",
IF(#REF!=4,"14-15/1",
IF(#REF!=5,"14-15/2",
IF(#REF!=6,"14-15/3","Hata2")))))),
IF(#REF!+BJ83=2014,
IF(#REF!=1,"14-15/1",
IF(#REF!=2,"14-15/2",
IF(#REF!=3,"14-15/3",
IF(#REF!=4,"15-16/1",
IF(#REF!=5,"15-16/2",
IF(#REF!=6,"15-16/3","Hata3")))))),
IF(AND(#REF!+#REF!&gt;2014,#REF!+#REF!&lt;2015,BJ83=1),
IF(#REF!=0.1,"14-15/0.1",
IF(#REF!=0.2,"14-15/0.2",
IF(#REF!=0.3,"14-15/0.3","Hata4"))),
IF(#REF!+BJ83=2015,
IF(#REF!=1,"15-16/1",
IF(#REF!=2,"15-16/2",
IF(#REF!=3,"15-16/3",
IF(#REF!=4,"16-17/1",
IF(#REF!=5,"16-17/2",
IF(#REF!=6,"16-17/3","Hata5")))))),
IF(#REF!+BJ83=2016,
IF(#REF!=1,"16-17/1",
IF(#REF!=2,"16-17/2",
IF(#REF!=3,"16-17/3",
IF(#REF!=4,"17-18/1",
IF(#REF!=5,"17-18/2",
IF(#REF!=6,"17-18/3","Hata6")))))),
IF(#REF!+BJ83=2017,
IF(#REF!=1,"17-18/1",
IF(#REF!=2,"17-18/2",
IF(#REF!=3,"17-18/3",
IF(#REF!=4,"18-19/1",
IF(#REF!=5,"18-19/2",
IF(#REF!=6,"18-19/3","Hata7")))))),
IF(#REF!+BJ83=2018,
IF(#REF!=1,"18-19/1",
IF(#REF!=2,"18-19/2",
IF(#REF!=3,"18-19/3",
IF(#REF!=4,"19-20/1",
IF(#REF!=5," 19-20/2",
IF(#REF!=6,"19-20/3","Hata8")))))),
IF(#REF!+BJ83=2019,
IF(#REF!=1,"19-20/1",
IF(#REF!=2,"19-20/2",
IF(#REF!=3,"19-20/3",
IF(#REF!=4,"20-21/1",
IF(#REF!=5,"20-21/2",
IF(#REF!=6,"20-21/3","Hata9")))))),
IF(#REF!+BJ83=2020,
IF(#REF!=1,"20-21/1",
IF(#REF!=2,"20-21/2",
IF(#REF!=3,"20-21/3",
IF(#REF!=4,"21-22/1",
IF(#REF!=5,"21-22/2",
IF(#REF!=6,"21-22/3","Hata10")))))),
IF(#REF!+BJ83=2021,
IF(#REF!=1,"21-22/1",
IF(#REF!=2,"21-22/2",
IF(#REF!=3,"21-22/3",
IF(#REF!=4,"22-23/1",
IF(#REF!=5,"22-23/2",
IF(#REF!=6,"22-23/3","Hata11")))))),
IF(#REF!+BJ83=2022,
IF(#REF!=1,"22-23/1",
IF(#REF!=2,"22-23/2",
IF(#REF!=3,"22-23/3",
IF(#REF!=4,"23-24/1",
IF(#REF!=5,"23-24/2",
IF(#REF!=6,"23-24/3","Hata12")))))),
IF(#REF!+BJ83=2023,
IF(#REF!=1,"23-24/1",
IF(#REF!=2,"23-24/2",
IF(#REF!=3,"23-24/3",
IF(#REF!=4,"24-25/1",
IF(#REF!=5,"24-25/2",
IF(#REF!=6,"24-25/3","Hata13")))))),
))))))))))))))
)</f>
        <v>#REF!</v>
      </c>
      <c r="G83" s="15"/>
      <c r="H83" s="14" t="s">
        <v>184</v>
      </c>
      <c r="I83" s="14">
        <v>54697</v>
      </c>
      <c r="J83" s="14" t="s">
        <v>185</v>
      </c>
      <c r="Q83" s="14" t="s">
        <v>224</v>
      </c>
      <c r="R83" s="14" t="s">
        <v>224</v>
      </c>
      <c r="S83" s="16">
        <v>2</v>
      </c>
      <c r="T83" s="14">
        <f>VLOOKUP($S83,[1]sistem!$I$3:$L$10,2,FALSE)</f>
        <v>0</v>
      </c>
      <c r="U83" s="14">
        <f>VLOOKUP($S83,[1]sistem!$I$3:$L$10,3,FALSE)</f>
        <v>2</v>
      </c>
      <c r="V83" s="14">
        <f>VLOOKUP($S83,[1]sistem!$I$3:$L$10,4,FALSE)</f>
        <v>1</v>
      </c>
      <c r="W83" s="14" t="e">
        <f>VLOOKUP($BB83,[1]sistem!$I$13:$L$14,2,FALSE)*#REF!</f>
        <v>#REF!</v>
      </c>
      <c r="X83" s="14" t="e">
        <f>VLOOKUP($BB83,[1]sistem!$I$13:$L$14,3,FALSE)*#REF!</f>
        <v>#REF!</v>
      </c>
      <c r="Y83" s="14" t="e">
        <f>VLOOKUP($BB83,[1]sistem!$I$13:$L$14,4,FALSE)*#REF!</f>
        <v>#REF!</v>
      </c>
      <c r="Z83" s="14" t="e">
        <f t="shared" si="13"/>
        <v>#REF!</v>
      </c>
      <c r="AA83" s="14" t="e">
        <f t="shared" si="13"/>
        <v>#REF!</v>
      </c>
      <c r="AB83" s="14" t="e">
        <f t="shared" si="13"/>
        <v>#REF!</v>
      </c>
      <c r="AC83" s="14" t="e">
        <f t="shared" si="14"/>
        <v>#REF!</v>
      </c>
      <c r="AD83" s="14">
        <f>VLOOKUP(BB83,[1]sistem!$I$18:$J$19,2,FALSE)</f>
        <v>11</v>
      </c>
      <c r="AE83" s="14">
        <v>0.25</v>
      </c>
      <c r="AF83" s="14">
        <f>VLOOKUP($S83,[1]sistem!$I$3:$M$10,5,FALSE)</f>
        <v>2</v>
      </c>
      <c r="AG83" s="14">
        <v>5</v>
      </c>
      <c r="AI83" s="14">
        <f>AG83*AM83</f>
        <v>55</v>
      </c>
      <c r="AJ83" s="14">
        <f>VLOOKUP($S83,[1]sistem!$I$3:$N$10,6,FALSE)</f>
        <v>3</v>
      </c>
      <c r="AK83" s="14">
        <v>2</v>
      </c>
      <c r="AL83" s="14">
        <f t="shared" si="15"/>
        <v>6</v>
      </c>
      <c r="AM83" s="14">
        <f>VLOOKUP($BB83,[1]sistem!$I$18:$K$19,3,FALSE)</f>
        <v>11</v>
      </c>
      <c r="AN83" s="14" t="e">
        <f>AM83*#REF!</f>
        <v>#REF!</v>
      </c>
      <c r="AO83" s="14" t="e">
        <f t="shared" si="16"/>
        <v>#REF!</v>
      </c>
      <c r="AP83" s="14">
        <f t="shared" si="26"/>
        <v>25</v>
      </c>
      <c r="AQ83" s="14" t="e">
        <f t="shared" si="18"/>
        <v>#REF!</v>
      </c>
      <c r="AR83" s="14" t="e">
        <f>ROUND(AQ83-#REF!,0)</f>
        <v>#REF!</v>
      </c>
      <c r="AS83" s="14">
        <f>IF(BB83="s",IF(S83=0,0,
IF(S83=1,#REF!*4*4,
IF(S83=2,0,
IF(S83=3,#REF!*4*2,
IF(S83=4,0,
IF(S83=5,0,
IF(S83=6,0,
IF(S83=7,0)))))))),
IF(BB83="t",
IF(S83=0,0,
IF(S83=1,#REF!*4*4*0.8,
IF(S83=2,0,
IF(S83=3,#REF!*4*2*0.8,
IF(S83=4,0,
IF(S83=5,0,
IF(S83=6,0,
IF(S83=7,0))))))))))</f>
        <v>0</v>
      </c>
      <c r="AT83" s="14" t="e">
        <f>IF(BB83="s",
IF(S83=0,0,
IF(S83=1,0,
IF(S83=2,#REF!*4*2,
IF(S83=3,#REF!*4,
IF(S83=4,#REF!*4,
IF(S83=5,0,
IF(S83=6,0,
IF(S83=7,#REF!*4)))))))),
IF(BB83="t",
IF(S83=0,0,
IF(S83=1,0,
IF(S83=2,#REF!*4*2*0.8,
IF(S83=3,#REF!*4*0.8,
IF(S83=4,#REF!*4*0.8,
IF(S83=5,0,
IF(S83=6,0,
IF(S83=7,#REF!*4))))))))))</f>
        <v>#REF!</v>
      </c>
      <c r="AU83" s="14" t="e">
        <f>IF(BB83="s",
IF(S83=0,0,
IF(S83=1,#REF!*2,
IF(S83=2,#REF!*2,
IF(S83=3,#REF!*2,
IF(S83=4,#REF!*2,
IF(S83=5,#REF!*2,
IF(S83=6,#REF!*2,
IF(S83=7,#REF!*2)))))))),
IF(BB83="t",
IF(S83=0,#REF!*2*0.8,
IF(S83=1,#REF!*2*0.8,
IF(S83=2,#REF!*2*0.8,
IF(S83=3,#REF!*2*0.8,
IF(S83=4,#REF!*2*0.8,
IF(S83=5,#REF!*2*0.8,
IF(S83=6,#REF!*1*0.8,
IF(S83=7,#REF!*2))))))))))</f>
        <v>#REF!</v>
      </c>
      <c r="AV83" s="14" t="e">
        <f t="shared" si="19"/>
        <v>#REF!</v>
      </c>
      <c r="AW83" s="14" t="e">
        <f>IF(BB83="s",
IF(S83=0,0,
IF(S83=1,(14-2)*(#REF!+#REF!)/4*4,
IF(S83=2,(14-2)*(#REF!+#REF!)/4*2,
IF(S83=3,(14-2)*(#REF!+#REF!)/4*3,
IF(S83=4,(14-2)*(#REF!+#REF!)/4,
IF(S83=5,(14-2)*#REF!/4,
IF(S83=6,0,
IF(S83=7,(14)*#REF!)))))))),
IF(BB83="t",
IF(S83=0,0,
IF(S83=1,(11-2)*(#REF!+#REF!)/4*4,
IF(S83=2,(11-2)*(#REF!+#REF!)/4*2,
IF(S83=3,(11-2)*(#REF!+#REF!)/4*3,
IF(S83=4,(11-2)*(#REF!+#REF!)/4,
IF(S83=5,(11-2)*#REF!/4,
IF(S83=6,0,
IF(S83=7,(11)*#REF!))))))))))</f>
        <v>#REF!</v>
      </c>
      <c r="AX83" s="14" t="e">
        <f t="shared" si="20"/>
        <v>#REF!</v>
      </c>
      <c r="AY83" s="14">
        <f t="shared" si="21"/>
        <v>12</v>
      </c>
      <c r="AZ83" s="14">
        <f t="shared" si="22"/>
        <v>6</v>
      </c>
      <c r="BA83" s="14" t="e">
        <f t="shared" si="23"/>
        <v>#REF!</v>
      </c>
      <c r="BB83" s="14" t="s">
        <v>186</v>
      </c>
      <c r="BC83" s="14" t="e">
        <f>IF(BI83="A",0,IF(BB83="s",14*#REF!,IF(BB83="T",11*#REF!,"HATA")))</f>
        <v>#REF!</v>
      </c>
      <c r="BD83" s="14" t="e">
        <f t="shared" si="24"/>
        <v>#REF!</v>
      </c>
      <c r="BE83" s="14" t="e">
        <f t="shared" si="25"/>
        <v>#REF!</v>
      </c>
      <c r="BF83" s="14" t="e">
        <f>IF(BE83-#REF!=0,"DOĞRU","YANLIŞ")</f>
        <v>#REF!</v>
      </c>
      <c r="BG83" s="14" t="e">
        <f>#REF!-BE83</f>
        <v>#REF!</v>
      </c>
      <c r="BH83" s="14">
        <v>0</v>
      </c>
      <c r="BJ83" s="14">
        <v>0</v>
      </c>
      <c r="BL83" s="14">
        <v>2</v>
      </c>
      <c r="BN83" s="5" t="e">
        <f>#REF!*11</f>
        <v>#REF!</v>
      </c>
      <c r="BO83" s="6"/>
      <c r="BP83" s="7"/>
      <c r="BQ83" s="8"/>
      <c r="BR83" s="8"/>
      <c r="BS83" s="8"/>
      <c r="BT83" s="8"/>
      <c r="BU83" s="8"/>
      <c r="BV83" s="9"/>
      <c r="BW83" s="10"/>
      <c r="BX83" s="11"/>
      <c r="CE83" s="8"/>
      <c r="CF83" s="17"/>
      <c r="CG83" s="17"/>
      <c r="CH83" s="17"/>
      <c r="CI83" s="17"/>
    </row>
    <row r="84" spans="1:87" hidden="1" x14ac:dyDescent="0.25">
      <c r="A84" s="14" t="s">
        <v>225</v>
      </c>
      <c r="B84" s="14" t="s">
        <v>226</v>
      </c>
      <c r="C84" s="14" t="s">
        <v>226</v>
      </c>
      <c r="D84" s="15" t="s">
        <v>90</v>
      </c>
      <c r="E84" s="15" t="s">
        <v>90</v>
      </c>
      <c r="F84" s="15" t="e">
        <f>IF(BB84="S",
IF(#REF!+BJ84=2012,
IF(#REF!=1,"12-13/1",
IF(#REF!=2,"12-13/2",
IF(#REF!=3,"13-14/1",
IF(#REF!=4,"13-14/2","Hata1")))),
IF(#REF!+BJ84=2013,
IF(#REF!=1,"13-14/1",
IF(#REF!=2,"13-14/2",
IF(#REF!=3,"14-15/1",
IF(#REF!=4,"14-15/2","Hata2")))),
IF(#REF!+BJ84=2014,
IF(#REF!=1,"14-15/1",
IF(#REF!=2,"14-15/2",
IF(#REF!=3,"15-16/1",
IF(#REF!=4,"15-16/2","Hata3")))),
IF(#REF!+BJ84=2015,
IF(#REF!=1,"15-16/1",
IF(#REF!=2,"15-16/2",
IF(#REF!=3,"16-17/1",
IF(#REF!=4,"16-17/2","Hata4")))),
IF(#REF!+BJ84=2016,
IF(#REF!=1,"16-17/1",
IF(#REF!=2,"16-17/2",
IF(#REF!=3,"17-18/1",
IF(#REF!=4,"17-18/2","Hata5")))),
IF(#REF!+BJ84=2017,
IF(#REF!=1,"17-18/1",
IF(#REF!=2,"17-18/2",
IF(#REF!=3,"18-19/1",
IF(#REF!=4,"18-19/2","Hata6")))),
IF(#REF!+BJ84=2018,
IF(#REF!=1,"18-19/1",
IF(#REF!=2,"18-19/2",
IF(#REF!=3,"19-20/1",
IF(#REF!=4,"19-20/2","Hata7")))),
IF(#REF!+BJ84=2019,
IF(#REF!=1,"19-20/1",
IF(#REF!=2,"19-20/2",
IF(#REF!=3,"20-21/1",
IF(#REF!=4,"20-21/2","Hata8")))),
IF(#REF!+BJ84=2020,
IF(#REF!=1,"20-21/1",
IF(#REF!=2,"20-21/2",
IF(#REF!=3,"21-22/1",
IF(#REF!=4,"21-22/2","Hata9")))),
IF(#REF!+BJ84=2021,
IF(#REF!=1,"21-22/1",
IF(#REF!=2,"21-22/2",
IF(#REF!=3,"22-23/1",
IF(#REF!=4,"22-23/2","Hata10")))),
IF(#REF!+BJ84=2022,
IF(#REF!=1,"22-23/1",
IF(#REF!=2,"22-23/2",
IF(#REF!=3,"23-24/1",
IF(#REF!=4,"23-24/2","Hata11")))),
IF(#REF!+BJ84=2023,
IF(#REF!=1,"23-24/1",
IF(#REF!=2,"23-24/2",
IF(#REF!=3,"24-25/1",
IF(#REF!=4,"24-25/2","Hata12")))),
)))))))))))),
IF(BB84="T",
IF(#REF!+BJ84=2012,
IF(#REF!=1,"12-13/1",
IF(#REF!=2,"12-13/2",
IF(#REF!=3,"12-13/3",
IF(#REF!=4,"13-14/1",
IF(#REF!=5,"13-14/2",
IF(#REF!=6,"13-14/3","Hata1")))))),
IF(#REF!+BJ84=2013,
IF(#REF!=1,"13-14/1",
IF(#REF!=2,"13-14/2",
IF(#REF!=3,"13-14/3",
IF(#REF!=4,"14-15/1",
IF(#REF!=5,"14-15/2",
IF(#REF!=6,"14-15/3","Hata2")))))),
IF(#REF!+BJ84=2014,
IF(#REF!=1,"14-15/1",
IF(#REF!=2,"14-15/2",
IF(#REF!=3,"14-15/3",
IF(#REF!=4,"15-16/1",
IF(#REF!=5,"15-16/2",
IF(#REF!=6,"15-16/3","Hata3")))))),
IF(AND(#REF!+#REF!&gt;2014,#REF!+#REF!&lt;2015,BJ84=1),
IF(#REF!=0.1,"14-15/0.1",
IF(#REF!=0.2,"14-15/0.2",
IF(#REF!=0.3,"14-15/0.3","Hata4"))),
IF(#REF!+BJ84=2015,
IF(#REF!=1,"15-16/1",
IF(#REF!=2,"15-16/2",
IF(#REF!=3,"15-16/3",
IF(#REF!=4,"16-17/1",
IF(#REF!=5,"16-17/2",
IF(#REF!=6,"16-17/3","Hata5")))))),
IF(#REF!+BJ84=2016,
IF(#REF!=1,"16-17/1",
IF(#REF!=2,"16-17/2",
IF(#REF!=3,"16-17/3",
IF(#REF!=4,"17-18/1",
IF(#REF!=5,"17-18/2",
IF(#REF!=6,"17-18/3","Hata6")))))),
IF(#REF!+BJ84=2017,
IF(#REF!=1,"17-18/1",
IF(#REF!=2,"17-18/2",
IF(#REF!=3,"17-18/3",
IF(#REF!=4,"18-19/1",
IF(#REF!=5,"18-19/2",
IF(#REF!=6,"18-19/3","Hata7")))))),
IF(#REF!+BJ84=2018,
IF(#REF!=1,"18-19/1",
IF(#REF!=2,"18-19/2",
IF(#REF!=3,"18-19/3",
IF(#REF!=4,"19-20/1",
IF(#REF!=5," 19-20/2",
IF(#REF!=6,"19-20/3","Hata8")))))),
IF(#REF!+BJ84=2019,
IF(#REF!=1,"19-20/1",
IF(#REF!=2,"19-20/2",
IF(#REF!=3,"19-20/3",
IF(#REF!=4,"20-21/1",
IF(#REF!=5,"20-21/2",
IF(#REF!=6,"20-21/3","Hata9")))))),
IF(#REF!+BJ84=2020,
IF(#REF!=1,"20-21/1",
IF(#REF!=2,"20-21/2",
IF(#REF!=3,"20-21/3",
IF(#REF!=4,"21-22/1",
IF(#REF!=5,"21-22/2",
IF(#REF!=6,"21-22/3","Hata10")))))),
IF(#REF!+BJ84=2021,
IF(#REF!=1,"21-22/1",
IF(#REF!=2,"21-22/2",
IF(#REF!=3,"21-22/3",
IF(#REF!=4,"22-23/1",
IF(#REF!=5,"22-23/2",
IF(#REF!=6,"22-23/3","Hata11")))))),
IF(#REF!+BJ84=2022,
IF(#REF!=1,"22-23/1",
IF(#REF!=2,"22-23/2",
IF(#REF!=3,"22-23/3",
IF(#REF!=4,"23-24/1",
IF(#REF!=5,"23-24/2",
IF(#REF!=6,"23-24/3","Hata12")))))),
IF(#REF!+BJ84=2023,
IF(#REF!=1,"23-24/1",
IF(#REF!=2,"23-24/2",
IF(#REF!=3,"23-24/3",
IF(#REF!=4,"24-25/1",
IF(#REF!=5,"24-25/2",
IF(#REF!=6,"24-25/3","Hata13")))))),
))))))))))))))
)</f>
        <v>#REF!</v>
      </c>
      <c r="G84" s="15"/>
      <c r="H84" s="14" t="s">
        <v>227</v>
      </c>
      <c r="I84" s="14">
        <v>54660</v>
      </c>
      <c r="J84" s="14" t="s">
        <v>228</v>
      </c>
      <c r="Q84" s="14" t="s">
        <v>229</v>
      </c>
      <c r="R84" s="14" t="s">
        <v>229</v>
      </c>
      <c r="S84" s="16">
        <v>0</v>
      </c>
      <c r="T84" s="14">
        <f>VLOOKUP($S84,[1]sistem!$I$3:$L$10,2,FALSE)</f>
        <v>0</v>
      </c>
      <c r="U84" s="14">
        <f>VLOOKUP($S84,[1]sistem!$I$3:$L$10,3,FALSE)</f>
        <v>0</v>
      </c>
      <c r="V84" s="14">
        <f>VLOOKUP($S84,[1]sistem!$I$3:$L$10,4,FALSE)</f>
        <v>0</v>
      </c>
      <c r="W84" s="14" t="e">
        <f>VLOOKUP($BB84,[1]sistem!$I$13:$L$14,2,FALSE)*#REF!</f>
        <v>#REF!</v>
      </c>
      <c r="X84" s="14" t="e">
        <f>VLOOKUP($BB84,[1]sistem!$I$13:$L$14,3,FALSE)*#REF!</f>
        <v>#REF!</v>
      </c>
      <c r="Y84" s="14" t="e">
        <f>VLOOKUP($BB84,[1]sistem!$I$13:$L$14,4,FALSE)*#REF!</f>
        <v>#REF!</v>
      </c>
      <c r="Z84" s="14" t="e">
        <f t="shared" si="13"/>
        <v>#REF!</v>
      </c>
      <c r="AA84" s="14" t="e">
        <f t="shared" si="13"/>
        <v>#REF!</v>
      </c>
      <c r="AB84" s="14" t="e">
        <f t="shared" si="13"/>
        <v>#REF!</v>
      </c>
      <c r="AC84" s="14" t="e">
        <f t="shared" si="14"/>
        <v>#REF!</v>
      </c>
      <c r="AD84" s="14">
        <f>VLOOKUP(BB84,[1]sistem!$I$18:$J$19,2,FALSE)</f>
        <v>14</v>
      </c>
      <c r="AE84" s="14">
        <v>0.25</v>
      </c>
      <c r="AF84" s="14">
        <f>VLOOKUP($S84,[1]sistem!$I$3:$M$10,5,FALSE)</f>
        <v>0</v>
      </c>
      <c r="AI84" s="14" t="e">
        <f>(#REF!+#REF!)*AD84</f>
        <v>#REF!</v>
      </c>
      <c r="AJ84" s="14">
        <f>VLOOKUP($S84,[1]sistem!$I$3:$N$10,6,FALSE)</f>
        <v>0</v>
      </c>
      <c r="AK84" s="14">
        <v>2</v>
      </c>
      <c r="AL84" s="14">
        <f t="shared" si="15"/>
        <v>0</v>
      </c>
      <c r="AM84" s="14">
        <f>VLOOKUP($BB84,[1]sistem!$I$18:$K$19,3,FALSE)</f>
        <v>14</v>
      </c>
      <c r="AN84" s="14" t="e">
        <f>AM84*#REF!</f>
        <v>#REF!</v>
      </c>
      <c r="AO84" s="14" t="e">
        <f t="shared" si="16"/>
        <v>#REF!</v>
      </c>
      <c r="AP84" s="14">
        <f>IF(BB84="s",25,25)</f>
        <v>25</v>
      </c>
      <c r="AQ84" s="14" t="e">
        <f t="shared" si="18"/>
        <v>#REF!</v>
      </c>
      <c r="AR84" s="14" t="e">
        <f>ROUND(AQ84-#REF!,0)</f>
        <v>#REF!</v>
      </c>
      <c r="AS84" s="14">
        <f>IF(BB84="s",IF(S84=0,0,
IF(S84=1,#REF!*4*4,
IF(S84=2,0,
IF(S84=3,#REF!*4*2,
IF(S84=4,0,
IF(S84=5,0,
IF(S84=6,0,
IF(S84=7,0)))))))),
IF(BB84="t",
IF(S84=0,0,
IF(S84=1,#REF!*4*4*0.8,
IF(S84=2,0,
IF(S84=3,#REF!*4*2*0.8,
IF(S84=4,0,
IF(S84=5,0,
IF(S84=6,0,
IF(S84=7,0))))))))))</f>
        <v>0</v>
      </c>
      <c r="AT84" s="14">
        <f>IF(BB84="s",
IF(S84=0,0,
IF(S84=1,0,
IF(S84=2,#REF!*4*2,
IF(S84=3,#REF!*4,
IF(S84=4,#REF!*4,
IF(S84=5,0,
IF(S84=6,0,
IF(S84=7,#REF!*4)))))))),
IF(BB84="t",
IF(S84=0,0,
IF(S84=1,0,
IF(S84=2,#REF!*4*2*0.8,
IF(S84=3,#REF!*4*0.8,
IF(S84=4,#REF!*4*0.8,
IF(S84=5,0,
IF(S84=6,0,
IF(S84=7,#REF!*4))))))))))</f>
        <v>0</v>
      </c>
      <c r="AU84" s="14">
        <f>IF(BB84="s",
IF(S84=0,0,
IF(S84=1,#REF!*2,
IF(S84=2,#REF!*2,
IF(S84=3,#REF!*2,
IF(S84=4,#REF!*2,
IF(S84=5,#REF!*2,
IF(S84=6,#REF!*2,
IF(S84=7,#REF!*2)))))))),
IF(BB84="t",
IF(S84=0,#REF!*2*0.8,
IF(S84=1,#REF!*2*0.8,
IF(S84=2,#REF!*2*0.8,
IF(S84=3,#REF!*2*0.8,
IF(S84=4,#REF!*2*0.8,
IF(S84=5,#REF!*2*0.8,
IF(S84=6,#REF!*1*0.8,
IF(S84=7,#REF!*2))))))))))</f>
        <v>0</v>
      </c>
      <c r="AV84" s="14" t="e">
        <f t="shared" si="19"/>
        <v>#REF!</v>
      </c>
      <c r="AW84" s="14">
        <f>IF(BB84="s",
IF(S84=0,0,
IF(S84=1,(14-2)*(#REF!+#REF!)/4*4,
IF(S84=2,(14-2)*(#REF!+#REF!)/4*2,
IF(S84=3,(14-2)*(#REF!+#REF!)/4*3,
IF(S84=4,(14-2)*(#REF!+#REF!)/4,
IF(S84=5,(14-2)*#REF!/4,
IF(S84=6,0,
IF(S84=7,(14)*#REF!)))))))),
IF(BB84="t",
IF(S84=0,0,
IF(S84=1,(11-2)*(#REF!+#REF!)/4*4,
IF(S84=2,(11-2)*(#REF!+#REF!)/4*2,
IF(S84=3,(11-2)*(#REF!+#REF!)/4*3,
IF(S84=4,(11-2)*(#REF!+#REF!)/4,
IF(S84=5,(11-2)*#REF!/4,
IF(S84=6,0,
IF(S84=7,(11)*#REF!))))))))))</f>
        <v>0</v>
      </c>
      <c r="AX84" s="14" t="e">
        <f t="shared" si="20"/>
        <v>#REF!</v>
      </c>
      <c r="AY84" s="14">
        <f t="shared" si="21"/>
        <v>0</v>
      </c>
      <c r="AZ84" s="14">
        <f t="shared" si="22"/>
        <v>0</v>
      </c>
      <c r="BA84" s="14">
        <f t="shared" si="23"/>
        <v>0</v>
      </c>
      <c r="BB84" s="14" t="s">
        <v>87</v>
      </c>
      <c r="BC84" s="14" t="e">
        <f>IF(BI84="A",0,IF(BB84="s",14*#REF!,IF(BB84="T",11*#REF!,"HATA")))</f>
        <v>#REF!</v>
      </c>
      <c r="BD84" s="14" t="e">
        <f t="shared" si="24"/>
        <v>#REF!</v>
      </c>
      <c r="BE84" s="14" t="e">
        <f t="shared" si="25"/>
        <v>#REF!</v>
      </c>
      <c r="BF84" s="14" t="e">
        <f>IF(BE84-#REF!=0,"DOĞRU","YANLIŞ")</f>
        <v>#REF!</v>
      </c>
      <c r="BG84" s="14" t="e">
        <f>#REF!-BE84</f>
        <v>#REF!</v>
      </c>
      <c r="BH84" s="14">
        <v>0</v>
      </c>
      <c r="BJ84" s="14">
        <v>0</v>
      </c>
      <c r="BL84" s="14">
        <v>0</v>
      </c>
      <c r="BN84" s="5" t="e">
        <f>#REF!*14</f>
        <v>#REF!</v>
      </c>
      <c r="BO84" s="6"/>
      <c r="BP84" s="7"/>
      <c r="BQ84" s="8"/>
      <c r="BR84" s="8"/>
      <c r="BS84" s="8"/>
      <c r="BT84" s="8"/>
      <c r="BU84" s="8"/>
      <c r="BV84" s="9"/>
      <c r="BW84" s="10"/>
      <c r="BX84" s="11"/>
      <c r="CE84" s="8"/>
      <c r="CF84" s="17"/>
      <c r="CG84" s="17"/>
      <c r="CH84" s="17"/>
      <c r="CI84" s="17"/>
    </row>
    <row r="85" spans="1:87" hidden="1" x14ac:dyDescent="0.25">
      <c r="A85" s="14" t="s">
        <v>230</v>
      </c>
      <c r="B85" s="14" t="s">
        <v>231</v>
      </c>
      <c r="C85" s="14" t="s">
        <v>231</v>
      </c>
      <c r="D85" s="15" t="s">
        <v>90</v>
      </c>
      <c r="E85" s="15" t="s">
        <v>90</v>
      </c>
      <c r="F85" s="15" t="e">
        <f>IF(BB85="S",
IF(#REF!+BJ85=2012,
IF(#REF!=1,"12-13/1",
IF(#REF!=2,"12-13/2",
IF(#REF!=3,"13-14/1",
IF(#REF!=4,"13-14/2","Hata1")))),
IF(#REF!+BJ85=2013,
IF(#REF!=1,"13-14/1",
IF(#REF!=2,"13-14/2",
IF(#REF!=3,"14-15/1",
IF(#REF!=4,"14-15/2","Hata2")))),
IF(#REF!+BJ85=2014,
IF(#REF!=1,"14-15/1",
IF(#REF!=2,"14-15/2",
IF(#REF!=3,"15-16/1",
IF(#REF!=4,"15-16/2","Hata3")))),
IF(#REF!+BJ85=2015,
IF(#REF!=1,"15-16/1",
IF(#REF!=2,"15-16/2",
IF(#REF!=3,"16-17/1",
IF(#REF!=4,"16-17/2","Hata4")))),
IF(#REF!+BJ85=2016,
IF(#REF!=1,"16-17/1",
IF(#REF!=2,"16-17/2",
IF(#REF!=3,"17-18/1",
IF(#REF!=4,"17-18/2","Hata5")))),
IF(#REF!+BJ85=2017,
IF(#REF!=1,"17-18/1",
IF(#REF!=2,"17-18/2",
IF(#REF!=3,"18-19/1",
IF(#REF!=4,"18-19/2","Hata6")))),
IF(#REF!+BJ85=2018,
IF(#REF!=1,"18-19/1",
IF(#REF!=2,"18-19/2",
IF(#REF!=3,"19-20/1",
IF(#REF!=4,"19-20/2","Hata7")))),
IF(#REF!+BJ85=2019,
IF(#REF!=1,"19-20/1",
IF(#REF!=2,"19-20/2",
IF(#REF!=3,"20-21/1",
IF(#REF!=4,"20-21/2","Hata8")))),
IF(#REF!+BJ85=2020,
IF(#REF!=1,"20-21/1",
IF(#REF!=2,"20-21/2",
IF(#REF!=3,"21-22/1",
IF(#REF!=4,"21-22/2","Hata9")))),
IF(#REF!+BJ85=2021,
IF(#REF!=1,"21-22/1",
IF(#REF!=2,"21-22/2",
IF(#REF!=3,"22-23/1",
IF(#REF!=4,"22-23/2","Hata10")))),
IF(#REF!+BJ85=2022,
IF(#REF!=1,"22-23/1",
IF(#REF!=2,"22-23/2",
IF(#REF!=3,"23-24/1",
IF(#REF!=4,"23-24/2","Hata11")))),
IF(#REF!+BJ85=2023,
IF(#REF!=1,"23-24/1",
IF(#REF!=2,"23-24/2",
IF(#REF!=3,"24-25/1",
IF(#REF!=4,"24-25/2","Hata12")))),
)))))))))))),
IF(BB85="T",
IF(#REF!+BJ85=2012,
IF(#REF!=1,"12-13/1",
IF(#REF!=2,"12-13/2",
IF(#REF!=3,"12-13/3",
IF(#REF!=4,"13-14/1",
IF(#REF!=5,"13-14/2",
IF(#REF!=6,"13-14/3","Hata1")))))),
IF(#REF!+BJ85=2013,
IF(#REF!=1,"13-14/1",
IF(#REF!=2,"13-14/2",
IF(#REF!=3,"13-14/3",
IF(#REF!=4,"14-15/1",
IF(#REF!=5,"14-15/2",
IF(#REF!=6,"14-15/3","Hata2")))))),
IF(#REF!+BJ85=2014,
IF(#REF!=1,"14-15/1",
IF(#REF!=2,"14-15/2",
IF(#REF!=3,"14-15/3",
IF(#REF!=4,"15-16/1",
IF(#REF!=5,"15-16/2",
IF(#REF!=6,"15-16/3","Hata3")))))),
IF(AND(#REF!+#REF!&gt;2014,#REF!+#REF!&lt;2015,BJ85=1),
IF(#REF!=0.1,"14-15/0.1",
IF(#REF!=0.2,"14-15/0.2",
IF(#REF!=0.3,"14-15/0.3","Hata4"))),
IF(#REF!+BJ85=2015,
IF(#REF!=1,"15-16/1",
IF(#REF!=2,"15-16/2",
IF(#REF!=3,"15-16/3",
IF(#REF!=4,"16-17/1",
IF(#REF!=5,"16-17/2",
IF(#REF!=6,"16-17/3","Hata5")))))),
IF(#REF!+BJ85=2016,
IF(#REF!=1,"16-17/1",
IF(#REF!=2,"16-17/2",
IF(#REF!=3,"16-17/3",
IF(#REF!=4,"17-18/1",
IF(#REF!=5,"17-18/2",
IF(#REF!=6,"17-18/3","Hata6")))))),
IF(#REF!+BJ85=2017,
IF(#REF!=1,"17-18/1",
IF(#REF!=2,"17-18/2",
IF(#REF!=3,"17-18/3",
IF(#REF!=4,"18-19/1",
IF(#REF!=5,"18-19/2",
IF(#REF!=6,"18-19/3","Hata7")))))),
IF(#REF!+BJ85=2018,
IF(#REF!=1,"18-19/1",
IF(#REF!=2,"18-19/2",
IF(#REF!=3,"18-19/3",
IF(#REF!=4,"19-20/1",
IF(#REF!=5," 19-20/2",
IF(#REF!=6,"19-20/3","Hata8")))))),
IF(#REF!+BJ85=2019,
IF(#REF!=1,"19-20/1",
IF(#REF!=2,"19-20/2",
IF(#REF!=3,"19-20/3",
IF(#REF!=4,"20-21/1",
IF(#REF!=5,"20-21/2",
IF(#REF!=6,"20-21/3","Hata9")))))),
IF(#REF!+BJ85=2020,
IF(#REF!=1,"20-21/1",
IF(#REF!=2,"20-21/2",
IF(#REF!=3,"20-21/3",
IF(#REF!=4,"21-22/1",
IF(#REF!=5,"21-22/2",
IF(#REF!=6,"21-22/3","Hata10")))))),
IF(#REF!+BJ85=2021,
IF(#REF!=1,"21-22/1",
IF(#REF!=2,"21-22/2",
IF(#REF!=3,"21-22/3",
IF(#REF!=4,"22-23/1",
IF(#REF!=5,"22-23/2",
IF(#REF!=6,"22-23/3","Hata11")))))),
IF(#REF!+BJ85=2022,
IF(#REF!=1,"22-23/1",
IF(#REF!=2,"22-23/2",
IF(#REF!=3,"22-23/3",
IF(#REF!=4,"23-24/1",
IF(#REF!=5,"23-24/2",
IF(#REF!=6,"23-24/3","Hata12")))))),
IF(#REF!+BJ85=2023,
IF(#REF!=1,"23-24/1",
IF(#REF!=2,"23-24/2",
IF(#REF!=3,"23-24/3",
IF(#REF!=4,"24-25/1",
IF(#REF!=5,"24-25/2",
IF(#REF!=6,"24-25/3","Hata13")))))),
))))))))))))))
)</f>
        <v>#REF!</v>
      </c>
      <c r="G85" s="15"/>
      <c r="H85" s="14" t="s">
        <v>227</v>
      </c>
      <c r="I85" s="14">
        <v>54660</v>
      </c>
      <c r="J85" s="14" t="s">
        <v>228</v>
      </c>
      <c r="Q85" s="14" t="s">
        <v>232</v>
      </c>
      <c r="R85" s="14" t="s">
        <v>232</v>
      </c>
      <c r="S85" s="16">
        <v>1</v>
      </c>
      <c r="T85" s="14">
        <f>VLOOKUP($S85,[1]sistem!$I$3:$L$10,2,FALSE)</f>
        <v>4</v>
      </c>
      <c r="U85" s="14">
        <f>VLOOKUP($S85,[1]sistem!$I$3:$L$10,3,FALSE)</f>
        <v>0</v>
      </c>
      <c r="V85" s="14">
        <f>VLOOKUP($S85,[1]sistem!$I$3:$L$10,4,FALSE)</f>
        <v>1</v>
      </c>
      <c r="W85" s="14" t="e">
        <f>VLOOKUP($BB85,[1]sistem!$I$13:$L$14,2,FALSE)*#REF!</f>
        <v>#REF!</v>
      </c>
      <c r="X85" s="14" t="e">
        <f>VLOOKUP($BB85,[1]sistem!$I$13:$L$14,3,FALSE)*#REF!</f>
        <v>#REF!</v>
      </c>
      <c r="Y85" s="14" t="e">
        <f>VLOOKUP($BB85,[1]sistem!$I$13:$L$14,4,FALSE)*#REF!</f>
        <v>#REF!</v>
      </c>
      <c r="Z85" s="14" t="e">
        <f t="shared" si="13"/>
        <v>#REF!</v>
      </c>
      <c r="AA85" s="14" t="e">
        <f t="shared" si="13"/>
        <v>#REF!</v>
      </c>
      <c r="AB85" s="14" t="e">
        <f t="shared" si="13"/>
        <v>#REF!</v>
      </c>
      <c r="AC85" s="14" t="e">
        <f t="shared" si="14"/>
        <v>#REF!</v>
      </c>
      <c r="AD85" s="14">
        <f>VLOOKUP(BB85,[1]sistem!$I$18:$J$19,2,FALSE)</f>
        <v>14</v>
      </c>
      <c r="AE85" s="14">
        <v>0.25</v>
      </c>
      <c r="AF85" s="14">
        <f>VLOOKUP($S85,[1]sistem!$I$3:$M$10,5,FALSE)</f>
        <v>4</v>
      </c>
      <c r="AI85" s="14" t="e">
        <f>(#REF!+#REF!)*AD85</f>
        <v>#REF!</v>
      </c>
      <c r="AJ85" s="14">
        <f>VLOOKUP($S85,[1]sistem!$I$3:$N$10,6,FALSE)</f>
        <v>5</v>
      </c>
      <c r="AK85" s="14">
        <v>2</v>
      </c>
      <c r="AL85" s="14">
        <f t="shared" si="15"/>
        <v>10</v>
      </c>
      <c r="AM85" s="14">
        <f>VLOOKUP($BB85,[1]sistem!$I$18:$K$19,3,FALSE)</f>
        <v>14</v>
      </c>
      <c r="AN85" s="14" t="e">
        <f>AM85*#REF!</f>
        <v>#REF!</v>
      </c>
      <c r="AO85" s="14" t="e">
        <f t="shared" si="16"/>
        <v>#REF!</v>
      </c>
      <c r="AP85" s="14">
        <f>IF(BB85="s",25,25)</f>
        <v>25</v>
      </c>
      <c r="AQ85" s="14" t="e">
        <f t="shared" si="18"/>
        <v>#REF!</v>
      </c>
      <c r="AR85" s="14" t="e">
        <f>ROUND(AQ85-#REF!,0)</f>
        <v>#REF!</v>
      </c>
      <c r="AS85" s="14" t="e">
        <f>IF(BB85="s",IF(S85=0,0,
IF(S85=1,#REF!*4*4,
IF(S85=2,0,
IF(S85=3,#REF!*4*2,
IF(S85=4,0,
IF(S85=5,0,
IF(S85=6,0,
IF(S85=7,0)))))))),
IF(BB85="t",
IF(S85=0,0,
IF(S85=1,#REF!*4*4*0.8,
IF(S85=2,0,
IF(S85=3,#REF!*4*2*0.8,
IF(S85=4,0,
IF(S85=5,0,
IF(S85=6,0,
IF(S85=7,0))))))))))</f>
        <v>#REF!</v>
      </c>
      <c r="AT85" s="14">
        <f>IF(BB85="s",
IF(S85=0,0,
IF(S85=1,0,
IF(S85=2,#REF!*4*2,
IF(S85=3,#REF!*4,
IF(S85=4,#REF!*4,
IF(S85=5,0,
IF(S85=6,0,
IF(S85=7,#REF!*4)))))))),
IF(BB85="t",
IF(S85=0,0,
IF(S85=1,0,
IF(S85=2,#REF!*4*2*0.8,
IF(S85=3,#REF!*4*0.8,
IF(S85=4,#REF!*4*0.8,
IF(S85=5,0,
IF(S85=6,0,
IF(S85=7,#REF!*4))))))))))</f>
        <v>0</v>
      </c>
      <c r="AU85" s="14" t="e">
        <f>IF(BB85="s",
IF(S85=0,0,
IF(S85=1,#REF!*2,
IF(S85=2,#REF!*2,
IF(S85=3,#REF!*2,
IF(S85=4,#REF!*2,
IF(S85=5,#REF!*2,
IF(S85=6,#REF!*2,
IF(S85=7,#REF!*2)))))))),
IF(BB85="t",
IF(S85=0,#REF!*2*0.8,
IF(S85=1,#REF!*2*0.8,
IF(S85=2,#REF!*2*0.8,
IF(S85=3,#REF!*2*0.8,
IF(S85=4,#REF!*2*0.8,
IF(S85=5,#REF!*2*0.8,
IF(S85=6,#REF!*1*0.8,
IF(S85=7,#REF!*2))))))))))</f>
        <v>#REF!</v>
      </c>
      <c r="AV85" s="14" t="e">
        <f t="shared" si="19"/>
        <v>#REF!</v>
      </c>
      <c r="AW85" s="14" t="e">
        <f>IF(BB85="s",
IF(S85=0,0,
IF(S85=1,(14-2)*(#REF!+#REF!)/4*4,
IF(S85=2,(14-2)*(#REF!+#REF!)/4*2,
IF(S85=3,(14-2)*(#REF!+#REF!)/4*3,
IF(S85=4,(14-2)*(#REF!+#REF!)/4,
IF(S85=5,(14-2)*#REF!/4,
IF(S85=6,0,
IF(S85=7,(14)*#REF!)))))))),
IF(BB85="t",
IF(S85=0,0,
IF(S85=1,(11-2)*(#REF!+#REF!)/4*4,
IF(S85=2,(11-2)*(#REF!+#REF!)/4*2,
IF(S85=3,(11-2)*(#REF!+#REF!)/4*3,
IF(S85=4,(11-2)*(#REF!+#REF!)/4,
IF(S85=5,(11-2)*#REF!/4,
IF(S85=6,0,
IF(S85=7,(11)*#REF!))))))))))</f>
        <v>#REF!</v>
      </c>
      <c r="AX85" s="14" t="e">
        <f t="shared" si="20"/>
        <v>#REF!</v>
      </c>
      <c r="AY85" s="14">
        <f t="shared" si="21"/>
        <v>20</v>
      </c>
      <c r="AZ85" s="14">
        <f t="shared" si="22"/>
        <v>10</v>
      </c>
      <c r="BA85" s="14" t="e">
        <f t="shared" si="23"/>
        <v>#REF!</v>
      </c>
      <c r="BB85" s="14" t="s">
        <v>87</v>
      </c>
      <c r="BC85" s="14" t="e">
        <f>IF(BI85="A",0,IF(BB85="s",14*#REF!,IF(BB85="T",11*#REF!,"HATA")))</f>
        <v>#REF!</v>
      </c>
      <c r="BD85" s="14" t="e">
        <f t="shared" si="24"/>
        <v>#REF!</v>
      </c>
      <c r="BE85" s="14" t="e">
        <f t="shared" si="25"/>
        <v>#REF!</v>
      </c>
      <c r="BF85" s="14" t="e">
        <f>IF(BE85-#REF!=0,"DOĞRU","YANLIŞ")</f>
        <v>#REF!</v>
      </c>
      <c r="BG85" s="14" t="e">
        <f>#REF!-BE85</f>
        <v>#REF!</v>
      </c>
      <c r="BH85" s="14">
        <v>0</v>
      </c>
      <c r="BJ85" s="14">
        <v>0</v>
      </c>
      <c r="BL85" s="14">
        <v>1</v>
      </c>
      <c r="BN85" s="5" t="e">
        <f>#REF!*14</f>
        <v>#REF!</v>
      </c>
      <c r="BO85" s="6"/>
      <c r="BP85" s="7"/>
      <c r="BQ85" s="8"/>
      <c r="BR85" s="8"/>
      <c r="BS85" s="8"/>
      <c r="BT85" s="8"/>
      <c r="BU85" s="8"/>
      <c r="BV85" s="9"/>
      <c r="BW85" s="10"/>
      <c r="BX85" s="11"/>
      <c r="CE85" s="8"/>
      <c r="CF85" s="17"/>
      <c r="CG85" s="17"/>
      <c r="CH85" s="17"/>
      <c r="CI85" s="17"/>
    </row>
    <row r="86" spans="1:87" hidden="1" x14ac:dyDescent="0.25">
      <c r="A86" s="14" t="s">
        <v>233</v>
      </c>
      <c r="B86" s="14" t="s">
        <v>234</v>
      </c>
      <c r="C86" s="14" t="s">
        <v>234</v>
      </c>
      <c r="D86" s="15" t="s">
        <v>84</v>
      </c>
      <c r="E86" s="15">
        <v>1</v>
      </c>
      <c r="F86" s="15" t="e">
        <f>IF(BB86="S",
IF(#REF!+BJ86=2012,
IF(#REF!=1,"12-13/1",
IF(#REF!=2,"12-13/2",
IF(#REF!=3,"13-14/1",
IF(#REF!=4,"13-14/2","Hata1")))),
IF(#REF!+BJ86=2013,
IF(#REF!=1,"13-14/1",
IF(#REF!=2,"13-14/2",
IF(#REF!=3,"14-15/1",
IF(#REF!=4,"14-15/2","Hata2")))),
IF(#REF!+BJ86=2014,
IF(#REF!=1,"14-15/1",
IF(#REF!=2,"14-15/2",
IF(#REF!=3,"15-16/1",
IF(#REF!=4,"15-16/2","Hata3")))),
IF(#REF!+BJ86=2015,
IF(#REF!=1,"15-16/1",
IF(#REF!=2,"15-16/2",
IF(#REF!=3,"16-17/1",
IF(#REF!=4,"16-17/2","Hata4")))),
IF(#REF!+BJ86=2016,
IF(#REF!=1,"16-17/1",
IF(#REF!=2,"16-17/2",
IF(#REF!=3,"17-18/1",
IF(#REF!=4,"17-18/2","Hata5")))),
IF(#REF!+BJ86=2017,
IF(#REF!=1,"17-18/1",
IF(#REF!=2,"17-18/2",
IF(#REF!=3,"18-19/1",
IF(#REF!=4,"18-19/2","Hata6")))),
IF(#REF!+BJ86=2018,
IF(#REF!=1,"18-19/1",
IF(#REF!=2,"18-19/2",
IF(#REF!=3,"19-20/1",
IF(#REF!=4,"19-20/2","Hata7")))),
IF(#REF!+BJ86=2019,
IF(#REF!=1,"19-20/1",
IF(#REF!=2,"19-20/2",
IF(#REF!=3,"20-21/1",
IF(#REF!=4,"20-21/2","Hata8")))),
IF(#REF!+BJ86=2020,
IF(#REF!=1,"20-21/1",
IF(#REF!=2,"20-21/2",
IF(#REF!=3,"21-22/1",
IF(#REF!=4,"21-22/2","Hata9")))),
IF(#REF!+BJ86=2021,
IF(#REF!=1,"21-22/1",
IF(#REF!=2,"21-22/2",
IF(#REF!=3,"22-23/1",
IF(#REF!=4,"22-23/2","Hata10")))),
IF(#REF!+BJ86=2022,
IF(#REF!=1,"22-23/1",
IF(#REF!=2,"22-23/2",
IF(#REF!=3,"23-24/1",
IF(#REF!=4,"23-24/2","Hata11")))),
IF(#REF!+BJ86=2023,
IF(#REF!=1,"23-24/1",
IF(#REF!=2,"23-24/2",
IF(#REF!=3,"24-25/1",
IF(#REF!=4,"24-25/2","Hata12")))),
)))))))))))),
IF(BB86="T",
IF(#REF!+BJ86=2012,
IF(#REF!=1,"12-13/1",
IF(#REF!=2,"12-13/2",
IF(#REF!=3,"12-13/3",
IF(#REF!=4,"13-14/1",
IF(#REF!=5,"13-14/2",
IF(#REF!=6,"13-14/3","Hata1")))))),
IF(#REF!+BJ86=2013,
IF(#REF!=1,"13-14/1",
IF(#REF!=2,"13-14/2",
IF(#REF!=3,"13-14/3",
IF(#REF!=4,"14-15/1",
IF(#REF!=5,"14-15/2",
IF(#REF!=6,"14-15/3","Hata2")))))),
IF(#REF!+BJ86=2014,
IF(#REF!=1,"14-15/1",
IF(#REF!=2,"14-15/2",
IF(#REF!=3,"14-15/3",
IF(#REF!=4,"15-16/1",
IF(#REF!=5,"15-16/2",
IF(#REF!=6,"15-16/3","Hata3")))))),
IF(AND(#REF!+#REF!&gt;2014,#REF!+#REF!&lt;2015,BJ86=1),
IF(#REF!=0.1,"14-15/0.1",
IF(#REF!=0.2,"14-15/0.2",
IF(#REF!=0.3,"14-15/0.3","Hata4"))),
IF(#REF!+BJ86=2015,
IF(#REF!=1,"15-16/1",
IF(#REF!=2,"15-16/2",
IF(#REF!=3,"15-16/3",
IF(#REF!=4,"16-17/1",
IF(#REF!=5,"16-17/2",
IF(#REF!=6,"16-17/3","Hata5")))))),
IF(#REF!+BJ86=2016,
IF(#REF!=1,"16-17/1",
IF(#REF!=2,"16-17/2",
IF(#REF!=3,"16-17/3",
IF(#REF!=4,"17-18/1",
IF(#REF!=5,"17-18/2",
IF(#REF!=6,"17-18/3","Hata6")))))),
IF(#REF!+BJ86=2017,
IF(#REF!=1,"17-18/1",
IF(#REF!=2,"17-18/2",
IF(#REF!=3,"17-18/3",
IF(#REF!=4,"18-19/1",
IF(#REF!=5,"18-19/2",
IF(#REF!=6,"18-19/3","Hata7")))))),
IF(#REF!+BJ86=2018,
IF(#REF!=1,"18-19/1",
IF(#REF!=2,"18-19/2",
IF(#REF!=3,"18-19/3",
IF(#REF!=4,"19-20/1",
IF(#REF!=5," 19-20/2",
IF(#REF!=6,"19-20/3","Hata8")))))),
IF(#REF!+BJ86=2019,
IF(#REF!=1,"19-20/1",
IF(#REF!=2,"19-20/2",
IF(#REF!=3,"19-20/3",
IF(#REF!=4,"20-21/1",
IF(#REF!=5,"20-21/2",
IF(#REF!=6,"20-21/3","Hata9")))))),
IF(#REF!+BJ86=2020,
IF(#REF!=1,"20-21/1",
IF(#REF!=2,"20-21/2",
IF(#REF!=3,"20-21/3",
IF(#REF!=4,"21-22/1",
IF(#REF!=5,"21-22/2",
IF(#REF!=6,"21-22/3","Hata10")))))),
IF(#REF!+BJ86=2021,
IF(#REF!=1,"21-22/1",
IF(#REF!=2,"21-22/2",
IF(#REF!=3,"21-22/3",
IF(#REF!=4,"22-23/1",
IF(#REF!=5,"22-23/2",
IF(#REF!=6,"22-23/3","Hata11")))))),
IF(#REF!+BJ86=2022,
IF(#REF!=1,"22-23/1",
IF(#REF!=2,"22-23/2",
IF(#REF!=3,"22-23/3",
IF(#REF!=4,"23-24/1",
IF(#REF!=5,"23-24/2",
IF(#REF!=6,"23-24/3","Hata12")))))),
IF(#REF!+BJ86=2023,
IF(#REF!=1,"23-24/1",
IF(#REF!=2,"23-24/2",
IF(#REF!=3,"23-24/3",
IF(#REF!=4,"24-25/1",
IF(#REF!=5,"24-25/2",
IF(#REF!=6,"24-25/3","Hata13")))))),
))))))))))))))
)</f>
        <v>#REF!</v>
      </c>
      <c r="G86" s="15"/>
      <c r="H86" s="14" t="s">
        <v>227</v>
      </c>
      <c r="I86" s="14">
        <v>54660</v>
      </c>
      <c r="J86" s="14" t="s">
        <v>228</v>
      </c>
      <c r="Q86" s="14" t="s">
        <v>235</v>
      </c>
      <c r="R86" s="14" t="s">
        <v>235</v>
      </c>
      <c r="S86" s="16">
        <v>4</v>
      </c>
      <c r="T86" s="14">
        <f>VLOOKUP($S86,[1]sistem!$I$3:$L$10,2,FALSE)</f>
        <v>0</v>
      </c>
      <c r="U86" s="14">
        <f>VLOOKUP($S86,[1]sistem!$I$3:$L$10,3,FALSE)</f>
        <v>1</v>
      </c>
      <c r="V86" s="14">
        <f>VLOOKUP($S86,[1]sistem!$I$3:$L$10,4,FALSE)</f>
        <v>1</v>
      </c>
      <c r="W86" s="14" t="e">
        <f>VLOOKUP($BB86,[1]sistem!$I$13:$L$14,2,FALSE)*#REF!</f>
        <v>#REF!</v>
      </c>
      <c r="X86" s="14" t="e">
        <f>VLOOKUP($BB86,[1]sistem!$I$13:$L$14,3,FALSE)*#REF!</f>
        <v>#REF!</v>
      </c>
      <c r="Y86" s="14" t="e">
        <f>VLOOKUP($BB86,[1]sistem!$I$13:$L$14,4,FALSE)*#REF!</f>
        <v>#REF!</v>
      </c>
      <c r="Z86" s="14" t="e">
        <f t="shared" si="13"/>
        <v>#REF!</v>
      </c>
      <c r="AA86" s="14" t="e">
        <f t="shared" si="13"/>
        <v>#REF!</v>
      </c>
      <c r="AB86" s="14" t="e">
        <f t="shared" si="13"/>
        <v>#REF!</v>
      </c>
      <c r="AC86" s="14" t="e">
        <f t="shared" si="14"/>
        <v>#REF!</v>
      </c>
      <c r="AD86" s="14">
        <f>VLOOKUP(BB86,[1]sistem!$I$18:$J$19,2,FALSE)</f>
        <v>14</v>
      </c>
      <c r="AE86" s="14">
        <v>0.25</v>
      </c>
      <c r="AF86" s="14">
        <f>VLOOKUP($S86,[1]sistem!$I$3:$M$10,5,FALSE)</f>
        <v>1</v>
      </c>
      <c r="AG86" s="14">
        <v>4</v>
      </c>
      <c r="AI86" s="14">
        <f>AG86*AM86</f>
        <v>56</v>
      </c>
      <c r="AJ86" s="14">
        <f>VLOOKUP($S86,[1]sistem!$I$3:$N$10,6,FALSE)</f>
        <v>2</v>
      </c>
      <c r="AK86" s="14">
        <v>2</v>
      </c>
      <c r="AL86" s="14">
        <f t="shared" si="15"/>
        <v>4</v>
      </c>
      <c r="AM86" s="14">
        <f>VLOOKUP($BB86,[1]sistem!$I$18:$K$19,3,FALSE)</f>
        <v>14</v>
      </c>
      <c r="AN86" s="14" t="e">
        <f>AM86*#REF!</f>
        <v>#REF!</v>
      </c>
      <c r="AO86" s="14" t="e">
        <f t="shared" si="16"/>
        <v>#REF!</v>
      </c>
      <c r="AP86" s="14">
        <f>IF(BB86="s",25,25)</f>
        <v>25</v>
      </c>
      <c r="AQ86" s="14" t="e">
        <f t="shared" si="18"/>
        <v>#REF!</v>
      </c>
      <c r="AR86" s="14" t="e">
        <f>ROUND(AQ86-#REF!,0)</f>
        <v>#REF!</v>
      </c>
      <c r="AS86" s="14">
        <f>IF(BB86="s",IF(S86=0,0,
IF(S86=1,#REF!*4*4,
IF(S86=2,0,
IF(S86=3,#REF!*4*2,
IF(S86=4,0,
IF(S86=5,0,
IF(S86=6,0,
IF(S86=7,0)))))))),
IF(BB86="t",
IF(S86=0,0,
IF(S86=1,#REF!*4*4*0.8,
IF(S86=2,0,
IF(S86=3,#REF!*4*2*0.8,
IF(S86=4,0,
IF(S86=5,0,
IF(S86=6,0,
IF(S86=7,0))))))))))</f>
        <v>0</v>
      </c>
      <c r="AT86" s="14" t="e">
        <f>IF(BB86="s",
IF(S86=0,0,
IF(S86=1,0,
IF(S86=2,#REF!*4*2,
IF(S86=3,#REF!*4,
IF(S86=4,#REF!*4,
IF(S86=5,0,
IF(S86=6,0,
IF(S86=7,#REF!*4)))))))),
IF(BB86="t",
IF(S86=0,0,
IF(S86=1,0,
IF(S86=2,#REF!*4*2*0.8,
IF(S86=3,#REF!*4*0.8,
IF(S86=4,#REF!*4*0.8,
IF(S86=5,0,
IF(S86=6,0,
IF(S86=7,#REF!*4))))))))))</f>
        <v>#REF!</v>
      </c>
      <c r="AU86" s="14" t="e">
        <f>IF(BB86="s",
IF(S86=0,0,
IF(S86=1,#REF!*2,
IF(S86=2,#REF!*2,
IF(S86=3,#REF!*2,
IF(S86=4,#REF!*2,
IF(S86=5,#REF!*2,
IF(S86=6,#REF!*2,
IF(S86=7,#REF!*2)))))))),
IF(BB86="t",
IF(S86=0,#REF!*2*0.8,
IF(S86=1,#REF!*2*0.8,
IF(S86=2,#REF!*2*0.8,
IF(S86=3,#REF!*2*0.8,
IF(S86=4,#REF!*2*0.8,
IF(S86=5,#REF!*2*0.8,
IF(S86=6,#REF!*1*0.8,
IF(S86=7,#REF!*2))))))))))</f>
        <v>#REF!</v>
      </c>
      <c r="AV86" s="14" t="e">
        <f t="shared" si="19"/>
        <v>#REF!</v>
      </c>
      <c r="AW86" s="14" t="e">
        <f>IF(BB86="s",
IF(S86=0,0,
IF(S86=1,(14-2)*(#REF!+#REF!)/4*4,
IF(S86=2,(14-2)*(#REF!+#REF!)/4*2,
IF(S86=3,(14-2)*(#REF!+#REF!)/4*3,
IF(S86=4,(14-2)*(#REF!+#REF!)/4,
IF(S86=5,(14-2)*#REF!/4,
IF(S86=6,0,
IF(S86=7,(14)*#REF!)))))))),
IF(BB86="t",
IF(S86=0,0,
IF(S86=1,(11-2)*(#REF!+#REF!)/4*4,
IF(S86=2,(11-2)*(#REF!+#REF!)/4*2,
IF(S86=3,(11-2)*(#REF!+#REF!)/4*3,
IF(S86=4,(11-2)*(#REF!+#REF!)/4,
IF(S86=5,(11-2)*#REF!/4,
IF(S86=6,0,
IF(S86=7,(11)*#REF!))))))))))</f>
        <v>#REF!</v>
      </c>
      <c r="AX86" s="14" t="e">
        <f t="shared" si="20"/>
        <v>#REF!</v>
      </c>
      <c r="AY86" s="14">
        <f t="shared" si="21"/>
        <v>8</v>
      </c>
      <c r="AZ86" s="14">
        <f t="shared" si="22"/>
        <v>4</v>
      </c>
      <c r="BA86" s="14" t="e">
        <f t="shared" si="23"/>
        <v>#REF!</v>
      </c>
      <c r="BB86" s="14" t="s">
        <v>87</v>
      </c>
      <c r="BC86" s="14" t="e">
        <f>IF(BI86="A",0,IF(BB86="s",14*#REF!,IF(BB86="T",11*#REF!,"HATA")))</f>
        <v>#REF!</v>
      </c>
      <c r="BD86" s="14" t="e">
        <f t="shared" si="24"/>
        <v>#REF!</v>
      </c>
      <c r="BE86" s="14" t="e">
        <f t="shared" si="25"/>
        <v>#REF!</v>
      </c>
      <c r="BF86" s="14" t="e">
        <f>IF(BE86-#REF!=0,"DOĞRU","YANLIŞ")</f>
        <v>#REF!</v>
      </c>
      <c r="BG86" s="14" t="e">
        <f>#REF!-BE86</f>
        <v>#REF!</v>
      </c>
      <c r="BH86" s="14">
        <v>0</v>
      </c>
      <c r="BJ86" s="14">
        <v>0</v>
      </c>
      <c r="BL86" s="14">
        <v>4</v>
      </c>
      <c r="BN86" s="5" t="e">
        <f>#REF!*14</f>
        <v>#REF!</v>
      </c>
      <c r="BO86" s="6"/>
      <c r="BP86" s="7"/>
      <c r="BQ86" s="8"/>
      <c r="BR86" s="8"/>
      <c r="BS86" s="8"/>
      <c r="BT86" s="8"/>
      <c r="BU86" s="8"/>
      <c r="BV86" s="9"/>
      <c r="BW86" s="10"/>
      <c r="BX86" s="11"/>
      <c r="CE86" s="8"/>
      <c r="CF86" s="17"/>
      <c r="CG86" s="17"/>
      <c r="CH86" s="17"/>
      <c r="CI86" s="17"/>
    </row>
    <row r="87" spans="1:87" hidden="1" x14ac:dyDescent="0.25">
      <c r="A87" s="14" t="s">
        <v>236</v>
      </c>
      <c r="B87" s="14" t="s">
        <v>237</v>
      </c>
      <c r="C87" s="14" t="s">
        <v>237</v>
      </c>
      <c r="D87" s="15" t="s">
        <v>90</v>
      </c>
      <c r="E87" s="15" t="s">
        <v>90</v>
      </c>
      <c r="F87" s="15" t="e">
        <f>IF(BB87="S",
IF(#REF!+BJ87=2012,
IF(#REF!=1,"12-13/1",
IF(#REF!=2,"12-13/2",
IF(#REF!=3,"13-14/1",
IF(#REF!=4,"13-14/2","Hata1")))),
IF(#REF!+BJ87=2013,
IF(#REF!=1,"13-14/1",
IF(#REF!=2,"13-14/2",
IF(#REF!=3,"14-15/1",
IF(#REF!=4,"14-15/2","Hata2")))),
IF(#REF!+BJ87=2014,
IF(#REF!=1,"14-15/1",
IF(#REF!=2,"14-15/2",
IF(#REF!=3,"15-16/1",
IF(#REF!=4,"15-16/2","Hata3")))),
IF(#REF!+BJ87=2015,
IF(#REF!=1,"15-16/1",
IF(#REF!=2,"15-16/2",
IF(#REF!=3,"16-17/1",
IF(#REF!=4,"16-17/2","Hata4")))),
IF(#REF!+BJ87=2016,
IF(#REF!=1,"16-17/1",
IF(#REF!=2,"16-17/2",
IF(#REF!=3,"17-18/1",
IF(#REF!=4,"17-18/2","Hata5")))),
IF(#REF!+BJ87=2017,
IF(#REF!=1,"17-18/1",
IF(#REF!=2,"17-18/2",
IF(#REF!=3,"18-19/1",
IF(#REF!=4,"18-19/2","Hata6")))),
IF(#REF!+BJ87=2018,
IF(#REF!=1,"18-19/1",
IF(#REF!=2,"18-19/2",
IF(#REF!=3,"19-20/1",
IF(#REF!=4,"19-20/2","Hata7")))),
IF(#REF!+BJ87=2019,
IF(#REF!=1,"19-20/1",
IF(#REF!=2,"19-20/2",
IF(#REF!=3,"20-21/1",
IF(#REF!=4,"20-21/2","Hata8")))),
IF(#REF!+BJ87=2020,
IF(#REF!=1,"20-21/1",
IF(#REF!=2,"20-21/2",
IF(#REF!=3,"21-22/1",
IF(#REF!=4,"21-22/2","Hata9")))),
IF(#REF!+BJ87=2021,
IF(#REF!=1,"21-22/1",
IF(#REF!=2,"21-22/2",
IF(#REF!=3,"22-23/1",
IF(#REF!=4,"22-23/2","Hata10")))),
IF(#REF!+BJ87=2022,
IF(#REF!=1,"22-23/1",
IF(#REF!=2,"22-23/2",
IF(#REF!=3,"23-24/1",
IF(#REF!=4,"23-24/2","Hata11")))),
IF(#REF!+BJ87=2023,
IF(#REF!=1,"23-24/1",
IF(#REF!=2,"23-24/2",
IF(#REF!=3,"24-25/1",
IF(#REF!=4,"24-25/2","Hata12")))),
)))))))))))),
IF(BB87="T",
IF(#REF!+BJ87=2012,
IF(#REF!=1,"12-13/1",
IF(#REF!=2,"12-13/2",
IF(#REF!=3,"12-13/3",
IF(#REF!=4,"13-14/1",
IF(#REF!=5,"13-14/2",
IF(#REF!=6,"13-14/3","Hata1")))))),
IF(#REF!+BJ87=2013,
IF(#REF!=1,"13-14/1",
IF(#REF!=2,"13-14/2",
IF(#REF!=3,"13-14/3",
IF(#REF!=4,"14-15/1",
IF(#REF!=5,"14-15/2",
IF(#REF!=6,"14-15/3","Hata2")))))),
IF(#REF!+BJ87=2014,
IF(#REF!=1,"14-15/1",
IF(#REF!=2,"14-15/2",
IF(#REF!=3,"14-15/3",
IF(#REF!=4,"15-16/1",
IF(#REF!=5,"15-16/2",
IF(#REF!=6,"15-16/3","Hata3")))))),
IF(AND(#REF!+#REF!&gt;2014,#REF!+#REF!&lt;2015,BJ87=1),
IF(#REF!=0.1,"14-15/0.1",
IF(#REF!=0.2,"14-15/0.2",
IF(#REF!=0.3,"14-15/0.3","Hata4"))),
IF(#REF!+BJ87=2015,
IF(#REF!=1,"15-16/1",
IF(#REF!=2,"15-16/2",
IF(#REF!=3,"15-16/3",
IF(#REF!=4,"16-17/1",
IF(#REF!=5,"16-17/2",
IF(#REF!=6,"16-17/3","Hata5")))))),
IF(#REF!+BJ87=2016,
IF(#REF!=1,"16-17/1",
IF(#REF!=2,"16-17/2",
IF(#REF!=3,"16-17/3",
IF(#REF!=4,"17-18/1",
IF(#REF!=5,"17-18/2",
IF(#REF!=6,"17-18/3","Hata6")))))),
IF(#REF!+BJ87=2017,
IF(#REF!=1,"17-18/1",
IF(#REF!=2,"17-18/2",
IF(#REF!=3,"17-18/3",
IF(#REF!=4,"18-19/1",
IF(#REF!=5,"18-19/2",
IF(#REF!=6,"18-19/3","Hata7")))))),
IF(#REF!+BJ87=2018,
IF(#REF!=1,"18-19/1",
IF(#REF!=2,"18-19/2",
IF(#REF!=3,"18-19/3",
IF(#REF!=4,"19-20/1",
IF(#REF!=5," 19-20/2",
IF(#REF!=6,"19-20/3","Hata8")))))),
IF(#REF!+BJ87=2019,
IF(#REF!=1,"19-20/1",
IF(#REF!=2,"19-20/2",
IF(#REF!=3,"19-20/3",
IF(#REF!=4,"20-21/1",
IF(#REF!=5,"20-21/2",
IF(#REF!=6,"20-21/3","Hata9")))))),
IF(#REF!+BJ87=2020,
IF(#REF!=1,"20-21/1",
IF(#REF!=2,"20-21/2",
IF(#REF!=3,"20-21/3",
IF(#REF!=4,"21-22/1",
IF(#REF!=5,"21-22/2",
IF(#REF!=6,"21-22/3","Hata10")))))),
IF(#REF!+BJ87=2021,
IF(#REF!=1,"21-22/1",
IF(#REF!=2,"21-22/2",
IF(#REF!=3,"21-22/3",
IF(#REF!=4,"22-23/1",
IF(#REF!=5,"22-23/2",
IF(#REF!=6,"22-23/3","Hata11")))))),
IF(#REF!+BJ87=2022,
IF(#REF!=1,"22-23/1",
IF(#REF!=2,"22-23/2",
IF(#REF!=3,"22-23/3",
IF(#REF!=4,"23-24/1",
IF(#REF!=5,"23-24/2",
IF(#REF!=6,"23-24/3","Hata12")))))),
IF(#REF!+BJ87=2023,
IF(#REF!=1,"23-24/1",
IF(#REF!=2,"23-24/2",
IF(#REF!=3,"23-24/3",
IF(#REF!=4,"24-25/1",
IF(#REF!=5,"24-25/2",
IF(#REF!=6,"24-25/3","Hata13")))))),
))))))))))))))
)</f>
        <v>#REF!</v>
      </c>
      <c r="G87" s="15"/>
      <c r="H87" s="14" t="s">
        <v>227</v>
      </c>
      <c r="I87" s="14">
        <v>54660</v>
      </c>
      <c r="J87" s="14" t="s">
        <v>228</v>
      </c>
      <c r="Q87" s="14" t="s">
        <v>238</v>
      </c>
      <c r="R87" s="14" t="s">
        <v>238</v>
      </c>
      <c r="S87" s="16">
        <v>3</v>
      </c>
      <c r="T87" s="14">
        <f>VLOOKUP($S87,[1]sistem!$I$3:$L$10,2,FALSE)</f>
        <v>2</v>
      </c>
      <c r="U87" s="14">
        <f>VLOOKUP($S87,[1]sistem!$I$3:$L$10,3,FALSE)</f>
        <v>1</v>
      </c>
      <c r="V87" s="14">
        <f>VLOOKUP($S87,[1]sistem!$I$3:$L$10,4,FALSE)</f>
        <v>1</v>
      </c>
      <c r="W87" s="14" t="e">
        <f>VLOOKUP($BB87,[1]sistem!$I$13:$L$14,2,FALSE)*#REF!</f>
        <v>#REF!</v>
      </c>
      <c r="X87" s="14" t="e">
        <f>VLOOKUP($BB87,[1]sistem!$I$13:$L$14,3,FALSE)*#REF!</f>
        <v>#REF!</v>
      </c>
      <c r="Y87" s="14" t="e">
        <f>VLOOKUP($BB87,[1]sistem!$I$13:$L$14,4,FALSE)*#REF!</f>
        <v>#REF!</v>
      </c>
      <c r="Z87" s="14" t="e">
        <f t="shared" si="13"/>
        <v>#REF!</v>
      </c>
      <c r="AA87" s="14" t="e">
        <f t="shared" si="13"/>
        <v>#REF!</v>
      </c>
      <c r="AB87" s="14" t="e">
        <f t="shared" si="13"/>
        <v>#REF!</v>
      </c>
      <c r="AC87" s="14" t="e">
        <f t="shared" si="14"/>
        <v>#REF!</v>
      </c>
      <c r="AD87" s="14">
        <f>VLOOKUP(BB87,[1]sistem!$I$18:$J$19,2,FALSE)</f>
        <v>14</v>
      </c>
      <c r="AE87" s="14">
        <v>0.25</v>
      </c>
      <c r="AF87" s="14">
        <f>VLOOKUP($S87,[1]sistem!$I$3:$M$10,5,FALSE)</f>
        <v>3</v>
      </c>
      <c r="AI87" s="14" t="e">
        <f>(#REF!+#REF!)*AD87</f>
        <v>#REF!</v>
      </c>
      <c r="AJ87" s="14">
        <f>VLOOKUP($S87,[1]sistem!$I$3:$N$10,6,FALSE)</f>
        <v>4</v>
      </c>
      <c r="AK87" s="14">
        <v>2</v>
      </c>
      <c r="AL87" s="14">
        <f t="shared" si="15"/>
        <v>8</v>
      </c>
      <c r="AM87" s="14">
        <f>VLOOKUP($BB87,[1]sistem!$I$18:$K$19,3,FALSE)</f>
        <v>14</v>
      </c>
      <c r="AN87" s="14" t="e">
        <f>AM87*#REF!</f>
        <v>#REF!</v>
      </c>
      <c r="AO87" s="14" t="e">
        <f t="shared" si="16"/>
        <v>#REF!</v>
      </c>
      <c r="AP87" s="14">
        <f>IF(BB87="s",25,25)</f>
        <v>25</v>
      </c>
      <c r="AQ87" s="14" t="e">
        <f t="shared" si="18"/>
        <v>#REF!</v>
      </c>
      <c r="AR87" s="14" t="e">
        <f>ROUND(AQ87-#REF!,0)</f>
        <v>#REF!</v>
      </c>
      <c r="AS87" s="14" t="e">
        <f>IF(BB87="s",IF(S87=0,0,
IF(S87=1,#REF!*4*4,
IF(S87=2,0,
IF(S87=3,#REF!*4*2,
IF(S87=4,0,
IF(S87=5,0,
IF(S87=6,0,
IF(S87=7,0)))))))),
IF(BB87="t",
IF(S87=0,0,
IF(S87=1,#REF!*4*4*0.8,
IF(S87=2,0,
IF(S87=3,#REF!*4*2*0.8,
IF(S87=4,0,
IF(S87=5,0,
IF(S87=6,0,
IF(S87=7,0))))))))))</f>
        <v>#REF!</v>
      </c>
      <c r="AT87" s="14" t="e">
        <f>IF(BB87="s",
IF(S87=0,0,
IF(S87=1,0,
IF(S87=2,#REF!*4*2,
IF(S87=3,#REF!*4,
IF(S87=4,#REF!*4,
IF(S87=5,0,
IF(S87=6,0,
IF(S87=7,#REF!*4)))))))),
IF(BB87="t",
IF(S87=0,0,
IF(S87=1,0,
IF(S87=2,#REF!*4*2*0.8,
IF(S87=3,#REF!*4*0.8,
IF(S87=4,#REF!*4*0.8,
IF(S87=5,0,
IF(S87=6,0,
IF(S87=7,#REF!*4))))))))))</f>
        <v>#REF!</v>
      </c>
      <c r="AU87" s="14" t="e">
        <f>IF(BB87="s",
IF(S87=0,0,
IF(S87=1,#REF!*2,
IF(S87=2,#REF!*2,
IF(S87=3,#REF!*2,
IF(S87=4,#REF!*2,
IF(S87=5,#REF!*2,
IF(S87=6,#REF!*2,
IF(S87=7,#REF!*2)))))))),
IF(BB87="t",
IF(S87=0,#REF!*2*0.8,
IF(S87=1,#REF!*2*0.8,
IF(S87=2,#REF!*2*0.8,
IF(S87=3,#REF!*2*0.8,
IF(S87=4,#REF!*2*0.8,
IF(S87=5,#REF!*2*0.8,
IF(S87=6,#REF!*1*0.8,
IF(S87=7,#REF!*2))))))))))</f>
        <v>#REF!</v>
      </c>
      <c r="AV87" s="14" t="e">
        <f t="shared" si="19"/>
        <v>#REF!</v>
      </c>
      <c r="AW87" s="14" t="e">
        <f>IF(BB87="s",
IF(S87=0,0,
IF(S87=1,(14-2)*(#REF!+#REF!)/4*4,
IF(S87=2,(14-2)*(#REF!+#REF!)/4*2,
IF(S87=3,(14-2)*(#REF!+#REF!)/4*3,
IF(S87=4,(14-2)*(#REF!+#REF!)/4,
IF(S87=5,(14-2)*#REF!/4,
IF(S87=6,0,
IF(S87=7,(14)*#REF!)))))))),
IF(BB87="t",
IF(S87=0,0,
IF(S87=1,(11-2)*(#REF!+#REF!)/4*4,
IF(S87=2,(11-2)*(#REF!+#REF!)/4*2,
IF(S87=3,(11-2)*(#REF!+#REF!)/4*3,
IF(S87=4,(11-2)*(#REF!+#REF!)/4,
IF(S87=5,(11-2)*#REF!/4,
IF(S87=6,0,
IF(S87=7,(11)*#REF!))))))))))</f>
        <v>#REF!</v>
      </c>
      <c r="AX87" s="14" t="e">
        <f t="shared" si="20"/>
        <v>#REF!</v>
      </c>
      <c r="AY87" s="14">
        <f t="shared" si="21"/>
        <v>16</v>
      </c>
      <c r="AZ87" s="14">
        <f t="shared" si="22"/>
        <v>8</v>
      </c>
      <c r="BA87" s="14" t="e">
        <f t="shared" si="23"/>
        <v>#REF!</v>
      </c>
      <c r="BB87" s="14" t="s">
        <v>87</v>
      </c>
      <c r="BC87" s="14" t="e">
        <f>IF(BI87="A",0,IF(BB87="s",14*#REF!,IF(BB87="T",11*#REF!,"HATA")))</f>
        <v>#REF!</v>
      </c>
      <c r="BD87" s="14" t="e">
        <f t="shared" si="24"/>
        <v>#REF!</v>
      </c>
      <c r="BE87" s="14" t="e">
        <f t="shared" si="25"/>
        <v>#REF!</v>
      </c>
      <c r="BF87" s="14" t="e">
        <f>IF(BE87-#REF!=0,"DOĞRU","YANLIŞ")</f>
        <v>#REF!</v>
      </c>
      <c r="BG87" s="14" t="e">
        <f>#REF!-BE87</f>
        <v>#REF!</v>
      </c>
      <c r="BH87" s="14">
        <v>0</v>
      </c>
      <c r="BJ87" s="14">
        <v>0</v>
      </c>
      <c r="BL87" s="14">
        <v>3</v>
      </c>
      <c r="BN87" s="5" t="e">
        <f>#REF!*14</f>
        <v>#REF!</v>
      </c>
      <c r="BO87" s="6"/>
      <c r="BP87" s="7"/>
      <c r="BQ87" s="8"/>
      <c r="BR87" s="8"/>
      <c r="BS87" s="8"/>
      <c r="BT87" s="8"/>
      <c r="BU87" s="8"/>
      <c r="BV87" s="9"/>
      <c r="BW87" s="10"/>
      <c r="BX87" s="11"/>
      <c r="CE87" s="8"/>
      <c r="CF87" s="17"/>
      <c r="CG87" s="17"/>
      <c r="CH87" s="17"/>
      <c r="CI87" s="17"/>
    </row>
    <row r="88" spans="1:87" hidden="1" x14ac:dyDescent="0.25">
      <c r="A88" s="14" t="s">
        <v>239</v>
      </c>
      <c r="B88" s="14" t="s">
        <v>240</v>
      </c>
      <c r="C88" s="14" t="s">
        <v>240</v>
      </c>
      <c r="D88" s="15" t="s">
        <v>84</v>
      </c>
      <c r="E88" s="15" t="s">
        <v>84</v>
      </c>
      <c r="F88" s="15" t="e">
        <f>IF(BB88="S",
IF(#REF!+BJ88=2012,
IF(#REF!=1,"12-13/1",
IF(#REF!=2,"12-13/2",
IF(#REF!=3,"13-14/1",
IF(#REF!=4,"13-14/2","Hata1")))),
IF(#REF!+BJ88=2013,
IF(#REF!=1,"13-14/1",
IF(#REF!=2,"13-14/2",
IF(#REF!=3,"14-15/1",
IF(#REF!=4,"14-15/2","Hata2")))),
IF(#REF!+BJ88=2014,
IF(#REF!=1,"14-15/1",
IF(#REF!=2,"14-15/2",
IF(#REF!=3,"15-16/1",
IF(#REF!=4,"15-16/2","Hata3")))),
IF(#REF!+BJ88=2015,
IF(#REF!=1,"15-16/1",
IF(#REF!=2,"15-16/2",
IF(#REF!=3,"16-17/1",
IF(#REF!=4,"16-17/2","Hata4")))),
IF(#REF!+BJ88=2016,
IF(#REF!=1,"16-17/1",
IF(#REF!=2,"16-17/2",
IF(#REF!=3,"17-18/1",
IF(#REF!=4,"17-18/2","Hata5")))),
IF(#REF!+BJ88=2017,
IF(#REF!=1,"17-18/1",
IF(#REF!=2,"17-18/2",
IF(#REF!=3,"18-19/1",
IF(#REF!=4,"18-19/2","Hata6")))),
IF(#REF!+BJ88=2018,
IF(#REF!=1,"18-19/1",
IF(#REF!=2,"18-19/2",
IF(#REF!=3,"19-20/1",
IF(#REF!=4,"19-20/2","Hata7")))),
IF(#REF!+BJ88=2019,
IF(#REF!=1,"19-20/1",
IF(#REF!=2,"19-20/2",
IF(#REF!=3,"20-21/1",
IF(#REF!=4,"20-21/2","Hata8")))),
IF(#REF!+BJ88=2020,
IF(#REF!=1,"20-21/1",
IF(#REF!=2,"20-21/2",
IF(#REF!=3,"21-22/1",
IF(#REF!=4,"21-22/2","Hata9")))),
IF(#REF!+BJ88=2021,
IF(#REF!=1,"21-22/1",
IF(#REF!=2,"21-22/2",
IF(#REF!=3,"22-23/1",
IF(#REF!=4,"22-23/2","Hata10")))),
IF(#REF!+BJ88=2022,
IF(#REF!=1,"22-23/1",
IF(#REF!=2,"22-23/2",
IF(#REF!=3,"23-24/1",
IF(#REF!=4,"23-24/2","Hata11")))),
IF(#REF!+BJ88=2023,
IF(#REF!=1,"23-24/1",
IF(#REF!=2,"23-24/2",
IF(#REF!=3,"24-25/1",
IF(#REF!=4,"24-25/2","Hata12")))),
)))))))))))),
IF(BB88="T",
IF(#REF!+BJ88=2012,
IF(#REF!=1,"12-13/1",
IF(#REF!=2,"12-13/2",
IF(#REF!=3,"12-13/3",
IF(#REF!=4,"13-14/1",
IF(#REF!=5,"13-14/2",
IF(#REF!=6,"13-14/3","Hata1")))))),
IF(#REF!+BJ88=2013,
IF(#REF!=1,"13-14/1",
IF(#REF!=2,"13-14/2",
IF(#REF!=3,"13-14/3",
IF(#REF!=4,"14-15/1",
IF(#REF!=5,"14-15/2",
IF(#REF!=6,"14-15/3","Hata2")))))),
IF(#REF!+BJ88=2014,
IF(#REF!=1,"14-15/1",
IF(#REF!=2,"14-15/2",
IF(#REF!=3,"14-15/3",
IF(#REF!=4,"15-16/1",
IF(#REF!=5,"15-16/2",
IF(#REF!=6,"15-16/3","Hata3")))))),
IF(AND(#REF!+#REF!&gt;2014,#REF!+#REF!&lt;2015,BJ88=1),
IF(#REF!=0.1,"14-15/0.1",
IF(#REF!=0.2,"14-15/0.2",
IF(#REF!=0.3,"14-15/0.3","Hata4"))),
IF(#REF!+BJ88=2015,
IF(#REF!=1,"15-16/1",
IF(#REF!=2,"15-16/2",
IF(#REF!=3,"15-16/3",
IF(#REF!=4,"16-17/1",
IF(#REF!=5,"16-17/2",
IF(#REF!=6,"16-17/3","Hata5")))))),
IF(#REF!+BJ88=2016,
IF(#REF!=1,"16-17/1",
IF(#REF!=2,"16-17/2",
IF(#REF!=3,"16-17/3",
IF(#REF!=4,"17-18/1",
IF(#REF!=5,"17-18/2",
IF(#REF!=6,"17-18/3","Hata6")))))),
IF(#REF!+BJ88=2017,
IF(#REF!=1,"17-18/1",
IF(#REF!=2,"17-18/2",
IF(#REF!=3,"17-18/3",
IF(#REF!=4,"18-19/1",
IF(#REF!=5,"18-19/2",
IF(#REF!=6,"18-19/3","Hata7")))))),
IF(#REF!+BJ88=2018,
IF(#REF!=1,"18-19/1",
IF(#REF!=2,"18-19/2",
IF(#REF!=3,"18-19/3",
IF(#REF!=4,"19-20/1",
IF(#REF!=5," 19-20/2",
IF(#REF!=6,"19-20/3","Hata8")))))),
IF(#REF!+BJ88=2019,
IF(#REF!=1,"19-20/1",
IF(#REF!=2,"19-20/2",
IF(#REF!=3,"19-20/3",
IF(#REF!=4,"20-21/1",
IF(#REF!=5,"20-21/2",
IF(#REF!=6,"20-21/3","Hata9")))))),
IF(#REF!+BJ88=2020,
IF(#REF!=1,"20-21/1",
IF(#REF!=2,"20-21/2",
IF(#REF!=3,"20-21/3",
IF(#REF!=4,"21-22/1",
IF(#REF!=5,"21-22/2",
IF(#REF!=6,"21-22/3","Hata10")))))),
IF(#REF!+BJ88=2021,
IF(#REF!=1,"21-22/1",
IF(#REF!=2,"21-22/2",
IF(#REF!=3,"21-22/3",
IF(#REF!=4,"22-23/1",
IF(#REF!=5,"22-23/2",
IF(#REF!=6,"22-23/3","Hata11")))))),
IF(#REF!+BJ88=2022,
IF(#REF!=1,"22-23/1",
IF(#REF!=2,"22-23/2",
IF(#REF!=3,"22-23/3",
IF(#REF!=4,"23-24/1",
IF(#REF!=5,"23-24/2",
IF(#REF!=6,"23-24/3","Hata12")))))),
IF(#REF!+BJ88=2023,
IF(#REF!=1,"23-24/1",
IF(#REF!=2,"23-24/2",
IF(#REF!=3,"23-24/3",
IF(#REF!=4,"24-25/1",
IF(#REF!=5,"24-25/2",
IF(#REF!=6,"24-25/3","Hata13")))))),
))))))))))))))
)</f>
        <v>#REF!</v>
      </c>
      <c r="G88" s="15"/>
      <c r="H88" s="14" t="s">
        <v>227</v>
      </c>
      <c r="I88" s="14">
        <v>54660</v>
      </c>
      <c r="J88" s="14" t="s">
        <v>228</v>
      </c>
      <c r="S88" s="16">
        <v>4</v>
      </c>
      <c r="T88" s="14">
        <f>VLOOKUP($S88,[1]sistem!$I$3:$L$10,2,FALSE)</f>
        <v>0</v>
      </c>
      <c r="U88" s="14">
        <f>VLOOKUP($S88,[1]sistem!$I$3:$L$10,3,FALSE)</f>
        <v>1</v>
      </c>
      <c r="V88" s="14">
        <f>VLOOKUP($S88,[1]sistem!$I$3:$L$10,4,FALSE)</f>
        <v>1</v>
      </c>
      <c r="W88" s="14" t="e">
        <f>VLOOKUP($BB88,[1]sistem!$I$13:$L$14,2,FALSE)*#REF!</f>
        <v>#REF!</v>
      </c>
      <c r="X88" s="14" t="e">
        <f>VLOOKUP($BB88,[1]sistem!$I$13:$L$14,3,FALSE)*#REF!</f>
        <v>#REF!</v>
      </c>
      <c r="Y88" s="14" t="e">
        <f>VLOOKUP($BB88,[1]sistem!$I$13:$L$14,4,FALSE)*#REF!</f>
        <v>#REF!</v>
      </c>
      <c r="Z88" s="14" t="e">
        <f t="shared" si="13"/>
        <v>#REF!</v>
      </c>
      <c r="AA88" s="14" t="e">
        <f t="shared" si="13"/>
        <v>#REF!</v>
      </c>
      <c r="AB88" s="14" t="e">
        <f t="shared" si="13"/>
        <v>#REF!</v>
      </c>
      <c r="AC88" s="14" t="e">
        <f t="shared" si="14"/>
        <v>#REF!</v>
      </c>
      <c r="AD88" s="14">
        <f>VLOOKUP(BB88,[1]sistem!$I$18:$J$19,2,FALSE)</f>
        <v>14</v>
      </c>
      <c r="AE88" s="14">
        <v>0.25</v>
      </c>
      <c r="AF88" s="14">
        <f>VLOOKUP($S88,[1]sistem!$I$3:$M$10,5,FALSE)</f>
        <v>1</v>
      </c>
      <c r="AG88" s="14">
        <v>4</v>
      </c>
      <c r="AI88" s="14">
        <f>AG88*AM88</f>
        <v>56</v>
      </c>
      <c r="AJ88" s="14">
        <f>VLOOKUP($S88,[1]sistem!$I$3:$N$10,6,FALSE)</f>
        <v>2</v>
      </c>
      <c r="AK88" s="14">
        <v>2</v>
      </c>
      <c r="AL88" s="14">
        <f t="shared" si="15"/>
        <v>4</v>
      </c>
      <c r="AM88" s="14">
        <f>VLOOKUP($BB88,[1]sistem!$I$18:$K$19,3,FALSE)</f>
        <v>14</v>
      </c>
      <c r="AN88" s="14" t="e">
        <f>AM88*#REF!</f>
        <v>#REF!</v>
      </c>
      <c r="AO88" s="14" t="e">
        <f t="shared" si="16"/>
        <v>#REF!</v>
      </c>
      <c r="AP88" s="14">
        <f>IF(BB88="s",25,25)</f>
        <v>25</v>
      </c>
      <c r="AQ88" s="14" t="e">
        <f t="shared" si="18"/>
        <v>#REF!</v>
      </c>
      <c r="AR88" s="14" t="e">
        <f>ROUND(AQ88-#REF!,0)</f>
        <v>#REF!</v>
      </c>
      <c r="AS88" s="14">
        <f>IF(BB88="s",IF(S88=0,0,
IF(S88=1,#REF!*4*4,
IF(S88=2,0,
IF(S88=3,#REF!*4*2,
IF(S88=4,0,
IF(S88=5,0,
IF(S88=6,0,
IF(S88=7,0)))))))),
IF(BB88="t",
IF(S88=0,0,
IF(S88=1,#REF!*4*4*0.8,
IF(S88=2,0,
IF(S88=3,#REF!*4*2*0.8,
IF(S88=4,0,
IF(S88=5,0,
IF(S88=6,0,
IF(S88=7,0))))))))))</f>
        <v>0</v>
      </c>
      <c r="AT88" s="14" t="e">
        <f>IF(BB88="s",
IF(S88=0,0,
IF(S88=1,0,
IF(S88=2,#REF!*4*2,
IF(S88=3,#REF!*4,
IF(S88=4,#REF!*4,
IF(S88=5,0,
IF(S88=6,0,
IF(S88=7,#REF!*4)))))))),
IF(BB88="t",
IF(S88=0,0,
IF(S88=1,0,
IF(S88=2,#REF!*4*2*0.8,
IF(S88=3,#REF!*4*0.8,
IF(S88=4,#REF!*4*0.8,
IF(S88=5,0,
IF(S88=6,0,
IF(S88=7,#REF!*4))))))))))</f>
        <v>#REF!</v>
      </c>
      <c r="AU88" s="14" t="e">
        <f>IF(BB88="s",
IF(S88=0,0,
IF(S88=1,#REF!*2,
IF(S88=2,#REF!*2,
IF(S88=3,#REF!*2,
IF(S88=4,#REF!*2,
IF(S88=5,#REF!*2,
IF(S88=6,#REF!*2,
IF(S88=7,#REF!*2)))))))),
IF(BB88="t",
IF(S88=0,#REF!*2*0.8,
IF(S88=1,#REF!*2*0.8,
IF(S88=2,#REF!*2*0.8,
IF(S88=3,#REF!*2*0.8,
IF(S88=4,#REF!*2*0.8,
IF(S88=5,#REF!*2*0.8,
IF(S88=6,#REF!*1*0.8,
IF(S88=7,#REF!*2))))))))))</f>
        <v>#REF!</v>
      </c>
      <c r="AV88" s="14" t="e">
        <f t="shared" si="19"/>
        <v>#REF!</v>
      </c>
      <c r="AW88" s="14" t="e">
        <f>IF(BB88="s",
IF(S88=0,0,
IF(S88=1,(14-2)*(#REF!+#REF!)/4*4,
IF(S88=2,(14-2)*(#REF!+#REF!)/4*2,
IF(S88=3,(14-2)*(#REF!+#REF!)/4*3,
IF(S88=4,(14-2)*(#REF!+#REF!)/4,
IF(S88=5,(14-2)*#REF!/4,
IF(S88=6,0,
IF(S88=7,(14)*#REF!)))))))),
IF(BB88="t",
IF(S88=0,0,
IF(S88=1,(11-2)*(#REF!+#REF!)/4*4,
IF(S88=2,(11-2)*(#REF!+#REF!)/4*2,
IF(S88=3,(11-2)*(#REF!+#REF!)/4*3,
IF(S88=4,(11-2)*(#REF!+#REF!)/4,
IF(S88=5,(11-2)*#REF!/4,
IF(S88=6,0,
IF(S88=7,(11)*#REF!))))))))))</f>
        <v>#REF!</v>
      </c>
      <c r="AX88" s="14" t="e">
        <f t="shared" si="20"/>
        <v>#REF!</v>
      </c>
      <c r="AY88" s="14">
        <f t="shared" si="21"/>
        <v>8</v>
      </c>
      <c r="AZ88" s="14">
        <f t="shared" si="22"/>
        <v>4</v>
      </c>
      <c r="BA88" s="14" t="e">
        <f t="shared" si="23"/>
        <v>#REF!</v>
      </c>
      <c r="BB88" s="14" t="s">
        <v>87</v>
      </c>
      <c r="BC88" s="14" t="e">
        <f>IF(BI88="A",0,IF(BB88="s",14*#REF!,IF(BB88="T",11*#REF!,"HATA")))</f>
        <v>#REF!</v>
      </c>
      <c r="BD88" s="14" t="e">
        <f t="shared" si="24"/>
        <v>#REF!</v>
      </c>
      <c r="BE88" s="14" t="e">
        <f t="shared" si="25"/>
        <v>#REF!</v>
      </c>
      <c r="BF88" s="14" t="e">
        <f>IF(BE88-#REF!=0,"DOĞRU","YANLIŞ")</f>
        <v>#REF!</v>
      </c>
      <c r="BG88" s="14" t="e">
        <f>#REF!-BE88</f>
        <v>#REF!</v>
      </c>
      <c r="BH88" s="14">
        <v>0</v>
      </c>
      <c r="BJ88" s="14">
        <v>0</v>
      </c>
      <c r="BL88" s="14">
        <v>4</v>
      </c>
      <c r="BN88" s="5" t="e">
        <f>#REF!*14</f>
        <v>#REF!</v>
      </c>
      <c r="BO88" s="6"/>
      <c r="BP88" s="7"/>
      <c r="BQ88" s="8"/>
      <c r="BR88" s="8"/>
      <c r="BS88" s="8"/>
      <c r="BT88" s="8"/>
      <c r="BU88" s="8"/>
      <c r="BV88" s="9"/>
      <c r="BW88" s="10"/>
      <c r="BX88" s="11"/>
      <c r="CE88" s="8"/>
      <c r="CF88" s="17"/>
      <c r="CG88" s="17"/>
      <c r="CH88" s="17"/>
      <c r="CI88" s="17"/>
    </row>
    <row r="89" spans="1:87" hidden="1" x14ac:dyDescent="0.25">
      <c r="A89" s="14" t="s">
        <v>241</v>
      </c>
      <c r="B89" s="14" t="s">
        <v>242</v>
      </c>
      <c r="C89" s="14" t="s">
        <v>242</v>
      </c>
      <c r="D89" s="15" t="s">
        <v>90</v>
      </c>
      <c r="E89" s="15" t="s">
        <v>90</v>
      </c>
      <c r="F89" s="15" t="e">
        <f>IF(BB89="S",
IF(#REF!+BJ89=2012,
IF(#REF!=1,"12-13/1",
IF(#REF!=2,"12-13/2",
IF(#REF!=3,"13-14/1",
IF(#REF!=4,"13-14/2","Hata1")))),
IF(#REF!+BJ89=2013,
IF(#REF!=1,"13-14/1",
IF(#REF!=2,"13-14/2",
IF(#REF!=3,"14-15/1",
IF(#REF!=4,"14-15/2","Hata2")))),
IF(#REF!+BJ89=2014,
IF(#REF!=1,"14-15/1",
IF(#REF!=2,"14-15/2",
IF(#REF!=3,"15-16/1",
IF(#REF!=4,"15-16/2","Hata3")))),
IF(#REF!+BJ89=2015,
IF(#REF!=1,"15-16/1",
IF(#REF!=2,"15-16/2",
IF(#REF!=3,"16-17/1",
IF(#REF!=4,"16-17/2","Hata4")))),
IF(#REF!+BJ89=2016,
IF(#REF!=1,"16-17/1",
IF(#REF!=2,"16-17/2",
IF(#REF!=3,"17-18/1",
IF(#REF!=4,"17-18/2","Hata5")))),
IF(#REF!+BJ89=2017,
IF(#REF!=1,"17-18/1",
IF(#REF!=2,"17-18/2",
IF(#REF!=3,"18-19/1",
IF(#REF!=4,"18-19/2","Hata6")))),
IF(#REF!+BJ89=2018,
IF(#REF!=1,"18-19/1",
IF(#REF!=2,"18-19/2",
IF(#REF!=3,"19-20/1",
IF(#REF!=4,"19-20/2","Hata7")))),
IF(#REF!+BJ89=2019,
IF(#REF!=1,"19-20/1",
IF(#REF!=2,"19-20/2",
IF(#REF!=3,"20-21/1",
IF(#REF!=4,"20-21/2","Hata8")))),
IF(#REF!+BJ89=2020,
IF(#REF!=1,"20-21/1",
IF(#REF!=2,"20-21/2",
IF(#REF!=3,"21-22/1",
IF(#REF!=4,"21-22/2","Hata9")))),
IF(#REF!+BJ89=2021,
IF(#REF!=1,"21-22/1",
IF(#REF!=2,"21-22/2",
IF(#REF!=3,"22-23/1",
IF(#REF!=4,"22-23/2","Hata10")))),
IF(#REF!+BJ89=2022,
IF(#REF!=1,"22-23/1",
IF(#REF!=2,"22-23/2",
IF(#REF!=3,"23-24/1",
IF(#REF!=4,"23-24/2","Hata11")))),
IF(#REF!+BJ89=2023,
IF(#REF!=1,"23-24/1",
IF(#REF!=2,"23-24/2",
IF(#REF!=3,"24-25/1",
IF(#REF!=4,"24-25/2","Hata12")))),
)))))))))))),
IF(BB89="T",
IF(#REF!+BJ89=2012,
IF(#REF!=1,"12-13/1",
IF(#REF!=2,"12-13/2",
IF(#REF!=3,"12-13/3",
IF(#REF!=4,"13-14/1",
IF(#REF!=5,"13-14/2",
IF(#REF!=6,"13-14/3","Hata1")))))),
IF(#REF!+BJ89=2013,
IF(#REF!=1,"13-14/1",
IF(#REF!=2,"13-14/2",
IF(#REF!=3,"13-14/3",
IF(#REF!=4,"14-15/1",
IF(#REF!=5,"14-15/2",
IF(#REF!=6,"14-15/3","Hata2")))))),
IF(#REF!+BJ89=2014,
IF(#REF!=1,"14-15/1",
IF(#REF!=2,"14-15/2",
IF(#REF!=3,"14-15/3",
IF(#REF!=4,"15-16/1",
IF(#REF!=5,"15-16/2",
IF(#REF!=6,"15-16/3","Hata3")))))),
IF(AND(#REF!+#REF!&gt;2014,#REF!+#REF!&lt;2015,BJ89=1),
IF(#REF!=0.1,"14-15/0.1",
IF(#REF!=0.2,"14-15/0.2",
IF(#REF!=0.3,"14-15/0.3","Hata4"))),
IF(#REF!+BJ89=2015,
IF(#REF!=1,"15-16/1",
IF(#REF!=2,"15-16/2",
IF(#REF!=3,"15-16/3",
IF(#REF!=4,"16-17/1",
IF(#REF!=5,"16-17/2",
IF(#REF!=6,"16-17/3","Hata5")))))),
IF(#REF!+BJ89=2016,
IF(#REF!=1,"16-17/1",
IF(#REF!=2,"16-17/2",
IF(#REF!=3,"16-17/3",
IF(#REF!=4,"17-18/1",
IF(#REF!=5,"17-18/2",
IF(#REF!=6,"17-18/3","Hata6")))))),
IF(#REF!+BJ89=2017,
IF(#REF!=1,"17-18/1",
IF(#REF!=2,"17-18/2",
IF(#REF!=3,"17-18/3",
IF(#REF!=4,"18-19/1",
IF(#REF!=5,"18-19/2",
IF(#REF!=6,"18-19/3","Hata7")))))),
IF(#REF!+BJ89=2018,
IF(#REF!=1,"18-19/1",
IF(#REF!=2,"18-19/2",
IF(#REF!=3,"18-19/3",
IF(#REF!=4,"19-20/1",
IF(#REF!=5," 19-20/2",
IF(#REF!=6,"19-20/3","Hata8")))))),
IF(#REF!+BJ89=2019,
IF(#REF!=1,"19-20/1",
IF(#REF!=2,"19-20/2",
IF(#REF!=3,"19-20/3",
IF(#REF!=4,"20-21/1",
IF(#REF!=5,"20-21/2",
IF(#REF!=6,"20-21/3","Hata9")))))),
IF(#REF!+BJ89=2020,
IF(#REF!=1,"20-21/1",
IF(#REF!=2,"20-21/2",
IF(#REF!=3,"20-21/3",
IF(#REF!=4,"21-22/1",
IF(#REF!=5,"21-22/2",
IF(#REF!=6,"21-22/3","Hata10")))))),
IF(#REF!+BJ89=2021,
IF(#REF!=1,"21-22/1",
IF(#REF!=2,"21-22/2",
IF(#REF!=3,"21-22/3",
IF(#REF!=4,"22-23/1",
IF(#REF!=5,"22-23/2",
IF(#REF!=6,"22-23/3","Hata11")))))),
IF(#REF!+BJ89=2022,
IF(#REF!=1,"22-23/1",
IF(#REF!=2,"22-23/2",
IF(#REF!=3,"22-23/3",
IF(#REF!=4,"23-24/1",
IF(#REF!=5,"23-24/2",
IF(#REF!=6,"23-24/3","Hata12")))))),
IF(#REF!+BJ89=2023,
IF(#REF!=1,"23-24/1",
IF(#REF!=2,"23-24/2",
IF(#REF!=3,"23-24/3",
IF(#REF!=4,"24-25/1",
IF(#REF!=5,"24-25/2",
IF(#REF!=6,"24-25/3","Hata13")))))),
))))))))))))))
)</f>
        <v>#REF!</v>
      </c>
      <c r="G89" s="15"/>
      <c r="H89" s="14" t="s">
        <v>227</v>
      </c>
      <c r="I89" s="14">
        <v>54660</v>
      </c>
      <c r="J89" s="14" t="s">
        <v>228</v>
      </c>
      <c r="Q89" s="14" t="s">
        <v>243</v>
      </c>
      <c r="R89" s="14" t="s">
        <v>243</v>
      </c>
      <c r="S89" s="16">
        <v>2</v>
      </c>
      <c r="T89" s="14">
        <f>VLOOKUP($S89,[1]sistem!$I$3:$L$10,2,FALSE)</f>
        <v>0</v>
      </c>
      <c r="U89" s="14">
        <f>VLOOKUP($S89,[1]sistem!$I$3:$L$10,3,FALSE)</f>
        <v>2</v>
      </c>
      <c r="V89" s="14">
        <f>VLOOKUP($S89,[1]sistem!$I$3:$L$10,4,FALSE)</f>
        <v>1</v>
      </c>
      <c r="W89" s="14" t="e">
        <f>VLOOKUP($BB89,[1]sistem!$I$13:$L$14,2,FALSE)*#REF!</f>
        <v>#REF!</v>
      </c>
      <c r="X89" s="14" t="e">
        <f>VLOOKUP($BB89,[1]sistem!$I$13:$L$14,3,FALSE)*#REF!</f>
        <v>#REF!</v>
      </c>
      <c r="Y89" s="14" t="e">
        <f>VLOOKUP($BB89,[1]sistem!$I$13:$L$14,4,FALSE)*#REF!</f>
        <v>#REF!</v>
      </c>
      <c r="Z89" s="14" t="e">
        <f t="shared" si="13"/>
        <v>#REF!</v>
      </c>
      <c r="AA89" s="14" t="e">
        <f t="shared" si="13"/>
        <v>#REF!</v>
      </c>
      <c r="AB89" s="14" t="e">
        <f t="shared" si="13"/>
        <v>#REF!</v>
      </c>
      <c r="AC89" s="14" t="e">
        <f t="shared" si="14"/>
        <v>#REF!</v>
      </c>
      <c r="AD89" s="14">
        <f>VLOOKUP(BB89,[1]sistem!$I$18:$J$19,2,FALSE)</f>
        <v>14</v>
      </c>
      <c r="AE89" s="14">
        <v>0.25</v>
      </c>
      <c r="AF89" s="14">
        <f>VLOOKUP($S89,[1]sistem!$I$3:$M$10,5,FALSE)</f>
        <v>2</v>
      </c>
      <c r="AI89" s="14" t="e">
        <f>(#REF!+#REF!)*AD89</f>
        <v>#REF!</v>
      </c>
      <c r="AJ89" s="14">
        <f>VLOOKUP($S89,[1]sistem!$I$3:$N$10,6,FALSE)</f>
        <v>3</v>
      </c>
      <c r="AK89" s="14">
        <v>2</v>
      </c>
      <c r="AL89" s="14">
        <f t="shared" si="15"/>
        <v>6</v>
      </c>
      <c r="AM89" s="14">
        <f>VLOOKUP($BB89,[1]sistem!$I$18:$K$19,3,FALSE)</f>
        <v>14</v>
      </c>
      <c r="AN89" s="14" t="e">
        <f>AM89*#REF!</f>
        <v>#REF!</v>
      </c>
      <c r="AO89" s="14" t="e">
        <f t="shared" si="16"/>
        <v>#REF!</v>
      </c>
      <c r="AP89" s="14">
        <v>25</v>
      </c>
      <c r="AQ89" s="14" t="e">
        <f t="shared" si="18"/>
        <v>#REF!</v>
      </c>
      <c r="AR89" s="14" t="e">
        <f>ROUND(AQ89-#REF!,0)</f>
        <v>#REF!</v>
      </c>
      <c r="AS89" s="14">
        <f>IF(BB89="s",IF(S89=0,0,
IF(S89=1,#REF!*4*4,
IF(S89=2,0,
IF(S89=3,#REF!*4*2,
IF(S89=4,0,
IF(S89=5,0,
IF(S89=6,0,
IF(S89=7,0)))))))),
IF(BB89="t",
IF(S89=0,0,
IF(S89=1,#REF!*4*4*0.8,
IF(S89=2,0,
IF(S89=3,#REF!*4*2*0.8,
IF(S89=4,0,
IF(S89=5,0,
IF(S89=6,0,
IF(S89=7,0))))))))))</f>
        <v>0</v>
      </c>
      <c r="AT89" s="14" t="e">
        <f>IF(BB89="s",
IF(S89=0,0,
IF(S89=1,0,
IF(S89=2,#REF!*4*2,
IF(S89=3,#REF!*4,
IF(S89=4,#REF!*4,
IF(S89=5,0,
IF(S89=6,0,
IF(S89=7,#REF!*4)))))))),
IF(BB89="t",
IF(S89=0,0,
IF(S89=1,0,
IF(S89=2,#REF!*4*2*0.8,
IF(S89=3,#REF!*4*0.8,
IF(S89=4,#REF!*4*0.8,
IF(S89=5,0,
IF(S89=6,0,
IF(S89=7,#REF!*4))))))))))</f>
        <v>#REF!</v>
      </c>
      <c r="AU89" s="14" t="e">
        <f>IF(BB89="s",
IF(S89=0,0,
IF(S89=1,#REF!*2,
IF(S89=2,#REF!*2,
IF(S89=3,#REF!*2,
IF(S89=4,#REF!*2,
IF(S89=5,#REF!*2,
IF(S89=6,#REF!*2,
IF(S89=7,#REF!*2)))))))),
IF(BB89="t",
IF(S89=0,#REF!*2*0.8,
IF(S89=1,#REF!*2*0.8,
IF(S89=2,#REF!*2*0.8,
IF(S89=3,#REF!*2*0.8,
IF(S89=4,#REF!*2*0.8,
IF(S89=5,#REF!*2*0.8,
IF(S89=6,#REF!*1*0.8,
IF(S89=7,#REF!*2))))))))))</f>
        <v>#REF!</v>
      </c>
      <c r="AV89" s="14" t="e">
        <f t="shared" si="19"/>
        <v>#REF!</v>
      </c>
      <c r="AW89" s="14" t="e">
        <f>IF(BB89="s",
IF(S89=0,0,
IF(S89=1,(14-2)*(#REF!+#REF!)/4*4,
IF(S89=2,(14-2)*(#REF!+#REF!)/4*2,
IF(S89=3,(14-2)*(#REF!+#REF!)/4*3,
IF(S89=4,(14-2)*(#REF!+#REF!)/4,
IF(S89=5,(14-2)*#REF!/4,
IF(S89=6,0,
IF(S89=7,(14)*#REF!)))))))),
IF(BB89="t",
IF(S89=0,0,
IF(S89=1,(11-2)*(#REF!+#REF!)/4*4,
IF(S89=2,(11-2)*(#REF!+#REF!)/4*2,
IF(S89=3,(11-2)*(#REF!+#REF!)/4*3,
IF(S89=4,(11-2)*(#REF!+#REF!)/4,
IF(S89=5,(11-2)*#REF!/4,
IF(S89=6,0,
IF(S89=7,(11)*#REF!))))))))))</f>
        <v>#REF!</v>
      </c>
      <c r="AX89" s="14" t="e">
        <f t="shared" si="20"/>
        <v>#REF!</v>
      </c>
      <c r="AY89" s="14">
        <f t="shared" si="21"/>
        <v>12</v>
      </c>
      <c r="AZ89" s="14">
        <f t="shared" si="22"/>
        <v>6</v>
      </c>
      <c r="BA89" s="14" t="e">
        <f t="shared" si="23"/>
        <v>#REF!</v>
      </c>
      <c r="BB89" s="14" t="s">
        <v>87</v>
      </c>
      <c r="BC89" s="14" t="e">
        <f>IF(BI89="A",0,IF(BB89="s",14*#REF!,IF(BB89="T",11*#REF!,"HATA")))</f>
        <v>#REF!</v>
      </c>
      <c r="BD89" s="14" t="e">
        <f t="shared" si="24"/>
        <v>#REF!</v>
      </c>
      <c r="BE89" s="14" t="e">
        <f t="shared" si="25"/>
        <v>#REF!</v>
      </c>
      <c r="BF89" s="14" t="e">
        <f>IF(BE89-#REF!=0,"DOĞRU","YANLIŞ")</f>
        <v>#REF!</v>
      </c>
      <c r="BG89" s="14" t="e">
        <f>#REF!-BE89</f>
        <v>#REF!</v>
      </c>
      <c r="BH89" s="14">
        <v>0</v>
      </c>
      <c r="BJ89" s="14">
        <v>0</v>
      </c>
      <c r="BL89" s="14">
        <v>2</v>
      </c>
      <c r="BN89" s="5" t="e">
        <f>#REF!*14</f>
        <v>#REF!</v>
      </c>
      <c r="BO89" s="6"/>
      <c r="BP89" s="7"/>
      <c r="BQ89" s="8"/>
      <c r="BR89" s="8"/>
      <c r="BS89" s="8"/>
      <c r="BT89" s="8"/>
      <c r="BU89" s="8"/>
      <c r="BV89" s="9"/>
      <c r="BW89" s="10"/>
      <c r="BX89" s="11"/>
      <c r="CE89" s="8"/>
      <c r="CF89" s="17"/>
      <c r="CG89" s="17"/>
      <c r="CH89" s="17"/>
      <c r="CI89" s="17"/>
    </row>
    <row r="90" spans="1:87" hidden="1" x14ac:dyDescent="0.25">
      <c r="A90" s="14" t="s">
        <v>91</v>
      </c>
      <c r="B90" s="14" t="s">
        <v>92</v>
      </c>
      <c r="C90" s="14" t="s">
        <v>92</v>
      </c>
      <c r="D90" s="15" t="s">
        <v>90</v>
      </c>
      <c r="E90" s="15" t="s">
        <v>90</v>
      </c>
      <c r="F90" s="16" t="e">
        <f>IF(BB90="S",
IF(#REF!+BJ90=2012,
IF(#REF!=1,"12-13/1",
IF(#REF!=2,"12-13/2",
IF(#REF!=3,"13-14/1",
IF(#REF!=4,"13-14/2","Hata1")))),
IF(#REF!+BJ90=2013,
IF(#REF!=1,"13-14/1",
IF(#REF!=2,"13-14/2",
IF(#REF!=3,"14-15/1",
IF(#REF!=4,"14-15/2","Hata2")))),
IF(#REF!+BJ90=2014,
IF(#REF!=1,"14-15/1",
IF(#REF!=2,"14-15/2",
IF(#REF!=3,"15-16/1",
IF(#REF!=4,"15-16/2","Hata3")))),
IF(#REF!+BJ90=2015,
IF(#REF!=1,"15-16/1",
IF(#REF!=2,"15-16/2",
IF(#REF!=3,"16-17/1",
IF(#REF!=4,"16-17/2","Hata4")))),
IF(#REF!+BJ90=2016,
IF(#REF!=1,"16-17/1",
IF(#REF!=2,"16-17/2",
IF(#REF!=3,"17-18/1",
IF(#REF!=4,"17-18/2","Hata5")))),
IF(#REF!+BJ90=2017,
IF(#REF!=1,"17-18/1",
IF(#REF!=2,"17-18/2",
IF(#REF!=3,"18-19/1",
IF(#REF!=4,"18-19/2","Hata6")))),
IF(#REF!+BJ90=2018,
IF(#REF!=1,"18-19/1",
IF(#REF!=2,"18-19/2",
IF(#REF!=3,"19-20/1",
IF(#REF!=4,"19-20/2","Hata7")))),
IF(#REF!+BJ90=2019,
IF(#REF!=1,"19-20/1",
IF(#REF!=2,"19-20/2",
IF(#REF!=3,"20-21/1",
IF(#REF!=4,"20-21/2","Hata8")))),
IF(#REF!+BJ90=2020,
IF(#REF!=1,"20-21/1",
IF(#REF!=2,"20-21/2",
IF(#REF!=3,"21-22/1",
IF(#REF!=4,"21-22/2","Hata9")))),
IF(#REF!+BJ90=2021,
IF(#REF!=1,"21-22/1",
IF(#REF!=2,"21-22/2",
IF(#REF!=3,"22-23/1",
IF(#REF!=4,"22-23/2","Hata10")))),
IF(#REF!+BJ90=2022,
IF(#REF!=1,"22-23/1",
IF(#REF!=2,"22-23/2",
IF(#REF!=3,"23-24/1",
IF(#REF!=4,"23-24/2","Hata11")))),
IF(#REF!+BJ90=2023,
IF(#REF!=1,"23-24/1",
IF(#REF!=2,"23-24/2",
IF(#REF!=3,"24-25/1",
IF(#REF!=4,"24-25/2","Hata12")))),
)))))))))))),
IF(BB90="T",
IF(#REF!+BJ90=2012,
IF(#REF!=1,"12-13/1",
IF(#REF!=2,"12-13/2",
IF(#REF!=3,"12-13/3",
IF(#REF!=4,"13-14/1",
IF(#REF!=5,"13-14/2",
IF(#REF!=6,"13-14/3","Hata1")))))),
IF(#REF!+BJ90=2013,
IF(#REF!=1,"13-14/1",
IF(#REF!=2,"13-14/2",
IF(#REF!=3,"13-14/3",
IF(#REF!=4,"14-15/1",
IF(#REF!=5,"14-15/2",
IF(#REF!=6,"14-15/3","Hata2")))))),
IF(#REF!+BJ90=2014,
IF(#REF!=1,"14-15/1",
IF(#REF!=2,"14-15/2",
IF(#REF!=3,"14-15/3",
IF(#REF!=4,"15-16/1",
IF(#REF!=5,"15-16/2",
IF(#REF!=6,"15-16/3","Hata3")))))),
IF(AND(#REF!+#REF!&gt;2014,#REF!+#REF!&lt;2015,BJ90=1),
IF(#REF!=0.1,"14-15/0.1",
IF(#REF!=0.2,"14-15/0.2",
IF(#REF!=0.3,"14-15/0.3","Hata4"))),
IF(#REF!+BJ90=2015,
IF(#REF!=1,"15-16/1",
IF(#REF!=2,"15-16/2",
IF(#REF!=3,"15-16/3",
IF(#REF!=4,"16-17/1",
IF(#REF!=5,"16-17/2",
IF(#REF!=6,"16-17/3","Hata5")))))),
IF(#REF!+BJ90=2016,
IF(#REF!=1,"16-17/1",
IF(#REF!=2,"16-17/2",
IF(#REF!=3,"16-17/3",
IF(#REF!=4,"17-18/1",
IF(#REF!=5,"17-18/2",
IF(#REF!=6,"17-18/3","Hata6")))))),
IF(#REF!+BJ90=2017,
IF(#REF!=1,"17-18/1",
IF(#REF!=2,"17-18/2",
IF(#REF!=3,"17-18/3",
IF(#REF!=4,"18-19/1",
IF(#REF!=5,"18-19/2",
IF(#REF!=6,"18-19/3","Hata7")))))),
IF(#REF!+BJ90=2018,
IF(#REF!=1,"18-19/1",
IF(#REF!=2,"18-19/2",
IF(#REF!=3,"18-19/3",
IF(#REF!=4,"19-20/1",
IF(#REF!=5," 19-20/2",
IF(#REF!=6,"19-20/3","Hata8")))))),
IF(#REF!+BJ90=2019,
IF(#REF!=1,"19-20/1",
IF(#REF!=2,"19-20/2",
IF(#REF!=3,"19-20/3",
IF(#REF!=4,"20-21/1",
IF(#REF!=5,"20-21/2",
IF(#REF!=6,"20-21/3","Hata9")))))),
IF(#REF!+BJ90=2020,
IF(#REF!=1,"20-21/1",
IF(#REF!=2,"20-21/2",
IF(#REF!=3,"20-21/3",
IF(#REF!=4,"21-22/1",
IF(#REF!=5,"21-22/2",
IF(#REF!=6,"21-22/3","Hata10")))))),
IF(#REF!+BJ90=2021,
IF(#REF!=1,"21-22/1",
IF(#REF!=2,"21-22/2",
IF(#REF!=3,"21-22/3",
IF(#REF!=4,"22-23/1",
IF(#REF!=5,"22-23/2",
IF(#REF!=6,"22-23/3","Hata11")))))),
IF(#REF!+BJ90=2022,
IF(#REF!=1,"22-23/1",
IF(#REF!=2,"22-23/2",
IF(#REF!=3,"22-23/3",
IF(#REF!=4,"23-24/1",
IF(#REF!=5,"23-24/2",
IF(#REF!=6,"23-24/3","Hata12")))))),
IF(#REF!+BJ90=2023,
IF(#REF!=1,"23-24/1",
IF(#REF!=2,"23-24/2",
IF(#REF!=3,"23-24/3",
IF(#REF!=4,"24-25/1",
IF(#REF!=5,"24-25/2",
IF(#REF!=6,"24-25/3","Hata13")))))),
))))))))))))))
)</f>
        <v>#REF!</v>
      </c>
      <c r="G90" s="15"/>
      <c r="H90" s="14" t="s">
        <v>227</v>
      </c>
      <c r="I90" s="14">
        <v>54660</v>
      </c>
      <c r="J90" s="14" t="s">
        <v>228</v>
      </c>
      <c r="L90" s="14">
        <v>4358</v>
      </c>
      <c r="S90" s="16">
        <v>0</v>
      </c>
      <c r="T90" s="14">
        <f>VLOOKUP($S90,[1]sistem!$I$3:$L$10,2,FALSE)</f>
        <v>0</v>
      </c>
      <c r="U90" s="14">
        <f>VLOOKUP($S90,[1]sistem!$I$3:$L$10,3,FALSE)</f>
        <v>0</v>
      </c>
      <c r="V90" s="14">
        <f>VLOOKUP($S90,[1]sistem!$I$3:$L$10,4,FALSE)</f>
        <v>0</v>
      </c>
      <c r="W90" s="14" t="e">
        <f>VLOOKUP($BB90,[1]sistem!$I$13:$L$14,2,FALSE)*#REF!</f>
        <v>#REF!</v>
      </c>
      <c r="X90" s="14" t="e">
        <f>VLOOKUP($BB90,[1]sistem!$I$13:$L$14,3,FALSE)*#REF!</f>
        <v>#REF!</v>
      </c>
      <c r="Y90" s="14" t="e">
        <f>VLOOKUP($BB90,[1]sistem!$I$13:$L$14,4,FALSE)*#REF!</f>
        <v>#REF!</v>
      </c>
      <c r="Z90" s="14" t="e">
        <f t="shared" si="13"/>
        <v>#REF!</v>
      </c>
      <c r="AA90" s="14" t="e">
        <f t="shared" si="13"/>
        <v>#REF!</v>
      </c>
      <c r="AB90" s="14" t="e">
        <f t="shared" si="13"/>
        <v>#REF!</v>
      </c>
      <c r="AC90" s="14" t="e">
        <f t="shared" si="14"/>
        <v>#REF!</v>
      </c>
      <c r="AD90" s="14">
        <f>VLOOKUP(BB90,[1]sistem!$I$18:$J$19,2,FALSE)</f>
        <v>14</v>
      </c>
      <c r="AE90" s="14">
        <v>0.25</v>
      </c>
      <c r="AF90" s="14">
        <f>VLOOKUP($S90,[1]sistem!$I$3:$M$10,5,FALSE)</f>
        <v>0</v>
      </c>
      <c r="AI90" s="14" t="e">
        <f>(#REF!+#REF!)*AD90</f>
        <v>#REF!</v>
      </c>
      <c r="AJ90" s="14">
        <f>VLOOKUP($S90,[1]sistem!$I$3:$N$10,6,FALSE)</f>
        <v>0</v>
      </c>
      <c r="AK90" s="14">
        <v>2</v>
      </c>
      <c r="AL90" s="14">
        <f t="shared" si="15"/>
        <v>0</v>
      </c>
      <c r="AM90" s="14">
        <f>VLOOKUP($BB90,[1]sistem!$I$18:$K$19,3,FALSE)</f>
        <v>14</v>
      </c>
      <c r="AN90" s="14" t="e">
        <f>AM90*#REF!</f>
        <v>#REF!</v>
      </c>
      <c r="AO90" s="14" t="e">
        <f t="shared" si="16"/>
        <v>#REF!</v>
      </c>
      <c r="AP90" s="14">
        <f>IF(BB90="s",25,25)</f>
        <v>25</v>
      </c>
      <c r="AQ90" s="14" t="e">
        <f t="shared" si="18"/>
        <v>#REF!</v>
      </c>
      <c r="AR90" s="14" t="e">
        <f>ROUND(AQ90-#REF!,0)</f>
        <v>#REF!</v>
      </c>
      <c r="AS90" s="14">
        <f>IF(BB90="s",IF(S90=0,0,
IF(S90=1,#REF!*4*4,
IF(S90=2,0,
IF(S90=3,#REF!*4*2,
IF(S90=4,0,
IF(S90=5,0,
IF(S90=6,0,
IF(S90=7,0)))))))),
IF(BB90="t",
IF(S90=0,0,
IF(S90=1,#REF!*4*4*0.8,
IF(S90=2,0,
IF(S90=3,#REF!*4*2*0.8,
IF(S90=4,0,
IF(S90=5,0,
IF(S90=6,0,
IF(S90=7,0))))))))))</f>
        <v>0</v>
      </c>
      <c r="AT90" s="14">
        <f>IF(BB90="s",
IF(S90=0,0,
IF(S90=1,0,
IF(S90=2,#REF!*4*2,
IF(S90=3,#REF!*4,
IF(S90=4,#REF!*4,
IF(S90=5,0,
IF(S90=6,0,
IF(S90=7,#REF!*4)))))))),
IF(BB90="t",
IF(S90=0,0,
IF(S90=1,0,
IF(S90=2,#REF!*4*2*0.8,
IF(S90=3,#REF!*4*0.8,
IF(S90=4,#REF!*4*0.8,
IF(S90=5,0,
IF(S90=6,0,
IF(S90=7,#REF!*4))))))))))</f>
        <v>0</v>
      </c>
      <c r="AU90" s="14">
        <f>IF(BB90="s",
IF(S90=0,0,
IF(S90=1,#REF!*2,
IF(S90=2,#REF!*2,
IF(S90=3,#REF!*2,
IF(S90=4,#REF!*2,
IF(S90=5,#REF!*2,
IF(S90=6,#REF!*2,
IF(S90=7,#REF!*2)))))))),
IF(BB90="t",
IF(S90=0,#REF!*2*0.8,
IF(S90=1,#REF!*2*0.8,
IF(S90=2,#REF!*2*0.8,
IF(S90=3,#REF!*2*0.8,
IF(S90=4,#REF!*2*0.8,
IF(S90=5,#REF!*2*0.8,
IF(S90=6,#REF!*1*0.8,
IF(S90=7,#REF!*2))))))))))</f>
        <v>0</v>
      </c>
      <c r="AV90" s="14" t="e">
        <f t="shared" si="19"/>
        <v>#REF!</v>
      </c>
      <c r="AW90" s="14">
        <f>IF(BB90="s",
IF(S90=0,0,
IF(S90=1,(14-2)*(#REF!+#REF!)/4*4,
IF(S90=2,(14-2)*(#REF!+#REF!)/4*2,
IF(S90=3,(14-2)*(#REF!+#REF!)/4*3,
IF(S90=4,(14-2)*(#REF!+#REF!)/4,
IF(S90=5,(14-2)*#REF!/4,
IF(S90=6,0,
IF(S90=7,(14)*#REF!)))))))),
IF(BB90="t",
IF(S90=0,0,
IF(S90=1,(11-2)*(#REF!+#REF!)/4*4,
IF(S90=2,(11-2)*(#REF!+#REF!)/4*2,
IF(S90=3,(11-2)*(#REF!+#REF!)/4*3,
IF(S90=4,(11-2)*(#REF!+#REF!)/4,
IF(S90=5,(11-2)*#REF!/4,
IF(S90=6,0,
IF(S90=7,(11)*#REF!))))))))))</f>
        <v>0</v>
      </c>
      <c r="AX90" s="14" t="e">
        <f t="shared" si="20"/>
        <v>#REF!</v>
      </c>
      <c r="AY90" s="14">
        <f t="shared" si="21"/>
        <v>0</v>
      </c>
      <c r="AZ90" s="14">
        <f t="shared" si="22"/>
        <v>0</v>
      </c>
      <c r="BA90" s="14">
        <f t="shared" si="23"/>
        <v>0</v>
      </c>
      <c r="BB90" s="14" t="s">
        <v>87</v>
      </c>
      <c r="BC90" s="14">
        <f>IF(BI90="A",0,IF(BB90="s",14*#REF!,IF(BB90="T",11*#REF!,"HATA")))</f>
        <v>0</v>
      </c>
      <c r="BD90" s="14">
        <f t="shared" si="24"/>
        <v>0</v>
      </c>
      <c r="BE90" s="14">
        <f t="shared" si="25"/>
        <v>0</v>
      </c>
      <c r="BF90" s="14" t="e">
        <f>IF(BE90-#REF!=0,"DOĞRU","YANLIŞ")</f>
        <v>#REF!</v>
      </c>
      <c r="BG90" s="14" t="e">
        <f>#REF!-BE90</f>
        <v>#REF!</v>
      </c>
      <c r="BH90" s="14">
        <v>0</v>
      </c>
      <c r="BI90" s="14" t="s">
        <v>93</v>
      </c>
      <c r="BJ90" s="14">
        <v>0</v>
      </c>
      <c r="BL90" s="14">
        <v>0</v>
      </c>
      <c r="BN90" s="5" t="e">
        <f>#REF!*14</f>
        <v>#REF!</v>
      </c>
      <c r="BO90" s="6"/>
      <c r="BP90" s="7"/>
      <c r="BQ90" s="8"/>
      <c r="BR90" s="8"/>
      <c r="BS90" s="8"/>
      <c r="BT90" s="8"/>
      <c r="BU90" s="8"/>
      <c r="BV90" s="9"/>
      <c r="BW90" s="10"/>
      <c r="BX90" s="11"/>
      <c r="CE90" s="8"/>
      <c r="CF90" s="17"/>
      <c r="CG90" s="17"/>
      <c r="CH90" s="17"/>
      <c r="CI90" s="17"/>
    </row>
    <row r="91" spans="1:87" hidden="1" x14ac:dyDescent="0.25">
      <c r="A91" s="14" t="s">
        <v>96</v>
      </c>
      <c r="B91" s="14" t="s">
        <v>97</v>
      </c>
      <c r="C91" s="14" t="s">
        <v>97</v>
      </c>
      <c r="D91" s="15" t="s">
        <v>90</v>
      </c>
      <c r="E91" s="15" t="s">
        <v>90</v>
      </c>
      <c r="F91" s="15" t="e">
        <f>IF(BB91="S",
IF(#REF!+BJ91=2012,
IF(#REF!=1,"12-13/1",
IF(#REF!=2,"12-13/2",
IF(#REF!=3,"13-14/1",
IF(#REF!=4,"13-14/2","Hata1")))),
IF(#REF!+BJ91=2013,
IF(#REF!=1,"13-14/1",
IF(#REF!=2,"13-14/2",
IF(#REF!=3,"14-15/1",
IF(#REF!=4,"14-15/2","Hata2")))),
IF(#REF!+BJ91=2014,
IF(#REF!=1,"14-15/1",
IF(#REF!=2,"14-15/2",
IF(#REF!=3,"15-16/1",
IF(#REF!=4,"15-16/2","Hata3")))),
IF(#REF!+BJ91=2015,
IF(#REF!=1,"15-16/1",
IF(#REF!=2,"15-16/2",
IF(#REF!=3,"16-17/1",
IF(#REF!=4,"16-17/2","Hata4")))),
IF(#REF!+BJ91=2016,
IF(#REF!=1,"16-17/1",
IF(#REF!=2,"16-17/2",
IF(#REF!=3,"17-18/1",
IF(#REF!=4,"17-18/2","Hata5")))),
IF(#REF!+BJ91=2017,
IF(#REF!=1,"17-18/1",
IF(#REF!=2,"17-18/2",
IF(#REF!=3,"18-19/1",
IF(#REF!=4,"18-19/2","Hata6")))),
IF(#REF!+BJ91=2018,
IF(#REF!=1,"18-19/1",
IF(#REF!=2,"18-19/2",
IF(#REF!=3,"19-20/1",
IF(#REF!=4,"19-20/2","Hata7")))),
IF(#REF!+BJ91=2019,
IF(#REF!=1,"19-20/1",
IF(#REF!=2,"19-20/2",
IF(#REF!=3,"20-21/1",
IF(#REF!=4,"20-21/2","Hata8")))),
IF(#REF!+BJ91=2020,
IF(#REF!=1,"20-21/1",
IF(#REF!=2,"20-21/2",
IF(#REF!=3,"21-22/1",
IF(#REF!=4,"21-22/2","Hata9")))),
IF(#REF!+BJ91=2021,
IF(#REF!=1,"21-22/1",
IF(#REF!=2,"21-22/2",
IF(#REF!=3,"22-23/1",
IF(#REF!=4,"22-23/2","Hata10")))),
IF(#REF!+BJ91=2022,
IF(#REF!=1,"22-23/1",
IF(#REF!=2,"22-23/2",
IF(#REF!=3,"23-24/1",
IF(#REF!=4,"23-24/2","Hata11")))),
IF(#REF!+BJ91=2023,
IF(#REF!=1,"23-24/1",
IF(#REF!=2,"23-24/2",
IF(#REF!=3,"24-25/1",
IF(#REF!=4,"24-25/2","Hata12")))),
)))))))))))),
IF(BB91="T",
IF(#REF!+BJ91=2012,
IF(#REF!=1,"12-13/1",
IF(#REF!=2,"12-13/2",
IF(#REF!=3,"12-13/3",
IF(#REF!=4,"13-14/1",
IF(#REF!=5,"13-14/2",
IF(#REF!=6,"13-14/3","Hata1")))))),
IF(#REF!+BJ91=2013,
IF(#REF!=1,"13-14/1",
IF(#REF!=2,"13-14/2",
IF(#REF!=3,"13-14/3",
IF(#REF!=4,"14-15/1",
IF(#REF!=5,"14-15/2",
IF(#REF!=6,"14-15/3","Hata2")))))),
IF(#REF!+BJ91=2014,
IF(#REF!=1,"14-15/1",
IF(#REF!=2,"14-15/2",
IF(#REF!=3,"14-15/3",
IF(#REF!=4,"15-16/1",
IF(#REF!=5,"15-16/2",
IF(#REF!=6,"15-16/3","Hata3")))))),
IF(AND(#REF!+#REF!&gt;2014,#REF!+#REF!&lt;2015,BJ91=1),
IF(#REF!=0.1,"14-15/0.1",
IF(#REF!=0.2,"14-15/0.2",
IF(#REF!=0.3,"14-15/0.3","Hata4"))),
IF(#REF!+BJ91=2015,
IF(#REF!=1,"15-16/1",
IF(#REF!=2,"15-16/2",
IF(#REF!=3,"15-16/3",
IF(#REF!=4,"16-17/1",
IF(#REF!=5,"16-17/2",
IF(#REF!=6,"16-17/3","Hata5")))))),
IF(#REF!+BJ91=2016,
IF(#REF!=1,"16-17/1",
IF(#REF!=2,"16-17/2",
IF(#REF!=3,"16-17/3",
IF(#REF!=4,"17-18/1",
IF(#REF!=5,"17-18/2",
IF(#REF!=6,"17-18/3","Hata6")))))),
IF(#REF!+BJ91=2017,
IF(#REF!=1,"17-18/1",
IF(#REF!=2,"17-18/2",
IF(#REF!=3,"17-18/3",
IF(#REF!=4,"18-19/1",
IF(#REF!=5,"18-19/2",
IF(#REF!=6,"18-19/3","Hata7")))))),
IF(#REF!+BJ91=2018,
IF(#REF!=1,"18-19/1",
IF(#REF!=2,"18-19/2",
IF(#REF!=3,"18-19/3",
IF(#REF!=4,"19-20/1",
IF(#REF!=5," 19-20/2",
IF(#REF!=6,"19-20/3","Hata8")))))),
IF(#REF!+BJ91=2019,
IF(#REF!=1,"19-20/1",
IF(#REF!=2,"19-20/2",
IF(#REF!=3,"19-20/3",
IF(#REF!=4,"20-21/1",
IF(#REF!=5,"20-21/2",
IF(#REF!=6,"20-21/3","Hata9")))))),
IF(#REF!+BJ91=2020,
IF(#REF!=1,"20-21/1",
IF(#REF!=2,"20-21/2",
IF(#REF!=3,"20-21/3",
IF(#REF!=4,"21-22/1",
IF(#REF!=5,"21-22/2",
IF(#REF!=6,"21-22/3","Hata10")))))),
IF(#REF!+BJ91=2021,
IF(#REF!=1,"21-22/1",
IF(#REF!=2,"21-22/2",
IF(#REF!=3,"21-22/3",
IF(#REF!=4,"22-23/1",
IF(#REF!=5,"22-23/2",
IF(#REF!=6,"22-23/3","Hata11")))))),
IF(#REF!+BJ91=2022,
IF(#REF!=1,"22-23/1",
IF(#REF!=2,"22-23/2",
IF(#REF!=3,"22-23/3",
IF(#REF!=4,"23-24/1",
IF(#REF!=5,"23-24/2",
IF(#REF!=6,"23-24/3","Hata12")))))),
IF(#REF!+BJ91=2023,
IF(#REF!=1,"23-24/1",
IF(#REF!=2,"23-24/2",
IF(#REF!=3,"23-24/3",
IF(#REF!=4,"24-25/1",
IF(#REF!=5,"24-25/2",
IF(#REF!=6,"24-25/3","Hata13")))))),
))))))))))))))
)</f>
        <v>#REF!</v>
      </c>
      <c r="G91" s="15"/>
      <c r="H91" s="14" t="s">
        <v>227</v>
      </c>
      <c r="I91" s="14">
        <v>54660</v>
      </c>
      <c r="J91" s="14" t="s">
        <v>228</v>
      </c>
      <c r="Q91" s="14" t="s">
        <v>98</v>
      </c>
      <c r="R91" s="14" t="s">
        <v>98</v>
      </c>
      <c r="S91" s="16">
        <v>0</v>
      </c>
      <c r="T91" s="14">
        <f>VLOOKUP($S91,[1]sistem!$I$3:$L$10,2,FALSE)</f>
        <v>0</v>
      </c>
      <c r="U91" s="14">
        <f>VLOOKUP($S91,[1]sistem!$I$3:$L$10,3,FALSE)</f>
        <v>0</v>
      </c>
      <c r="V91" s="14">
        <f>VLOOKUP($S91,[1]sistem!$I$3:$L$10,4,FALSE)</f>
        <v>0</v>
      </c>
      <c r="W91" s="14" t="e">
        <f>VLOOKUP($BB91,[1]sistem!$I$13:$L$14,2,FALSE)*#REF!</f>
        <v>#REF!</v>
      </c>
      <c r="X91" s="14" t="e">
        <f>VLOOKUP($BB91,[1]sistem!$I$13:$L$14,3,FALSE)*#REF!</f>
        <v>#REF!</v>
      </c>
      <c r="Y91" s="14" t="e">
        <f>VLOOKUP($BB91,[1]sistem!$I$13:$L$14,4,FALSE)*#REF!</f>
        <v>#REF!</v>
      </c>
      <c r="Z91" s="14" t="e">
        <f t="shared" si="13"/>
        <v>#REF!</v>
      </c>
      <c r="AA91" s="14" t="e">
        <f t="shared" si="13"/>
        <v>#REF!</v>
      </c>
      <c r="AB91" s="14" t="e">
        <f t="shared" si="13"/>
        <v>#REF!</v>
      </c>
      <c r="AC91" s="14" t="e">
        <f t="shared" si="14"/>
        <v>#REF!</v>
      </c>
      <c r="AD91" s="14">
        <f>VLOOKUP(BB91,[1]sistem!$I$18:$J$19,2,FALSE)</f>
        <v>14</v>
      </c>
      <c r="AE91" s="14">
        <v>0.25</v>
      </c>
      <c r="AF91" s="14">
        <f>VLOOKUP($S91,[1]sistem!$I$3:$M$10,5,FALSE)</f>
        <v>0</v>
      </c>
      <c r="AI91" s="14" t="e">
        <f>(#REF!+#REF!)*AD91</f>
        <v>#REF!</v>
      </c>
      <c r="AJ91" s="14">
        <f>VLOOKUP($S91,[1]sistem!$I$3:$N$10,6,FALSE)</f>
        <v>0</v>
      </c>
      <c r="AK91" s="14">
        <v>2</v>
      </c>
      <c r="AL91" s="14">
        <f t="shared" si="15"/>
        <v>0</v>
      </c>
      <c r="AM91" s="14">
        <f>VLOOKUP($BB91,[1]sistem!$I$18:$K$19,3,FALSE)</f>
        <v>14</v>
      </c>
      <c r="AN91" s="14" t="e">
        <f>AM91*#REF!</f>
        <v>#REF!</v>
      </c>
      <c r="AO91" s="14" t="e">
        <f t="shared" si="16"/>
        <v>#REF!</v>
      </c>
      <c r="AP91" s="14">
        <f>IF(BB91="s",25,25)</f>
        <v>25</v>
      </c>
      <c r="AQ91" s="14" t="e">
        <f t="shared" si="18"/>
        <v>#REF!</v>
      </c>
      <c r="AR91" s="14" t="e">
        <f>ROUND(AQ91-#REF!,0)</f>
        <v>#REF!</v>
      </c>
      <c r="AS91" s="14">
        <f>IF(BB91="s",IF(S91=0,0,
IF(S91=1,#REF!*4*4,
IF(S91=2,0,
IF(S91=3,#REF!*4*2,
IF(S91=4,0,
IF(S91=5,0,
IF(S91=6,0,
IF(S91=7,0)))))))),
IF(BB91="t",
IF(S91=0,0,
IF(S91=1,#REF!*4*4*0.8,
IF(S91=2,0,
IF(S91=3,#REF!*4*2*0.8,
IF(S91=4,0,
IF(S91=5,0,
IF(S91=6,0,
IF(S91=7,0))))))))))</f>
        <v>0</v>
      </c>
      <c r="AT91" s="14">
        <f>IF(BB91="s",
IF(S91=0,0,
IF(S91=1,0,
IF(S91=2,#REF!*4*2,
IF(S91=3,#REF!*4,
IF(S91=4,#REF!*4,
IF(S91=5,0,
IF(S91=6,0,
IF(S91=7,#REF!*4)))))))),
IF(BB91="t",
IF(S91=0,0,
IF(S91=1,0,
IF(S91=2,#REF!*4*2*0.8,
IF(S91=3,#REF!*4*0.8,
IF(S91=4,#REF!*4*0.8,
IF(S91=5,0,
IF(S91=6,0,
IF(S91=7,#REF!*4))))))))))</f>
        <v>0</v>
      </c>
      <c r="AU91" s="14">
        <f>IF(BB91="s",
IF(S91=0,0,
IF(S91=1,#REF!*2,
IF(S91=2,#REF!*2,
IF(S91=3,#REF!*2,
IF(S91=4,#REF!*2,
IF(S91=5,#REF!*2,
IF(S91=6,#REF!*2,
IF(S91=7,#REF!*2)))))))),
IF(BB91="t",
IF(S91=0,#REF!*2*0.8,
IF(S91=1,#REF!*2*0.8,
IF(S91=2,#REF!*2*0.8,
IF(S91=3,#REF!*2*0.8,
IF(S91=4,#REF!*2*0.8,
IF(S91=5,#REF!*2*0.8,
IF(S91=6,#REF!*1*0.8,
IF(S91=7,#REF!*2))))))))))</f>
        <v>0</v>
      </c>
      <c r="AV91" s="14" t="e">
        <f t="shared" si="19"/>
        <v>#REF!</v>
      </c>
      <c r="AW91" s="14">
        <f>IF(BB91="s",
IF(S91=0,0,
IF(S91=1,(14-2)*(#REF!+#REF!)/4*4,
IF(S91=2,(14-2)*(#REF!+#REF!)/4*2,
IF(S91=3,(14-2)*(#REF!+#REF!)/4*3,
IF(S91=4,(14-2)*(#REF!+#REF!)/4,
IF(S91=5,(14-2)*#REF!/4,
IF(S91=6,0,
IF(S91=7,(14)*#REF!)))))))),
IF(BB91="t",
IF(S91=0,0,
IF(S91=1,(11-2)*(#REF!+#REF!)/4*4,
IF(S91=2,(11-2)*(#REF!+#REF!)/4*2,
IF(S91=3,(11-2)*(#REF!+#REF!)/4*3,
IF(S91=4,(11-2)*(#REF!+#REF!)/4,
IF(S91=5,(11-2)*#REF!/4,
IF(S91=6,0,
IF(S91=7,(11)*#REF!))))))))))</f>
        <v>0</v>
      </c>
      <c r="AX91" s="14" t="e">
        <f t="shared" si="20"/>
        <v>#REF!</v>
      </c>
      <c r="AY91" s="14">
        <f t="shared" si="21"/>
        <v>0</v>
      </c>
      <c r="AZ91" s="14">
        <f t="shared" si="22"/>
        <v>0</v>
      </c>
      <c r="BA91" s="14">
        <f t="shared" si="23"/>
        <v>0</v>
      </c>
      <c r="BB91" s="14" t="s">
        <v>87</v>
      </c>
      <c r="BC91" s="14" t="e">
        <f>IF(BI91="A",0,IF(BB91="s",14*#REF!,IF(BB91="T",11*#REF!,"HATA")))</f>
        <v>#REF!</v>
      </c>
      <c r="BD91" s="14" t="e">
        <f t="shared" si="24"/>
        <v>#REF!</v>
      </c>
      <c r="BE91" s="14" t="e">
        <f t="shared" si="25"/>
        <v>#REF!</v>
      </c>
      <c r="BF91" s="14" t="e">
        <f>IF(BE91-#REF!=0,"DOĞRU","YANLIŞ")</f>
        <v>#REF!</v>
      </c>
      <c r="BG91" s="14" t="e">
        <f>#REF!-BE91</f>
        <v>#REF!</v>
      </c>
      <c r="BH91" s="14">
        <v>0</v>
      </c>
      <c r="BJ91" s="14">
        <v>0</v>
      </c>
      <c r="BL91" s="14">
        <v>0</v>
      </c>
      <c r="BN91" s="5" t="e">
        <f>#REF!*14</f>
        <v>#REF!</v>
      </c>
      <c r="BO91" s="6"/>
      <c r="BP91" s="7"/>
      <c r="BQ91" s="8"/>
      <c r="BR91" s="8"/>
      <c r="BS91" s="8"/>
      <c r="BT91" s="8"/>
      <c r="BU91" s="8"/>
      <c r="BV91" s="9"/>
      <c r="BW91" s="10"/>
      <c r="BX91" s="11"/>
      <c r="CE91" s="8"/>
      <c r="CF91" s="17"/>
      <c r="CG91" s="17"/>
      <c r="CH91" s="17"/>
      <c r="CI91" s="17"/>
    </row>
    <row r="92" spans="1:87" hidden="1" x14ac:dyDescent="0.25">
      <c r="A92" s="14" t="s">
        <v>103</v>
      </c>
      <c r="B92" s="14" t="s">
        <v>104</v>
      </c>
      <c r="C92" s="14" t="s">
        <v>104</v>
      </c>
      <c r="D92" s="15" t="s">
        <v>84</v>
      </c>
      <c r="E92" s="15">
        <v>1</v>
      </c>
      <c r="F92" s="15" t="e">
        <f>IF(BB92="S",
IF(#REF!+BJ92=2012,
IF(#REF!=1,"12-13/1",
IF(#REF!=2,"12-13/2",
IF(#REF!=3,"13-14/1",
IF(#REF!=4,"13-14/2","Hata1")))),
IF(#REF!+BJ92=2013,
IF(#REF!=1,"13-14/1",
IF(#REF!=2,"13-14/2",
IF(#REF!=3,"14-15/1",
IF(#REF!=4,"14-15/2","Hata2")))),
IF(#REF!+BJ92=2014,
IF(#REF!=1,"14-15/1",
IF(#REF!=2,"14-15/2",
IF(#REF!=3,"15-16/1",
IF(#REF!=4,"15-16/2","Hata3")))),
IF(#REF!+BJ92=2015,
IF(#REF!=1,"15-16/1",
IF(#REF!=2,"15-16/2",
IF(#REF!=3,"16-17/1",
IF(#REF!=4,"16-17/2","Hata4")))),
IF(#REF!+BJ92=2016,
IF(#REF!=1,"16-17/1",
IF(#REF!=2,"16-17/2",
IF(#REF!=3,"17-18/1",
IF(#REF!=4,"17-18/2","Hata5")))),
IF(#REF!+BJ92=2017,
IF(#REF!=1,"17-18/1",
IF(#REF!=2,"17-18/2",
IF(#REF!=3,"18-19/1",
IF(#REF!=4,"18-19/2","Hata6")))),
IF(#REF!+BJ92=2018,
IF(#REF!=1,"18-19/1",
IF(#REF!=2,"18-19/2",
IF(#REF!=3,"19-20/1",
IF(#REF!=4,"19-20/2","Hata7")))),
IF(#REF!+BJ92=2019,
IF(#REF!=1,"19-20/1",
IF(#REF!=2,"19-20/2",
IF(#REF!=3,"20-21/1",
IF(#REF!=4,"20-21/2","Hata8")))),
IF(#REF!+BJ92=2020,
IF(#REF!=1,"20-21/1",
IF(#REF!=2,"20-21/2",
IF(#REF!=3,"21-22/1",
IF(#REF!=4,"21-22/2","Hata9")))),
IF(#REF!+BJ92=2021,
IF(#REF!=1,"21-22/1",
IF(#REF!=2,"21-22/2",
IF(#REF!=3,"22-23/1",
IF(#REF!=4,"22-23/2","Hata10")))),
IF(#REF!+BJ92=2022,
IF(#REF!=1,"22-23/1",
IF(#REF!=2,"22-23/2",
IF(#REF!=3,"23-24/1",
IF(#REF!=4,"23-24/2","Hata11")))),
IF(#REF!+BJ92=2023,
IF(#REF!=1,"23-24/1",
IF(#REF!=2,"23-24/2",
IF(#REF!=3,"24-25/1",
IF(#REF!=4,"24-25/2","Hata12")))),
)))))))))))),
IF(BB92="T",
IF(#REF!+BJ92=2012,
IF(#REF!=1,"12-13/1",
IF(#REF!=2,"12-13/2",
IF(#REF!=3,"12-13/3",
IF(#REF!=4,"13-14/1",
IF(#REF!=5,"13-14/2",
IF(#REF!=6,"13-14/3","Hata1")))))),
IF(#REF!+BJ92=2013,
IF(#REF!=1,"13-14/1",
IF(#REF!=2,"13-14/2",
IF(#REF!=3,"13-14/3",
IF(#REF!=4,"14-15/1",
IF(#REF!=5,"14-15/2",
IF(#REF!=6,"14-15/3","Hata2")))))),
IF(#REF!+BJ92=2014,
IF(#REF!=1,"14-15/1",
IF(#REF!=2,"14-15/2",
IF(#REF!=3,"14-15/3",
IF(#REF!=4,"15-16/1",
IF(#REF!=5,"15-16/2",
IF(#REF!=6,"15-16/3","Hata3")))))),
IF(AND(#REF!+#REF!&gt;2014,#REF!+#REF!&lt;2015,BJ92=1),
IF(#REF!=0.1,"14-15/0.1",
IF(#REF!=0.2,"14-15/0.2",
IF(#REF!=0.3,"14-15/0.3","Hata4"))),
IF(#REF!+BJ92=2015,
IF(#REF!=1,"15-16/1",
IF(#REF!=2,"15-16/2",
IF(#REF!=3,"15-16/3",
IF(#REF!=4,"16-17/1",
IF(#REF!=5,"16-17/2",
IF(#REF!=6,"16-17/3","Hata5")))))),
IF(#REF!+BJ92=2016,
IF(#REF!=1,"16-17/1",
IF(#REF!=2,"16-17/2",
IF(#REF!=3,"16-17/3",
IF(#REF!=4,"17-18/1",
IF(#REF!=5,"17-18/2",
IF(#REF!=6,"17-18/3","Hata6")))))),
IF(#REF!+BJ92=2017,
IF(#REF!=1,"17-18/1",
IF(#REF!=2,"17-18/2",
IF(#REF!=3,"17-18/3",
IF(#REF!=4,"18-19/1",
IF(#REF!=5,"18-19/2",
IF(#REF!=6,"18-19/3","Hata7")))))),
IF(#REF!+BJ92=2018,
IF(#REF!=1,"18-19/1",
IF(#REF!=2,"18-19/2",
IF(#REF!=3,"18-19/3",
IF(#REF!=4,"19-20/1",
IF(#REF!=5," 19-20/2",
IF(#REF!=6,"19-20/3","Hata8")))))),
IF(#REF!+BJ92=2019,
IF(#REF!=1,"19-20/1",
IF(#REF!=2,"19-20/2",
IF(#REF!=3,"19-20/3",
IF(#REF!=4,"20-21/1",
IF(#REF!=5,"20-21/2",
IF(#REF!=6,"20-21/3","Hata9")))))),
IF(#REF!+BJ92=2020,
IF(#REF!=1,"20-21/1",
IF(#REF!=2,"20-21/2",
IF(#REF!=3,"20-21/3",
IF(#REF!=4,"21-22/1",
IF(#REF!=5,"21-22/2",
IF(#REF!=6,"21-22/3","Hata10")))))),
IF(#REF!+BJ92=2021,
IF(#REF!=1,"21-22/1",
IF(#REF!=2,"21-22/2",
IF(#REF!=3,"21-22/3",
IF(#REF!=4,"22-23/1",
IF(#REF!=5,"22-23/2",
IF(#REF!=6,"22-23/3","Hata11")))))),
IF(#REF!+BJ92=2022,
IF(#REF!=1,"22-23/1",
IF(#REF!=2,"22-23/2",
IF(#REF!=3,"22-23/3",
IF(#REF!=4,"23-24/1",
IF(#REF!=5,"23-24/2",
IF(#REF!=6,"23-24/3","Hata12")))))),
IF(#REF!+BJ92=2023,
IF(#REF!=1,"23-24/1",
IF(#REF!=2,"23-24/2",
IF(#REF!=3,"23-24/3",
IF(#REF!=4,"24-25/1",
IF(#REF!=5,"24-25/2",
IF(#REF!=6,"24-25/3","Hata13")))))),
))))))))))))))
)</f>
        <v>#REF!</v>
      </c>
      <c r="G92" s="15">
        <v>0</v>
      </c>
      <c r="H92" s="14" t="s">
        <v>227</v>
      </c>
      <c r="I92" s="14">
        <v>54660</v>
      </c>
      <c r="J92" s="14" t="s">
        <v>228</v>
      </c>
      <c r="Q92" s="14" t="s">
        <v>105</v>
      </c>
      <c r="R92" s="14" t="s">
        <v>105</v>
      </c>
      <c r="S92" s="16">
        <v>7</v>
      </c>
      <c r="T92" s="14">
        <f>VLOOKUP($S92,[1]sistem!$I$3:$L$10,2,FALSE)</f>
        <v>0</v>
      </c>
      <c r="U92" s="14">
        <f>VLOOKUP($S92,[1]sistem!$I$3:$L$10,3,FALSE)</f>
        <v>1</v>
      </c>
      <c r="V92" s="14">
        <f>VLOOKUP($S92,[1]sistem!$I$3:$L$10,4,FALSE)</f>
        <v>1</v>
      </c>
      <c r="W92" s="14" t="e">
        <f>VLOOKUP($BB92,[1]sistem!$I$13:$L$14,2,FALSE)*#REF!</f>
        <v>#REF!</v>
      </c>
      <c r="X92" s="14" t="e">
        <f>VLOOKUP($BB92,[1]sistem!$I$13:$L$14,3,FALSE)*#REF!</f>
        <v>#REF!</v>
      </c>
      <c r="Y92" s="14" t="e">
        <f>VLOOKUP($BB92,[1]sistem!$I$13:$L$14,4,FALSE)*#REF!</f>
        <v>#REF!</v>
      </c>
      <c r="Z92" s="14" t="e">
        <f t="shared" si="13"/>
        <v>#REF!</v>
      </c>
      <c r="AA92" s="14" t="e">
        <f t="shared" si="13"/>
        <v>#REF!</v>
      </c>
      <c r="AB92" s="14" t="e">
        <f t="shared" si="13"/>
        <v>#REF!</v>
      </c>
      <c r="AC92" s="14" t="e">
        <f t="shared" si="14"/>
        <v>#REF!</v>
      </c>
      <c r="AD92" s="14">
        <f>VLOOKUP(BB92,[1]sistem!$I$18:$J$19,2,FALSE)</f>
        <v>14</v>
      </c>
      <c r="AE92" s="14">
        <v>0.25</v>
      </c>
      <c r="AF92" s="14">
        <f>VLOOKUP($S92,[1]sistem!$I$3:$M$10,5,FALSE)</f>
        <v>1</v>
      </c>
      <c r="AG92" s="14">
        <v>4</v>
      </c>
      <c r="AI92" s="14">
        <f>AG92*AM92</f>
        <v>56</v>
      </c>
      <c r="AJ92" s="14">
        <f>VLOOKUP($S92,[1]sistem!$I$3:$N$10,6,FALSE)</f>
        <v>2</v>
      </c>
      <c r="AK92" s="14">
        <v>2</v>
      </c>
      <c r="AL92" s="14">
        <f t="shared" si="15"/>
        <v>4</v>
      </c>
      <c r="AM92" s="14">
        <f>VLOOKUP($BB92,[1]sistem!$I$18:$K$19,3,FALSE)</f>
        <v>14</v>
      </c>
      <c r="AN92" s="14" t="e">
        <f>AM92*#REF!</f>
        <v>#REF!</v>
      </c>
      <c r="AO92" s="14" t="e">
        <f t="shared" si="16"/>
        <v>#REF!</v>
      </c>
      <c r="AP92" s="14">
        <v>25</v>
      </c>
      <c r="AQ92" s="14" t="e">
        <f t="shared" si="18"/>
        <v>#REF!</v>
      </c>
      <c r="AR92" s="14" t="e">
        <f>ROUND(AQ92-#REF!,0)</f>
        <v>#REF!</v>
      </c>
      <c r="AS92" s="14">
        <f>IF(BB92="s",IF(S92=0,0,
IF(S92=1,#REF!*4*4,
IF(S92=2,0,
IF(S92=3,#REF!*4*2,
IF(S92=4,0,
IF(S92=5,0,
IF(S92=6,0,
IF(S92=7,0)))))))),
IF(BB92="t",
IF(S92=0,0,
IF(S92=1,#REF!*4*4*0.8,
IF(S92=2,0,
IF(S92=3,#REF!*4*2*0.8,
IF(S92=4,0,
IF(S92=5,0,
IF(S92=6,0,
IF(S92=7,0))))))))))</f>
        <v>0</v>
      </c>
      <c r="AT92" s="14" t="e">
        <f>IF(BB92="s",
IF(S92=0,0,
IF(S92=1,0,
IF(S92=2,#REF!*4*2,
IF(S92=3,#REF!*4,
IF(S92=4,#REF!*4,
IF(S92=5,0,
IF(S92=6,0,
IF(S92=7,#REF!*4)))))))),
IF(BB92="t",
IF(S92=0,0,
IF(S92=1,0,
IF(S92=2,#REF!*4*2*0.8,
IF(S92=3,#REF!*4*0.8,
IF(S92=4,#REF!*4*0.8,
IF(S92=5,0,
IF(S92=6,0,
IF(S92=7,#REF!*4))))))))))</f>
        <v>#REF!</v>
      </c>
      <c r="AU92" s="14" t="e">
        <f>IF(BB92="s",
IF(S92=0,0,
IF(S92=1,#REF!*2,
IF(S92=2,#REF!*2,
IF(S92=3,#REF!*2,
IF(S92=4,#REF!*2,
IF(S92=5,#REF!*2,
IF(S92=6,#REF!*2,
IF(S92=7,#REF!*2)))))))),
IF(BB92="t",
IF(S92=0,#REF!*2*0.8,
IF(S92=1,#REF!*2*0.8,
IF(S92=2,#REF!*2*0.8,
IF(S92=3,#REF!*2*0.8,
IF(S92=4,#REF!*2*0.8,
IF(S92=5,#REF!*2*0.8,
IF(S92=6,#REF!*1*0.8,
IF(S92=7,#REF!*2))))))))))</f>
        <v>#REF!</v>
      </c>
      <c r="AV92" s="14" t="e">
        <f t="shared" si="19"/>
        <v>#REF!</v>
      </c>
      <c r="AW92" s="14" t="e">
        <f>IF(BB92="s",
IF(S92=0,0,
IF(S92=1,(14-2)*(#REF!+#REF!)/4*4,
IF(S92=2,(14-2)*(#REF!+#REF!)/4*2,
IF(S92=3,(14-2)*(#REF!+#REF!)/4*3,
IF(S92=4,(14-2)*(#REF!+#REF!)/4,
IF(S92=5,(14-2)*#REF!/4,
IF(S92=6,0,
IF(S92=7,(14)*#REF!)))))))),
IF(BB92="t",
IF(S92=0,0,
IF(S92=1,(11-2)*(#REF!+#REF!)/4*4,
IF(S92=2,(11-2)*(#REF!+#REF!)/4*2,
IF(S92=3,(11-2)*(#REF!+#REF!)/4*3,
IF(S92=4,(11-2)*(#REF!+#REF!)/4,
IF(S92=5,(11-2)*#REF!/4,
IF(S92=6,0,
IF(S92=7,(11)*#REF!))))))))))</f>
        <v>#REF!</v>
      </c>
      <c r="AX92" s="14" t="e">
        <f t="shared" si="20"/>
        <v>#REF!</v>
      </c>
      <c r="AY92" s="14">
        <f t="shared" si="21"/>
        <v>8</v>
      </c>
      <c r="AZ92" s="14">
        <f t="shared" si="22"/>
        <v>4</v>
      </c>
      <c r="BA92" s="14" t="e">
        <f t="shared" si="23"/>
        <v>#REF!</v>
      </c>
      <c r="BB92" s="14" t="s">
        <v>87</v>
      </c>
      <c r="BC92" s="14" t="e">
        <f>IF(BI92="A",0,IF(BB92="s",14*#REF!,IF(BB92="T",11*#REF!,"HATA")))</f>
        <v>#REF!</v>
      </c>
      <c r="BD92" s="14" t="e">
        <f t="shared" si="24"/>
        <v>#REF!</v>
      </c>
      <c r="BE92" s="14" t="e">
        <f t="shared" si="25"/>
        <v>#REF!</v>
      </c>
      <c r="BF92" s="14" t="e">
        <f>IF(BE92-#REF!=0,"DOĞRU","YANLIŞ")</f>
        <v>#REF!</v>
      </c>
      <c r="BG92" s="14" t="e">
        <f>#REF!-BE92</f>
        <v>#REF!</v>
      </c>
      <c r="BH92" s="14">
        <v>1</v>
      </c>
      <c r="BJ92" s="14">
        <v>0</v>
      </c>
      <c r="BL92" s="14">
        <v>7</v>
      </c>
      <c r="BN92" s="5" t="e">
        <f>#REF!*14</f>
        <v>#REF!</v>
      </c>
      <c r="BO92" s="6"/>
      <c r="BP92" s="7"/>
      <c r="BQ92" s="8"/>
      <c r="BR92" s="8"/>
      <c r="BS92" s="8"/>
      <c r="BT92" s="8"/>
      <c r="BU92" s="8"/>
      <c r="BV92" s="9"/>
      <c r="BW92" s="10"/>
      <c r="BX92" s="11"/>
      <c r="CE92" s="8"/>
      <c r="CF92" s="17"/>
      <c r="CG92" s="17"/>
      <c r="CH92" s="17"/>
      <c r="CI92" s="17"/>
    </row>
    <row r="93" spans="1:87" hidden="1" x14ac:dyDescent="0.25">
      <c r="A93" s="14" t="s">
        <v>166</v>
      </c>
      <c r="B93" s="14" t="s">
        <v>167</v>
      </c>
      <c r="C93" s="14" t="s">
        <v>167</v>
      </c>
      <c r="D93" s="15" t="s">
        <v>84</v>
      </c>
      <c r="E93" s="15">
        <v>1</v>
      </c>
      <c r="F93" s="15" t="e">
        <f>IF(BB93="S",
IF(#REF!+BJ93=2012,
IF(#REF!=1,"12-13/1",
IF(#REF!=2,"12-13/2",
IF(#REF!=3,"13-14/1",
IF(#REF!=4,"13-14/2","Hata1")))),
IF(#REF!+BJ93=2013,
IF(#REF!=1,"13-14/1",
IF(#REF!=2,"13-14/2",
IF(#REF!=3,"14-15/1",
IF(#REF!=4,"14-15/2","Hata2")))),
IF(#REF!+BJ93=2014,
IF(#REF!=1,"14-15/1",
IF(#REF!=2,"14-15/2",
IF(#REF!=3,"15-16/1",
IF(#REF!=4,"15-16/2","Hata3")))),
IF(#REF!+BJ93=2015,
IF(#REF!=1,"15-16/1",
IF(#REF!=2,"15-16/2",
IF(#REF!=3,"16-17/1",
IF(#REF!=4,"16-17/2","Hata4")))),
IF(#REF!+BJ93=2016,
IF(#REF!=1,"16-17/1",
IF(#REF!=2,"16-17/2",
IF(#REF!=3,"17-18/1",
IF(#REF!=4,"17-18/2","Hata5")))),
IF(#REF!+BJ93=2017,
IF(#REF!=1,"17-18/1",
IF(#REF!=2,"17-18/2",
IF(#REF!=3,"18-19/1",
IF(#REF!=4,"18-19/2","Hata6")))),
IF(#REF!+BJ93=2018,
IF(#REF!=1,"18-19/1",
IF(#REF!=2,"18-19/2",
IF(#REF!=3,"19-20/1",
IF(#REF!=4,"19-20/2","Hata7")))),
IF(#REF!+BJ93=2019,
IF(#REF!=1,"19-20/1",
IF(#REF!=2,"19-20/2",
IF(#REF!=3,"20-21/1",
IF(#REF!=4,"20-21/2","Hata8")))),
IF(#REF!+BJ93=2020,
IF(#REF!=1,"20-21/1",
IF(#REF!=2,"20-21/2",
IF(#REF!=3,"21-22/1",
IF(#REF!=4,"21-22/2","Hata9")))),
IF(#REF!+BJ93=2021,
IF(#REF!=1,"21-22/1",
IF(#REF!=2,"21-22/2",
IF(#REF!=3,"22-23/1",
IF(#REF!=4,"22-23/2","Hata10")))),
IF(#REF!+BJ93=2022,
IF(#REF!=1,"22-23/1",
IF(#REF!=2,"22-23/2",
IF(#REF!=3,"23-24/1",
IF(#REF!=4,"23-24/2","Hata11")))),
IF(#REF!+BJ93=2023,
IF(#REF!=1,"23-24/1",
IF(#REF!=2,"23-24/2",
IF(#REF!=3,"24-25/1",
IF(#REF!=4,"24-25/2","Hata12")))),
)))))))))))),
IF(BB93="T",
IF(#REF!+BJ93=2012,
IF(#REF!=1,"12-13/1",
IF(#REF!=2,"12-13/2",
IF(#REF!=3,"12-13/3",
IF(#REF!=4,"13-14/1",
IF(#REF!=5,"13-14/2",
IF(#REF!=6,"13-14/3","Hata1")))))),
IF(#REF!+BJ93=2013,
IF(#REF!=1,"13-14/1",
IF(#REF!=2,"13-14/2",
IF(#REF!=3,"13-14/3",
IF(#REF!=4,"14-15/1",
IF(#REF!=5,"14-15/2",
IF(#REF!=6,"14-15/3","Hata2")))))),
IF(#REF!+BJ93=2014,
IF(#REF!=1,"14-15/1",
IF(#REF!=2,"14-15/2",
IF(#REF!=3,"14-15/3",
IF(#REF!=4,"15-16/1",
IF(#REF!=5,"15-16/2",
IF(#REF!=6,"15-16/3","Hata3")))))),
IF(AND(#REF!+#REF!&gt;2014,#REF!+#REF!&lt;2015,BJ93=1),
IF(#REF!=0.1,"14-15/0.1",
IF(#REF!=0.2,"14-15/0.2",
IF(#REF!=0.3,"14-15/0.3","Hata4"))),
IF(#REF!+BJ93=2015,
IF(#REF!=1,"15-16/1",
IF(#REF!=2,"15-16/2",
IF(#REF!=3,"15-16/3",
IF(#REF!=4,"16-17/1",
IF(#REF!=5,"16-17/2",
IF(#REF!=6,"16-17/3","Hata5")))))),
IF(#REF!+BJ93=2016,
IF(#REF!=1,"16-17/1",
IF(#REF!=2,"16-17/2",
IF(#REF!=3,"16-17/3",
IF(#REF!=4,"17-18/1",
IF(#REF!=5,"17-18/2",
IF(#REF!=6,"17-18/3","Hata6")))))),
IF(#REF!+BJ93=2017,
IF(#REF!=1,"17-18/1",
IF(#REF!=2,"17-18/2",
IF(#REF!=3,"17-18/3",
IF(#REF!=4,"18-19/1",
IF(#REF!=5,"18-19/2",
IF(#REF!=6,"18-19/3","Hata7")))))),
IF(#REF!+BJ93=2018,
IF(#REF!=1,"18-19/1",
IF(#REF!=2,"18-19/2",
IF(#REF!=3,"18-19/3",
IF(#REF!=4,"19-20/1",
IF(#REF!=5," 19-20/2",
IF(#REF!=6,"19-20/3","Hata8")))))),
IF(#REF!+BJ93=2019,
IF(#REF!=1,"19-20/1",
IF(#REF!=2,"19-20/2",
IF(#REF!=3,"19-20/3",
IF(#REF!=4,"20-21/1",
IF(#REF!=5,"20-21/2",
IF(#REF!=6,"20-21/3","Hata9")))))),
IF(#REF!+BJ93=2020,
IF(#REF!=1,"20-21/1",
IF(#REF!=2,"20-21/2",
IF(#REF!=3,"20-21/3",
IF(#REF!=4,"21-22/1",
IF(#REF!=5,"21-22/2",
IF(#REF!=6,"21-22/3","Hata10")))))),
IF(#REF!+BJ93=2021,
IF(#REF!=1,"21-22/1",
IF(#REF!=2,"21-22/2",
IF(#REF!=3,"21-22/3",
IF(#REF!=4,"22-23/1",
IF(#REF!=5,"22-23/2",
IF(#REF!=6,"22-23/3","Hata11")))))),
IF(#REF!+BJ93=2022,
IF(#REF!=1,"22-23/1",
IF(#REF!=2,"22-23/2",
IF(#REF!=3,"22-23/3",
IF(#REF!=4,"23-24/1",
IF(#REF!=5,"23-24/2",
IF(#REF!=6,"23-24/3","Hata12")))))),
IF(#REF!+BJ93=2023,
IF(#REF!=1,"23-24/1",
IF(#REF!=2,"23-24/2",
IF(#REF!=3,"23-24/3",
IF(#REF!=4,"24-25/1",
IF(#REF!=5,"24-25/2",
IF(#REF!=6,"24-25/3","Hata13")))))),
))))))))))))))
)</f>
        <v>#REF!</v>
      </c>
      <c r="G93" s="15"/>
      <c r="H93" s="14" t="s">
        <v>227</v>
      </c>
      <c r="I93" s="14">
        <v>54660</v>
      </c>
      <c r="J93" s="14" t="s">
        <v>228</v>
      </c>
      <c r="Q93" s="14" t="s">
        <v>244</v>
      </c>
      <c r="R93" s="14" t="s">
        <v>245</v>
      </c>
      <c r="S93" s="16">
        <v>4</v>
      </c>
      <c r="T93" s="14">
        <f>VLOOKUP($S93,[1]sistem!$I$3:$L$10,2,FALSE)</f>
        <v>0</v>
      </c>
      <c r="U93" s="14">
        <f>VLOOKUP($S93,[1]sistem!$I$3:$L$10,3,FALSE)</f>
        <v>1</v>
      </c>
      <c r="V93" s="14">
        <f>VLOOKUP($S93,[1]sistem!$I$3:$L$10,4,FALSE)</f>
        <v>1</v>
      </c>
      <c r="W93" s="14" t="e">
        <f>VLOOKUP($BB93,[1]sistem!$I$13:$L$14,2,FALSE)*#REF!</f>
        <v>#REF!</v>
      </c>
      <c r="X93" s="14" t="e">
        <f>VLOOKUP($BB93,[1]sistem!$I$13:$L$14,3,FALSE)*#REF!</f>
        <v>#REF!</v>
      </c>
      <c r="Y93" s="14" t="e">
        <f>VLOOKUP($BB93,[1]sistem!$I$13:$L$14,4,FALSE)*#REF!</f>
        <v>#REF!</v>
      </c>
      <c r="Z93" s="14" t="e">
        <f t="shared" si="13"/>
        <v>#REF!</v>
      </c>
      <c r="AA93" s="14" t="e">
        <f t="shared" si="13"/>
        <v>#REF!</v>
      </c>
      <c r="AB93" s="14" t="e">
        <f t="shared" si="13"/>
        <v>#REF!</v>
      </c>
      <c r="AC93" s="14" t="e">
        <f t="shared" si="14"/>
        <v>#REF!</v>
      </c>
      <c r="AD93" s="14">
        <f>VLOOKUP(BB93,[1]sistem!$I$18:$J$19,2,FALSE)</f>
        <v>14</v>
      </c>
      <c r="AE93" s="14">
        <v>0.25</v>
      </c>
      <c r="AF93" s="14">
        <f>VLOOKUP($S93,[1]sistem!$I$3:$M$10,5,FALSE)</f>
        <v>1</v>
      </c>
      <c r="AG93" s="14">
        <v>4</v>
      </c>
      <c r="AI93" s="14">
        <f>AG93*AM93</f>
        <v>56</v>
      </c>
      <c r="AJ93" s="14">
        <f>VLOOKUP($S93,[1]sistem!$I$3:$N$10,6,FALSE)</f>
        <v>2</v>
      </c>
      <c r="AK93" s="14">
        <v>2</v>
      </c>
      <c r="AL93" s="14">
        <f t="shared" si="15"/>
        <v>4</v>
      </c>
      <c r="AM93" s="14">
        <f>VLOOKUP($BB93,[1]sistem!$I$18:$K$19,3,FALSE)</f>
        <v>14</v>
      </c>
      <c r="AN93" s="14" t="e">
        <f>AM93*#REF!</f>
        <v>#REF!</v>
      </c>
      <c r="AO93" s="14" t="e">
        <f t="shared" si="16"/>
        <v>#REF!</v>
      </c>
      <c r="AP93" s="14">
        <v>25</v>
      </c>
      <c r="AQ93" s="14" t="e">
        <f t="shared" si="18"/>
        <v>#REF!</v>
      </c>
      <c r="AR93" s="14" t="e">
        <f>ROUND(AQ93-#REF!,0)</f>
        <v>#REF!</v>
      </c>
      <c r="AS93" s="14">
        <f>IF(BB93="s",IF(S93=0,0,
IF(S93=1,#REF!*4*4,
IF(S93=2,0,
IF(S93=3,#REF!*4*2,
IF(S93=4,0,
IF(S93=5,0,
IF(S93=6,0,
IF(S93=7,0)))))))),
IF(BB93="t",
IF(S93=0,0,
IF(S93=1,#REF!*4*4*0.8,
IF(S93=2,0,
IF(S93=3,#REF!*4*2*0.8,
IF(S93=4,0,
IF(S93=5,0,
IF(S93=6,0,
IF(S93=7,0))))))))))</f>
        <v>0</v>
      </c>
      <c r="AT93" s="14" t="e">
        <f>IF(BB93="s",
IF(S93=0,0,
IF(S93=1,0,
IF(S93=2,#REF!*4*2,
IF(S93=3,#REF!*4,
IF(S93=4,#REF!*4,
IF(S93=5,0,
IF(S93=6,0,
IF(S93=7,#REF!*4)))))))),
IF(BB93="t",
IF(S93=0,0,
IF(S93=1,0,
IF(S93=2,#REF!*4*2*0.8,
IF(S93=3,#REF!*4*0.8,
IF(S93=4,#REF!*4*0.8,
IF(S93=5,0,
IF(S93=6,0,
IF(S93=7,#REF!*4))))))))))</f>
        <v>#REF!</v>
      </c>
      <c r="AU93" s="14" t="e">
        <f>IF(BB93="s",
IF(S93=0,0,
IF(S93=1,#REF!*2,
IF(S93=2,#REF!*2,
IF(S93=3,#REF!*2,
IF(S93=4,#REF!*2,
IF(S93=5,#REF!*2,
IF(S93=6,#REF!*2,
IF(S93=7,#REF!*2)))))))),
IF(BB93="t",
IF(S93=0,#REF!*2*0.8,
IF(S93=1,#REF!*2*0.8,
IF(S93=2,#REF!*2*0.8,
IF(S93=3,#REF!*2*0.8,
IF(S93=4,#REF!*2*0.8,
IF(S93=5,#REF!*2*0.8,
IF(S93=6,#REF!*1*0.8,
IF(S93=7,#REF!*2))))))))))</f>
        <v>#REF!</v>
      </c>
      <c r="AV93" s="14" t="e">
        <f t="shared" si="19"/>
        <v>#REF!</v>
      </c>
      <c r="AW93" s="14" t="e">
        <f>IF(BB93="s",
IF(S93=0,0,
IF(S93=1,(14-2)*(#REF!+#REF!)/4*4,
IF(S93=2,(14-2)*(#REF!+#REF!)/4*2,
IF(S93=3,(14-2)*(#REF!+#REF!)/4*3,
IF(S93=4,(14-2)*(#REF!+#REF!)/4,
IF(S93=5,(14-2)*#REF!/4,
IF(S93=6,0,
IF(S93=7,(14)*#REF!)))))))),
IF(BB93="t",
IF(S93=0,0,
IF(S93=1,(11-2)*(#REF!+#REF!)/4*4,
IF(S93=2,(11-2)*(#REF!+#REF!)/4*2,
IF(S93=3,(11-2)*(#REF!+#REF!)/4*3,
IF(S93=4,(11-2)*(#REF!+#REF!)/4,
IF(S93=5,(11-2)*#REF!/4,
IF(S93=6,0,
IF(S93=7,(11)*#REF!))))))))))</f>
        <v>#REF!</v>
      </c>
      <c r="AX93" s="14" t="e">
        <f t="shared" si="20"/>
        <v>#REF!</v>
      </c>
      <c r="AY93" s="14">
        <f t="shared" si="21"/>
        <v>8</v>
      </c>
      <c r="AZ93" s="14">
        <f t="shared" si="22"/>
        <v>4</v>
      </c>
      <c r="BA93" s="14" t="e">
        <f t="shared" si="23"/>
        <v>#REF!</v>
      </c>
      <c r="BB93" s="14" t="s">
        <v>87</v>
      </c>
      <c r="BC93" s="14" t="e">
        <f>IF(BI93="A",0,IF(BB93="s",14*#REF!,IF(BB93="T",11*#REF!,"HATA")))</f>
        <v>#REF!</v>
      </c>
      <c r="BD93" s="14" t="e">
        <f t="shared" si="24"/>
        <v>#REF!</v>
      </c>
      <c r="BE93" s="14" t="e">
        <f t="shared" si="25"/>
        <v>#REF!</v>
      </c>
      <c r="BF93" s="14" t="e">
        <f>IF(BE93-#REF!=0,"DOĞRU","YANLIŞ")</f>
        <v>#REF!</v>
      </c>
      <c r="BG93" s="14" t="e">
        <f>#REF!-BE93</f>
        <v>#REF!</v>
      </c>
      <c r="BH93" s="14">
        <v>0</v>
      </c>
      <c r="BJ93" s="14">
        <v>0</v>
      </c>
      <c r="BL93" s="14">
        <v>4</v>
      </c>
      <c r="BN93" s="5" t="e">
        <f>#REF!*14</f>
        <v>#REF!</v>
      </c>
      <c r="BO93" s="6"/>
      <c r="BP93" s="7"/>
      <c r="BQ93" s="8"/>
      <c r="BR93" s="8"/>
      <c r="BS93" s="8"/>
      <c r="BT93" s="8"/>
      <c r="BU93" s="8"/>
      <c r="BV93" s="9"/>
      <c r="BW93" s="10"/>
      <c r="BX93" s="11"/>
      <c r="CE93" s="8"/>
      <c r="CF93" s="17"/>
      <c r="CG93" s="17"/>
      <c r="CH93" s="17"/>
      <c r="CI93" s="17"/>
    </row>
    <row r="94" spans="1:87" hidden="1" x14ac:dyDescent="0.25">
      <c r="A94" s="14" t="s">
        <v>246</v>
      </c>
      <c r="B94" s="14" t="s">
        <v>216</v>
      </c>
      <c r="C94" s="14" t="s">
        <v>216</v>
      </c>
      <c r="D94" s="15" t="s">
        <v>84</v>
      </c>
      <c r="E94" s="15">
        <v>1</v>
      </c>
      <c r="F94" s="15" t="e">
        <f>IF(BB94="S",
IF(#REF!+BJ94=2012,
IF(#REF!=1,"12-13/1",
IF(#REF!=2,"12-13/2",
IF(#REF!=3,"13-14/1",
IF(#REF!=4,"13-14/2","Hata1")))),
IF(#REF!+BJ94=2013,
IF(#REF!=1,"13-14/1",
IF(#REF!=2,"13-14/2",
IF(#REF!=3,"14-15/1",
IF(#REF!=4,"14-15/2","Hata2")))),
IF(#REF!+BJ94=2014,
IF(#REF!=1,"14-15/1",
IF(#REF!=2,"14-15/2",
IF(#REF!=3,"15-16/1",
IF(#REF!=4,"15-16/2","Hata3")))),
IF(#REF!+BJ94=2015,
IF(#REF!=1,"15-16/1",
IF(#REF!=2,"15-16/2",
IF(#REF!=3,"16-17/1",
IF(#REF!=4,"16-17/2","Hata4")))),
IF(#REF!+BJ94=2016,
IF(#REF!=1,"16-17/1",
IF(#REF!=2,"16-17/2",
IF(#REF!=3,"17-18/1",
IF(#REF!=4,"17-18/2","Hata5")))),
IF(#REF!+BJ94=2017,
IF(#REF!=1,"17-18/1",
IF(#REF!=2,"17-18/2",
IF(#REF!=3,"18-19/1",
IF(#REF!=4,"18-19/2","Hata6")))),
IF(#REF!+BJ94=2018,
IF(#REF!=1,"18-19/1",
IF(#REF!=2,"18-19/2",
IF(#REF!=3,"19-20/1",
IF(#REF!=4,"19-20/2","Hata7")))),
IF(#REF!+BJ94=2019,
IF(#REF!=1,"19-20/1",
IF(#REF!=2,"19-20/2",
IF(#REF!=3,"20-21/1",
IF(#REF!=4,"20-21/2","Hata8")))),
IF(#REF!+BJ94=2020,
IF(#REF!=1,"20-21/1",
IF(#REF!=2,"20-21/2",
IF(#REF!=3,"21-22/1",
IF(#REF!=4,"21-22/2","Hata9")))),
IF(#REF!+BJ94=2021,
IF(#REF!=1,"21-22/1",
IF(#REF!=2,"21-22/2",
IF(#REF!=3,"22-23/1",
IF(#REF!=4,"22-23/2","Hata10")))),
IF(#REF!+BJ94=2022,
IF(#REF!=1,"22-23/1",
IF(#REF!=2,"22-23/2",
IF(#REF!=3,"23-24/1",
IF(#REF!=4,"23-24/2","Hata11")))),
IF(#REF!+BJ94=2023,
IF(#REF!=1,"23-24/1",
IF(#REF!=2,"23-24/2",
IF(#REF!=3,"24-25/1",
IF(#REF!=4,"24-25/2","Hata12")))),
)))))))))))),
IF(BB94="T",
IF(#REF!+BJ94=2012,
IF(#REF!=1,"12-13/1",
IF(#REF!=2,"12-13/2",
IF(#REF!=3,"12-13/3",
IF(#REF!=4,"13-14/1",
IF(#REF!=5,"13-14/2",
IF(#REF!=6,"13-14/3","Hata1")))))),
IF(#REF!+BJ94=2013,
IF(#REF!=1,"13-14/1",
IF(#REF!=2,"13-14/2",
IF(#REF!=3,"13-14/3",
IF(#REF!=4,"14-15/1",
IF(#REF!=5,"14-15/2",
IF(#REF!=6,"14-15/3","Hata2")))))),
IF(#REF!+BJ94=2014,
IF(#REF!=1,"14-15/1",
IF(#REF!=2,"14-15/2",
IF(#REF!=3,"14-15/3",
IF(#REF!=4,"15-16/1",
IF(#REF!=5,"15-16/2",
IF(#REF!=6,"15-16/3","Hata3")))))),
IF(AND(#REF!+#REF!&gt;2014,#REF!+#REF!&lt;2015,BJ94=1),
IF(#REF!=0.1,"14-15/0.1",
IF(#REF!=0.2,"14-15/0.2",
IF(#REF!=0.3,"14-15/0.3","Hata4"))),
IF(#REF!+BJ94=2015,
IF(#REF!=1,"15-16/1",
IF(#REF!=2,"15-16/2",
IF(#REF!=3,"15-16/3",
IF(#REF!=4,"16-17/1",
IF(#REF!=5,"16-17/2",
IF(#REF!=6,"16-17/3","Hata5")))))),
IF(#REF!+BJ94=2016,
IF(#REF!=1,"16-17/1",
IF(#REF!=2,"16-17/2",
IF(#REF!=3,"16-17/3",
IF(#REF!=4,"17-18/1",
IF(#REF!=5,"17-18/2",
IF(#REF!=6,"17-18/3","Hata6")))))),
IF(#REF!+BJ94=2017,
IF(#REF!=1,"17-18/1",
IF(#REF!=2,"17-18/2",
IF(#REF!=3,"17-18/3",
IF(#REF!=4,"18-19/1",
IF(#REF!=5,"18-19/2",
IF(#REF!=6,"18-19/3","Hata7")))))),
IF(#REF!+BJ94=2018,
IF(#REF!=1,"18-19/1",
IF(#REF!=2,"18-19/2",
IF(#REF!=3,"18-19/3",
IF(#REF!=4,"19-20/1",
IF(#REF!=5," 19-20/2",
IF(#REF!=6,"19-20/3","Hata8")))))),
IF(#REF!+BJ94=2019,
IF(#REF!=1,"19-20/1",
IF(#REF!=2,"19-20/2",
IF(#REF!=3,"19-20/3",
IF(#REF!=4,"20-21/1",
IF(#REF!=5,"20-21/2",
IF(#REF!=6,"20-21/3","Hata9")))))),
IF(#REF!+BJ94=2020,
IF(#REF!=1,"20-21/1",
IF(#REF!=2,"20-21/2",
IF(#REF!=3,"20-21/3",
IF(#REF!=4,"21-22/1",
IF(#REF!=5,"21-22/2",
IF(#REF!=6,"21-22/3","Hata10")))))),
IF(#REF!+BJ94=2021,
IF(#REF!=1,"21-22/1",
IF(#REF!=2,"21-22/2",
IF(#REF!=3,"21-22/3",
IF(#REF!=4,"22-23/1",
IF(#REF!=5,"22-23/2",
IF(#REF!=6,"22-23/3","Hata11")))))),
IF(#REF!+BJ94=2022,
IF(#REF!=1,"22-23/1",
IF(#REF!=2,"22-23/2",
IF(#REF!=3,"22-23/3",
IF(#REF!=4,"23-24/1",
IF(#REF!=5,"23-24/2",
IF(#REF!=6,"23-24/3","Hata12")))))),
IF(#REF!+BJ94=2023,
IF(#REF!=1,"23-24/1",
IF(#REF!=2,"23-24/2",
IF(#REF!=3,"23-24/3",
IF(#REF!=4,"24-25/1",
IF(#REF!=5,"24-25/2",
IF(#REF!=6,"24-25/3","Hata13")))))),
))))))))))))))
)</f>
        <v>#REF!</v>
      </c>
      <c r="G94" s="15"/>
      <c r="H94" s="14" t="s">
        <v>227</v>
      </c>
      <c r="I94" s="14">
        <v>54660</v>
      </c>
      <c r="J94" s="14" t="s">
        <v>228</v>
      </c>
      <c r="Q94" s="14" t="s">
        <v>217</v>
      </c>
      <c r="R94" s="14" t="s">
        <v>217</v>
      </c>
      <c r="S94" s="16">
        <v>4</v>
      </c>
      <c r="T94" s="14">
        <f>VLOOKUP($S94,[1]sistem!$I$3:$L$10,2,FALSE)</f>
        <v>0</v>
      </c>
      <c r="U94" s="14">
        <f>VLOOKUP($S94,[1]sistem!$I$3:$L$10,3,FALSE)</f>
        <v>1</v>
      </c>
      <c r="V94" s="14">
        <f>VLOOKUP($S94,[1]sistem!$I$3:$L$10,4,FALSE)</f>
        <v>1</v>
      </c>
      <c r="W94" s="14" t="e">
        <f>VLOOKUP($BB94,[1]sistem!$I$13:$L$14,2,FALSE)*#REF!</f>
        <v>#REF!</v>
      </c>
      <c r="X94" s="14" t="e">
        <f>VLOOKUP($BB94,[1]sistem!$I$13:$L$14,3,FALSE)*#REF!</f>
        <v>#REF!</v>
      </c>
      <c r="Y94" s="14" t="e">
        <f>VLOOKUP($BB94,[1]sistem!$I$13:$L$14,4,FALSE)*#REF!</f>
        <v>#REF!</v>
      </c>
      <c r="Z94" s="14" t="e">
        <f t="shared" si="13"/>
        <v>#REF!</v>
      </c>
      <c r="AA94" s="14" t="e">
        <f t="shared" si="13"/>
        <v>#REF!</v>
      </c>
      <c r="AB94" s="14" t="e">
        <f t="shared" si="13"/>
        <v>#REF!</v>
      </c>
      <c r="AC94" s="14" t="e">
        <f t="shared" si="14"/>
        <v>#REF!</v>
      </c>
      <c r="AD94" s="14">
        <f>VLOOKUP(BB94,[1]sistem!$I$18:$J$19,2,FALSE)</f>
        <v>14</v>
      </c>
      <c r="AE94" s="14">
        <v>0.25</v>
      </c>
      <c r="AF94" s="14">
        <f>VLOOKUP($S94,[1]sistem!$I$3:$M$10,5,FALSE)</f>
        <v>1</v>
      </c>
      <c r="AG94" s="14">
        <v>4</v>
      </c>
      <c r="AI94" s="14">
        <f>AG94*AM94</f>
        <v>56</v>
      </c>
      <c r="AJ94" s="14">
        <f>VLOOKUP($S94,[1]sistem!$I$3:$N$10,6,FALSE)</f>
        <v>2</v>
      </c>
      <c r="AK94" s="14">
        <v>2</v>
      </c>
      <c r="AL94" s="14">
        <f t="shared" si="15"/>
        <v>4</v>
      </c>
      <c r="AM94" s="14">
        <f>VLOOKUP($BB94,[1]sistem!$I$18:$K$19,3,FALSE)</f>
        <v>14</v>
      </c>
      <c r="AN94" s="14" t="e">
        <f>AM94*#REF!</f>
        <v>#REF!</v>
      </c>
      <c r="AO94" s="14" t="e">
        <f t="shared" si="16"/>
        <v>#REF!</v>
      </c>
      <c r="AP94" s="14">
        <v>25</v>
      </c>
      <c r="AQ94" s="14" t="e">
        <f t="shared" si="18"/>
        <v>#REF!</v>
      </c>
      <c r="AR94" s="14" t="e">
        <f>ROUND(AQ94-#REF!,0)</f>
        <v>#REF!</v>
      </c>
      <c r="AS94" s="14">
        <f>IF(BB94="s",IF(S94=0,0,
IF(S94=1,#REF!*4*4,
IF(S94=2,0,
IF(S94=3,#REF!*4*2,
IF(S94=4,0,
IF(S94=5,0,
IF(S94=6,0,
IF(S94=7,0)))))))),
IF(BB94="t",
IF(S94=0,0,
IF(S94=1,#REF!*4*4*0.8,
IF(S94=2,0,
IF(S94=3,#REF!*4*2*0.8,
IF(S94=4,0,
IF(S94=5,0,
IF(S94=6,0,
IF(S94=7,0))))))))))</f>
        <v>0</v>
      </c>
      <c r="AT94" s="14" t="e">
        <f>IF(BB94="s",
IF(S94=0,0,
IF(S94=1,0,
IF(S94=2,#REF!*4*2,
IF(S94=3,#REF!*4,
IF(S94=4,#REF!*4,
IF(S94=5,0,
IF(S94=6,0,
IF(S94=7,#REF!*4)))))))),
IF(BB94="t",
IF(S94=0,0,
IF(S94=1,0,
IF(S94=2,#REF!*4*2*0.8,
IF(S94=3,#REF!*4*0.8,
IF(S94=4,#REF!*4*0.8,
IF(S94=5,0,
IF(S94=6,0,
IF(S94=7,#REF!*4))))))))))</f>
        <v>#REF!</v>
      </c>
      <c r="AU94" s="14" t="e">
        <f>IF(BB94="s",
IF(S94=0,0,
IF(S94=1,#REF!*2,
IF(S94=2,#REF!*2,
IF(S94=3,#REF!*2,
IF(S94=4,#REF!*2,
IF(S94=5,#REF!*2,
IF(S94=6,#REF!*2,
IF(S94=7,#REF!*2)))))))),
IF(BB94="t",
IF(S94=0,#REF!*2*0.8,
IF(S94=1,#REF!*2*0.8,
IF(S94=2,#REF!*2*0.8,
IF(S94=3,#REF!*2*0.8,
IF(S94=4,#REF!*2*0.8,
IF(S94=5,#REF!*2*0.8,
IF(S94=6,#REF!*1*0.8,
IF(S94=7,#REF!*2))))))))))</f>
        <v>#REF!</v>
      </c>
      <c r="AV94" s="14" t="e">
        <f t="shared" si="19"/>
        <v>#REF!</v>
      </c>
      <c r="AW94" s="14" t="e">
        <f>IF(BB94="s",
IF(S94=0,0,
IF(S94=1,(14-2)*(#REF!+#REF!)/4*4,
IF(S94=2,(14-2)*(#REF!+#REF!)/4*2,
IF(S94=3,(14-2)*(#REF!+#REF!)/4*3,
IF(S94=4,(14-2)*(#REF!+#REF!)/4,
IF(S94=5,(14-2)*#REF!/4,
IF(S94=6,0,
IF(S94=7,(14)*#REF!)))))))),
IF(BB94="t",
IF(S94=0,0,
IF(S94=1,(11-2)*(#REF!+#REF!)/4*4,
IF(S94=2,(11-2)*(#REF!+#REF!)/4*2,
IF(S94=3,(11-2)*(#REF!+#REF!)/4*3,
IF(S94=4,(11-2)*(#REF!+#REF!)/4,
IF(S94=5,(11-2)*#REF!/4,
IF(S94=6,0,
IF(S94=7,(11)*#REF!))))))))))</f>
        <v>#REF!</v>
      </c>
      <c r="AX94" s="14" t="e">
        <f t="shared" si="20"/>
        <v>#REF!</v>
      </c>
      <c r="AY94" s="14">
        <f t="shared" si="21"/>
        <v>8</v>
      </c>
      <c r="AZ94" s="14">
        <f t="shared" si="22"/>
        <v>4</v>
      </c>
      <c r="BA94" s="14" t="e">
        <f t="shared" si="23"/>
        <v>#REF!</v>
      </c>
      <c r="BB94" s="14" t="s">
        <v>87</v>
      </c>
      <c r="BC94" s="14" t="e">
        <f>IF(BI94="A",0,IF(BB94="s",14*#REF!,IF(BB94="T",11*#REF!,"HATA")))</f>
        <v>#REF!</v>
      </c>
      <c r="BD94" s="14" t="e">
        <f t="shared" si="24"/>
        <v>#REF!</v>
      </c>
      <c r="BE94" s="14" t="e">
        <f t="shared" si="25"/>
        <v>#REF!</v>
      </c>
      <c r="BF94" s="14" t="e">
        <f>IF(BE94-#REF!=0,"DOĞRU","YANLIŞ")</f>
        <v>#REF!</v>
      </c>
      <c r="BG94" s="14" t="e">
        <f>#REF!-BE94</f>
        <v>#REF!</v>
      </c>
      <c r="BH94" s="14">
        <v>0</v>
      </c>
      <c r="BJ94" s="14">
        <v>0</v>
      </c>
      <c r="BL94" s="14">
        <v>4</v>
      </c>
      <c r="BN94" s="5" t="e">
        <f>#REF!*14</f>
        <v>#REF!</v>
      </c>
      <c r="BO94" s="6"/>
      <c r="BP94" s="7"/>
      <c r="BQ94" s="8"/>
      <c r="BR94" s="8"/>
      <c r="BS94" s="8"/>
      <c r="BT94" s="8"/>
      <c r="BU94" s="8"/>
      <c r="BV94" s="9"/>
      <c r="BW94" s="10"/>
      <c r="BX94" s="11"/>
      <c r="CE94" s="8"/>
      <c r="CF94" s="17"/>
      <c r="CG94" s="17"/>
      <c r="CH94" s="17"/>
      <c r="CI94" s="17"/>
    </row>
    <row r="95" spans="1:87" hidden="1" x14ac:dyDescent="0.25">
      <c r="A95" s="14" t="s">
        <v>108</v>
      </c>
      <c r="B95" s="14" t="s">
        <v>109</v>
      </c>
      <c r="C95" s="14" t="s">
        <v>109</v>
      </c>
      <c r="D95" s="15" t="s">
        <v>90</v>
      </c>
      <c r="E95" s="15" t="s">
        <v>90</v>
      </c>
      <c r="F95" s="15" t="e">
        <f>IF(BB95="S",
IF(#REF!+BJ95=2012,
IF(#REF!=1,"12-13/1",
IF(#REF!=2,"12-13/2",
IF(#REF!=3,"13-14/1",
IF(#REF!=4,"13-14/2","Hata1")))),
IF(#REF!+BJ95=2013,
IF(#REF!=1,"13-14/1",
IF(#REF!=2,"13-14/2",
IF(#REF!=3,"14-15/1",
IF(#REF!=4,"14-15/2","Hata2")))),
IF(#REF!+BJ95=2014,
IF(#REF!=1,"14-15/1",
IF(#REF!=2,"14-15/2",
IF(#REF!=3,"15-16/1",
IF(#REF!=4,"15-16/2","Hata3")))),
IF(#REF!+BJ95=2015,
IF(#REF!=1,"15-16/1",
IF(#REF!=2,"15-16/2",
IF(#REF!=3,"16-17/1",
IF(#REF!=4,"16-17/2","Hata4")))),
IF(#REF!+BJ95=2016,
IF(#REF!=1,"16-17/1",
IF(#REF!=2,"16-17/2",
IF(#REF!=3,"17-18/1",
IF(#REF!=4,"17-18/2","Hata5")))),
IF(#REF!+BJ95=2017,
IF(#REF!=1,"17-18/1",
IF(#REF!=2,"17-18/2",
IF(#REF!=3,"18-19/1",
IF(#REF!=4,"18-19/2","Hata6")))),
IF(#REF!+BJ95=2018,
IF(#REF!=1,"18-19/1",
IF(#REF!=2,"18-19/2",
IF(#REF!=3,"19-20/1",
IF(#REF!=4,"19-20/2","Hata7")))),
IF(#REF!+BJ95=2019,
IF(#REF!=1,"19-20/1",
IF(#REF!=2,"19-20/2",
IF(#REF!=3,"20-21/1",
IF(#REF!=4,"20-21/2","Hata8")))),
IF(#REF!+BJ95=2020,
IF(#REF!=1,"20-21/1",
IF(#REF!=2,"20-21/2",
IF(#REF!=3,"21-22/1",
IF(#REF!=4,"21-22/2","Hata9")))),
IF(#REF!+BJ95=2021,
IF(#REF!=1,"21-22/1",
IF(#REF!=2,"21-22/2",
IF(#REF!=3,"22-23/1",
IF(#REF!=4,"22-23/2","Hata10")))),
IF(#REF!+BJ95=2022,
IF(#REF!=1,"22-23/1",
IF(#REF!=2,"22-23/2",
IF(#REF!=3,"23-24/1",
IF(#REF!=4,"23-24/2","Hata11")))),
IF(#REF!+BJ95=2023,
IF(#REF!=1,"23-24/1",
IF(#REF!=2,"23-24/2",
IF(#REF!=3,"24-25/1",
IF(#REF!=4,"24-25/2","Hata12")))),
)))))))))))),
IF(BB95="T",
IF(#REF!+BJ95=2012,
IF(#REF!=1,"12-13/1",
IF(#REF!=2,"12-13/2",
IF(#REF!=3,"12-13/3",
IF(#REF!=4,"13-14/1",
IF(#REF!=5,"13-14/2",
IF(#REF!=6,"13-14/3","Hata1")))))),
IF(#REF!+BJ95=2013,
IF(#REF!=1,"13-14/1",
IF(#REF!=2,"13-14/2",
IF(#REF!=3,"13-14/3",
IF(#REF!=4,"14-15/1",
IF(#REF!=5,"14-15/2",
IF(#REF!=6,"14-15/3","Hata2")))))),
IF(#REF!+BJ95=2014,
IF(#REF!=1,"14-15/1",
IF(#REF!=2,"14-15/2",
IF(#REF!=3,"14-15/3",
IF(#REF!=4,"15-16/1",
IF(#REF!=5,"15-16/2",
IF(#REF!=6,"15-16/3","Hata3")))))),
IF(AND(#REF!+#REF!&gt;2014,#REF!+#REF!&lt;2015,BJ95=1),
IF(#REF!=0.1,"14-15/0.1",
IF(#REF!=0.2,"14-15/0.2",
IF(#REF!=0.3,"14-15/0.3","Hata4"))),
IF(#REF!+BJ95=2015,
IF(#REF!=1,"15-16/1",
IF(#REF!=2,"15-16/2",
IF(#REF!=3,"15-16/3",
IF(#REF!=4,"16-17/1",
IF(#REF!=5,"16-17/2",
IF(#REF!=6,"16-17/3","Hata5")))))),
IF(#REF!+BJ95=2016,
IF(#REF!=1,"16-17/1",
IF(#REF!=2,"16-17/2",
IF(#REF!=3,"16-17/3",
IF(#REF!=4,"17-18/1",
IF(#REF!=5,"17-18/2",
IF(#REF!=6,"17-18/3","Hata6")))))),
IF(#REF!+BJ95=2017,
IF(#REF!=1,"17-18/1",
IF(#REF!=2,"17-18/2",
IF(#REF!=3,"17-18/3",
IF(#REF!=4,"18-19/1",
IF(#REF!=5,"18-19/2",
IF(#REF!=6,"18-19/3","Hata7")))))),
IF(#REF!+BJ95=2018,
IF(#REF!=1,"18-19/1",
IF(#REF!=2,"18-19/2",
IF(#REF!=3,"18-19/3",
IF(#REF!=4,"19-20/1",
IF(#REF!=5," 19-20/2",
IF(#REF!=6,"19-20/3","Hata8")))))),
IF(#REF!+BJ95=2019,
IF(#REF!=1,"19-20/1",
IF(#REF!=2,"19-20/2",
IF(#REF!=3,"19-20/3",
IF(#REF!=4,"20-21/1",
IF(#REF!=5,"20-21/2",
IF(#REF!=6,"20-21/3","Hata9")))))),
IF(#REF!+BJ95=2020,
IF(#REF!=1,"20-21/1",
IF(#REF!=2,"20-21/2",
IF(#REF!=3,"20-21/3",
IF(#REF!=4,"21-22/1",
IF(#REF!=5,"21-22/2",
IF(#REF!=6,"21-22/3","Hata10")))))),
IF(#REF!+BJ95=2021,
IF(#REF!=1,"21-22/1",
IF(#REF!=2,"21-22/2",
IF(#REF!=3,"21-22/3",
IF(#REF!=4,"22-23/1",
IF(#REF!=5,"22-23/2",
IF(#REF!=6,"22-23/3","Hata11")))))),
IF(#REF!+BJ95=2022,
IF(#REF!=1,"22-23/1",
IF(#REF!=2,"22-23/2",
IF(#REF!=3,"22-23/3",
IF(#REF!=4,"23-24/1",
IF(#REF!=5,"23-24/2",
IF(#REF!=6,"23-24/3","Hata12")))))),
IF(#REF!+BJ95=2023,
IF(#REF!=1,"23-24/1",
IF(#REF!=2,"23-24/2",
IF(#REF!=3,"23-24/3",
IF(#REF!=4,"24-25/1",
IF(#REF!=5,"24-25/2",
IF(#REF!=6,"24-25/3","Hata13")))))),
))))))))))))))
)</f>
        <v>#REF!</v>
      </c>
      <c r="G95" s="15"/>
      <c r="H95" s="14" t="s">
        <v>227</v>
      </c>
      <c r="I95" s="14">
        <v>54660</v>
      </c>
      <c r="J95" s="14" t="s">
        <v>228</v>
      </c>
      <c r="Q95" s="14" t="s">
        <v>110</v>
      </c>
      <c r="R95" s="14" t="s">
        <v>110</v>
      </c>
      <c r="S95" s="16">
        <v>0</v>
      </c>
      <c r="T95" s="14">
        <f>VLOOKUP($S95,[1]sistem!$I$3:$L$10,2,FALSE)</f>
        <v>0</v>
      </c>
      <c r="U95" s="14">
        <f>VLOOKUP($S95,[1]sistem!$I$3:$L$10,3,FALSE)</f>
        <v>0</v>
      </c>
      <c r="V95" s="14">
        <f>VLOOKUP($S95,[1]sistem!$I$3:$L$10,4,FALSE)</f>
        <v>0</v>
      </c>
      <c r="W95" s="14" t="e">
        <f>VLOOKUP($BB95,[1]sistem!$I$13:$L$14,2,FALSE)*#REF!</f>
        <v>#REF!</v>
      </c>
      <c r="X95" s="14" t="e">
        <f>VLOOKUP($BB95,[1]sistem!$I$13:$L$14,3,FALSE)*#REF!</f>
        <v>#REF!</v>
      </c>
      <c r="Y95" s="14" t="e">
        <f>VLOOKUP($BB95,[1]sistem!$I$13:$L$14,4,FALSE)*#REF!</f>
        <v>#REF!</v>
      </c>
      <c r="Z95" s="14" t="e">
        <f t="shared" si="13"/>
        <v>#REF!</v>
      </c>
      <c r="AA95" s="14" t="e">
        <f t="shared" si="13"/>
        <v>#REF!</v>
      </c>
      <c r="AB95" s="14" t="e">
        <f t="shared" si="13"/>
        <v>#REF!</v>
      </c>
      <c r="AC95" s="14" t="e">
        <f t="shared" si="14"/>
        <v>#REF!</v>
      </c>
      <c r="AD95" s="14">
        <f>VLOOKUP(BB95,[1]sistem!$I$18:$J$19,2,FALSE)</f>
        <v>14</v>
      </c>
      <c r="AE95" s="14">
        <v>0.25</v>
      </c>
      <c r="AF95" s="14">
        <f>VLOOKUP($S95,[1]sistem!$I$3:$M$10,5,FALSE)</f>
        <v>0</v>
      </c>
      <c r="AI95" s="14" t="e">
        <f>(#REF!+#REF!)*AD95</f>
        <v>#REF!</v>
      </c>
      <c r="AJ95" s="14">
        <f>VLOOKUP($S95,[1]sistem!$I$3:$N$10,6,FALSE)</f>
        <v>0</v>
      </c>
      <c r="AK95" s="14">
        <v>2</v>
      </c>
      <c r="AL95" s="14">
        <f t="shared" si="15"/>
        <v>0</v>
      </c>
      <c r="AM95" s="14">
        <f>VLOOKUP($BB95,[1]sistem!$I$18:$K$19,3,FALSE)</f>
        <v>14</v>
      </c>
      <c r="AN95" s="14" t="e">
        <f>AM95*#REF!</f>
        <v>#REF!</v>
      </c>
      <c r="AO95" s="14" t="e">
        <f t="shared" si="16"/>
        <v>#REF!</v>
      </c>
      <c r="AP95" s="14">
        <v>25</v>
      </c>
      <c r="AQ95" s="14" t="e">
        <f t="shared" si="18"/>
        <v>#REF!</v>
      </c>
      <c r="AR95" s="14" t="e">
        <f>ROUND(AQ95-#REF!,0)</f>
        <v>#REF!</v>
      </c>
      <c r="AS95" s="14">
        <f>IF(BB95="s",IF(S95=0,0,
IF(S95=1,#REF!*4*4,
IF(S95=2,0,
IF(S95=3,#REF!*4*2,
IF(S95=4,0,
IF(S95=5,0,
IF(S95=6,0,
IF(S95=7,0)))))))),
IF(BB95="t",
IF(S95=0,0,
IF(S95=1,#REF!*4*4*0.8,
IF(S95=2,0,
IF(S95=3,#REF!*4*2*0.8,
IF(S95=4,0,
IF(S95=5,0,
IF(S95=6,0,
IF(S95=7,0))))))))))</f>
        <v>0</v>
      </c>
      <c r="AT95" s="14">
        <f>IF(BB95="s",
IF(S95=0,0,
IF(S95=1,0,
IF(S95=2,#REF!*4*2,
IF(S95=3,#REF!*4,
IF(S95=4,#REF!*4,
IF(S95=5,0,
IF(S95=6,0,
IF(S95=7,#REF!*4)))))))),
IF(BB95="t",
IF(S95=0,0,
IF(S95=1,0,
IF(S95=2,#REF!*4*2*0.8,
IF(S95=3,#REF!*4*0.8,
IF(S95=4,#REF!*4*0.8,
IF(S95=5,0,
IF(S95=6,0,
IF(S95=7,#REF!*4))))))))))</f>
        <v>0</v>
      </c>
      <c r="AU95" s="14">
        <f>IF(BB95="s",
IF(S95=0,0,
IF(S95=1,#REF!*2,
IF(S95=2,#REF!*2,
IF(S95=3,#REF!*2,
IF(S95=4,#REF!*2,
IF(S95=5,#REF!*2,
IF(S95=6,#REF!*2,
IF(S95=7,#REF!*2)))))))),
IF(BB95="t",
IF(S95=0,#REF!*2*0.8,
IF(S95=1,#REF!*2*0.8,
IF(S95=2,#REF!*2*0.8,
IF(S95=3,#REF!*2*0.8,
IF(S95=4,#REF!*2*0.8,
IF(S95=5,#REF!*2*0.8,
IF(S95=6,#REF!*1*0.8,
IF(S95=7,#REF!*2))))))))))</f>
        <v>0</v>
      </c>
      <c r="AV95" s="14" t="e">
        <f t="shared" si="19"/>
        <v>#REF!</v>
      </c>
      <c r="AW95" s="14">
        <f>IF(BB95="s",
IF(S95=0,0,
IF(S95=1,(14-2)*(#REF!+#REF!)/4*4,
IF(S95=2,(14-2)*(#REF!+#REF!)/4*2,
IF(S95=3,(14-2)*(#REF!+#REF!)/4*3,
IF(S95=4,(14-2)*(#REF!+#REF!)/4,
IF(S95=5,(14-2)*#REF!/4,
IF(S95=6,0,
IF(S95=7,(14)*#REF!)))))))),
IF(BB95="t",
IF(S95=0,0,
IF(S95=1,(11-2)*(#REF!+#REF!)/4*4,
IF(S95=2,(11-2)*(#REF!+#REF!)/4*2,
IF(S95=3,(11-2)*(#REF!+#REF!)/4*3,
IF(S95=4,(11-2)*(#REF!+#REF!)/4,
IF(S95=5,(11-2)*#REF!/4,
IF(S95=6,0,
IF(S95=7,(11)*#REF!))))))))))</f>
        <v>0</v>
      </c>
      <c r="AX95" s="14" t="e">
        <f t="shared" si="20"/>
        <v>#REF!</v>
      </c>
      <c r="AY95" s="14">
        <f t="shared" si="21"/>
        <v>0</v>
      </c>
      <c r="AZ95" s="14">
        <f t="shared" si="22"/>
        <v>0</v>
      </c>
      <c r="BA95" s="14">
        <f t="shared" si="23"/>
        <v>0</v>
      </c>
      <c r="BB95" s="14" t="s">
        <v>87</v>
      </c>
      <c r="BC95" s="14" t="e">
        <f>IF(BI95="A",0,IF(BB95="s",14*#REF!,IF(BB95="T",11*#REF!,"HATA")))</f>
        <v>#REF!</v>
      </c>
      <c r="BD95" s="14" t="e">
        <f t="shared" si="24"/>
        <v>#REF!</v>
      </c>
      <c r="BE95" s="14" t="e">
        <f t="shared" si="25"/>
        <v>#REF!</v>
      </c>
      <c r="BF95" s="14" t="e">
        <f>IF(BE95-#REF!=0,"DOĞRU","YANLIŞ")</f>
        <v>#REF!</v>
      </c>
      <c r="BG95" s="14" t="e">
        <f>#REF!-BE95</f>
        <v>#REF!</v>
      </c>
      <c r="BH95" s="14">
        <v>0</v>
      </c>
      <c r="BJ95" s="14">
        <v>0</v>
      </c>
      <c r="BL95" s="14">
        <v>0</v>
      </c>
      <c r="BN95" s="18" t="e">
        <f>#REF!*14</f>
        <v>#REF!</v>
      </c>
      <c r="BO95" s="6"/>
      <c r="BP95" s="7"/>
      <c r="BQ95" s="8"/>
      <c r="BR95" s="8"/>
      <c r="BS95" s="8"/>
      <c r="BT95" s="8"/>
      <c r="BU95" s="8"/>
      <c r="BV95" s="9"/>
      <c r="BW95" s="10"/>
      <c r="BX95" s="11"/>
      <c r="CE95" s="8"/>
      <c r="CF95" s="17"/>
      <c r="CG95" s="17"/>
      <c r="CH95" s="17"/>
      <c r="CI95" s="17"/>
    </row>
    <row r="96" spans="1:87" hidden="1" x14ac:dyDescent="0.25">
      <c r="A96" s="14" t="s">
        <v>247</v>
      </c>
      <c r="B96" s="14" t="s">
        <v>248</v>
      </c>
      <c r="C96" s="14" t="s">
        <v>248</v>
      </c>
      <c r="D96" s="15" t="s">
        <v>90</v>
      </c>
      <c r="E96" s="15" t="s">
        <v>90</v>
      </c>
      <c r="F96" s="15" t="e">
        <f>IF(BB96="S",
IF(#REF!+BJ96=2012,
IF(#REF!=1,"12-13/1",
IF(#REF!=2,"12-13/2",
IF(#REF!=3,"13-14/1",
IF(#REF!=4,"13-14/2","Hata1")))),
IF(#REF!+BJ96=2013,
IF(#REF!=1,"13-14/1",
IF(#REF!=2,"13-14/2",
IF(#REF!=3,"14-15/1",
IF(#REF!=4,"14-15/2","Hata2")))),
IF(#REF!+BJ96=2014,
IF(#REF!=1,"14-15/1",
IF(#REF!=2,"14-15/2",
IF(#REF!=3,"15-16/1",
IF(#REF!=4,"15-16/2","Hata3")))),
IF(#REF!+BJ96=2015,
IF(#REF!=1,"15-16/1",
IF(#REF!=2,"15-16/2",
IF(#REF!=3,"16-17/1",
IF(#REF!=4,"16-17/2","Hata4")))),
IF(#REF!+BJ96=2016,
IF(#REF!=1,"16-17/1",
IF(#REF!=2,"16-17/2",
IF(#REF!=3,"17-18/1",
IF(#REF!=4,"17-18/2","Hata5")))),
IF(#REF!+BJ96=2017,
IF(#REF!=1,"17-18/1",
IF(#REF!=2,"17-18/2",
IF(#REF!=3,"18-19/1",
IF(#REF!=4,"18-19/2","Hata6")))),
IF(#REF!+BJ96=2018,
IF(#REF!=1,"18-19/1",
IF(#REF!=2,"18-19/2",
IF(#REF!=3,"19-20/1",
IF(#REF!=4,"19-20/2","Hata7")))),
IF(#REF!+BJ96=2019,
IF(#REF!=1,"19-20/1",
IF(#REF!=2,"19-20/2",
IF(#REF!=3,"20-21/1",
IF(#REF!=4,"20-21/2","Hata8")))),
IF(#REF!+BJ96=2020,
IF(#REF!=1,"20-21/1",
IF(#REF!=2,"20-21/2",
IF(#REF!=3,"21-22/1",
IF(#REF!=4,"21-22/2","Hata9")))),
IF(#REF!+BJ96=2021,
IF(#REF!=1,"21-22/1",
IF(#REF!=2,"21-22/2",
IF(#REF!=3,"22-23/1",
IF(#REF!=4,"22-23/2","Hata10")))),
IF(#REF!+BJ96=2022,
IF(#REF!=1,"22-23/1",
IF(#REF!=2,"22-23/2",
IF(#REF!=3,"23-24/1",
IF(#REF!=4,"23-24/2","Hata11")))),
IF(#REF!+BJ96=2023,
IF(#REF!=1,"23-24/1",
IF(#REF!=2,"23-24/2",
IF(#REF!=3,"24-25/1",
IF(#REF!=4,"24-25/2","Hata12")))),
)))))))))))),
IF(BB96="T",
IF(#REF!+BJ96=2012,
IF(#REF!=1,"12-13/1",
IF(#REF!=2,"12-13/2",
IF(#REF!=3,"12-13/3",
IF(#REF!=4,"13-14/1",
IF(#REF!=5,"13-14/2",
IF(#REF!=6,"13-14/3","Hata1")))))),
IF(#REF!+BJ96=2013,
IF(#REF!=1,"13-14/1",
IF(#REF!=2,"13-14/2",
IF(#REF!=3,"13-14/3",
IF(#REF!=4,"14-15/1",
IF(#REF!=5,"14-15/2",
IF(#REF!=6,"14-15/3","Hata2")))))),
IF(#REF!+BJ96=2014,
IF(#REF!=1,"14-15/1",
IF(#REF!=2,"14-15/2",
IF(#REF!=3,"14-15/3",
IF(#REF!=4,"15-16/1",
IF(#REF!=5,"15-16/2",
IF(#REF!=6,"15-16/3","Hata3")))))),
IF(AND(#REF!+#REF!&gt;2014,#REF!+#REF!&lt;2015,BJ96=1),
IF(#REF!=0.1,"14-15/0.1",
IF(#REF!=0.2,"14-15/0.2",
IF(#REF!=0.3,"14-15/0.3","Hata4"))),
IF(#REF!+BJ96=2015,
IF(#REF!=1,"15-16/1",
IF(#REF!=2,"15-16/2",
IF(#REF!=3,"15-16/3",
IF(#REF!=4,"16-17/1",
IF(#REF!=5,"16-17/2",
IF(#REF!=6,"16-17/3","Hata5")))))),
IF(#REF!+BJ96=2016,
IF(#REF!=1,"16-17/1",
IF(#REF!=2,"16-17/2",
IF(#REF!=3,"16-17/3",
IF(#REF!=4,"17-18/1",
IF(#REF!=5,"17-18/2",
IF(#REF!=6,"17-18/3","Hata6")))))),
IF(#REF!+BJ96=2017,
IF(#REF!=1,"17-18/1",
IF(#REF!=2,"17-18/2",
IF(#REF!=3,"17-18/3",
IF(#REF!=4,"18-19/1",
IF(#REF!=5,"18-19/2",
IF(#REF!=6,"18-19/3","Hata7")))))),
IF(#REF!+BJ96=2018,
IF(#REF!=1,"18-19/1",
IF(#REF!=2,"18-19/2",
IF(#REF!=3,"18-19/3",
IF(#REF!=4,"19-20/1",
IF(#REF!=5," 19-20/2",
IF(#REF!=6,"19-20/3","Hata8")))))),
IF(#REF!+BJ96=2019,
IF(#REF!=1,"19-20/1",
IF(#REF!=2,"19-20/2",
IF(#REF!=3,"19-20/3",
IF(#REF!=4,"20-21/1",
IF(#REF!=5,"20-21/2",
IF(#REF!=6,"20-21/3","Hata9")))))),
IF(#REF!+BJ96=2020,
IF(#REF!=1,"20-21/1",
IF(#REF!=2,"20-21/2",
IF(#REF!=3,"20-21/3",
IF(#REF!=4,"21-22/1",
IF(#REF!=5,"21-22/2",
IF(#REF!=6,"21-22/3","Hata10")))))),
IF(#REF!+BJ96=2021,
IF(#REF!=1,"21-22/1",
IF(#REF!=2,"21-22/2",
IF(#REF!=3,"21-22/3",
IF(#REF!=4,"22-23/1",
IF(#REF!=5,"22-23/2",
IF(#REF!=6,"22-23/3","Hata11")))))),
IF(#REF!+BJ96=2022,
IF(#REF!=1,"22-23/1",
IF(#REF!=2,"22-23/2",
IF(#REF!=3,"22-23/3",
IF(#REF!=4,"23-24/1",
IF(#REF!=5,"23-24/2",
IF(#REF!=6,"23-24/3","Hata12")))))),
IF(#REF!+BJ96=2023,
IF(#REF!=1,"23-24/1",
IF(#REF!=2,"23-24/2",
IF(#REF!=3,"23-24/3",
IF(#REF!=4,"24-25/1",
IF(#REF!=5,"24-25/2",
IF(#REF!=6,"24-25/3","Hata13")))))),
))))))))))))))
)</f>
        <v>#REF!</v>
      </c>
      <c r="G96" s="15"/>
      <c r="H96" s="14" t="s">
        <v>249</v>
      </c>
      <c r="I96" s="14">
        <v>3471661</v>
      </c>
      <c r="J96" s="14" t="s">
        <v>86</v>
      </c>
      <c r="S96" s="16">
        <v>2</v>
      </c>
      <c r="T96" s="14">
        <f>VLOOKUP($S96,[1]sistem!$I$3:$L$10,2,FALSE)</f>
        <v>0</v>
      </c>
      <c r="U96" s="14">
        <f>VLOOKUP($S96,[1]sistem!$I$3:$L$10,3,FALSE)</f>
        <v>2</v>
      </c>
      <c r="V96" s="14">
        <f>VLOOKUP($S96,[1]sistem!$I$3:$L$10,4,FALSE)</f>
        <v>1</v>
      </c>
      <c r="W96" s="14" t="e">
        <f>VLOOKUP($BB96,[1]sistem!$I$13:$L$14,2,FALSE)*#REF!</f>
        <v>#REF!</v>
      </c>
      <c r="X96" s="14" t="e">
        <f>VLOOKUP($BB96,[1]sistem!$I$13:$L$14,3,FALSE)*#REF!</f>
        <v>#REF!</v>
      </c>
      <c r="Y96" s="14" t="e">
        <f>VLOOKUP($BB96,[1]sistem!$I$13:$L$14,4,FALSE)*#REF!</f>
        <v>#REF!</v>
      </c>
      <c r="Z96" s="14" t="e">
        <f t="shared" si="13"/>
        <v>#REF!</v>
      </c>
      <c r="AA96" s="14" t="e">
        <f t="shared" si="13"/>
        <v>#REF!</v>
      </c>
      <c r="AB96" s="14" t="e">
        <f t="shared" si="13"/>
        <v>#REF!</v>
      </c>
      <c r="AC96" s="14" t="e">
        <f t="shared" si="14"/>
        <v>#REF!</v>
      </c>
      <c r="AD96" s="14">
        <f>VLOOKUP(BB96,[1]sistem!$I$18:$J$19,2,FALSE)</f>
        <v>14</v>
      </c>
      <c r="AE96" s="14">
        <v>0.25</v>
      </c>
      <c r="AF96" s="14">
        <f>VLOOKUP($S96,[1]sistem!$I$3:$M$10,5,FALSE)</f>
        <v>2</v>
      </c>
      <c r="AG96" s="14">
        <v>3</v>
      </c>
      <c r="AI96" s="14">
        <f>AG96*AM96</f>
        <v>42</v>
      </c>
      <c r="AJ96" s="14">
        <f>VLOOKUP($S96,[1]sistem!$I$3:$N$10,6,FALSE)</f>
        <v>3</v>
      </c>
      <c r="AK96" s="14">
        <v>2</v>
      </c>
      <c r="AL96" s="14">
        <f t="shared" si="15"/>
        <v>6</v>
      </c>
      <c r="AM96" s="14">
        <f>VLOOKUP($BB96,[1]sistem!$I$18:$K$19,3,FALSE)</f>
        <v>14</v>
      </c>
      <c r="AN96" s="14" t="e">
        <f>AM96*#REF!</f>
        <v>#REF!</v>
      </c>
      <c r="AO96" s="14" t="e">
        <f t="shared" si="16"/>
        <v>#REF!</v>
      </c>
      <c r="AP96" s="14">
        <f t="shared" ref="AP96:AP146" si="27">IF(BB96="s",25,25)</f>
        <v>25</v>
      </c>
      <c r="AQ96" s="14" t="e">
        <f t="shared" si="18"/>
        <v>#REF!</v>
      </c>
      <c r="AR96" s="14" t="e">
        <f>ROUND(AQ96-#REF!,0)</f>
        <v>#REF!</v>
      </c>
      <c r="AS96" s="14">
        <f>IF(BB96="s",IF(S96=0,0,
IF(S96=1,#REF!*4*4,
IF(S96=2,0,
IF(S96=3,#REF!*4*2,
IF(S96=4,0,
IF(S96=5,0,
IF(S96=6,0,
IF(S96=7,0)))))))),
IF(BB96="t",
IF(S96=0,0,
IF(S96=1,#REF!*4*4*0.8,
IF(S96=2,0,
IF(S96=3,#REF!*4*2*0.8,
IF(S96=4,0,
IF(S96=5,0,
IF(S96=6,0,
IF(S96=7,0))))))))))</f>
        <v>0</v>
      </c>
      <c r="AT96" s="14" t="e">
        <f>IF(BB96="s",
IF(S96=0,0,
IF(S96=1,0,
IF(S96=2,#REF!*4*2,
IF(S96=3,#REF!*4,
IF(S96=4,#REF!*4,
IF(S96=5,0,
IF(S96=6,0,
IF(S96=7,#REF!*4)))))))),
IF(BB96="t",
IF(S96=0,0,
IF(S96=1,0,
IF(S96=2,#REF!*4*2*0.8,
IF(S96=3,#REF!*4*0.8,
IF(S96=4,#REF!*4*0.8,
IF(S96=5,0,
IF(S96=6,0,
IF(S96=7,#REF!*4))))))))))</f>
        <v>#REF!</v>
      </c>
      <c r="AU96" s="14" t="e">
        <f>IF(BB96="s",
IF(S96=0,0,
IF(S96=1,#REF!*2,
IF(S96=2,#REF!*2,
IF(S96=3,#REF!*2,
IF(S96=4,#REF!*2,
IF(S96=5,#REF!*2,
IF(S96=6,#REF!*2,
IF(S96=7,#REF!*2)))))))),
IF(BB96="t",
IF(S96=0,#REF!*2*0.8,
IF(S96=1,#REF!*2*0.8,
IF(S96=2,#REF!*2*0.8,
IF(S96=3,#REF!*2*0.8,
IF(S96=4,#REF!*2*0.8,
IF(S96=5,#REF!*2*0.8,
IF(S96=6,#REF!*1*0.8,
IF(S96=7,#REF!*2))))))))))</f>
        <v>#REF!</v>
      </c>
      <c r="AV96" s="14" t="e">
        <f t="shared" si="19"/>
        <v>#REF!</v>
      </c>
      <c r="AW96" s="14" t="e">
        <f>IF(BB96="s",
IF(S96=0,0,
IF(S96=1,(14-2)*(#REF!+#REF!)/4*4,
IF(S96=2,(14-2)*(#REF!+#REF!)/4*2,
IF(S96=3,(14-2)*(#REF!+#REF!)/4*3,
IF(S96=4,(14-2)*(#REF!+#REF!)/4,
IF(S96=5,(14-2)*#REF!/4,
IF(S96=6,0,
IF(S96=7,(14)*#REF!)))))))),
IF(BB96="t",
IF(S96=0,0,
IF(S96=1,(11-2)*(#REF!+#REF!)/4*4,
IF(S96=2,(11-2)*(#REF!+#REF!)/4*2,
IF(S96=3,(11-2)*(#REF!+#REF!)/4*3,
IF(S96=4,(11-2)*(#REF!+#REF!)/4,
IF(S96=5,(11-2)*#REF!/4,
IF(S96=6,0,
IF(S96=7,(11)*#REF!))))))))))</f>
        <v>#REF!</v>
      </c>
      <c r="AX96" s="14" t="e">
        <f t="shared" si="20"/>
        <v>#REF!</v>
      </c>
      <c r="AY96" s="14">
        <f t="shared" si="21"/>
        <v>12</v>
      </c>
      <c r="AZ96" s="14">
        <f t="shared" si="22"/>
        <v>6</v>
      </c>
      <c r="BA96" s="14" t="e">
        <f t="shared" si="23"/>
        <v>#REF!</v>
      </c>
      <c r="BB96" s="14" t="s">
        <v>87</v>
      </c>
      <c r="BC96" s="14" t="e">
        <f>IF(BI96="A",0,IF(BB96="s",14*#REF!,IF(BB96="T",11*#REF!,"HATA")))</f>
        <v>#REF!</v>
      </c>
      <c r="BD96" s="14" t="e">
        <f t="shared" si="24"/>
        <v>#REF!</v>
      </c>
      <c r="BE96" s="14" t="e">
        <f t="shared" si="25"/>
        <v>#REF!</v>
      </c>
      <c r="BF96" s="14" t="e">
        <f>IF(BE96-#REF!=0,"DOĞRU","YANLIŞ")</f>
        <v>#REF!</v>
      </c>
      <c r="BG96" s="14" t="e">
        <f>#REF!-BE96</f>
        <v>#REF!</v>
      </c>
      <c r="BH96" s="14">
        <v>0</v>
      </c>
      <c r="BJ96" s="14">
        <v>0</v>
      </c>
      <c r="BL96" s="14">
        <v>2</v>
      </c>
      <c r="BN96" s="5" t="e">
        <f>#REF!*14</f>
        <v>#REF!</v>
      </c>
      <c r="BO96" s="6"/>
      <c r="BP96" s="7"/>
      <c r="BQ96" s="8"/>
      <c r="BR96" s="8"/>
      <c r="BS96" s="8"/>
      <c r="BT96" s="8"/>
      <c r="BU96" s="8"/>
      <c r="BV96" s="9"/>
      <c r="BW96" s="10"/>
      <c r="BX96" s="11"/>
      <c r="CE96" s="8"/>
      <c r="CF96" s="17"/>
      <c r="CG96" s="17"/>
      <c r="CH96" s="17"/>
      <c r="CI96" s="17"/>
    </row>
    <row r="97" spans="1:87" hidden="1" x14ac:dyDescent="0.25">
      <c r="A97" s="14" t="s">
        <v>91</v>
      </c>
      <c r="B97" s="14" t="s">
        <v>92</v>
      </c>
      <c r="C97" s="14" t="s">
        <v>92</v>
      </c>
      <c r="D97" s="15" t="s">
        <v>90</v>
      </c>
      <c r="E97" s="15" t="s">
        <v>90</v>
      </c>
      <c r="F97" s="15" t="e">
        <f>IF(BB97="S",
IF(#REF!+BJ97=2012,
IF(#REF!=1,"12-13/1",
IF(#REF!=2,"12-13/2",
IF(#REF!=3,"13-14/1",
IF(#REF!=4,"13-14/2","Hata1")))),
IF(#REF!+BJ97=2013,
IF(#REF!=1,"13-14/1",
IF(#REF!=2,"13-14/2",
IF(#REF!=3,"14-15/1",
IF(#REF!=4,"14-15/2","Hata2")))),
IF(#REF!+BJ97=2014,
IF(#REF!=1,"14-15/1",
IF(#REF!=2,"14-15/2",
IF(#REF!=3,"15-16/1",
IF(#REF!=4,"15-16/2","Hata3")))),
IF(#REF!+BJ97=2015,
IF(#REF!=1,"15-16/1",
IF(#REF!=2,"15-16/2",
IF(#REF!=3,"16-17/1",
IF(#REF!=4,"16-17/2","Hata4")))),
IF(#REF!+BJ97=2016,
IF(#REF!=1,"16-17/1",
IF(#REF!=2,"16-17/2",
IF(#REF!=3,"17-18/1",
IF(#REF!=4,"17-18/2","Hata5")))),
IF(#REF!+BJ97=2017,
IF(#REF!=1,"17-18/1",
IF(#REF!=2,"17-18/2",
IF(#REF!=3,"18-19/1",
IF(#REF!=4,"18-19/2","Hata6")))),
IF(#REF!+BJ97=2018,
IF(#REF!=1,"18-19/1",
IF(#REF!=2,"18-19/2",
IF(#REF!=3,"19-20/1",
IF(#REF!=4,"19-20/2","Hata7")))),
IF(#REF!+BJ97=2019,
IF(#REF!=1,"19-20/1",
IF(#REF!=2,"19-20/2",
IF(#REF!=3,"20-21/1",
IF(#REF!=4,"20-21/2","Hata8")))),
IF(#REF!+BJ97=2020,
IF(#REF!=1,"20-21/1",
IF(#REF!=2,"20-21/2",
IF(#REF!=3,"21-22/1",
IF(#REF!=4,"21-22/2","Hata9")))),
IF(#REF!+BJ97=2021,
IF(#REF!=1,"21-22/1",
IF(#REF!=2,"21-22/2",
IF(#REF!=3,"22-23/1",
IF(#REF!=4,"22-23/2","Hata10")))),
IF(#REF!+BJ97=2022,
IF(#REF!=1,"22-23/1",
IF(#REF!=2,"22-23/2",
IF(#REF!=3,"23-24/1",
IF(#REF!=4,"23-24/2","Hata11")))),
IF(#REF!+BJ97=2023,
IF(#REF!=1,"23-24/1",
IF(#REF!=2,"23-24/2",
IF(#REF!=3,"24-25/1",
IF(#REF!=4,"24-25/2","Hata12")))),
)))))))))))),
IF(BB97="T",
IF(#REF!+BJ97=2012,
IF(#REF!=1,"12-13/1",
IF(#REF!=2,"12-13/2",
IF(#REF!=3,"12-13/3",
IF(#REF!=4,"13-14/1",
IF(#REF!=5,"13-14/2",
IF(#REF!=6,"13-14/3","Hata1")))))),
IF(#REF!+BJ97=2013,
IF(#REF!=1,"13-14/1",
IF(#REF!=2,"13-14/2",
IF(#REF!=3,"13-14/3",
IF(#REF!=4,"14-15/1",
IF(#REF!=5,"14-15/2",
IF(#REF!=6,"14-15/3","Hata2")))))),
IF(#REF!+BJ97=2014,
IF(#REF!=1,"14-15/1",
IF(#REF!=2,"14-15/2",
IF(#REF!=3,"14-15/3",
IF(#REF!=4,"15-16/1",
IF(#REF!=5,"15-16/2",
IF(#REF!=6,"15-16/3","Hata3")))))),
IF(AND(#REF!+#REF!&gt;2014,#REF!+#REF!&lt;2015,BJ97=1),
IF(#REF!=0.1,"14-15/0.1",
IF(#REF!=0.2,"14-15/0.2",
IF(#REF!=0.3,"14-15/0.3","Hata4"))),
IF(#REF!+BJ97=2015,
IF(#REF!=1,"15-16/1",
IF(#REF!=2,"15-16/2",
IF(#REF!=3,"15-16/3",
IF(#REF!=4,"16-17/1",
IF(#REF!=5,"16-17/2",
IF(#REF!=6,"16-17/3","Hata5")))))),
IF(#REF!+BJ97=2016,
IF(#REF!=1,"16-17/1",
IF(#REF!=2,"16-17/2",
IF(#REF!=3,"16-17/3",
IF(#REF!=4,"17-18/1",
IF(#REF!=5,"17-18/2",
IF(#REF!=6,"17-18/3","Hata6")))))),
IF(#REF!+BJ97=2017,
IF(#REF!=1,"17-18/1",
IF(#REF!=2,"17-18/2",
IF(#REF!=3,"17-18/3",
IF(#REF!=4,"18-19/1",
IF(#REF!=5,"18-19/2",
IF(#REF!=6,"18-19/3","Hata7")))))),
IF(#REF!+BJ97=2018,
IF(#REF!=1,"18-19/1",
IF(#REF!=2,"18-19/2",
IF(#REF!=3,"18-19/3",
IF(#REF!=4,"19-20/1",
IF(#REF!=5," 19-20/2",
IF(#REF!=6,"19-20/3","Hata8")))))),
IF(#REF!+BJ97=2019,
IF(#REF!=1,"19-20/1",
IF(#REF!=2,"19-20/2",
IF(#REF!=3,"19-20/3",
IF(#REF!=4,"20-21/1",
IF(#REF!=5,"20-21/2",
IF(#REF!=6,"20-21/3","Hata9")))))),
IF(#REF!+BJ97=2020,
IF(#REF!=1,"20-21/1",
IF(#REF!=2,"20-21/2",
IF(#REF!=3,"20-21/3",
IF(#REF!=4,"21-22/1",
IF(#REF!=5,"21-22/2",
IF(#REF!=6,"21-22/3","Hata10")))))),
IF(#REF!+BJ97=2021,
IF(#REF!=1,"21-22/1",
IF(#REF!=2,"21-22/2",
IF(#REF!=3,"21-22/3",
IF(#REF!=4,"22-23/1",
IF(#REF!=5,"22-23/2",
IF(#REF!=6,"22-23/3","Hata11")))))),
IF(#REF!+BJ97=2022,
IF(#REF!=1,"22-23/1",
IF(#REF!=2,"22-23/2",
IF(#REF!=3,"22-23/3",
IF(#REF!=4,"23-24/1",
IF(#REF!=5,"23-24/2",
IF(#REF!=6,"23-24/3","Hata12")))))),
IF(#REF!+BJ97=2023,
IF(#REF!=1,"23-24/1",
IF(#REF!=2,"23-24/2",
IF(#REF!=3,"23-24/3",
IF(#REF!=4,"24-25/1",
IF(#REF!=5,"24-25/2",
IF(#REF!=6,"24-25/3","Hata13")))))),
))))))))))))))
)</f>
        <v>#REF!</v>
      </c>
      <c r="G97" s="15"/>
      <c r="H97" s="14" t="s">
        <v>249</v>
      </c>
      <c r="I97" s="14">
        <v>3471661</v>
      </c>
      <c r="J97" s="14" t="s">
        <v>86</v>
      </c>
      <c r="L97" s="14">
        <v>4358</v>
      </c>
      <c r="S97" s="16">
        <v>0</v>
      </c>
      <c r="T97" s="14">
        <f>VLOOKUP($S97,[1]sistem!$I$3:$L$10,2,FALSE)</f>
        <v>0</v>
      </c>
      <c r="U97" s="14">
        <f>VLOOKUP($S97,[1]sistem!$I$3:$L$10,3,FALSE)</f>
        <v>0</v>
      </c>
      <c r="V97" s="14">
        <f>VLOOKUP($S97,[1]sistem!$I$3:$L$10,4,FALSE)</f>
        <v>0</v>
      </c>
      <c r="W97" s="14" t="e">
        <f>VLOOKUP($BB97,[1]sistem!$I$13:$L$14,2,FALSE)*#REF!</f>
        <v>#REF!</v>
      </c>
      <c r="X97" s="14" t="e">
        <f>VLOOKUP($BB97,[1]sistem!$I$13:$L$14,3,FALSE)*#REF!</f>
        <v>#REF!</v>
      </c>
      <c r="Y97" s="14" t="e">
        <f>VLOOKUP($BB97,[1]sistem!$I$13:$L$14,4,FALSE)*#REF!</f>
        <v>#REF!</v>
      </c>
      <c r="Z97" s="14" t="e">
        <f t="shared" si="13"/>
        <v>#REF!</v>
      </c>
      <c r="AA97" s="14" t="e">
        <f t="shared" si="13"/>
        <v>#REF!</v>
      </c>
      <c r="AB97" s="14" t="e">
        <f t="shared" si="13"/>
        <v>#REF!</v>
      </c>
      <c r="AC97" s="14" t="e">
        <f t="shared" si="14"/>
        <v>#REF!</v>
      </c>
      <c r="AD97" s="14">
        <f>VLOOKUP(BB97,[1]sistem!$I$18:$J$19,2,FALSE)</f>
        <v>14</v>
      </c>
      <c r="AE97" s="14">
        <v>5.25</v>
      </c>
      <c r="AF97" s="14">
        <f>VLOOKUP($S97,[1]sistem!$I$3:$M$10,5,FALSE)</f>
        <v>0</v>
      </c>
      <c r="AI97" s="14" t="e">
        <f>(#REF!+#REF!)*AD97</f>
        <v>#REF!</v>
      </c>
      <c r="AJ97" s="14">
        <f>VLOOKUP($S97,[1]sistem!$I$3:$N$10,6,FALSE)</f>
        <v>0</v>
      </c>
      <c r="AK97" s="14">
        <v>2</v>
      </c>
      <c r="AL97" s="14">
        <f t="shared" si="15"/>
        <v>0</v>
      </c>
      <c r="AM97" s="14">
        <f>VLOOKUP($BB97,[1]sistem!$I$18:$K$19,3,FALSE)</f>
        <v>14</v>
      </c>
      <c r="AN97" s="14" t="e">
        <f>AM97*#REF!</f>
        <v>#REF!</v>
      </c>
      <c r="AO97" s="14" t="e">
        <f t="shared" si="16"/>
        <v>#REF!</v>
      </c>
      <c r="AP97" s="14">
        <f t="shared" si="27"/>
        <v>25</v>
      </c>
      <c r="AQ97" s="14" t="e">
        <f t="shared" si="18"/>
        <v>#REF!</v>
      </c>
      <c r="AR97" s="14" t="e">
        <f>ROUND(AQ97-#REF!,0)</f>
        <v>#REF!</v>
      </c>
      <c r="AS97" s="14">
        <f>IF(BB97="s",IF(S97=0,0,
IF(S97=1,#REF!*4*4,
IF(S97=2,0,
IF(S97=3,#REF!*4*2,
IF(S97=4,0,
IF(S97=5,0,
IF(S97=6,0,
IF(S97=7,0)))))))),
IF(BB97="t",
IF(S97=0,0,
IF(S97=1,#REF!*4*4*0.8,
IF(S97=2,0,
IF(S97=3,#REF!*4*2*0.8,
IF(S97=4,0,
IF(S97=5,0,
IF(S97=6,0,
IF(S97=7,0))))))))))</f>
        <v>0</v>
      </c>
      <c r="AT97" s="14">
        <f>IF(BB97="s",
IF(S97=0,0,
IF(S97=1,0,
IF(S97=2,#REF!*4*2,
IF(S97=3,#REF!*4,
IF(S97=4,#REF!*4,
IF(S97=5,0,
IF(S97=6,0,
IF(S97=7,#REF!*4)))))))),
IF(BB97="t",
IF(S97=0,0,
IF(S97=1,0,
IF(S97=2,#REF!*4*2*0.8,
IF(S97=3,#REF!*4*0.8,
IF(S97=4,#REF!*4*0.8,
IF(S97=5,0,
IF(S97=6,0,
IF(S97=7,#REF!*4))))))))))</f>
        <v>0</v>
      </c>
      <c r="AU97" s="14">
        <f>IF(BB97="s",
IF(S97=0,0,
IF(S97=1,#REF!*2,
IF(S97=2,#REF!*2,
IF(S97=3,#REF!*2,
IF(S97=4,#REF!*2,
IF(S97=5,#REF!*2,
IF(S97=6,#REF!*2,
IF(S97=7,#REF!*2)))))))),
IF(BB97="t",
IF(S97=0,#REF!*2*0.8,
IF(S97=1,#REF!*2*0.8,
IF(S97=2,#REF!*2*0.8,
IF(S97=3,#REF!*2*0.8,
IF(S97=4,#REF!*2*0.8,
IF(S97=5,#REF!*2*0.8,
IF(S97=6,#REF!*1*0.8,
IF(S97=7,#REF!*2))))))))))</f>
        <v>0</v>
      </c>
      <c r="AV97" s="14" t="e">
        <f t="shared" si="19"/>
        <v>#REF!</v>
      </c>
      <c r="AW97" s="14">
        <f>IF(BB97="s",
IF(S97=0,0,
IF(S97=1,(14-2)*(#REF!+#REF!)/4*4,
IF(S97=2,(14-2)*(#REF!+#REF!)/4*2,
IF(S97=3,(14-2)*(#REF!+#REF!)/4*3,
IF(S97=4,(14-2)*(#REF!+#REF!)/4,
IF(S97=5,(14-2)*#REF!/4,
IF(S97=6,0,
IF(S97=7,(14)*#REF!)))))))),
IF(BB97="t",
IF(S97=0,0,
IF(S97=1,(11-2)*(#REF!+#REF!)/4*4,
IF(S97=2,(11-2)*(#REF!+#REF!)/4*2,
IF(S97=3,(11-2)*(#REF!+#REF!)/4*3,
IF(S97=4,(11-2)*(#REF!+#REF!)/4,
IF(S97=5,(11-2)*#REF!/4,
IF(S97=6,0,
IF(S97=7,(11)*#REF!))))))))))</f>
        <v>0</v>
      </c>
      <c r="AX97" s="14" t="e">
        <f t="shared" si="20"/>
        <v>#REF!</v>
      </c>
      <c r="AY97" s="14">
        <f t="shared" si="21"/>
        <v>0</v>
      </c>
      <c r="AZ97" s="14">
        <f t="shared" si="22"/>
        <v>0</v>
      </c>
      <c r="BA97" s="14">
        <f t="shared" si="23"/>
        <v>0</v>
      </c>
      <c r="BB97" s="14" t="s">
        <v>87</v>
      </c>
      <c r="BC97" s="14" t="e">
        <f>IF(BI97="A",0,IF(BB97="s",14*#REF!,IF(BB97="T",11*#REF!,"HATA")))</f>
        <v>#REF!</v>
      </c>
      <c r="BD97" s="14" t="e">
        <f t="shared" si="24"/>
        <v>#REF!</v>
      </c>
      <c r="BE97" s="14" t="e">
        <f t="shared" si="25"/>
        <v>#REF!</v>
      </c>
      <c r="BF97" s="14" t="e">
        <f>IF(BE97-#REF!=0,"DOĞRU","YANLIŞ")</f>
        <v>#REF!</v>
      </c>
      <c r="BG97" s="14" t="e">
        <f>#REF!-BE97</f>
        <v>#REF!</v>
      </c>
      <c r="BH97" s="14">
        <v>0</v>
      </c>
      <c r="BJ97" s="14">
        <v>0</v>
      </c>
      <c r="BL97" s="14">
        <v>0</v>
      </c>
      <c r="BN97" s="5" t="e">
        <f>#REF!*14</f>
        <v>#REF!</v>
      </c>
      <c r="BO97" s="6"/>
      <c r="BP97" s="7"/>
      <c r="BQ97" s="8"/>
      <c r="BR97" s="8"/>
      <c r="BS97" s="8"/>
      <c r="BT97" s="8"/>
      <c r="BU97" s="8"/>
      <c r="BV97" s="9"/>
      <c r="BW97" s="10"/>
      <c r="BX97" s="11"/>
      <c r="CE97" s="8"/>
      <c r="CF97" s="17"/>
      <c r="CG97" s="17"/>
      <c r="CH97" s="17"/>
      <c r="CI97" s="17"/>
    </row>
    <row r="98" spans="1:87" hidden="1" x14ac:dyDescent="0.25">
      <c r="A98" s="14" t="s">
        <v>250</v>
      </c>
      <c r="B98" s="14" t="s">
        <v>251</v>
      </c>
      <c r="C98" s="14" t="s">
        <v>251</v>
      </c>
      <c r="D98" s="15" t="s">
        <v>90</v>
      </c>
      <c r="E98" s="15" t="s">
        <v>90</v>
      </c>
      <c r="F98" s="15" t="e">
        <f>IF(BB98="S",
IF(#REF!+BJ98=2012,
IF(#REF!=1,"12-13/1",
IF(#REF!=2,"12-13/2",
IF(#REF!=3,"13-14/1",
IF(#REF!=4,"13-14/2","Hata1")))),
IF(#REF!+BJ98=2013,
IF(#REF!=1,"13-14/1",
IF(#REF!=2,"13-14/2",
IF(#REF!=3,"14-15/1",
IF(#REF!=4,"14-15/2","Hata2")))),
IF(#REF!+BJ98=2014,
IF(#REF!=1,"14-15/1",
IF(#REF!=2,"14-15/2",
IF(#REF!=3,"15-16/1",
IF(#REF!=4,"15-16/2","Hata3")))),
IF(#REF!+BJ98=2015,
IF(#REF!=1,"15-16/1",
IF(#REF!=2,"15-16/2",
IF(#REF!=3,"16-17/1",
IF(#REF!=4,"16-17/2","Hata4")))),
IF(#REF!+BJ98=2016,
IF(#REF!=1,"16-17/1",
IF(#REF!=2,"16-17/2",
IF(#REF!=3,"17-18/1",
IF(#REF!=4,"17-18/2","Hata5")))),
IF(#REF!+BJ98=2017,
IF(#REF!=1,"17-18/1",
IF(#REF!=2,"17-18/2",
IF(#REF!=3,"18-19/1",
IF(#REF!=4,"18-19/2","Hata6")))),
IF(#REF!+BJ98=2018,
IF(#REF!=1,"18-19/1",
IF(#REF!=2,"18-19/2",
IF(#REF!=3,"19-20/1",
IF(#REF!=4,"19-20/2","Hata7")))),
IF(#REF!+BJ98=2019,
IF(#REF!=1,"19-20/1",
IF(#REF!=2,"19-20/2",
IF(#REF!=3,"20-21/1",
IF(#REF!=4,"20-21/2","Hata8")))),
IF(#REF!+BJ98=2020,
IF(#REF!=1,"20-21/1",
IF(#REF!=2,"20-21/2",
IF(#REF!=3,"21-22/1",
IF(#REF!=4,"21-22/2","Hata9")))),
IF(#REF!+BJ98=2021,
IF(#REF!=1,"21-22/1",
IF(#REF!=2,"21-22/2",
IF(#REF!=3,"22-23/1",
IF(#REF!=4,"22-23/2","Hata10")))),
IF(#REF!+BJ98=2022,
IF(#REF!=1,"22-23/1",
IF(#REF!=2,"22-23/2",
IF(#REF!=3,"23-24/1",
IF(#REF!=4,"23-24/2","Hata11")))),
IF(#REF!+BJ98=2023,
IF(#REF!=1,"23-24/1",
IF(#REF!=2,"23-24/2",
IF(#REF!=3,"24-25/1",
IF(#REF!=4,"24-25/2","Hata12")))),
)))))))))))),
IF(BB98="T",
IF(#REF!+BJ98=2012,
IF(#REF!=1,"12-13/1",
IF(#REF!=2,"12-13/2",
IF(#REF!=3,"12-13/3",
IF(#REF!=4,"13-14/1",
IF(#REF!=5,"13-14/2",
IF(#REF!=6,"13-14/3","Hata1")))))),
IF(#REF!+BJ98=2013,
IF(#REF!=1,"13-14/1",
IF(#REF!=2,"13-14/2",
IF(#REF!=3,"13-14/3",
IF(#REF!=4,"14-15/1",
IF(#REF!=5,"14-15/2",
IF(#REF!=6,"14-15/3","Hata2")))))),
IF(#REF!+BJ98=2014,
IF(#REF!=1,"14-15/1",
IF(#REF!=2,"14-15/2",
IF(#REF!=3,"14-15/3",
IF(#REF!=4,"15-16/1",
IF(#REF!=5,"15-16/2",
IF(#REF!=6,"15-16/3","Hata3")))))),
IF(AND(#REF!+#REF!&gt;2014,#REF!+#REF!&lt;2015,BJ98=1),
IF(#REF!=0.1,"14-15/0.1",
IF(#REF!=0.2,"14-15/0.2",
IF(#REF!=0.3,"14-15/0.3","Hata4"))),
IF(#REF!+BJ98=2015,
IF(#REF!=1,"15-16/1",
IF(#REF!=2,"15-16/2",
IF(#REF!=3,"15-16/3",
IF(#REF!=4,"16-17/1",
IF(#REF!=5,"16-17/2",
IF(#REF!=6,"16-17/3","Hata5")))))),
IF(#REF!+BJ98=2016,
IF(#REF!=1,"16-17/1",
IF(#REF!=2,"16-17/2",
IF(#REF!=3,"16-17/3",
IF(#REF!=4,"17-18/1",
IF(#REF!=5,"17-18/2",
IF(#REF!=6,"17-18/3","Hata6")))))),
IF(#REF!+BJ98=2017,
IF(#REF!=1,"17-18/1",
IF(#REF!=2,"17-18/2",
IF(#REF!=3,"17-18/3",
IF(#REF!=4,"18-19/1",
IF(#REF!=5,"18-19/2",
IF(#REF!=6,"18-19/3","Hata7")))))),
IF(#REF!+BJ98=2018,
IF(#REF!=1,"18-19/1",
IF(#REF!=2,"18-19/2",
IF(#REF!=3,"18-19/3",
IF(#REF!=4,"19-20/1",
IF(#REF!=5," 19-20/2",
IF(#REF!=6,"19-20/3","Hata8")))))),
IF(#REF!+BJ98=2019,
IF(#REF!=1,"19-20/1",
IF(#REF!=2,"19-20/2",
IF(#REF!=3,"19-20/3",
IF(#REF!=4,"20-21/1",
IF(#REF!=5,"20-21/2",
IF(#REF!=6,"20-21/3","Hata9")))))),
IF(#REF!+BJ98=2020,
IF(#REF!=1,"20-21/1",
IF(#REF!=2,"20-21/2",
IF(#REF!=3,"20-21/3",
IF(#REF!=4,"21-22/1",
IF(#REF!=5,"21-22/2",
IF(#REF!=6,"21-22/3","Hata10")))))),
IF(#REF!+BJ98=2021,
IF(#REF!=1,"21-22/1",
IF(#REF!=2,"21-22/2",
IF(#REF!=3,"21-22/3",
IF(#REF!=4,"22-23/1",
IF(#REF!=5,"22-23/2",
IF(#REF!=6,"22-23/3","Hata11")))))),
IF(#REF!+BJ98=2022,
IF(#REF!=1,"22-23/1",
IF(#REF!=2,"22-23/2",
IF(#REF!=3,"22-23/3",
IF(#REF!=4,"23-24/1",
IF(#REF!=5,"23-24/2",
IF(#REF!=6,"23-24/3","Hata12")))))),
IF(#REF!+BJ98=2023,
IF(#REF!=1,"23-24/1",
IF(#REF!=2,"23-24/2",
IF(#REF!=3,"23-24/3",
IF(#REF!=4,"24-25/1",
IF(#REF!=5,"24-25/2",
IF(#REF!=6,"24-25/3","Hata13")))))),
))))))))))))))
)</f>
        <v>#REF!</v>
      </c>
      <c r="G98" s="15"/>
      <c r="H98" s="14" t="s">
        <v>249</v>
      </c>
      <c r="I98" s="14">
        <v>3471661</v>
      </c>
      <c r="J98" s="14" t="s">
        <v>86</v>
      </c>
      <c r="S98" s="16">
        <v>4</v>
      </c>
      <c r="T98" s="14">
        <f>VLOOKUP($S98,[1]sistem!$I$3:$L$10,2,FALSE)</f>
        <v>0</v>
      </c>
      <c r="U98" s="14">
        <f>VLOOKUP($S98,[1]sistem!$I$3:$L$10,3,FALSE)</f>
        <v>1</v>
      </c>
      <c r="V98" s="14">
        <f>VLOOKUP($S98,[1]sistem!$I$3:$L$10,4,FALSE)</f>
        <v>1</v>
      </c>
      <c r="W98" s="14" t="e">
        <f>VLOOKUP($BB98,[1]sistem!$I$13:$L$14,2,FALSE)*#REF!</f>
        <v>#REF!</v>
      </c>
      <c r="X98" s="14" t="e">
        <f>VLOOKUP($BB98,[1]sistem!$I$13:$L$14,3,FALSE)*#REF!</f>
        <v>#REF!</v>
      </c>
      <c r="Y98" s="14" t="e">
        <f>VLOOKUP($BB98,[1]sistem!$I$13:$L$14,4,FALSE)*#REF!</f>
        <v>#REF!</v>
      </c>
      <c r="Z98" s="14" t="e">
        <f t="shared" si="13"/>
        <v>#REF!</v>
      </c>
      <c r="AA98" s="14" t="e">
        <f t="shared" si="13"/>
        <v>#REF!</v>
      </c>
      <c r="AB98" s="14" t="e">
        <f t="shared" si="13"/>
        <v>#REF!</v>
      </c>
      <c r="AC98" s="14" t="e">
        <f t="shared" si="14"/>
        <v>#REF!</v>
      </c>
      <c r="AD98" s="14">
        <f>VLOOKUP(BB98,[1]sistem!$I$18:$J$19,2,FALSE)</f>
        <v>14</v>
      </c>
      <c r="AE98" s="14">
        <v>0.25</v>
      </c>
      <c r="AF98" s="14">
        <f>VLOOKUP($S98,[1]sistem!$I$3:$M$10,5,FALSE)</f>
        <v>1</v>
      </c>
      <c r="AG98" s="14">
        <v>4</v>
      </c>
      <c r="AI98" s="14">
        <f>AG98*AM98</f>
        <v>56</v>
      </c>
      <c r="AJ98" s="14">
        <f>VLOOKUP($S98,[1]sistem!$I$3:$N$10,6,FALSE)</f>
        <v>2</v>
      </c>
      <c r="AK98" s="14">
        <v>2</v>
      </c>
      <c r="AL98" s="14">
        <f t="shared" si="15"/>
        <v>4</v>
      </c>
      <c r="AM98" s="14">
        <f>VLOOKUP($BB98,[1]sistem!$I$18:$K$19,3,FALSE)</f>
        <v>14</v>
      </c>
      <c r="AN98" s="14" t="e">
        <f>AM98*#REF!</f>
        <v>#REF!</v>
      </c>
      <c r="AO98" s="14" t="e">
        <f t="shared" si="16"/>
        <v>#REF!</v>
      </c>
      <c r="AP98" s="14">
        <f t="shared" si="27"/>
        <v>25</v>
      </c>
      <c r="AQ98" s="14" t="e">
        <f t="shared" si="18"/>
        <v>#REF!</v>
      </c>
      <c r="AR98" s="14" t="e">
        <f>ROUND(AQ98-#REF!,0)</f>
        <v>#REF!</v>
      </c>
      <c r="AS98" s="14">
        <f>IF(BB98="s",IF(S98=0,0,
IF(S98=1,#REF!*4*4,
IF(S98=2,0,
IF(S98=3,#REF!*4*2,
IF(S98=4,0,
IF(S98=5,0,
IF(S98=6,0,
IF(S98=7,0)))))))),
IF(BB98="t",
IF(S98=0,0,
IF(S98=1,#REF!*4*4*0.8,
IF(S98=2,0,
IF(S98=3,#REF!*4*2*0.8,
IF(S98=4,0,
IF(S98=5,0,
IF(S98=6,0,
IF(S98=7,0))))))))))</f>
        <v>0</v>
      </c>
      <c r="AT98" s="14" t="e">
        <f>IF(BB98="s",
IF(S98=0,0,
IF(S98=1,0,
IF(S98=2,#REF!*4*2,
IF(S98=3,#REF!*4,
IF(S98=4,#REF!*4,
IF(S98=5,0,
IF(S98=6,0,
IF(S98=7,#REF!*4)))))))),
IF(BB98="t",
IF(S98=0,0,
IF(S98=1,0,
IF(S98=2,#REF!*4*2*0.8,
IF(S98=3,#REF!*4*0.8,
IF(S98=4,#REF!*4*0.8,
IF(S98=5,0,
IF(S98=6,0,
IF(S98=7,#REF!*4))))))))))</f>
        <v>#REF!</v>
      </c>
      <c r="AU98" s="14" t="e">
        <f>IF(BB98="s",
IF(S98=0,0,
IF(S98=1,#REF!*2,
IF(S98=2,#REF!*2,
IF(S98=3,#REF!*2,
IF(S98=4,#REF!*2,
IF(S98=5,#REF!*2,
IF(S98=6,#REF!*2,
IF(S98=7,#REF!*2)))))))),
IF(BB98="t",
IF(S98=0,#REF!*2*0.8,
IF(S98=1,#REF!*2*0.8,
IF(S98=2,#REF!*2*0.8,
IF(S98=3,#REF!*2*0.8,
IF(S98=4,#REF!*2*0.8,
IF(S98=5,#REF!*2*0.8,
IF(S98=6,#REF!*1*0.8,
IF(S98=7,#REF!*2))))))))))</f>
        <v>#REF!</v>
      </c>
      <c r="AV98" s="14" t="e">
        <f t="shared" si="19"/>
        <v>#REF!</v>
      </c>
      <c r="AW98" s="14" t="e">
        <f>IF(BB98="s",
IF(S98=0,0,
IF(S98=1,(14-2)*(#REF!+#REF!)/4*4,
IF(S98=2,(14-2)*(#REF!+#REF!)/4*2,
IF(S98=3,(14-2)*(#REF!+#REF!)/4*3,
IF(S98=4,(14-2)*(#REF!+#REF!)/4,
IF(S98=5,(14-2)*#REF!/4,
IF(S98=6,0,
IF(S98=7,(14)*#REF!)))))))),
IF(BB98="t",
IF(S98=0,0,
IF(S98=1,(11-2)*(#REF!+#REF!)/4*4,
IF(S98=2,(11-2)*(#REF!+#REF!)/4*2,
IF(S98=3,(11-2)*(#REF!+#REF!)/4*3,
IF(S98=4,(11-2)*(#REF!+#REF!)/4,
IF(S98=5,(11-2)*#REF!/4,
IF(S98=6,0,
IF(S98=7,(11)*#REF!))))))))))</f>
        <v>#REF!</v>
      </c>
      <c r="AX98" s="14" t="e">
        <f t="shared" si="20"/>
        <v>#REF!</v>
      </c>
      <c r="AY98" s="14">
        <f t="shared" si="21"/>
        <v>8</v>
      </c>
      <c r="AZ98" s="14">
        <f t="shared" si="22"/>
        <v>4</v>
      </c>
      <c r="BA98" s="14" t="e">
        <f t="shared" si="23"/>
        <v>#REF!</v>
      </c>
      <c r="BB98" s="14" t="s">
        <v>87</v>
      </c>
      <c r="BC98" s="14" t="e">
        <f>IF(BI98="A",0,IF(BB98="s",14*#REF!,IF(BB98="T",11*#REF!,"HATA")))</f>
        <v>#REF!</v>
      </c>
      <c r="BD98" s="14" t="e">
        <f t="shared" si="24"/>
        <v>#REF!</v>
      </c>
      <c r="BE98" s="14" t="e">
        <f t="shared" si="25"/>
        <v>#REF!</v>
      </c>
      <c r="BF98" s="14" t="e">
        <f>IF(BE98-#REF!=0,"DOĞRU","YANLIŞ")</f>
        <v>#REF!</v>
      </c>
      <c r="BG98" s="14" t="e">
        <f>#REF!-BE98</f>
        <v>#REF!</v>
      </c>
      <c r="BH98" s="14">
        <v>0</v>
      </c>
      <c r="BJ98" s="14">
        <v>0</v>
      </c>
      <c r="BL98" s="14">
        <v>4</v>
      </c>
      <c r="BN98" s="5" t="e">
        <f>#REF!*14</f>
        <v>#REF!</v>
      </c>
      <c r="BO98" s="6"/>
      <c r="BP98" s="7"/>
      <c r="BQ98" s="8"/>
      <c r="BR98" s="8"/>
      <c r="BS98" s="8"/>
      <c r="BT98" s="8"/>
      <c r="BU98" s="8"/>
      <c r="BV98" s="9"/>
      <c r="BW98" s="10"/>
      <c r="BX98" s="11"/>
      <c r="CE98" s="8"/>
      <c r="CF98" s="17"/>
      <c r="CG98" s="17"/>
      <c r="CH98" s="17"/>
      <c r="CI98" s="17"/>
    </row>
    <row r="99" spans="1:87" hidden="1" x14ac:dyDescent="0.25">
      <c r="A99" s="14" t="s">
        <v>121</v>
      </c>
      <c r="B99" s="14" t="s">
        <v>122</v>
      </c>
      <c r="C99" s="14" t="s">
        <v>122</v>
      </c>
      <c r="D99" s="15" t="s">
        <v>90</v>
      </c>
      <c r="E99" s="15" t="s">
        <v>90</v>
      </c>
      <c r="F99" s="15" t="e">
        <f>IF(BB99="S",
IF(#REF!+BJ99=2012,
IF(#REF!=1,"12-13/1",
IF(#REF!=2,"12-13/2",
IF(#REF!=3,"13-14/1",
IF(#REF!=4,"13-14/2","Hata1")))),
IF(#REF!+BJ99=2013,
IF(#REF!=1,"13-14/1",
IF(#REF!=2,"13-14/2",
IF(#REF!=3,"14-15/1",
IF(#REF!=4,"14-15/2","Hata2")))),
IF(#REF!+BJ99=2014,
IF(#REF!=1,"14-15/1",
IF(#REF!=2,"14-15/2",
IF(#REF!=3,"15-16/1",
IF(#REF!=4,"15-16/2","Hata3")))),
IF(#REF!+BJ99=2015,
IF(#REF!=1,"15-16/1",
IF(#REF!=2,"15-16/2",
IF(#REF!=3,"16-17/1",
IF(#REF!=4,"16-17/2","Hata4")))),
IF(#REF!+BJ99=2016,
IF(#REF!=1,"16-17/1",
IF(#REF!=2,"16-17/2",
IF(#REF!=3,"17-18/1",
IF(#REF!=4,"17-18/2","Hata5")))),
IF(#REF!+BJ99=2017,
IF(#REF!=1,"17-18/1",
IF(#REF!=2,"17-18/2",
IF(#REF!=3,"18-19/1",
IF(#REF!=4,"18-19/2","Hata6")))),
IF(#REF!+BJ99=2018,
IF(#REF!=1,"18-19/1",
IF(#REF!=2,"18-19/2",
IF(#REF!=3,"19-20/1",
IF(#REF!=4,"19-20/2","Hata7")))),
IF(#REF!+BJ99=2019,
IF(#REF!=1,"19-20/1",
IF(#REF!=2,"19-20/2",
IF(#REF!=3,"20-21/1",
IF(#REF!=4,"20-21/2","Hata8")))),
IF(#REF!+BJ99=2020,
IF(#REF!=1,"20-21/1",
IF(#REF!=2,"20-21/2",
IF(#REF!=3,"21-22/1",
IF(#REF!=4,"21-22/2","Hata9")))),
IF(#REF!+BJ99=2021,
IF(#REF!=1,"21-22/1",
IF(#REF!=2,"21-22/2",
IF(#REF!=3,"22-23/1",
IF(#REF!=4,"22-23/2","Hata10")))),
IF(#REF!+BJ99=2022,
IF(#REF!=1,"22-23/1",
IF(#REF!=2,"22-23/2",
IF(#REF!=3,"23-24/1",
IF(#REF!=4,"23-24/2","Hata11")))),
IF(#REF!+BJ99=2023,
IF(#REF!=1,"23-24/1",
IF(#REF!=2,"23-24/2",
IF(#REF!=3,"24-25/1",
IF(#REF!=4,"24-25/2","Hata12")))),
)))))))))))),
IF(BB99="T",
IF(#REF!+BJ99=2012,
IF(#REF!=1,"12-13/1",
IF(#REF!=2,"12-13/2",
IF(#REF!=3,"12-13/3",
IF(#REF!=4,"13-14/1",
IF(#REF!=5,"13-14/2",
IF(#REF!=6,"13-14/3","Hata1")))))),
IF(#REF!+BJ99=2013,
IF(#REF!=1,"13-14/1",
IF(#REF!=2,"13-14/2",
IF(#REF!=3,"13-14/3",
IF(#REF!=4,"14-15/1",
IF(#REF!=5,"14-15/2",
IF(#REF!=6,"14-15/3","Hata2")))))),
IF(#REF!+BJ99=2014,
IF(#REF!=1,"14-15/1",
IF(#REF!=2,"14-15/2",
IF(#REF!=3,"14-15/3",
IF(#REF!=4,"15-16/1",
IF(#REF!=5,"15-16/2",
IF(#REF!=6,"15-16/3","Hata3")))))),
IF(AND(#REF!+#REF!&gt;2014,#REF!+#REF!&lt;2015,BJ99=1),
IF(#REF!=0.1,"14-15/0.1",
IF(#REF!=0.2,"14-15/0.2",
IF(#REF!=0.3,"14-15/0.3","Hata4"))),
IF(#REF!+BJ99=2015,
IF(#REF!=1,"15-16/1",
IF(#REF!=2,"15-16/2",
IF(#REF!=3,"15-16/3",
IF(#REF!=4,"16-17/1",
IF(#REF!=5,"16-17/2",
IF(#REF!=6,"16-17/3","Hata5")))))),
IF(#REF!+BJ99=2016,
IF(#REF!=1,"16-17/1",
IF(#REF!=2,"16-17/2",
IF(#REF!=3,"16-17/3",
IF(#REF!=4,"17-18/1",
IF(#REF!=5,"17-18/2",
IF(#REF!=6,"17-18/3","Hata6")))))),
IF(#REF!+BJ99=2017,
IF(#REF!=1,"17-18/1",
IF(#REF!=2,"17-18/2",
IF(#REF!=3,"17-18/3",
IF(#REF!=4,"18-19/1",
IF(#REF!=5,"18-19/2",
IF(#REF!=6,"18-19/3","Hata7")))))),
IF(#REF!+BJ99=2018,
IF(#REF!=1,"18-19/1",
IF(#REF!=2,"18-19/2",
IF(#REF!=3,"18-19/3",
IF(#REF!=4,"19-20/1",
IF(#REF!=5," 19-20/2",
IF(#REF!=6,"19-20/3","Hata8")))))),
IF(#REF!+BJ99=2019,
IF(#REF!=1,"19-20/1",
IF(#REF!=2,"19-20/2",
IF(#REF!=3,"19-20/3",
IF(#REF!=4,"20-21/1",
IF(#REF!=5,"20-21/2",
IF(#REF!=6,"20-21/3","Hata9")))))),
IF(#REF!+BJ99=2020,
IF(#REF!=1,"20-21/1",
IF(#REF!=2,"20-21/2",
IF(#REF!=3,"20-21/3",
IF(#REF!=4,"21-22/1",
IF(#REF!=5,"21-22/2",
IF(#REF!=6,"21-22/3","Hata10")))))),
IF(#REF!+BJ99=2021,
IF(#REF!=1,"21-22/1",
IF(#REF!=2,"21-22/2",
IF(#REF!=3,"21-22/3",
IF(#REF!=4,"22-23/1",
IF(#REF!=5,"22-23/2",
IF(#REF!=6,"22-23/3","Hata11")))))),
IF(#REF!+BJ99=2022,
IF(#REF!=1,"22-23/1",
IF(#REF!=2,"22-23/2",
IF(#REF!=3,"22-23/3",
IF(#REF!=4,"23-24/1",
IF(#REF!=5,"23-24/2",
IF(#REF!=6,"23-24/3","Hata12")))))),
IF(#REF!+BJ99=2023,
IF(#REF!=1,"23-24/1",
IF(#REF!=2,"23-24/2",
IF(#REF!=3,"23-24/3",
IF(#REF!=4,"24-25/1",
IF(#REF!=5,"24-25/2",
IF(#REF!=6,"24-25/3","Hata13")))))),
))))))))))))))
)</f>
        <v>#REF!</v>
      </c>
      <c r="G99" s="15"/>
      <c r="H99" s="14" t="s">
        <v>249</v>
      </c>
      <c r="I99" s="14">
        <v>3471661</v>
      </c>
      <c r="J99" s="14" t="s">
        <v>86</v>
      </c>
      <c r="Q99" s="14" t="s">
        <v>123</v>
      </c>
      <c r="R99" s="14" t="s">
        <v>123</v>
      </c>
      <c r="S99" s="16">
        <v>7</v>
      </c>
      <c r="T99" s="14">
        <f>VLOOKUP($S99,[1]sistem!$I$3:$L$10,2,FALSE)</f>
        <v>0</v>
      </c>
      <c r="U99" s="14">
        <f>VLOOKUP($S99,[1]sistem!$I$3:$L$10,3,FALSE)</f>
        <v>1</v>
      </c>
      <c r="V99" s="14">
        <f>VLOOKUP($S99,[1]sistem!$I$3:$L$10,4,FALSE)</f>
        <v>1</v>
      </c>
      <c r="W99" s="14" t="e">
        <f>VLOOKUP($BB99,[1]sistem!$I$13:$L$14,2,FALSE)*#REF!</f>
        <v>#REF!</v>
      </c>
      <c r="X99" s="14" t="e">
        <f>VLOOKUP($BB99,[1]sistem!$I$13:$L$14,3,FALSE)*#REF!</f>
        <v>#REF!</v>
      </c>
      <c r="Y99" s="14" t="e">
        <f>VLOOKUP($BB99,[1]sistem!$I$13:$L$14,4,FALSE)*#REF!</f>
        <v>#REF!</v>
      </c>
      <c r="Z99" s="14" t="e">
        <f t="shared" si="13"/>
        <v>#REF!</v>
      </c>
      <c r="AA99" s="14" t="e">
        <f t="shared" si="13"/>
        <v>#REF!</v>
      </c>
      <c r="AB99" s="14" t="e">
        <f t="shared" si="13"/>
        <v>#REF!</v>
      </c>
      <c r="AC99" s="14" t="e">
        <f t="shared" si="14"/>
        <v>#REF!</v>
      </c>
      <c r="AD99" s="14">
        <f>VLOOKUP(BB99,[1]sistem!$I$18:$J$19,2,FALSE)</f>
        <v>14</v>
      </c>
      <c r="AE99" s="14">
        <v>0.25</v>
      </c>
      <c r="AF99" s="14">
        <f>VLOOKUP($S99,[1]sistem!$I$3:$M$10,5,FALSE)</f>
        <v>1</v>
      </c>
      <c r="AG99" s="14">
        <v>4</v>
      </c>
      <c r="AI99" s="14">
        <f>AG99*AM99</f>
        <v>56</v>
      </c>
      <c r="AJ99" s="14">
        <f>VLOOKUP($S99,[1]sistem!$I$3:$N$10,6,FALSE)</f>
        <v>2</v>
      </c>
      <c r="AK99" s="14">
        <v>2</v>
      </c>
      <c r="AL99" s="14">
        <f t="shared" si="15"/>
        <v>4</v>
      </c>
      <c r="AM99" s="14">
        <f>VLOOKUP($BB99,[1]sistem!$I$18:$K$19,3,FALSE)</f>
        <v>14</v>
      </c>
      <c r="AN99" s="14" t="e">
        <f>AM99*#REF!</f>
        <v>#REF!</v>
      </c>
      <c r="AO99" s="14" t="e">
        <f t="shared" si="16"/>
        <v>#REF!</v>
      </c>
      <c r="AP99" s="14">
        <f t="shared" si="27"/>
        <v>25</v>
      </c>
      <c r="AQ99" s="14" t="e">
        <f t="shared" si="18"/>
        <v>#REF!</v>
      </c>
      <c r="AR99" s="14" t="e">
        <f>ROUND(AQ99-#REF!,0)</f>
        <v>#REF!</v>
      </c>
      <c r="AS99" s="14">
        <f>IF(BB99="s",IF(S99=0,0,
IF(S99=1,#REF!*4*4,
IF(S99=2,0,
IF(S99=3,#REF!*4*2,
IF(S99=4,0,
IF(S99=5,0,
IF(S99=6,0,
IF(S99=7,0)))))))),
IF(BB99="t",
IF(S99=0,0,
IF(S99=1,#REF!*4*4*0.8,
IF(S99=2,0,
IF(S99=3,#REF!*4*2*0.8,
IF(S99=4,0,
IF(S99=5,0,
IF(S99=6,0,
IF(S99=7,0))))))))))</f>
        <v>0</v>
      </c>
      <c r="AT99" s="14" t="e">
        <f>IF(BB99="s",
IF(S99=0,0,
IF(S99=1,0,
IF(S99=2,#REF!*4*2,
IF(S99=3,#REF!*4,
IF(S99=4,#REF!*4,
IF(S99=5,0,
IF(S99=6,0,
IF(S99=7,#REF!*4)))))))),
IF(BB99="t",
IF(S99=0,0,
IF(S99=1,0,
IF(S99=2,#REF!*4*2*0.8,
IF(S99=3,#REF!*4*0.8,
IF(S99=4,#REF!*4*0.8,
IF(S99=5,0,
IF(S99=6,0,
IF(S99=7,#REF!*4))))))))))</f>
        <v>#REF!</v>
      </c>
      <c r="AU99" s="14" t="e">
        <f>IF(BB99="s",
IF(S99=0,0,
IF(S99=1,#REF!*2,
IF(S99=2,#REF!*2,
IF(S99=3,#REF!*2,
IF(S99=4,#REF!*2,
IF(S99=5,#REF!*2,
IF(S99=6,#REF!*2,
IF(S99=7,#REF!*2)))))))),
IF(BB99="t",
IF(S99=0,#REF!*2*0.8,
IF(S99=1,#REF!*2*0.8,
IF(S99=2,#REF!*2*0.8,
IF(S99=3,#REF!*2*0.8,
IF(S99=4,#REF!*2*0.8,
IF(S99=5,#REF!*2*0.8,
IF(S99=6,#REF!*1*0.8,
IF(S99=7,#REF!*2))))))))))</f>
        <v>#REF!</v>
      </c>
      <c r="AV99" s="14" t="e">
        <f t="shared" si="19"/>
        <v>#REF!</v>
      </c>
      <c r="AW99" s="14" t="e">
        <f>IF(BB99="s",
IF(S99=0,0,
IF(S99=1,(14-2)*(#REF!+#REF!)/4*4,
IF(S99=2,(14-2)*(#REF!+#REF!)/4*2,
IF(S99=3,(14-2)*(#REF!+#REF!)/4*3,
IF(S99=4,(14-2)*(#REF!+#REF!)/4,
IF(S99=5,(14-2)*#REF!/4,
IF(S99=6,0,
IF(S99=7,(14)*#REF!)))))))),
IF(BB99="t",
IF(S99=0,0,
IF(S99=1,(11-2)*(#REF!+#REF!)/4*4,
IF(S99=2,(11-2)*(#REF!+#REF!)/4*2,
IF(S99=3,(11-2)*(#REF!+#REF!)/4*3,
IF(S99=4,(11-2)*(#REF!+#REF!)/4,
IF(S99=5,(11-2)*#REF!/4,
IF(S99=6,0,
IF(S99=7,(11)*#REF!))))))))))</f>
        <v>#REF!</v>
      </c>
      <c r="AX99" s="14" t="e">
        <f t="shared" si="20"/>
        <v>#REF!</v>
      </c>
      <c r="AY99" s="14">
        <f t="shared" si="21"/>
        <v>8</v>
      </c>
      <c r="AZ99" s="14">
        <f t="shared" si="22"/>
        <v>4</v>
      </c>
      <c r="BA99" s="14" t="e">
        <f t="shared" si="23"/>
        <v>#REF!</v>
      </c>
      <c r="BB99" s="14" t="s">
        <v>87</v>
      </c>
      <c r="BC99" s="14" t="e">
        <f>IF(BI99="A",0,IF(BB99="s",14*#REF!,IF(BB99="T",11*#REF!,"HATA")))</f>
        <v>#REF!</v>
      </c>
      <c r="BD99" s="14" t="e">
        <f t="shared" si="24"/>
        <v>#REF!</v>
      </c>
      <c r="BE99" s="14" t="e">
        <f t="shared" si="25"/>
        <v>#REF!</v>
      </c>
      <c r="BF99" s="14" t="e">
        <f>IF(BE99-#REF!=0,"DOĞRU","YANLIŞ")</f>
        <v>#REF!</v>
      </c>
      <c r="BG99" s="14" t="e">
        <f>#REF!-BE99</f>
        <v>#REF!</v>
      </c>
      <c r="BH99" s="14">
        <v>1</v>
      </c>
      <c r="BJ99" s="14">
        <v>0</v>
      </c>
      <c r="BL99" s="14">
        <v>7</v>
      </c>
      <c r="BN99" s="5" t="e">
        <f>#REF!*14</f>
        <v>#REF!</v>
      </c>
      <c r="BO99" s="6"/>
      <c r="BP99" s="7"/>
      <c r="BQ99" s="8"/>
      <c r="BR99" s="8"/>
      <c r="BS99" s="8"/>
      <c r="BT99" s="8"/>
      <c r="BU99" s="8"/>
      <c r="BV99" s="9"/>
      <c r="BW99" s="10"/>
      <c r="BX99" s="11"/>
      <c r="CE99" s="8"/>
      <c r="CF99" s="17"/>
      <c r="CG99" s="17"/>
      <c r="CH99" s="17"/>
      <c r="CI99" s="17"/>
    </row>
    <row r="100" spans="1:87" hidden="1" x14ac:dyDescent="0.25">
      <c r="A100" s="14" t="s">
        <v>252</v>
      </c>
      <c r="B100" s="14" t="s">
        <v>253</v>
      </c>
      <c r="C100" s="14" t="s">
        <v>253</v>
      </c>
      <c r="D100" s="15" t="s">
        <v>90</v>
      </c>
      <c r="E100" s="15" t="s">
        <v>90</v>
      </c>
      <c r="F100" s="15" t="e">
        <f>IF(BB100="S",
IF(#REF!+BJ100=2012,
IF(#REF!=1,"12-13/1",
IF(#REF!=2,"12-13/2",
IF(#REF!=3,"13-14/1",
IF(#REF!=4,"13-14/2","Hata1")))),
IF(#REF!+BJ100=2013,
IF(#REF!=1,"13-14/1",
IF(#REF!=2,"13-14/2",
IF(#REF!=3,"14-15/1",
IF(#REF!=4,"14-15/2","Hata2")))),
IF(#REF!+BJ100=2014,
IF(#REF!=1,"14-15/1",
IF(#REF!=2,"14-15/2",
IF(#REF!=3,"15-16/1",
IF(#REF!=4,"15-16/2","Hata3")))),
IF(#REF!+BJ100=2015,
IF(#REF!=1,"15-16/1",
IF(#REF!=2,"15-16/2",
IF(#REF!=3,"16-17/1",
IF(#REF!=4,"16-17/2","Hata4")))),
IF(#REF!+BJ100=2016,
IF(#REF!=1,"16-17/1",
IF(#REF!=2,"16-17/2",
IF(#REF!=3,"17-18/1",
IF(#REF!=4,"17-18/2","Hata5")))),
IF(#REF!+BJ100=2017,
IF(#REF!=1,"17-18/1",
IF(#REF!=2,"17-18/2",
IF(#REF!=3,"18-19/1",
IF(#REF!=4,"18-19/2","Hata6")))),
IF(#REF!+BJ100=2018,
IF(#REF!=1,"18-19/1",
IF(#REF!=2,"18-19/2",
IF(#REF!=3,"19-20/1",
IF(#REF!=4,"19-20/2","Hata7")))),
IF(#REF!+BJ100=2019,
IF(#REF!=1,"19-20/1",
IF(#REF!=2,"19-20/2",
IF(#REF!=3,"20-21/1",
IF(#REF!=4,"20-21/2","Hata8")))),
IF(#REF!+BJ100=2020,
IF(#REF!=1,"20-21/1",
IF(#REF!=2,"20-21/2",
IF(#REF!=3,"21-22/1",
IF(#REF!=4,"21-22/2","Hata9")))),
IF(#REF!+BJ100=2021,
IF(#REF!=1,"21-22/1",
IF(#REF!=2,"21-22/2",
IF(#REF!=3,"22-23/1",
IF(#REF!=4,"22-23/2","Hata10")))),
IF(#REF!+BJ100=2022,
IF(#REF!=1,"22-23/1",
IF(#REF!=2,"22-23/2",
IF(#REF!=3,"23-24/1",
IF(#REF!=4,"23-24/2","Hata11")))),
IF(#REF!+BJ100=2023,
IF(#REF!=1,"23-24/1",
IF(#REF!=2,"23-24/2",
IF(#REF!=3,"24-25/1",
IF(#REF!=4,"24-25/2","Hata12")))),
)))))))))))),
IF(BB100="T",
IF(#REF!+BJ100=2012,
IF(#REF!=1,"12-13/1",
IF(#REF!=2,"12-13/2",
IF(#REF!=3,"12-13/3",
IF(#REF!=4,"13-14/1",
IF(#REF!=5,"13-14/2",
IF(#REF!=6,"13-14/3","Hata1")))))),
IF(#REF!+BJ100=2013,
IF(#REF!=1,"13-14/1",
IF(#REF!=2,"13-14/2",
IF(#REF!=3,"13-14/3",
IF(#REF!=4,"14-15/1",
IF(#REF!=5,"14-15/2",
IF(#REF!=6,"14-15/3","Hata2")))))),
IF(#REF!+BJ100=2014,
IF(#REF!=1,"14-15/1",
IF(#REF!=2,"14-15/2",
IF(#REF!=3,"14-15/3",
IF(#REF!=4,"15-16/1",
IF(#REF!=5,"15-16/2",
IF(#REF!=6,"15-16/3","Hata3")))))),
IF(AND(#REF!+#REF!&gt;2014,#REF!+#REF!&lt;2015,BJ100=1),
IF(#REF!=0.1,"14-15/0.1",
IF(#REF!=0.2,"14-15/0.2",
IF(#REF!=0.3,"14-15/0.3","Hata4"))),
IF(#REF!+BJ100=2015,
IF(#REF!=1,"15-16/1",
IF(#REF!=2,"15-16/2",
IF(#REF!=3,"15-16/3",
IF(#REF!=4,"16-17/1",
IF(#REF!=5,"16-17/2",
IF(#REF!=6,"16-17/3","Hata5")))))),
IF(#REF!+BJ100=2016,
IF(#REF!=1,"16-17/1",
IF(#REF!=2,"16-17/2",
IF(#REF!=3,"16-17/3",
IF(#REF!=4,"17-18/1",
IF(#REF!=5,"17-18/2",
IF(#REF!=6,"17-18/3","Hata6")))))),
IF(#REF!+BJ100=2017,
IF(#REF!=1,"17-18/1",
IF(#REF!=2,"17-18/2",
IF(#REF!=3,"17-18/3",
IF(#REF!=4,"18-19/1",
IF(#REF!=5,"18-19/2",
IF(#REF!=6,"18-19/3","Hata7")))))),
IF(#REF!+BJ100=2018,
IF(#REF!=1,"18-19/1",
IF(#REF!=2,"18-19/2",
IF(#REF!=3,"18-19/3",
IF(#REF!=4,"19-20/1",
IF(#REF!=5," 19-20/2",
IF(#REF!=6,"19-20/3","Hata8")))))),
IF(#REF!+BJ100=2019,
IF(#REF!=1,"19-20/1",
IF(#REF!=2,"19-20/2",
IF(#REF!=3,"19-20/3",
IF(#REF!=4,"20-21/1",
IF(#REF!=5,"20-21/2",
IF(#REF!=6,"20-21/3","Hata9")))))),
IF(#REF!+BJ100=2020,
IF(#REF!=1,"20-21/1",
IF(#REF!=2,"20-21/2",
IF(#REF!=3,"20-21/3",
IF(#REF!=4,"21-22/1",
IF(#REF!=5,"21-22/2",
IF(#REF!=6,"21-22/3","Hata10")))))),
IF(#REF!+BJ100=2021,
IF(#REF!=1,"21-22/1",
IF(#REF!=2,"21-22/2",
IF(#REF!=3,"21-22/3",
IF(#REF!=4,"22-23/1",
IF(#REF!=5,"22-23/2",
IF(#REF!=6,"22-23/3","Hata11")))))),
IF(#REF!+BJ100=2022,
IF(#REF!=1,"22-23/1",
IF(#REF!=2,"22-23/2",
IF(#REF!=3,"22-23/3",
IF(#REF!=4,"23-24/1",
IF(#REF!=5,"23-24/2",
IF(#REF!=6,"23-24/3","Hata12")))))),
IF(#REF!+BJ100=2023,
IF(#REF!=1,"23-24/1",
IF(#REF!=2,"23-24/2",
IF(#REF!=3,"23-24/3",
IF(#REF!=4,"24-25/1",
IF(#REF!=5,"24-25/2",
IF(#REF!=6,"24-25/3","Hata13")))))),
))))))))))))))
)</f>
        <v>#REF!</v>
      </c>
      <c r="G100" s="15"/>
      <c r="H100" s="14" t="s">
        <v>249</v>
      </c>
      <c r="I100" s="14">
        <v>3471661</v>
      </c>
      <c r="J100" s="14" t="s">
        <v>86</v>
      </c>
      <c r="S100" s="16">
        <v>2</v>
      </c>
      <c r="T100" s="14">
        <f>VLOOKUP($S100,[1]sistem!$I$3:$L$10,2,FALSE)</f>
        <v>0</v>
      </c>
      <c r="U100" s="14">
        <f>VLOOKUP($S100,[1]sistem!$I$3:$L$10,3,FALSE)</f>
        <v>2</v>
      </c>
      <c r="V100" s="14">
        <f>VLOOKUP($S100,[1]sistem!$I$3:$L$10,4,FALSE)</f>
        <v>1</v>
      </c>
      <c r="W100" s="14" t="e">
        <f>VLOOKUP($BB100,[1]sistem!$I$13:$L$14,2,FALSE)*#REF!</f>
        <v>#REF!</v>
      </c>
      <c r="X100" s="14" t="e">
        <f>VLOOKUP($BB100,[1]sistem!$I$13:$L$14,3,FALSE)*#REF!</f>
        <v>#REF!</v>
      </c>
      <c r="Y100" s="14" t="e">
        <f>VLOOKUP($BB100,[1]sistem!$I$13:$L$14,4,FALSE)*#REF!</f>
        <v>#REF!</v>
      </c>
      <c r="Z100" s="14" t="e">
        <f t="shared" si="13"/>
        <v>#REF!</v>
      </c>
      <c r="AA100" s="14" t="e">
        <f t="shared" si="13"/>
        <v>#REF!</v>
      </c>
      <c r="AB100" s="14" t="e">
        <f t="shared" si="13"/>
        <v>#REF!</v>
      </c>
      <c r="AC100" s="14" t="e">
        <f t="shared" si="14"/>
        <v>#REF!</v>
      </c>
      <c r="AD100" s="14">
        <f>VLOOKUP(BB100,[1]sistem!$I$18:$J$19,2,FALSE)</f>
        <v>14</v>
      </c>
      <c r="AE100" s="14">
        <v>0.25</v>
      </c>
      <c r="AF100" s="14">
        <f>VLOOKUP($S100,[1]sistem!$I$3:$M$10,5,FALSE)</f>
        <v>2</v>
      </c>
      <c r="AI100" s="14" t="e">
        <f>(#REF!+#REF!)*AD100</f>
        <v>#REF!</v>
      </c>
      <c r="AJ100" s="14">
        <f>VLOOKUP($S100,[1]sistem!$I$3:$N$10,6,FALSE)</f>
        <v>3</v>
      </c>
      <c r="AK100" s="14">
        <v>2</v>
      </c>
      <c r="AL100" s="14">
        <f t="shared" si="15"/>
        <v>6</v>
      </c>
      <c r="AM100" s="14">
        <f>VLOOKUP($BB100,[1]sistem!$I$18:$K$19,3,FALSE)</f>
        <v>14</v>
      </c>
      <c r="AN100" s="14" t="e">
        <f>AM100*#REF!</f>
        <v>#REF!</v>
      </c>
      <c r="AO100" s="14" t="e">
        <f t="shared" si="16"/>
        <v>#REF!</v>
      </c>
      <c r="AP100" s="14">
        <f t="shared" si="27"/>
        <v>25</v>
      </c>
      <c r="AQ100" s="14" t="e">
        <f t="shared" si="18"/>
        <v>#REF!</v>
      </c>
      <c r="AR100" s="14" t="e">
        <f>ROUND(AQ100-#REF!,0)</f>
        <v>#REF!</v>
      </c>
      <c r="AS100" s="14">
        <f>IF(BB100="s",IF(S100=0,0,
IF(S100=1,#REF!*4*4,
IF(S100=2,0,
IF(S100=3,#REF!*4*2,
IF(S100=4,0,
IF(S100=5,0,
IF(S100=6,0,
IF(S100=7,0)))))))),
IF(BB100="t",
IF(S100=0,0,
IF(S100=1,#REF!*4*4*0.8,
IF(S100=2,0,
IF(S100=3,#REF!*4*2*0.8,
IF(S100=4,0,
IF(S100=5,0,
IF(S100=6,0,
IF(S100=7,0))))))))))</f>
        <v>0</v>
      </c>
      <c r="AT100" s="14" t="e">
        <f>IF(BB100="s",
IF(S100=0,0,
IF(S100=1,0,
IF(S100=2,#REF!*4*2,
IF(S100=3,#REF!*4,
IF(S100=4,#REF!*4,
IF(S100=5,0,
IF(S100=6,0,
IF(S100=7,#REF!*4)))))))),
IF(BB100="t",
IF(S100=0,0,
IF(S100=1,0,
IF(S100=2,#REF!*4*2*0.8,
IF(S100=3,#REF!*4*0.8,
IF(S100=4,#REF!*4*0.8,
IF(S100=5,0,
IF(S100=6,0,
IF(S100=7,#REF!*4))))))))))</f>
        <v>#REF!</v>
      </c>
      <c r="AU100" s="14" t="e">
        <f>IF(BB100="s",
IF(S100=0,0,
IF(S100=1,#REF!*2,
IF(S100=2,#REF!*2,
IF(S100=3,#REF!*2,
IF(S100=4,#REF!*2,
IF(S100=5,#REF!*2,
IF(S100=6,#REF!*2,
IF(S100=7,#REF!*2)))))))),
IF(BB100="t",
IF(S100=0,#REF!*2*0.8,
IF(S100=1,#REF!*2*0.8,
IF(S100=2,#REF!*2*0.8,
IF(S100=3,#REF!*2*0.8,
IF(S100=4,#REF!*2*0.8,
IF(S100=5,#REF!*2*0.8,
IF(S100=6,#REF!*1*0.8,
IF(S100=7,#REF!*2))))))))))</f>
        <v>#REF!</v>
      </c>
      <c r="AV100" s="14" t="e">
        <f t="shared" si="19"/>
        <v>#REF!</v>
      </c>
      <c r="AW100" s="14" t="e">
        <f>IF(BB100="s",
IF(S100=0,0,
IF(S100=1,(14-2)*(#REF!+#REF!)/4*4,
IF(S100=2,(14-2)*(#REF!+#REF!)/4*2,
IF(S100=3,(14-2)*(#REF!+#REF!)/4*3,
IF(S100=4,(14-2)*(#REF!+#REF!)/4,
IF(S100=5,(14-2)*#REF!/4,
IF(S100=6,0,
IF(S100=7,(14)*#REF!)))))))),
IF(BB100="t",
IF(S100=0,0,
IF(S100=1,(11-2)*(#REF!+#REF!)/4*4,
IF(S100=2,(11-2)*(#REF!+#REF!)/4*2,
IF(S100=3,(11-2)*(#REF!+#REF!)/4*3,
IF(S100=4,(11-2)*(#REF!+#REF!)/4,
IF(S100=5,(11-2)*#REF!/4,
IF(S100=6,0,
IF(S100=7,(11)*#REF!))))))))))</f>
        <v>#REF!</v>
      </c>
      <c r="AX100" s="14" t="e">
        <f t="shared" si="20"/>
        <v>#REF!</v>
      </c>
      <c r="AY100" s="14">
        <f t="shared" si="21"/>
        <v>12</v>
      </c>
      <c r="AZ100" s="14">
        <f t="shared" si="22"/>
        <v>6</v>
      </c>
      <c r="BA100" s="14" t="e">
        <f t="shared" si="23"/>
        <v>#REF!</v>
      </c>
      <c r="BB100" s="14" t="s">
        <v>87</v>
      </c>
      <c r="BC100" s="14" t="e">
        <f>IF(BI100="A",0,IF(BB100="s",14*#REF!,IF(BB100="T",11*#REF!,"HATA")))</f>
        <v>#REF!</v>
      </c>
      <c r="BD100" s="14" t="e">
        <f t="shared" si="24"/>
        <v>#REF!</v>
      </c>
      <c r="BE100" s="14" t="e">
        <f t="shared" si="25"/>
        <v>#REF!</v>
      </c>
      <c r="BF100" s="14" t="e">
        <f>IF(BE100-#REF!=0,"DOĞRU","YANLIŞ")</f>
        <v>#REF!</v>
      </c>
      <c r="BG100" s="14" t="e">
        <f>#REF!-BE100</f>
        <v>#REF!</v>
      </c>
      <c r="BH100" s="14">
        <v>0</v>
      </c>
      <c r="BJ100" s="14">
        <v>0</v>
      </c>
      <c r="BL100" s="14">
        <v>2</v>
      </c>
      <c r="BN100" s="5" t="e">
        <f>#REF!*14</f>
        <v>#REF!</v>
      </c>
      <c r="BO100" s="6"/>
      <c r="BP100" s="7"/>
      <c r="BQ100" s="8"/>
      <c r="BR100" s="8"/>
      <c r="BS100" s="8"/>
      <c r="BT100" s="8"/>
      <c r="BU100" s="8"/>
      <c r="BV100" s="9"/>
      <c r="BW100" s="10"/>
      <c r="BX100" s="11"/>
      <c r="CE100" s="8"/>
      <c r="CF100" s="17"/>
      <c r="CG100" s="17"/>
      <c r="CH100" s="17"/>
      <c r="CI100" s="17"/>
    </row>
    <row r="101" spans="1:87" hidden="1" x14ac:dyDescent="0.25">
      <c r="A101" s="14" t="s">
        <v>254</v>
      </c>
      <c r="B101" s="14" t="s">
        <v>255</v>
      </c>
      <c r="C101" s="14" t="s">
        <v>255</v>
      </c>
      <c r="D101" s="15" t="s">
        <v>90</v>
      </c>
      <c r="E101" s="15" t="s">
        <v>90</v>
      </c>
      <c r="F101" s="15" t="e">
        <f>IF(BB101="S",
IF(#REF!+BJ101=2012,
IF(#REF!=1,"12-13/1",
IF(#REF!=2,"12-13/2",
IF(#REF!=3,"13-14/1",
IF(#REF!=4,"13-14/2","Hata1")))),
IF(#REF!+BJ101=2013,
IF(#REF!=1,"13-14/1",
IF(#REF!=2,"13-14/2",
IF(#REF!=3,"14-15/1",
IF(#REF!=4,"14-15/2","Hata2")))),
IF(#REF!+BJ101=2014,
IF(#REF!=1,"14-15/1",
IF(#REF!=2,"14-15/2",
IF(#REF!=3,"15-16/1",
IF(#REF!=4,"15-16/2","Hata3")))),
IF(#REF!+BJ101=2015,
IF(#REF!=1,"15-16/1",
IF(#REF!=2,"15-16/2",
IF(#REF!=3,"16-17/1",
IF(#REF!=4,"16-17/2","Hata4")))),
IF(#REF!+BJ101=2016,
IF(#REF!=1,"16-17/1",
IF(#REF!=2,"16-17/2",
IF(#REF!=3,"17-18/1",
IF(#REF!=4,"17-18/2","Hata5")))),
IF(#REF!+BJ101=2017,
IF(#REF!=1,"17-18/1",
IF(#REF!=2,"17-18/2",
IF(#REF!=3,"18-19/1",
IF(#REF!=4,"18-19/2","Hata6")))),
IF(#REF!+BJ101=2018,
IF(#REF!=1,"18-19/1",
IF(#REF!=2,"18-19/2",
IF(#REF!=3,"19-20/1",
IF(#REF!=4,"19-20/2","Hata7")))),
IF(#REF!+BJ101=2019,
IF(#REF!=1,"19-20/1",
IF(#REF!=2,"19-20/2",
IF(#REF!=3,"20-21/1",
IF(#REF!=4,"20-21/2","Hata8")))),
IF(#REF!+BJ101=2020,
IF(#REF!=1,"20-21/1",
IF(#REF!=2,"20-21/2",
IF(#REF!=3,"21-22/1",
IF(#REF!=4,"21-22/2","Hata9")))),
IF(#REF!+BJ101=2021,
IF(#REF!=1,"21-22/1",
IF(#REF!=2,"21-22/2",
IF(#REF!=3,"22-23/1",
IF(#REF!=4,"22-23/2","Hata10")))),
IF(#REF!+BJ101=2022,
IF(#REF!=1,"22-23/1",
IF(#REF!=2,"22-23/2",
IF(#REF!=3,"23-24/1",
IF(#REF!=4,"23-24/2","Hata11")))),
IF(#REF!+BJ101=2023,
IF(#REF!=1,"23-24/1",
IF(#REF!=2,"23-24/2",
IF(#REF!=3,"24-25/1",
IF(#REF!=4,"24-25/2","Hata12")))),
)))))))))))),
IF(BB101="T",
IF(#REF!+BJ101=2012,
IF(#REF!=1,"12-13/1",
IF(#REF!=2,"12-13/2",
IF(#REF!=3,"12-13/3",
IF(#REF!=4,"13-14/1",
IF(#REF!=5,"13-14/2",
IF(#REF!=6,"13-14/3","Hata1")))))),
IF(#REF!+BJ101=2013,
IF(#REF!=1,"13-14/1",
IF(#REF!=2,"13-14/2",
IF(#REF!=3,"13-14/3",
IF(#REF!=4,"14-15/1",
IF(#REF!=5,"14-15/2",
IF(#REF!=6,"14-15/3","Hata2")))))),
IF(#REF!+BJ101=2014,
IF(#REF!=1,"14-15/1",
IF(#REF!=2,"14-15/2",
IF(#REF!=3,"14-15/3",
IF(#REF!=4,"15-16/1",
IF(#REF!=5,"15-16/2",
IF(#REF!=6,"15-16/3","Hata3")))))),
IF(AND(#REF!+#REF!&gt;2014,#REF!+#REF!&lt;2015,BJ101=1),
IF(#REF!=0.1,"14-15/0.1",
IF(#REF!=0.2,"14-15/0.2",
IF(#REF!=0.3,"14-15/0.3","Hata4"))),
IF(#REF!+BJ101=2015,
IF(#REF!=1,"15-16/1",
IF(#REF!=2,"15-16/2",
IF(#REF!=3,"15-16/3",
IF(#REF!=4,"16-17/1",
IF(#REF!=5,"16-17/2",
IF(#REF!=6,"16-17/3","Hata5")))))),
IF(#REF!+BJ101=2016,
IF(#REF!=1,"16-17/1",
IF(#REF!=2,"16-17/2",
IF(#REF!=3,"16-17/3",
IF(#REF!=4,"17-18/1",
IF(#REF!=5,"17-18/2",
IF(#REF!=6,"17-18/3","Hata6")))))),
IF(#REF!+BJ101=2017,
IF(#REF!=1,"17-18/1",
IF(#REF!=2,"17-18/2",
IF(#REF!=3,"17-18/3",
IF(#REF!=4,"18-19/1",
IF(#REF!=5,"18-19/2",
IF(#REF!=6,"18-19/3","Hata7")))))),
IF(#REF!+BJ101=2018,
IF(#REF!=1,"18-19/1",
IF(#REF!=2,"18-19/2",
IF(#REF!=3,"18-19/3",
IF(#REF!=4,"19-20/1",
IF(#REF!=5," 19-20/2",
IF(#REF!=6,"19-20/3","Hata8")))))),
IF(#REF!+BJ101=2019,
IF(#REF!=1,"19-20/1",
IF(#REF!=2,"19-20/2",
IF(#REF!=3,"19-20/3",
IF(#REF!=4,"20-21/1",
IF(#REF!=5,"20-21/2",
IF(#REF!=6,"20-21/3","Hata9")))))),
IF(#REF!+BJ101=2020,
IF(#REF!=1,"20-21/1",
IF(#REF!=2,"20-21/2",
IF(#REF!=3,"20-21/3",
IF(#REF!=4,"21-22/1",
IF(#REF!=5,"21-22/2",
IF(#REF!=6,"21-22/3","Hata10")))))),
IF(#REF!+BJ101=2021,
IF(#REF!=1,"21-22/1",
IF(#REF!=2,"21-22/2",
IF(#REF!=3,"21-22/3",
IF(#REF!=4,"22-23/1",
IF(#REF!=5,"22-23/2",
IF(#REF!=6,"22-23/3","Hata11")))))),
IF(#REF!+BJ101=2022,
IF(#REF!=1,"22-23/1",
IF(#REF!=2,"22-23/2",
IF(#REF!=3,"22-23/3",
IF(#REF!=4,"23-24/1",
IF(#REF!=5,"23-24/2",
IF(#REF!=6,"23-24/3","Hata12")))))),
IF(#REF!+BJ101=2023,
IF(#REF!=1,"23-24/1",
IF(#REF!=2,"23-24/2",
IF(#REF!=3,"23-24/3",
IF(#REF!=4,"24-25/1",
IF(#REF!=5,"24-25/2",
IF(#REF!=6,"24-25/3","Hata13")))))),
))))))))))))))
)</f>
        <v>#REF!</v>
      </c>
      <c r="G101" s="15"/>
      <c r="H101" s="14" t="s">
        <v>249</v>
      </c>
      <c r="I101" s="14">
        <v>3471661</v>
      </c>
      <c r="J101" s="14" t="s">
        <v>86</v>
      </c>
      <c r="S101" s="16">
        <v>4</v>
      </c>
      <c r="T101" s="14">
        <f>VLOOKUP($S101,[1]sistem!$I$3:$L$10,2,FALSE)</f>
        <v>0</v>
      </c>
      <c r="U101" s="14">
        <f>VLOOKUP($S101,[1]sistem!$I$3:$L$10,3,FALSE)</f>
        <v>1</v>
      </c>
      <c r="V101" s="14">
        <f>VLOOKUP($S101,[1]sistem!$I$3:$L$10,4,FALSE)</f>
        <v>1</v>
      </c>
      <c r="W101" s="14" t="e">
        <f>VLOOKUP($BB101,[1]sistem!$I$13:$L$14,2,FALSE)*#REF!</f>
        <v>#REF!</v>
      </c>
      <c r="X101" s="14" t="e">
        <f>VLOOKUP($BB101,[1]sistem!$I$13:$L$14,3,FALSE)*#REF!</f>
        <v>#REF!</v>
      </c>
      <c r="Y101" s="14" t="e">
        <f>VLOOKUP($BB101,[1]sistem!$I$13:$L$14,4,FALSE)*#REF!</f>
        <v>#REF!</v>
      </c>
      <c r="Z101" s="14" t="e">
        <f t="shared" si="13"/>
        <v>#REF!</v>
      </c>
      <c r="AA101" s="14" t="e">
        <f t="shared" si="13"/>
        <v>#REF!</v>
      </c>
      <c r="AB101" s="14" t="e">
        <f t="shared" si="13"/>
        <v>#REF!</v>
      </c>
      <c r="AC101" s="14" t="e">
        <f t="shared" si="14"/>
        <v>#REF!</v>
      </c>
      <c r="AD101" s="14">
        <f>VLOOKUP(BB101,[1]sistem!$I$18:$J$19,2,FALSE)</f>
        <v>14</v>
      </c>
      <c r="AE101" s="14">
        <v>0.25</v>
      </c>
      <c r="AF101" s="14">
        <f>VLOOKUP($S101,[1]sistem!$I$3:$M$10,5,FALSE)</f>
        <v>1</v>
      </c>
      <c r="AG101" s="14">
        <v>3</v>
      </c>
      <c r="AI101" s="14">
        <f>AG101*AM101</f>
        <v>42</v>
      </c>
      <c r="AJ101" s="14">
        <f>VLOOKUP($S101,[1]sistem!$I$3:$N$10,6,FALSE)</f>
        <v>2</v>
      </c>
      <c r="AK101" s="14">
        <v>2</v>
      </c>
      <c r="AL101" s="14">
        <f t="shared" si="15"/>
        <v>4</v>
      </c>
      <c r="AM101" s="14">
        <f>VLOOKUP($BB101,[1]sistem!$I$18:$K$19,3,FALSE)</f>
        <v>14</v>
      </c>
      <c r="AN101" s="14" t="e">
        <f>AM101*#REF!</f>
        <v>#REF!</v>
      </c>
      <c r="AO101" s="14" t="e">
        <f t="shared" si="16"/>
        <v>#REF!</v>
      </c>
      <c r="AP101" s="14">
        <f t="shared" si="27"/>
        <v>25</v>
      </c>
      <c r="AQ101" s="14" t="e">
        <f t="shared" si="18"/>
        <v>#REF!</v>
      </c>
      <c r="AR101" s="14" t="e">
        <f>ROUND(AQ101-#REF!,0)</f>
        <v>#REF!</v>
      </c>
      <c r="AS101" s="14">
        <f>IF(BB101="s",IF(S101=0,0,
IF(S101=1,#REF!*4*4,
IF(S101=2,0,
IF(S101=3,#REF!*4*2,
IF(S101=4,0,
IF(S101=5,0,
IF(S101=6,0,
IF(S101=7,0)))))))),
IF(BB101="t",
IF(S101=0,0,
IF(S101=1,#REF!*4*4*0.8,
IF(S101=2,0,
IF(S101=3,#REF!*4*2*0.8,
IF(S101=4,0,
IF(S101=5,0,
IF(S101=6,0,
IF(S101=7,0))))))))))</f>
        <v>0</v>
      </c>
      <c r="AT101" s="14" t="e">
        <f>IF(BB101="s",
IF(S101=0,0,
IF(S101=1,0,
IF(S101=2,#REF!*4*2,
IF(S101=3,#REF!*4,
IF(S101=4,#REF!*4,
IF(S101=5,0,
IF(S101=6,0,
IF(S101=7,#REF!*4)))))))),
IF(BB101="t",
IF(S101=0,0,
IF(S101=1,0,
IF(S101=2,#REF!*4*2*0.8,
IF(S101=3,#REF!*4*0.8,
IF(S101=4,#REF!*4*0.8,
IF(S101=5,0,
IF(S101=6,0,
IF(S101=7,#REF!*4))))))))))</f>
        <v>#REF!</v>
      </c>
      <c r="AU101" s="14" t="e">
        <f>IF(BB101="s",
IF(S101=0,0,
IF(S101=1,#REF!*2,
IF(S101=2,#REF!*2,
IF(S101=3,#REF!*2,
IF(S101=4,#REF!*2,
IF(S101=5,#REF!*2,
IF(S101=6,#REF!*2,
IF(S101=7,#REF!*2)))))))),
IF(BB101="t",
IF(S101=0,#REF!*2*0.8,
IF(S101=1,#REF!*2*0.8,
IF(S101=2,#REF!*2*0.8,
IF(S101=3,#REF!*2*0.8,
IF(S101=4,#REF!*2*0.8,
IF(S101=5,#REF!*2*0.8,
IF(S101=6,#REF!*1*0.8,
IF(S101=7,#REF!*2))))))))))</f>
        <v>#REF!</v>
      </c>
      <c r="AV101" s="14" t="e">
        <f t="shared" si="19"/>
        <v>#REF!</v>
      </c>
      <c r="AW101" s="14" t="e">
        <f>IF(BB101="s",
IF(S101=0,0,
IF(S101=1,(14-2)*(#REF!+#REF!)/4*4,
IF(S101=2,(14-2)*(#REF!+#REF!)/4*2,
IF(S101=3,(14-2)*(#REF!+#REF!)/4*3,
IF(S101=4,(14-2)*(#REF!+#REF!)/4,
IF(S101=5,(14-2)*#REF!/4,
IF(S101=6,0,
IF(S101=7,(14)*#REF!)))))))),
IF(BB101="t",
IF(S101=0,0,
IF(S101=1,(11-2)*(#REF!+#REF!)/4*4,
IF(S101=2,(11-2)*(#REF!+#REF!)/4*2,
IF(S101=3,(11-2)*(#REF!+#REF!)/4*3,
IF(S101=4,(11-2)*(#REF!+#REF!)/4,
IF(S101=5,(11-2)*#REF!/4,
IF(S101=6,0,
IF(S101=7,(11)*#REF!))))))))))</f>
        <v>#REF!</v>
      </c>
      <c r="AX101" s="14" t="e">
        <f t="shared" si="20"/>
        <v>#REF!</v>
      </c>
      <c r="AY101" s="14">
        <f t="shared" si="21"/>
        <v>8</v>
      </c>
      <c r="AZ101" s="14">
        <f t="shared" si="22"/>
        <v>4</v>
      </c>
      <c r="BA101" s="14" t="e">
        <f t="shared" si="23"/>
        <v>#REF!</v>
      </c>
      <c r="BB101" s="14" t="s">
        <v>87</v>
      </c>
      <c r="BC101" s="14" t="e">
        <f>IF(BI101="A",0,IF(BB101="s",14*#REF!,IF(BB101="T",11*#REF!,"HATA")))</f>
        <v>#REF!</v>
      </c>
      <c r="BD101" s="14" t="e">
        <f t="shared" si="24"/>
        <v>#REF!</v>
      </c>
      <c r="BE101" s="14" t="e">
        <f t="shared" si="25"/>
        <v>#REF!</v>
      </c>
      <c r="BF101" s="14" t="e">
        <f>IF(BE101-#REF!=0,"DOĞRU","YANLIŞ")</f>
        <v>#REF!</v>
      </c>
      <c r="BG101" s="14" t="e">
        <f>#REF!-BE101</f>
        <v>#REF!</v>
      </c>
      <c r="BH101" s="14">
        <v>0</v>
      </c>
      <c r="BJ101" s="14">
        <v>0</v>
      </c>
      <c r="BL101" s="14">
        <v>4</v>
      </c>
      <c r="BN101" s="5" t="e">
        <f>#REF!*14</f>
        <v>#REF!</v>
      </c>
      <c r="BO101" s="6"/>
      <c r="BP101" s="7"/>
      <c r="BQ101" s="8"/>
      <c r="BR101" s="8"/>
      <c r="BS101" s="8"/>
      <c r="BT101" s="8"/>
      <c r="BU101" s="8"/>
      <c r="BV101" s="9"/>
      <c r="BW101" s="10"/>
      <c r="BX101" s="11"/>
      <c r="CE101" s="8"/>
      <c r="CF101" s="17"/>
      <c r="CG101" s="17"/>
      <c r="CH101" s="17"/>
      <c r="CI101" s="17"/>
    </row>
    <row r="102" spans="1:87" hidden="1" x14ac:dyDescent="0.25">
      <c r="A102" s="14" t="s">
        <v>256</v>
      </c>
      <c r="B102" s="14" t="s">
        <v>257</v>
      </c>
      <c r="C102" s="14" t="s">
        <v>257</v>
      </c>
      <c r="D102" s="15" t="s">
        <v>90</v>
      </c>
      <c r="E102" s="15" t="s">
        <v>90</v>
      </c>
      <c r="F102" s="15" t="e">
        <f>IF(BB102="S",
IF(#REF!+BJ102=2012,
IF(#REF!=1,"12-13/1",
IF(#REF!=2,"12-13/2",
IF(#REF!=3,"13-14/1",
IF(#REF!=4,"13-14/2","Hata1")))),
IF(#REF!+BJ102=2013,
IF(#REF!=1,"13-14/1",
IF(#REF!=2,"13-14/2",
IF(#REF!=3,"14-15/1",
IF(#REF!=4,"14-15/2","Hata2")))),
IF(#REF!+BJ102=2014,
IF(#REF!=1,"14-15/1",
IF(#REF!=2,"14-15/2",
IF(#REF!=3,"15-16/1",
IF(#REF!=4,"15-16/2","Hata3")))),
IF(#REF!+BJ102=2015,
IF(#REF!=1,"15-16/1",
IF(#REF!=2,"15-16/2",
IF(#REF!=3,"16-17/1",
IF(#REF!=4,"16-17/2","Hata4")))),
IF(#REF!+BJ102=2016,
IF(#REF!=1,"16-17/1",
IF(#REF!=2,"16-17/2",
IF(#REF!=3,"17-18/1",
IF(#REF!=4,"17-18/2","Hata5")))),
IF(#REF!+BJ102=2017,
IF(#REF!=1,"17-18/1",
IF(#REF!=2,"17-18/2",
IF(#REF!=3,"18-19/1",
IF(#REF!=4,"18-19/2","Hata6")))),
IF(#REF!+BJ102=2018,
IF(#REF!=1,"18-19/1",
IF(#REF!=2,"18-19/2",
IF(#REF!=3,"19-20/1",
IF(#REF!=4,"19-20/2","Hata7")))),
IF(#REF!+BJ102=2019,
IF(#REF!=1,"19-20/1",
IF(#REF!=2,"19-20/2",
IF(#REF!=3,"20-21/1",
IF(#REF!=4,"20-21/2","Hata8")))),
IF(#REF!+BJ102=2020,
IF(#REF!=1,"20-21/1",
IF(#REF!=2,"20-21/2",
IF(#REF!=3,"21-22/1",
IF(#REF!=4,"21-22/2","Hata9")))),
IF(#REF!+BJ102=2021,
IF(#REF!=1,"21-22/1",
IF(#REF!=2,"21-22/2",
IF(#REF!=3,"22-23/1",
IF(#REF!=4,"22-23/2","Hata10")))),
IF(#REF!+BJ102=2022,
IF(#REF!=1,"22-23/1",
IF(#REF!=2,"22-23/2",
IF(#REF!=3,"23-24/1",
IF(#REF!=4,"23-24/2","Hata11")))),
IF(#REF!+BJ102=2023,
IF(#REF!=1,"23-24/1",
IF(#REF!=2,"23-24/2",
IF(#REF!=3,"24-25/1",
IF(#REF!=4,"24-25/2","Hata12")))),
)))))))))))),
IF(BB102="T",
IF(#REF!+BJ102=2012,
IF(#REF!=1,"12-13/1",
IF(#REF!=2,"12-13/2",
IF(#REF!=3,"12-13/3",
IF(#REF!=4,"13-14/1",
IF(#REF!=5,"13-14/2",
IF(#REF!=6,"13-14/3","Hata1")))))),
IF(#REF!+BJ102=2013,
IF(#REF!=1,"13-14/1",
IF(#REF!=2,"13-14/2",
IF(#REF!=3,"13-14/3",
IF(#REF!=4,"14-15/1",
IF(#REF!=5,"14-15/2",
IF(#REF!=6,"14-15/3","Hata2")))))),
IF(#REF!+BJ102=2014,
IF(#REF!=1,"14-15/1",
IF(#REF!=2,"14-15/2",
IF(#REF!=3,"14-15/3",
IF(#REF!=4,"15-16/1",
IF(#REF!=5,"15-16/2",
IF(#REF!=6,"15-16/3","Hata3")))))),
IF(AND(#REF!+#REF!&gt;2014,#REF!+#REF!&lt;2015,BJ102=1),
IF(#REF!=0.1,"14-15/0.1",
IF(#REF!=0.2,"14-15/0.2",
IF(#REF!=0.3,"14-15/0.3","Hata4"))),
IF(#REF!+BJ102=2015,
IF(#REF!=1,"15-16/1",
IF(#REF!=2,"15-16/2",
IF(#REF!=3,"15-16/3",
IF(#REF!=4,"16-17/1",
IF(#REF!=5,"16-17/2",
IF(#REF!=6,"16-17/3","Hata5")))))),
IF(#REF!+BJ102=2016,
IF(#REF!=1,"16-17/1",
IF(#REF!=2,"16-17/2",
IF(#REF!=3,"16-17/3",
IF(#REF!=4,"17-18/1",
IF(#REF!=5,"17-18/2",
IF(#REF!=6,"17-18/3","Hata6")))))),
IF(#REF!+BJ102=2017,
IF(#REF!=1,"17-18/1",
IF(#REF!=2,"17-18/2",
IF(#REF!=3,"17-18/3",
IF(#REF!=4,"18-19/1",
IF(#REF!=5,"18-19/2",
IF(#REF!=6,"18-19/3","Hata7")))))),
IF(#REF!+BJ102=2018,
IF(#REF!=1,"18-19/1",
IF(#REF!=2,"18-19/2",
IF(#REF!=3,"18-19/3",
IF(#REF!=4,"19-20/1",
IF(#REF!=5," 19-20/2",
IF(#REF!=6,"19-20/3","Hata8")))))),
IF(#REF!+BJ102=2019,
IF(#REF!=1,"19-20/1",
IF(#REF!=2,"19-20/2",
IF(#REF!=3,"19-20/3",
IF(#REF!=4,"20-21/1",
IF(#REF!=5,"20-21/2",
IF(#REF!=6,"20-21/3","Hata9")))))),
IF(#REF!+BJ102=2020,
IF(#REF!=1,"20-21/1",
IF(#REF!=2,"20-21/2",
IF(#REF!=3,"20-21/3",
IF(#REF!=4,"21-22/1",
IF(#REF!=5,"21-22/2",
IF(#REF!=6,"21-22/3","Hata10")))))),
IF(#REF!+BJ102=2021,
IF(#REF!=1,"21-22/1",
IF(#REF!=2,"21-22/2",
IF(#REF!=3,"21-22/3",
IF(#REF!=4,"22-23/1",
IF(#REF!=5,"22-23/2",
IF(#REF!=6,"22-23/3","Hata11")))))),
IF(#REF!+BJ102=2022,
IF(#REF!=1,"22-23/1",
IF(#REF!=2,"22-23/2",
IF(#REF!=3,"22-23/3",
IF(#REF!=4,"23-24/1",
IF(#REF!=5,"23-24/2",
IF(#REF!=6,"23-24/3","Hata12")))))),
IF(#REF!+BJ102=2023,
IF(#REF!=1,"23-24/1",
IF(#REF!=2,"23-24/2",
IF(#REF!=3,"23-24/3",
IF(#REF!=4,"24-25/1",
IF(#REF!=5,"24-25/2",
IF(#REF!=6,"24-25/3","Hata13")))))),
))))))))))))))
)</f>
        <v>#REF!</v>
      </c>
      <c r="G102" s="15"/>
      <c r="H102" s="14" t="s">
        <v>249</v>
      </c>
      <c r="I102" s="14">
        <v>3471661</v>
      </c>
      <c r="J102" s="14" t="s">
        <v>86</v>
      </c>
      <c r="S102" s="16">
        <v>4</v>
      </c>
      <c r="T102" s="14">
        <f>VLOOKUP($S102,[1]sistem!$I$3:$L$10,2,FALSE)</f>
        <v>0</v>
      </c>
      <c r="U102" s="14">
        <f>VLOOKUP($S102,[1]sistem!$I$3:$L$10,3,FALSE)</f>
        <v>1</v>
      </c>
      <c r="V102" s="14">
        <f>VLOOKUP($S102,[1]sistem!$I$3:$L$10,4,FALSE)</f>
        <v>1</v>
      </c>
      <c r="W102" s="14" t="e">
        <f>VLOOKUP($BB102,[1]sistem!$I$13:$L$14,2,FALSE)*#REF!</f>
        <v>#REF!</v>
      </c>
      <c r="X102" s="14" t="e">
        <f>VLOOKUP($BB102,[1]sistem!$I$13:$L$14,3,FALSE)*#REF!</f>
        <v>#REF!</v>
      </c>
      <c r="Y102" s="14" t="e">
        <f>VLOOKUP($BB102,[1]sistem!$I$13:$L$14,4,FALSE)*#REF!</f>
        <v>#REF!</v>
      </c>
      <c r="Z102" s="14" t="e">
        <f t="shared" si="13"/>
        <v>#REF!</v>
      </c>
      <c r="AA102" s="14" t="e">
        <f t="shared" si="13"/>
        <v>#REF!</v>
      </c>
      <c r="AB102" s="14" t="e">
        <f t="shared" si="13"/>
        <v>#REF!</v>
      </c>
      <c r="AC102" s="14" t="e">
        <f t="shared" si="14"/>
        <v>#REF!</v>
      </c>
      <c r="AD102" s="14">
        <f>VLOOKUP(BB102,[1]sistem!$I$18:$J$19,2,FALSE)</f>
        <v>14</v>
      </c>
      <c r="AE102" s="14">
        <v>6.25</v>
      </c>
      <c r="AF102" s="14">
        <f>VLOOKUP($S102,[1]sistem!$I$3:$M$10,5,FALSE)</f>
        <v>1</v>
      </c>
      <c r="AG102" s="14">
        <v>4</v>
      </c>
      <c r="AI102" s="14">
        <f>AG102*AM102</f>
        <v>56</v>
      </c>
      <c r="AJ102" s="14">
        <f>VLOOKUP($S102,[1]sistem!$I$3:$N$10,6,FALSE)</f>
        <v>2</v>
      </c>
      <c r="AK102" s="14">
        <v>2</v>
      </c>
      <c r="AL102" s="14">
        <f t="shared" si="15"/>
        <v>4</v>
      </c>
      <c r="AM102" s="14">
        <f>VLOOKUP($BB102,[1]sistem!$I$18:$K$19,3,FALSE)</f>
        <v>14</v>
      </c>
      <c r="AN102" s="14" t="e">
        <f>AM102*#REF!</f>
        <v>#REF!</v>
      </c>
      <c r="AO102" s="14" t="e">
        <f t="shared" si="16"/>
        <v>#REF!</v>
      </c>
      <c r="AP102" s="14">
        <f t="shared" si="27"/>
        <v>25</v>
      </c>
      <c r="AQ102" s="14" t="e">
        <f t="shared" si="18"/>
        <v>#REF!</v>
      </c>
      <c r="AR102" s="14" t="e">
        <f>ROUND(AQ102-#REF!,0)</f>
        <v>#REF!</v>
      </c>
      <c r="AS102" s="14">
        <f>IF(BB102="s",IF(S102=0,0,
IF(S102=1,#REF!*4*4,
IF(S102=2,0,
IF(S102=3,#REF!*4*2,
IF(S102=4,0,
IF(S102=5,0,
IF(S102=6,0,
IF(S102=7,0)))))))),
IF(BB102="t",
IF(S102=0,0,
IF(S102=1,#REF!*4*4*0.8,
IF(S102=2,0,
IF(S102=3,#REF!*4*2*0.8,
IF(S102=4,0,
IF(S102=5,0,
IF(S102=6,0,
IF(S102=7,0))))))))))</f>
        <v>0</v>
      </c>
      <c r="AT102" s="14" t="e">
        <f>IF(BB102="s",
IF(S102=0,0,
IF(S102=1,0,
IF(S102=2,#REF!*4*2,
IF(S102=3,#REF!*4,
IF(S102=4,#REF!*4,
IF(S102=5,0,
IF(S102=6,0,
IF(S102=7,#REF!*4)))))))),
IF(BB102="t",
IF(S102=0,0,
IF(S102=1,0,
IF(S102=2,#REF!*4*2*0.8,
IF(S102=3,#REF!*4*0.8,
IF(S102=4,#REF!*4*0.8,
IF(S102=5,0,
IF(S102=6,0,
IF(S102=7,#REF!*4))))))))))</f>
        <v>#REF!</v>
      </c>
      <c r="AU102" s="14" t="e">
        <f>IF(BB102="s",
IF(S102=0,0,
IF(S102=1,#REF!*2,
IF(S102=2,#REF!*2,
IF(S102=3,#REF!*2,
IF(S102=4,#REF!*2,
IF(S102=5,#REF!*2,
IF(S102=6,#REF!*2,
IF(S102=7,#REF!*2)))))))),
IF(BB102="t",
IF(S102=0,#REF!*2*0.8,
IF(S102=1,#REF!*2*0.8,
IF(S102=2,#REF!*2*0.8,
IF(S102=3,#REF!*2*0.8,
IF(S102=4,#REF!*2*0.8,
IF(S102=5,#REF!*2*0.8,
IF(S102=6,#REF!*1*0.8,
IF(S102=7,#REF!*2))))))))))</f>
        <v>#REF!</v>
      </c>
      <c r="AV102" s="14" t="e">
        <f t="shared" si="19"/>
        <v>#REF!</v>
      </c>
      <c r="AW102" s="14" t="e">
        <f>IF(BB102="s",
IF(S102=0,0,
IF(S102=1,(14-2)*(#REF!+#REF!)/4*4,
IF(S102=2,(14-2)*(#REF!+#REF!)/4*2,
IF(S102=3,(14-2)*(#REF!+#REF!)/4*3,
IF(S102=4,(14-2)*(#REF!+#REF!)/4,
IF(S102=5,(14-2)*#REF!/4,
IF(S102=6,0,
IF(S102=7,(14)*#REF!)))))))),
IF(BB102="t",
IF(S102=0,0,
IF(S102=1,(11-2)*(#REF!+#REF!)/4*4,
IF(S102=2,(11-2)*(#REF!+#REF!)/4*2,
IF(S102=3,(11-2)*(#REF!+#REF!)/4*3,
IF(S102=4,(11-2)*(#REF!+#REF!)/4,
IF(S102=5,(11-2)*#REF!/4,
IF(S102=6,0,
IF(S102=7,(11)*#REF!))))))))))</f>
        <v>#REF!</v>
      </c>
      <c r="AX102" s="14" t="e">
        <f t="shared" si="20"/>
        <v>#REF!</v>
      </c>
      <c r="AY102" s="14">
        <f t="shared" si="21"/>
        <v>8</v>
      </c>
      <c r="AZ102" s="14">
        <f t="shared" si="22"/>
        <v>4</v>
      </c>
      <c r="BA102" s="14" t="e">
        <f t="shared" si="23"/>
        <v>#REF!</v>
      </c>
      <c r="BB102" s="14" t="s">
        <v>87</v>
      </c>
      <c r="BC102" s="14" t="e">
        <f>IF(BI102="A",0,IF(BB102="s",14*#REF!,IF(BB102="T",11*#REF!,"HATA")))</f>
        <v>#REF!</v>
      </c>
      <c r="BD102" s="14" t="e">
        <f t="shared" si="24"/>
        <v>#REF!</v>
      </c>
      <c r="BE102" s="14" t="e">
        <f t="shared" si="25"/>
        <v>#REF!</v>
      </c>
      <c r="BF102" s="14" t="e">
        <f>IF(BE102-#REF!=0,"DOĞRU","YANLIŞ")</f>
        <v>#REF!</v>
      </c>
      <c r="BG102" s="14" t="e">
        <f>#REF!-BE102</f>
        <v>#REF!</v>
      </c>
      <c r="BH102" s="14">
        <v>0</v>
      </c>
      <c r="BJ102" s="14">
        <v>0</v>
      </c>
      <c r="BL102" s="14">
        <v>4</v>
      </c>
      <c r="BN102" s="5" t="e">
        <f>#REF!*14</f>
        <v>#REF!</v>
      </c>
      <c r="BO102" s="6"/>
      <c r="BP102" s="7"/>
      <c r="BQ102" s="8"/>
      <c r="BR102" s="8"/>
      <c r="BS102" s="8"/>
      <c r="BT102" s="8"/>
      <c r="BU102" s="8"/>
      <c r="BV102" s="9"/>
      <c r="BW102" s="10"/>
      <c r="BX102" s="11"/>
      <c r="CE102" s="8"/>
      <c r="CF102" s="17"/>
      <c r="CG102" s="17"/>
      <c r="CH102" s="17"/>
      <c r="CI102" s="17"/>
    </row>
    <row r="103" spans="1:87" hidden="1" x14ac:dyDescent="0.25">
      <c r="A103" s="14" t="s">
        <v>131</v>
      </c>
      <c r="B103" s="14" t="s">
        <v>132</v>
      </c>
      <c r="C103" s="14" t="s">
        <v>132</v>
      </c>
      <c r="D103" s="15" t="s">
        <v>90</v>
      </c>
      <c r="E103" s="15" t="s">
        <v>90</v>
      </c>
      <c r="F103" s="15" t="e">
        <f>IF(BB103="S",
IF(#REF!+BJ103=2012,
IF(#REF!=1,"12-13/1",
IF(#REF!=2,"12-13/2",
IF(#REF!=3,"13-14/1",
IF(#REF!=4,"13-14/2","Hata1")))),
IF(#REF!+BJ103=2013,
IF(#REF!=1,"13-14/1",
IF(#REF!=2,"13-14/2",
IF(#REF!=3,"14-15/1",
IF(#REF!=4,"14-15/2","Hata2")))),
IF(#REF!+BJ103=2014,
IF(#REF!=1,"14-15/1",
IF(#REF!=2,"14-15/2",
IF(#REF!=3,"15-16/1",
IF(#REF!=4,"15-16/2","Hata3")))),
IF(#REF!+BJ103=2015,
IF(#REF!=1,"15-16/1",
IF(#REF!=2,"15-16/2",
IF(#REF!=3,"16-17/1",
IF(#REF!=4,"16-17/2","Hata4")))),
IF(#REF!+BJ103=2016,
IF(#REF!=1,"16-17/1",
IF(#REF!=2,"16-17/2",
IF(#REF!=3,"17-18/1",
IF(#REF!=4,"17-18/2","Hata5")))),
IF(#REF!+BJ103=2017,
IF(#REF!=1,"17-18/1",
IF(#REF!=2,"17-18/2",
IF(#REF!=3,"18-19/1",
IF(#REF!=4,"18-19/2","Hata6")))),
IF(#REF!+BJ103=2018,
IF(#REF!=1,"18-19/1",
IF(#REF!=2,"18-19/2",
IF(#REF!=3,"19-20/1",
IF(#REF!=4,"19-20/2","Hata7")))),
IF(#REF!+BJ103=2019,
IF(#REF!=1,"19-20/1",
IF(#REF!=2,"19-20/2",
IF(#REF!=3,"20-21/1",
IF(#REF!=4,"20-21/2","Hata8")))),
IF(#REF!+BJ103=2020,
IF(#REF!=1,"20-21/1",
IF(#REF!=2,"20-21/2",
IF(#REF!=3,"21-22/1",
IF(#REF!=4,"21-22/2","Hata9")))),
IF(#REF!+BJ103=2021,
IF(#REF!=1,"21-22/1",
IF(#REF!=2,"21-22/2",
IF(#REF!=3,"22-23/1",
IF(#REF!=4,"22-23/2","Hata10")))),
IF(#REF!+BJ103=2022,
IF(#REF!=1,"22-23/1",
IF(#REF!=2,"22-23/2",
IF(#REF!=3,"23-24/1",
IF(#REF!=4,"23-24/2","Hata11")))),
IF(#REF!+BJ103=2023,
IF(#REF!=1,"23-24/1",
IF(#REF!=2,"23-24/2",
IF(#REF!=3,"24-25/1",
IF(#REF!=4,"24-25/2","Hata12")))),
)))))))))))),
IF(BB103="T",
IF(#REF!+BJ103=2012,
IF(#REF!=1,"12-13/1",
IF(#REF!=2,"12-13/2",
IF(#REF!=3,"12-13/3",
IF(#REF!=4,"13-14/1",
IF(#REF!=5,"13-14/2",
IF(#REF!=6,"13-14/3","Hata1")))))),
IF(#REF!+BJ103=2013,
IF(#REF!=1,"13-14/1",
IF(#REF!=2,"13-14/2",
IF(#REF!=3,"13-14/3",
IF(#REF!=4,"14-15/1",
IF(#REF!=5,"14-15/2",
IF(#REF!=6,"14-15/3","Hata2")))))),
IF(#REF!+BJ103=2014,
IF(#REF!=1,"14-15/1",
IF(#REF!=2,"14-15/2",
IF(#REF!=3,"14-15/3",
IF(#REF!=4,"15-16/1",
IF(#REF!=5,"15-16/2",
IF(#REF!=6,"15-16/3","Hata3")))))),
IF(AND(#REF!+#REF!&gt;2014,#REF!+#REF!&lt;2015,BJ103=1),
IF(#REF!=0.1,"14-15/0.1",
IF(#REF!=0.2,"14-15/0.2",
IF(#REF!=0.3,"14-15/0.3","Hata4"))),
IF(#REF!+BJ103=2015,
IF(#REF!=1,"15-16/1",
IF(#REF!=2,"15-16/2",
IF(#REF!=3,"15-16/3",
IF(#REF!=4,"16-17/1",
IF(#REF!=5,"16-17/2",
IF(#REF!=6,"16-17/3","Hata5")))))),
IF(#REF!+BJ103=2016,
IF(#REF!=1,"16-17/1",
IF(#REF!=2,"16-17/2",
IF(#REF!=3,"16-17/3",
IF(#REF!=4,"17-18/1",
IF(#REF!=5,"17-18/2",
IF(#REF!=6,"17-18/3","Hata6")))))),
IF(#REF!+BJ103=2017,
IF(#REF!=1,"17-18/1",
IF(#REF!=2,"17-18/2",
IF(#REF!=3,"17-18/3",
IF(#REF!=4,"18-19/1",
IF(#REF!=5,"18-19/2",
IF(#REF!=6,"18-19/3","Hata7")))))),
IF(#REF!+BJ103=2018,
IF(#REF!=1,"18-19/1",
IF(#REF!=2,"18-19/2",
IF(#REF!=3,"18-19/3",
IF(#REF!=4,"19-20/1",
IF(#REF!=5," 19-20/2",
IF(#REF!=6,"19-20/3","Hata8")))))),
IF(#REF!+BJ103=2019,
IF(#REF!=1,"19-20/1",
IF(#REF!=2,"19-20/2",
IF(#REF!=3,"19-20/3",
IF(#REF!=4,"20-21/1",
IF(#REF!=5,"20-21/2",
IF(#REF!=6,"20-21/3","Hata9")))))),
IF(#REF!+BJ103=2020,
IF(#REF!=1,"20-21/1",
IF(#REF!=2,"20-21/2",
IF(#REF!=3,"20-21/3",
IF(#REF!=4,"21-22/1",
IF(#REF!=5,"21-22/2",
IF(#REF!=6,"21-22/3","Hata10")))))),
IF(#REF!+BJ103=2021,
IF(#REF!=1,"21-22/1",
IF(#REF!=2,"21-22/2",
IF(#REF!=3,"21-22/3",
IF(#REF!=4,"22-23/1",
IF(#REF!=5,"22-23/2",
IF(#REF!=6,"22-23/3","Hata11")))))),
IF(#REF!+BJ103=2022,
IF(#REF!=1,"22-23/1",
IF(#REF!=2,"22-23/2",
IF(#REF!=3,"22-23/3",
IF(#REF!=4,"23-24/1",
IF(#REF!=5,"23-24/2",
IF(#REF!=6,"23-24/3","Hata12")))))),
IF(#REF!+BJ103=2023,
IF(#REF!=1,"23-24/1",
IF(#REF!=2,"23-24/2",
IF(#REF!=3,"23-24/3",
IF(#REF!=4,"24-25/1",
IF(#REF!=5,"24-25/2",
IF(#REF!=6,"24-25/3","Hata13")))))),
))))))))))))))
)</f>
        <v>#REF!</v>
      </c>
      <c r="G103" s="15"/>
      <c r="H103" s="14" t="s">
        <v>249</v>
      </c>
      <c r="I103" s="14">
        <v>3471661</v>
      </c>
      <c r="J103" s="14" t="s">
        <v>86</v>
      </c>
      <c r="Q103" s="14" t="s">
        <v>133</v>
      </c>
      <c r="R103" s="14" t="s">
        <v>133</v>
      </c>
      <c r="S103" s="16">
        <v>7</v>
      </c>
      <c r="T103" s="14">
        <f>VLOOKUP($S103,[1]sistem!$I$3:$L$10,2,FALSE)</f>
        <v>0</v>
      </c>
      <c r="U103" s="14">
        <f>VLOOKUP($S103,[1]sistem!$I$3:$L$10,3,FALSE)</f>
        <v>1</v>
      </c>
      <c r="V103" s="14">
        <f>VLOOKUP($S103,[1]sistem!$I$3:$L$10,4,FALSE)</f>
        <v>1</v>
      </c>
      <c r="W103" s="14" t="e">
        <f>VLOOKUP($BB103,[1]sistem!$I$13:$L$14,2,FALSE)*#REF!</f>
        <v>#REF!</v>
      </c>
      <c r="X103" s="14" t="e">
        <f>VLOOKUP($BB103,[1]sistem!$I$13:$L$14,3,FALSE)*#REF!</f>
        <v>#REF!</v>
      </c>
      <c r="Y103" s="14" t="e">
        <f>VLOOKUP($BB103,[1]sistem!$I$13:$L$14,4,FALSE)*#REF!</f>
        <v>#REF!</v>
      </c>
      <c r="Z103" s="14" t="e">
        <f t="shared" si="13"/>
        <v>#REF!</v>
      </c>
      <c r="AA103" s="14" t="e">
        <f t="shared" si="13"/>
        <v>#REF!</v>
      </c>
      <c r="AB103" s="14" t="e">
        <f t="shared" si="13"/>
        <v>#REF!</v>
      </c>
      <c r="AC103" s="14" t="e">
        <f t="shared" si="14"/>
        <v>#REF!</v>
      </c>
      <c r="AD103" s="14">
        <f>VLOOKUP(BB103,[1]sistem!$I$18:$J$19,2,FALSE)</f>
        <v>14</v>
      </c>
      <c r="AE103" s="14">
        <v>0.25</v>
      </c>
      <c r="AF103" s="14">
        <f>VLOOKUP($S103,[1]sistem!$I$3:$M$10,5,FALSE)</f>
        <v>1</v>
      </c>
      <c r="AI103" s="14" t="e">
        <f>(#REF!+#REF!)*AD103</f>
        <v>#REF!</v>
      </c>
      <c r="AJ103" s="14">
        <f>VLOOKUP($S103,[1]sistem!$I$3:$N$10,6,FALSE)</f>
        <v>2</v>
      </c>
      <c r="AK103" s="14">
        <v>2</v>
      </c>
      <c r="AL103" s="14">
        <f t="shared" si="15"/>
        <v>4</v>
      </c>
      <c r="AM103" s="14">
        <f>VLOOKUP($BB103,[1]sistem!$I$18:$K$19,3,FALSE)</f>
        <v>14</v>
      </c>
      <c r="AN103" s="14" t="e">
        <f>AM103*#REF!</f>
        <v>#REF!</v>
      </c>
      <c r="AO103" s="14" t="e">
        <f t="shared" si="16"/>
        <v>#REF!</v>
      </c>
      <c r="AP103" s="14">
        <f t="shared" si="27"/>
        <v>25</v>
      </c>
      <c r="AQ103" s="14" t="e">
        <f t="shared" si="18"/>
        <v>#REF!</v>
      </c>
      <c r="AR103" s="14" t="e">
        <f>ROUND(AQ103-#REF!,0)</f>
        <v>#REF!</v>
      </c>
      <c r="AS103" s="14">
        <f>IF(BB103="s",IF(S103=0,0,
IF(S103=1,#REF!*4*4,
IF(S103=2,0,
IF(S103=3,#REF!*4*2,
IF(S103=4,0,
IF(S103=5,0,
IF(S103=6,0,
IF(S103=7,0)))))))),
IF(BB103="t",
IF(S103=0,0,
IF(S103=1,#REF!*4*4*0.8,
IF(S103=2,0,
IF(S103=3,#REF!*4*2*0.8,
IF(S103=4,0,
IF(S103=5,0,
IF(S103=6,0,
IF(S103=7,0))))))))))</f>
        <v>0</v>
      </c>
      <c r="AT103" s="14" t="e">
        <f>IF(BB103="s",
IF(S103=0,0,
IF(S103=1,0,
IF(S103=2,#REF!*4*2,
IF(S103=3,#REF!*4,
IF(S103=4,#REF!*4,
IF(S103=5,0,
IF(S103=6,0,
IF(S103=7,#REF!*4)))))))),
IF(BB103="t",
IF(S103=0,0,
IF(S103=1,0,
IF(S103=2,#REF!*4*2*0.8,
IF(S103=3,#REF!*4*0.8,
IF(S103=4,#REF!*4*0.8,
IF(S103=5,0,
IF(S103=6,0,
IF(S103=7,#REF!*4))))))))))</f>
        <v>#REF!</v>
      </c>
      <c r="AU103" s="14" t="e">
        <f>IF(BB103="s",
IF(S103=0,0,
IF(S103=1,#REF!*2,
IF(S103=2,#REF!*2,
IF(S103=3,#REF!*2,
IF(S103=4,#REF!*2,
IF(S103=5,#REF!*2,
IF(S103=6,#REF!*2,
IF(S103=7,#REF!*2)))))))),
IF(BB103="t",
IF(S103=0,#REF!*2*0.8,
IF(S103=1,#REF!*2*0.8,
IF(S103=2,#REF!*2*0.8,
IF(S103=3,#REF!*2*0.8,
IF(S103=4,#REF!*2*0.8,
IF(S103=5,#REF!*2*0.8,
IF(S103=6,#REF!*1*0.8,
IF(S103=7,#REF!*2))))))))))</f>
        <v>#REF!</v>
      </c>
      <c r="AV103" s="14" t="e">
        <f t="shared" si="19"/>
        <v>#REF!</v>
      </c>
      <c r="AW103" s="14" t="e">
        <f>IF(BB103="s",
IF(S103=0,0,
IF(S103=1,(14-2)*(#REF!+#REF!)/4*4,
IF(S103=2,(14-2)*(#REF!+#REF!)/4*2,
IF(S103=3,(14-2)*(#REF!+#REF!)/4*3,
IF(S103=4,(14-2)*(#REF!+#REF!)/4,
IF(S103=5,(14-2)*#REF!/4,
IF(S103=6,0,
IF(S103=7,(14)*#REF!)))))))),
IF(BB103="t",
IF(S103=0,0,
IF(S103=1,(11-2)*(#REF!+#REF!)/4*4,
IF(S103=2,(11-2)*(#REF!+#REF!)/4*2,
IF(S103=3,(11-2)*(#REF!+#REF!)/4*3,
IF(S103=4,(11-2)*(#REF!+#REF!)/4,
IF(S103=5,(11-2)*#REF!/4,
IF(S103=6,0,
IF(S103=7,(11)*#REF!))))))))))</f>
        <v>#REF!</v>
      </c>
      <c r="AX103" s="14" t="e">
        <f t="shared" si="20"/>
        <v>#REF!</v>
      </c>
      <c r="AY103" s="14">
        <f t="shared" si="21"/>
        <v>8</v>
      </c>
      <c r="AZ103" s="14">
        <f t="shared" si="22"/>
        <v>4</v>
      </c>
      <c r="BA103" s="14" t="e">
        <f t="shared" si="23"/>
        <v>#REF!</v>
      </c>
      <c r="BB103" s="14" t="s">
        <v>87</v>
      </c>
      <c r="BC103" s="14">
        <f>IF(BI103="A",0,IF(BB103="s",14*#REF!,IF(BB103="T",11*#REF!,"HATA")))</f>
        <v>0</v>
      </c>
      <c r="BD103" s="14" t="e">
        <f t="shared" si="24"/>
        <v>#REF!</v>
      </c>
      <c r="BE103" s="14" t="e">
        <f t="shared" si="25"/>
        <v>#REF!</v>
      </c>
      <c r="BF103" s="14" t="e">
        <f>IF(BE103-#REF!=0,"DOĞRU","YANLIŞ")</f>
        <v>#REF!</v>
      </c>
      <c r="BG103" s="14" t="e">
        <f>#REF!-BE103</f>
        <v>#REF!</v>
      </c>
      <c r="BH103" s="14">
        <v>0</v>
      </c>
      <c r="BI103" s="14" t="s">
        <v>93</v>
      </c>
      <c r="BJ103" s="14">
        <v>0</v>
      </c>
      <c r="BL103" s="14">
        <v>7</v>
      </c>
      <c r="BN103" s="5" t="e">
        <f>#REF!*14</f>
        <v>#REF!</v>
      </c>
      <c r="BO103" s="6"/>
      <c r="BP103" s="7"/>
      <c r="BQ103" s="8"/>
      <c r="BR103" s="8"/>
      <c r="BS103" s="8"/>
      <c r="BT103" s="8"/>
      <c r="BU103" s="8"/>
      <c r="BV103" s="9"/>
      <c r="BW103" s="10"/>
      <c r="BX103" s="11"/>
      <c r="CE103" s="8"/>
      <c r="CF103" s="17"/>
      <c r="CG103" s="17"/>
      <c r="CH103" s="17"/>
      <c r="CI103" s="17"/>
    </row>
    <row r="104" spans="1:87" hidden="1" x14ac:dyDescent="0.25">
      <c r="A104" s="14" t="s">
        <v>258</v>
      </c>
      <c r="B104" s="14" t="s">
        <v>259</v>
      </c>
      <c r="C104" s="14" t="s">
        <v>259</v>
      </c>
      <c r="D104" s="15" t="s">
        <v>90</v>
      </c>
      <c r="E104" s="15" t="s">
        <v>90</v>
      </c>
      <c r="F104" s="15" t="e">
        <f>IF(BB104="S",
IF(#REF!+BJ104=2012,
IF(#REF!=1,"12-13/1",
IF(#REF!=2,"12-13/2",
IF(#REF!=3,"13-14/1",
IF(#REF!=4,"13-14/2","Hata1")))),
IF(#REF!+BJ104=2013,
IF(#REF!=1,"13-14/1",
IF(#REF!=2,"13-14/2",
IF(#REF!=3,"14-15/1",
IF(#REF!=4,"14-15/2","Hata2")))),
IF(#REF!+BJ104=2014,
IF(#REF!=1,"14-15/1",
IF(#REF!=2,"14-15/2",
IF(#REF!=3,"15-16/1",
IF(#REF!=4,"15-16/2","Hata3")))),
IF(#REF!+BJ104=2015,
IF(#REF!=1,"15-16/1",
IF(#REF!=2,"15-16/2",
IF(#REF!=3,"16-17/1",
IF(#REF!=4,"16-17/2","Hata4")))),
IF(#REF!+BJ104=2016,
IF(#REF!=1,"16-17/1",
IF(#REF!=2,"16-17/2",
IF(#REF!=3,"17-18/1",
IF(#REF!=4,"17-18/2","Hata5")))),
IF(#REF!+BJ104=2017,
IF(#REF!=1,"17-18/1",
IF(#REF!=2,"17-18/2",
IF(#REF!=3,"18-19/1",
IF(#REF!=4,"18-19/2","Hata6")))),
IF(#REF!+BJ104=2018,
IF(#REF!=1,"18-19/1",
IF(#REF!=2,"18-19/2",
IF(#REF!=3,"19-20/1",
IF(#REF!=4,"19-20/2","Hata7")))),
IF(#REF!+BJ104=2019,
IF(#REF!=1,"19-20/1",
IF(#REF!=2,"19-20/2",
IF(#REF!=3,"20-21/1",
IF(#REF!=4,"20-21/2","Hata8")))),
IF(#REF!+BJ104=2020,
IF(#REF!=1,"20-21/1",
IF(#REF!=2,"20-21/2",
IF(#REF!=3,"21-22/1",
IF(#REF!=4,"21-22/2","Hata9")))),
IF(#REF!+BJ104=2021,
IF(#REF!=1,"21-22/1",
IF(#REF!=2,"21-22/2",
IF(#REF!=3,"22-23/1",
IF(#REF!=4,"22-23/2","Hata10")))),
IF(#REF!+BJ104=2022,
IF(#REF!=1,"22-23/1",
IF(#REF!=2,"22-23/2",
IF(#REF!=3,"23-24/1",
IF(#REF!=4,"23-24/2","Hata11")))),
IF(#REF!+BJ104=2023,
IF(#REF!=1,"23-24/1",
IF(#REF!=2,"23-24/2",
IF(#REF!=3,"24-25/1",
IF(#REF!=4,"24-25/2","Hata12")))),
)))))))))))),
IF(BB104="T",
IF(#REF!+BJ104=2012,
IF(#REF!=1,"12-13/1",
IF(#REF!=2,"12-13/2",
IF(#REF!=3,"12-13/3",
IF(#REF!=4,"13-14/1",
IF(#REF!=5,"13-14/2",
IF(#REF!=6,"13-14/3","Hata1")))))),
IF(#REF!+BJ104=2013,
IF(#REF!=1,"13-14/1",
IF(#REF!=2,"13-14/2",
IF(#REF!=3,"13-14/3",
IF(#REF!=4,"14-15/1",
IF(#REF!=5,"14-15/2",
IF(#REF!=6,"14-15/3","Hata2")))))),
IF(#REF!+BJ104=2014,
IF(#REF!=1,"14-15/1",
IF(#REF!=2,"14-15/2",
IF(#REF!=3,"14-15/3",
IF(#REF!=4,"15-16/1",
IF(#REF!=5,"15-16/2",
IF(#REF!=6,"15-16/3","Hata3")))))),
IF(AND(#REF!+#REF!&gt;2014,#REF!+#REF!&lt;2015,BJ104=1),
IF(#REF!=0.1,"14-15/0.1",
IF(#REF!=0.2,"14-15/0.2",
IF(#REF!=0.3,"14-15/0.3","Hata4"))),
IF(#REF!+BJ104=2015,
IF(#REF!=1,"15-16/1",
IF(#REF!=2,"15-16/2",
IF(#REF!=3,"15-16/3",
IF(#REF!=4,"16-17/1",
IF(#REF!=5,"16-17/2",
IF(#REF!=6,"16-17/3","Hata5")))))),
IF(#REF!+BJ104=2016,
IF(#REF!=1,"16-17/1",
IF(#REF!=2,"16-17/2",
IF(#REF!=3,"16-17/3",
IF(#REF!=4,"17-18/1",
IF(#REF!=5,"17-18/2",
IF(#REF!=6,"17-18/3","Hata6")))))),
IF(#REF!+BJ104=2017,
IF(#REF!=1,"17-18/1",
IF(#REF!=2,"17-18/2",
IF(#REF!=3,"17-18/3",
IF(#REF!=4,"18-19/1",
IF(#REF!=5,"18-19/2",
IF(#REF!=6,"18-19/3","Hata7")))))),
IF(#REF!+BJ104=2018,
IF(#REF!=1,"18-19/1",
IF(#REF!=2,"18-19/2",
IF(#REF!=3,"18-19/3",
IF(#REF!=4,"19-20/1",
IF(#REF!=5," 19-20/2",
IF(#REF!=6,"19-20/3","Hata8")))))),
IF(#REF!+BJ104=2019,
IF(#REF!=1,"19-20/1",
IF(#REF!=2,"19-20/2",
IF(#REF!=3,"19-20/3",
IF(#REF!=4,"20-21/1",
IF(#REF!=5,"20-21/2",
IF(#REF!=6,"20-21/3","Hata9")))))),
IF(#REF!+BJ104=2020,
IF(#REF!=1,"20-21/1",
IF(#REF!=2,"20-21/2",
IF(#REF!=3,"20-21/3",
IF(#REF!=4,"21-22/1",
IF(#REF!=5,"21-22/2",
IF(#REF!=6,"21-22/3","Hata10")))))),
IF(#REF!+BJ104=2021,
IF(#REF!=1,"21-22/1",
IF(#REF!=2,"21-22/2",
IF(#REF!=3,"21-22/3",
IF(#REF!=4,"22-23/1",
IF(#REF!=5,"22-23/2",
IF(#REF!=6,"22-23/3","Hata11")))))),
IF(#REF!+BJ104=2022,
IF(#REF!=1,"22-23/1",
IF(#REF!=2,"22-23/2",
IF(#REF!=3,"22-23/3",
IF(#REF!=4,"23-24/1",
IF(#REF!=5,"23-24/2",
IF(#REF!=6,"23-24/3","Hata12")))))),
IF(#REF!+BJ104=2023,
IF(#REF!=1,"23-24/1",
IF(#REF!=2,"23-24/2",
IF(#REF!=3,"23-24/3",
IF(#REF!=4,"24-25/1",
IF(#REF!=5,"24-25/2",
IF(#REF!=6,"24-25/3","Hata13")))))),
))))))))))))))
)</f>
        <v>#REF!</v>
      </c>
      <c r="G104" s="15"/>
      <c r="H104" s="14" t="s">
        <v>249</v>
      </c>
      <c r="I104" s="14">
        <v>3471661</v>
      </c>
      <c r="J104" s="14" t="s">
        <v>86</v>
      </c>
      <c r="S104" s="16">
        <v>4</v>
      </c>
      <c r="T104" s="14">
        <f>VLOOKUP($S104,[1]sistem!$I$3:$L$10,2,FALSE)</f>
        <v>0</v>
      </c>
      <c r="U104" s="14">
        <f>VLOOKUP($S104,[1]sistem!$I$3:$L$10,3,FALSE)</f>
        <v>1</v>
      </c>
      <c r="V104" s="14">
        <f>VLOOKUP($S104,[1]sistem!$I$3:$L$10,4,FALSE)</f>
        <v>1</v>
      </c>
      <c r="W104" s="14" t="e">
        <f>VLOOKUP($BB104,[1]sistem!$I$13:$L$14,2,FALSE)*#REF!</f>
        <v>#REF!</v>
      </c>
      <c r="X104" s="14" t="e">
        <f>VLOOKUP($BB104,[1]sistem!$I$13:$L$14,3,FALSE)*#REF!</f>
        <v>#REF!</v>
      </c>
      <c r="Y104" s="14" t="e">
        <f>VLOOKUP($BB104,[1]sistem!$I$13:$L$14,4,FALSE)*#REF!</f>
        <v>#REF!</v>
      </c>
      <c r="Z104" s="14" t="e">
        <f t="shared" si="13"/>
        <v>#REF!</v>
      </c>
      <c r="AA104" s="14" t="e">
        <f t="shared" si="13"/>
        <v>#REF!</v>
      </c>
      <c r="AB104" s="14" t="e">
        <f t="shared" si="13"/>
        <v>#REF!</v>
      </c>
      <c r="AC104" s="14" t="e">
        <f t="shared" si="14"/>
        <v>#REF!</v>
      </c>
      <c r="AD104" s="14">
        <f>VLOOKUP(BB104,[1]sistem!$I$18:$J$19,2,FALSE)</f>
        <v>14</v>
      </c>
      <c r="AE104" s="14">
        <v>5.25</v>
      </c>
      <c r="AF104" s="14">
        <f>VLOOKUP($S104,[1]sistem!$I$3:$M$10,5,FALSE)</f>
        <v>1</v>
      </c>
      <c r="AG104" s="14">
        <v>4</v>
      </c>
      <c r="AI104" s="14">
        <f>AG104*AM104</f>
        <v>56</v>
      </c>
      <c r="AJ104" s="14">
        <f>VLOOKUP($S104,[1]sistem!$I$3:$N$10,6,FALSE)</f>
        <v>2</v>
      </c>
      <c r="AK104" s="14">
        <v>2</v>
      </c>
      <c r="AL104" s="14">
        <f t="shared" si="15"/>
        <v>4</v>
      </c>
      <c r="AM104" s="14">
        <f>VLOOKUP($BB104,[1]sistem!$I$18:$K$19,3,FALSE)</f>
        <v>14</v>
      </c>
      <c r="AN104" s="14" t="e">
        <f>AM104*#REF!</f>
        <v>#REF!</v>
      </c>
      <c r="AO104" s="14" t="e">
        <f t="shared" si="16"/>
        <v>#REF!</v>
      </c>
      <c r="AP104" s="14">
        <f t="shared" si="27"/>
        <v>25</v>
      </c>
      <c r="AQ104" s="14" t="e">
        <f t="shared" si="18"/>
        <v>#REF!</v>
      </c>
      <c r="AR104" s="14" t="e">
        <f>ROUND(AQ104-#REF!,0)</f>
        <v>#REF!</v>
      </c>
      <c r="AS104" s="14">
        <f>IF(BB104="s",IF(S104=0,0,
IF(S104=1,#REF!*4*4,
IF(S104=2,0,
IF(S104=3,#REF!*4*2,
IF(S104=4,0,
IF(S104=5,0,
IF(S104=6,0,
IF(S104=7,0)))))))),
IF(BB104="t",
IF(S104=0,0,
IF(S104=1,#REF!*4*4*0.8,
IF(S104=2,0,
IF(S104=3,#REF!*4*2*0.8,
IF(S104=4,0,
IF(S104=5,0,
IF(S104=6,0,
IF(S104=7,0))))))))))</f>
        <v>0</v>
      </c>
      <c r="AT104" s="14" t="e">
        <f>IF(BB104="s",
IF(S104=0,0,
IF(S104=1,0,
IF(S104=2,#REF!*4*2,
IF(S104=3,#REF!*4,
IF(S104=4,#REF!*4,
IF(S104=5,0,
IF(S104=6,0,
IF(S104=7,#REF!*4)))))))),
IF(BB104="t",
IF(S104=0,0,
IF(S104=1,0,
IF(S104=2,#REF!*4*2*0.8,
IF(S104=3,#REF!*4*0.8,
IF(S104=4,#REF!*4*0.8,
IF(S104=5,0,
IF(S104=6,0,
IF(S104=7,#REF!*4))))))))))</f>
        <v>#REF!</v>
      </c>
      <c r="AU104" s="14" t="e">
        <f>IF(BB104="s",
IF(S104=0,0,
IF(S104=1,#REF!*2,
IF(S104=2,#REF!*2,
IF(S104=3,#REF!*2,
IF(S104=4,#REF!*2,
IF(S104=5,#REF!*2,
IF(S104=6,#REF!*2,
IF(S104=7,#REF!*2)))))))),
IF(BB104="t",
IF(S104=0,#REF!*2*0.8,
IF(S104=1,#REF!*2*0.8,
IF(S104=2,#REF!*2*0.8,
IF(S104=3,#REF!*2*0.8,
IF(S104=4,#REF!*2*0.8,
IF(S104=5,#REF!*2*0.8,
IF(S104=6,#REF!*1*0.8,
IF(S104=7,#REF!*2))))))))))</f>
        <v>#REF!</v>
      </c>
      <c r="AV104" s="14" t="e">
        <f t="shared" si="19"/>
        <v>#REF!</v>
      </c>
      <c r="AW104" s="14" t="e">
        <f>IF(BB104="s",
IF(S104=0,0,
IF(S104=1,(14-2)*(#REF!+#REF!)/4*4,
IF(S104=2,(14-2)*(#REF!+#REF!)/4*2,
IF(S104=3,(14-2)*(#REF!+#REF!)/4*3,
IF(S104=4,(14-2)*(#REF!+#REF!)/4,
IF(S104=5,(14-2)*#REF!/4,
IF(S104=6,0,
IF(S104=7,(14)*#REF!)))))))),
IF(BB104="t",
IF(S104=0,0,
IF(S104=1,(11-2)*(#REF!+#REF!)/4*4,
IF(S104=2,(11-2)*(#REF!+#REF!)/4*2,
IF(S104=3,(11-2)*(#REF!+#REF!)/4*3,
IF(S104=4,(11-2)*(#REF!+#REF!)/4,
IF(S104=5,(11-2)*#REF!/4,
IF(S104=6,0,
IF(S104=7,(11)*#REF!))))))))))</f>
        <v>#REF!</v>
      </c>
      <c r="AX104" s="14" t="e">
        <f t="shared" si="20"/>
        <v>#REF!</v>
      </c>
      <c r="AY104" s="14">
        <f t="shared" si="21"/>
        <v>8</v>
      </c>
      <c r="AZ104" s="14">
        <f t="shared" si="22"/>
        <v>4</v>
      </c>
      <c r="BA104" s="14" t="e">
        <f t="shared" si="23"/>
        <v>#REF!</v>
      </c>
      <c r="BB104" s="14" t="s">
        <v>87</v>
      </c>
      <c r="BC104" s="14" t="e">
        <f>IF(BI104="A",0,IF(BB104="s",14*#REF!,IF(BB104="T",11*#REF!,"HATA")))</f>
        <v>#REF!</v>
      </c>
      <c r="BD104" s="14" t="e">
        <f t="shared" si="24"/>
        <v>#REF!</v>
      </c>
      <c r="BE104" s="14" t="e">
        <f t="shared" si="25"/>
        <v>#REF!</v>
      </c>
      <c r="BF104" s="14" t="e">
        <f>IF(BE104-#REF!=0,"DOĞRU","YANLIŞ")</f>
        <v>#REF!</v>
      </c>
      <c r="BG104" s="14" t="e">
        <f>#REF!-BE104</f>
        <v>#REF!</v>
      </c>
      <c r="BH104" s="14">
        <v>0</v>
      </c>
      <c r="BJ104" s="14">
        <v>0</v>
      </c>
      <c r="BL104" s="14">
        <v>4</v>
      </c>
      <c r="BN104" s="5" t="e">
        <f>#REF!*14</f>
        <v>#REF!</v>
      </c>
      <c r="BO104" s="6"/>
      <c r="BP104" s="7"/>
      <c r="BQ104" s="8"/>
      <c r="BR104" s="8"/>
      <c r="BS104" s="8"/>
      <c r="BT104" s="8"/>
      <c r="BU104" s="8"/>
      <c r="BV104" s="9"/>
      <c r="BW104" s="10"/>
      <c r="BX104" s="11"/>
      <c r="CE104" s="8"/>
      <c r="CF104" s="17"/>
      <c r="CG104" s="17"/>
      <c r="CH104" s="17"/>
      <c r="CI104" s="17"/>
    </row>
    <row r="105" spans="1:87" hidden="1" x14ac:dyDescent="0.25">
      <c r="A105" s="14" t="s">
        <v>117</v>
      </c>
      <c r="B105" s="14" t="s">
        <v>118</v>
      </c>
      <c r="C105" s="14" t="s">
        <v>118</v>
      </c>
      <c r="D105" s="15" t="s">
        <v>90</v>
      </c>
      <c r="E105" s="15" t="s">
        <v>90</v>
      </c>
      <c r="F105" s="15" t="e">
        <f>IF(BB105="S",
IF(#REF!+BJ105=2012,
IF(#REF!=1,"12-13/1",
IF(#REF!=2,"12-13/2",
IF(#REF!=3,"13-14/1",
IF(#REF!=4,"13-14/2","Hata1")))),
IF(#REF!+BJ105=2013,
IF(#REF!=1,"13-14/1",
IF(#REF!=2,"13-14/2",
IF(#REF!=3,"14-15/1",
IF(#REF!=4,"14-15/2","Hata2")))),
IF(#REF!+BJ105=2014,
IF(#REF!=1,"14-15/1",
IF(#REF!=2,"14-15/2",
IF(#REF!=3,"15-16/1",
IF(#REF!=4,"15-16/2","Hata3")))),
IF(#REF!+BJ105=2015,
IF(#REF!=1,"15-16/1",
IF(#REF!=2,"15-16/2",
IF(#REF!=3,"16-17/1",
IF(#REF!=4,"16-17/2","Hata4")))),
IF(#REF!+BJ105=2016,
IF(#REF!=1,"16-17/1",
IF(#REF!=2,"16-17/2",
IF(#REF!=3,"17-18/1",
IF(#REF!=4,"17-18/2","Hata5")))),
IF(#REF!+BJ105=2017,
IF(#REF!=1,"17-18/1",
IF(#REF!=2,"17-18/2",
IF(#REF!=3,"18-19/1",
IF(#REF!=4,"18-19/2","Hata6")))),
IF(#REF!+BJ105=2018,
IF(#REF!=1,"18-19/1",
IF(#REF!=2,"18-19/2",
IF(#REF!=3,"19-20/1",
IF(#REF!=4,"19-20/2","Hata7")))),
IF(#REF!+BJ105=2019,
IF(#REF!=1,"19-20/1",
IF(#REF!=2,"19-20/2",
IF(#REF!=3,"20-21/1",
IF(#REF!=4,"20-21/2","Hata8")))),
IF(#REF!+BJ105=2020,
IF(#REF!=1,"20-21/1",
IF(#REF!=2,"20-21/2",
IF(#REF!=3,"21-22/1",
IF(#REF!=4,"21-22/2","Hata9")))),
IF(#REF!+BJ105=2021,
IF(#REF!=1,"21-22/1",
IF(#REF!=2,"21-22/2",
IF(#REF!=3,"22-23/1",
IF(#REF!=4,"22-23/2","Hata10")))),
IF(#REF!+BJ105=2022,
IF(#REF!=1,"22-23/1",
IF(#REF!=2,"22-23/2",
IF(#REF!=3,"23-24/1",
IF(#REF!=4,"23-24/2","Hata11")))),
IF(#REF!+BJ105=2023,
IF(#REF!=1,"23-24/1",
IF(#REF!=2,"23-24/2",
IF(#REF!=3,"24-25/1",
IF(#REF!=4,"24-25/2","Hata12")))),
)))))))))))),
IF(BB105="T",
IF(#REF!+BJ105=2012,
IF(#REF!=1,"12-13/1",
IF(#REF!=2,"12-13/2",
IF(#REF!=3,"12-13/3",
IF(#REF!=4,"13-14/1",
IF(#REF!=5,"13-14/2",
IF(#REF!=6,"13-14/3","Hata1")))))),
IF(#REF!+BJ105=2013,
IF(#REF!=1,"13-14/1",
IF(#REF!=2,"13-14/2",
IF(#REF!=3,"13-14/3",
IF(#REF!=4,"14-15/1",
IF(#REF!=5,"14-15/2",
IF(#REF!=6,"14-15/3","Hata2")))))),
IF(#REF!+BJ105=2014,
IF(#REF!=1,"14-15/1",
IF(#REF!=2,"14-15/2",
IF(#REF!=3,"14-15/3",
IF(#REF!=4,"15-16/1",
IF(#REF!=5,"15-16/2",
IF(#REF!=6,"15-16/3","Hata3")))))),
IF(AND(#REF!+#REF!&gt;2014,#REF!+#REF!&lt;2015,BJ105=1),
IF(#REF!=0.1,"14-15/0.1",
IF(#REF!=0.2,"14-15/0.2",
IF(#REF!=0.3,"14-15/0.3","Hata4"))),
IF(#REF!+BJ105=2015,
IF(#REF!=1,"15-16/1",
IF(#REF!=2,"15-16/2",
IF(#REF!=3,"15-16/3",
IF(#REF!=4,"16-17/1",
IF(#REF!=5,"16-17/2",
IF(#REF!=6,"16-17/3","Hata5")))))),
IF(#REF!+BJ105=2016,
IF(#REF!=1,"16-17/1",
IF(#REF!=2,"16-17/2",
IF(#REF!=3,"16-17/3",
IF(#REF!=4,"17-18/1",
IF(#REF!=5,"17-18/2",
IF(#REF!=6,"17-18/3","Hata6")))))),
IF(#REF!+BJ105=2017,
IF(#REF!=1,"17-18/1",
IF(#REF!=2,"17-18/2",
IF(#REF!=3,"17-18/3",
IF(#REF!=4,"18-19/1",
IF(#REF!=5,"18-19/2",
IF(#REF!=6,"18-19/3","Hata7")))))),
IF(#REF!+BJ105=2018,
IF(#REF!=1,"18-19/1",
IF(#REF!=2,"18-19/2",
IF(#REF!=3,"18-19/3",
IF(#REF!=4,"19-20/1",
IF(#REF!=5," 19-20/2",
IF(#REF!=6,"19-20/3","Hata8")))))),
IF(#REF!+BJ105=2019,
IF(#REF!=1,"19-20/1",
IF(#REF!=2,"19-20/2",
IF(#REF!=3,"19-20/3",
IF(#REF!=4,"20-21/1",
IF(#REF!=5,"20-21/2",
IF(#REF!=6,"20-21/3","Hata9")))))),
IF(#REF!+BJ105=2020,
IF(#REF!=1,"20-21/1",
IF(#REF!=2,"20-21/2",
IF(#REF!=3,"20-21/3",
IF(#REF!=4,"21-22/1",
IF(#REF!=5,"21-22/2",
IF(#REF!=6,"21-22/3","Hata10")))))),
IF(#REF!+BJ105=2021,
IF(#REF!=1,"21-22/1",
IF(#REF!=2,"21-22/2",
IF(#REF!=3,"21-22/3",
IF(#REF!=4,"22-23/1",
IF(#REF!=5,"22-23/2",
IF(#REF!=6,"22-23/3","Hata11")))))),
IF(#REF!+BJ105=2022,
IF(#REF!=1,"22-23/1",
IF(#REF!=2,"22-23/2",
IF(#REF!=3,"22-23/3",
IF(#REF!=4,"23-24/1",
IF(#REF!=5,"23-24/2",
IF(#REF!=6,"23-24/3","Hata12")))))),
IF(#REF!+BJ105=2023,
IF(#REF!=1,"23-24/1",
IF(#REF!=2,"23-24/2",
IF(#REF!=3,"23-24/3",
IF(#REF!=4,"24-25/1",
IF(#REF!=5,"24-25/2",
IF(#REF!=6,"24-25/3","Hata13")))))),
))))))))))))))
)</f>
        <v>#REF!</v>
      </c>
      <c r="G105" s="15"/>
      <c r="H105" s="14" t="s">
        <v>249</v>
      </c>
      <c r="I105" s="14">
        <v>3471661</v>
      </c>
      <c r="J105" s="14" t="s">
        <v>86</v>
      </c>
      <c r="S105" s="16">
        <v>7</v>
      </c>
      <c r="T105" s="14">
        <f>VLOOKUP($S105,[1]sistem!$I$3:$L$10,2,FALSE)</f>
        <v>0</v>
      </c>
      <c r="U105" s="14">
        <f>VLOOKUP($S105,[1]sistem!$I$3:$L$10,3,FALSE)</f>
        <v>1</v>
      </c>
      <c r="V105" s="14">
        <f>VLOOKUP($S105,[1]sistem!$I$3:$L$10,4,FALSE)</f>
        <v>1</v>
      </c>
      <c r="W105" s="14" t="e">
        <f>VLOOKUP($BB105,[1]sistem!$I$13:$L$14,2,FALSE)*#REF!</f>
        <v>#REF!</v>
      </c>
      <c r="X105" s="14" t="e">
        <f>VLOOKUP($BB105,[1]sistem!$I$13:$L$14,3,FALSE)*#REF!</f>
        <v>#REF!</v>
      </c>
      <c r="Y105" s="14" t="e">
        <f>VLOOKUP($BB105,[1]sistem!$I$13:$L$14,4,FALSE)*#REF!</f>
        <v>#REF!</v>
      </c>
      <c r="Z105" s="14" t="e">
        <f t="shared" si="13"/>
        <v>#REF!</v>
      </c>
      <c r="AA105" s="14" t="e">
        <f t="shared" si="13"/>
        <v>#REF!</v>
      </c>
      <c r="AB105" s="14" t="e">
        <f t="shared" si="13"/>
        <v>#REF!</v>
      </c>
      <c r="AC105" s="14" t="e">
        <f t="shared" si="14"/>
        <v>#REF!</v>
      </c>
      <c r="AD105" s="14">
        <f>VLOOKUP(BB105,[1]sistem!$I$18:$J$19,2,FALSE)</f>
        <v>14</v>
      </c>
      <c r="AE105" s="14">
        <v>1.25</v>
      </c>
      <c r="AF105" s="14">
        <f>VLOOKUP($S105,[1]sistem!$I$3:$M$10,5,FALSE)</f>
        <v>1</v>
      </c>
      <c r="AI105" s="14" t="e">
        <f>(#REF!+#REF!)*AD105</f>
        <v>#REF!</v>
      </c>
      <c r="AJ105" s="14">
        <f>VLOOKUP($S105,[1]sistem!$I$3:$N$10,6,FALSE)</f>
        <v>2</v>
      </c>
      <c r="AK105" s="14">
        <v>2</v>
      </c>
      <c r="AL105" s="14">
        <f t="shared" si="15"/>
        <v>4</v>
      </c>
      <c r="AM105" s="14">
        <f>VLOOKUP($BB105,[1]sistem!$I$18:$K$19,3,FALSE)</f>
        <v>14</v>
      </c>
      <c r="AN105" s="14" t="e">
        <f>AM105*#REF!</f>
        <v>#REF!</v>
      </c>
      <c r="AO105" s="14" t="e">
        <f t="shared" si="16"/>
        <v>#REF!</v>
      </c>
      <c r="AP105" s="14">
        <f t="shared" si="27"/>
        <v>25</v>
      </c>
      <c r="AQ105" s="14" t="e">
        <f t="shared" si="18"/>
        <v>#REF!</v>
      </c>
      <c r="AR105" s="14" t="e">
        <f>ROUND(AQ105-#REF!,0)</f>
        <v>#REF!</v>
      </c>
      <c r="AS105" s="14">
        <f>IF(BB105="s",IF(S105=0,0,
IF(S105=1,#REF!*4*4,
IF(S105=2,0,
IF(S105=3,#REF!*4*2,
IF(S105=4,0,
IF(S105=5,0,
IF(S105=6,0,
IF(S105=7,0)))))))),
IF(BB105="t",
IF(S105=0,0,
IF(S105=1,#REF!*4*4*0.8,
IF(S105=2,0,
IF(S105=3,#REF!*4*2*0.8,
IF(S105=4,0,
IF(S105=5,0,
IF(S105=6,0,
IF(S105=7,0))))))))))</f>
        <v>0</v>
      </c>
      <c r="AT105" s="14" t="e">
        <f>IF(BB105="s",
IF(S105=0,0,
IF(S105=1,0,
IF(S105=2,#REF!*4*2,
IF(S105=3,#REF!*4,
IF(S105=4,#REF!*4,
IF(S105=5,0,
IF(S105=6,0,
IF(S105=7,#REF!*4)))))))),
IF(BB105="t",
IF(S105=0,0,
IF(S105=1,0,
IF(S105=2,#REF!*4*2*0.8,
IF(S105=3,#REF!*4*0.8,
IF(S105=4,#REF!*4*0.8,
IF(S105=5,0,
IF(S105=6,0,
IF(S105=7,#REF!*4))))))))))</f>
        <v>#REF!</v>
      </c>
      <c r="AU105" s="14" t="e">
        <f>IF(BB105="s",
IF(S105=0,0,
IF(S105=1,#REF!*2,
IF(S105=2,#REF!*2,
IF(S105=3,#REF!*2,
IF(S105=4,#REF!*2,
IF(S105=5,#REF!*2,
IF(S105=6,#REF!*2,
IF(S105=7,#REF!*2)))))))),
IF(BB105="t",
IF(S105=0,#REF!*2*0.8,
IF(S105=1,#REF!*2*0.8,
IF(S105=2,#REF!*2*0.8,
IF(S105=3,#REF!*2*0.8,
IF(S105=4,#REF!*2*0.8,
IF(S105=5,#REF!*2*0.8,
IF(S105=6,#REF!*1*0.8,
IF(S105=7,#REF!*2))))))))))</f>
        <v>#REF!</v>
      </c>
      <c r="AV105" s="14" t="e">
        <f t="shared" si="19"/>
        <v>#REF!</v>
      </c>
      <c r="AW105" s="14" t="e">
        <f>IF(BB105="s",
IF(S105=0,0,
IF(S105=1,(14-2)*(#REF!+#REF!)/4*4,
IF(S105=2,(14-2)*(#REF!+#REF!)/4*2,
IF(S105=3,(14-2)*(#REF!+#REF!)/4*3,
IF(S105=4,(14-2)*(#REF!+#REF!)/4,
IF(S105=5,(14-2)*#REF!/4,
IF(S105=6,0,
IF(S105=7,(14)*#REF!)))))))),
IF(BB105="t",
IF(S105=0,0,
IF(S105=1,(11-2)*(#REF!+#REF!)/4*4,
IF(S105=2,(11-2)*(#REF!+#REF!)/4*2,
IF(S105=3,(11-2)*(#REF!+#REF!)/4*3,
IF(S105=4,(11-2)*(#REF!+#REF!)/4,
IF(S105=5,(11-2)*#REF!/4,
IF(S105=6,0,
IF(S105=7,(11)*#REF!))))))))))</f>
        <v>#REF!</v>
      </c>
      <c r="AX105" s="14" t="e">
        <f t="shared" si="20"/>
        <v>#REF!</v>
      </c>
      <c r="AY105" s="14">
        <f t="shared" si="21"/>
        <v>8</v>
      </c>
      <c r="AZ105" s="14">
        <f t="shared" si="22"/>
        <v>4</v>
      </c>
      <c r="BA105" s="14" t="e">
        <f t="shared" si="23"/>
        <v>#REF!</v>
      </c>
      <c r="BB105" s="14" t="s">
        <v>87</v>
      </c>
      <c r="BC105" s="14">
        <f>IF(BI105="A",0,IF(BB105="s",14*#REF!,IF(BB105="T",11*#REF!,"HATA")))</f>
        <v>0</v>
      </c>
      <c r="BD105" s="14" t="e">
        <f t="shared" si="24"/>
        <v>#REF!</v>
      </c>
      <c r="BE105" s="14" t="e">
        <f t="shared" si="25"/>
        <v>#REF!</v>
      </c>
      <c r="BF105" s="14" t="e">
        <f>IF(BE105-#REF!=0,"DOĞRU","YANLIŞ")</f>
        <v>#REF!</v>
      </c>
      <c r="BG105" s="14" t="e">
        <f>#REF!-BE105</f>
        <v>#REF!</v>
      </c>
      <c r="BH105" s="14">
        <v>0</v>
      </c>
      <c r="BI105" s="14" t="s">
        <v>93</v>
      </c>
      <c r="BJ105" s="14">
        <v>0</v>
      </c>
      <c r="BL105" s="14">
        <v>7</v>
      </c>
      <c r="BN105" s="5" t="e">
        <f>#REF!*14</f>
        <v>#REF!</v>
      </c>
      <c r="BO105" s="6"/>
      <c r="BP105" s="7"/>
      <c r="BQ105" s="8"/>
      <c r="BR105" s="8"/>
      <c r="BS105" s="8"/>
      <c r="BT105" s="8"/>
      <c r="BU105" s="8"/>
      <c r="BV105" s="9"/>
      <c r="BW105" s="10"/>
      <c r="BX105" s="11"/>
      <c r="CE105" s="8"/>
      <c r="CF105" s="17"/>
      <c r="CG105" s="17"/>
      <c r="CH105" s="17"/>
      <c r="CI105" s="17"/>
    </row>
    <row r="106" spans="1:87" hidden="1" x14ac:dyDescent="0.25">
      <c r="A106" s="14" t="s">
        <v>260</v>
      </c>
      <c r="B106" s="14" t="s">
        <v>261</v>
      </c>
      <c r="C106" s="14" t="s">
        <v>261</v>
      </c>
      <c r="D106" s="15" t="s">
        <v>90</v>
      </c>
      <c r="E106" s="15" t="s">
        <v>90</v>
      </c>
      <c r="F106" s="15" t="e">
        <f>IF(BB106="S",
IF(#REF!+BJ106=2012,
IF(#REF!=1,"12-13/1",
IF(#REF!=2,"12-13/2",
IF(#REF!=3,"13-14/1",
IF(#REF!=4,"13-14/2","Hata1")))),
IF(#REF!+BJ106=2013,
IF(#REF!=1,"13-14/1",
IF(#REF!=2,"13-14/2",
IF(#REF!=3,"14-15/1",
IF(#REF!=4,"14-15/2","Hata2")))),
IF(#REF!+BJ106=2014,
IF(#REF!=1,"14-15/1",
IF(#REF!=2,"14-15/2",
IF(#REF!=3,"15-16/1",
IF(#REF!=4,"15-16/2","Hata3")))),
IF(#REF!+BJ106=2015,
IF(#REF!=1,"15-16/1",
IF(#REF!=2,"15-16/2",
IF(#REF!=3,"16-17/1",
IF(#REF!=4,"16-17/2","Hata4")))),
IF(#REF!+BJ106=2016,
IF(#REF!=1,"16-17/1",
IF(#REF!=2,"16-17/2",
IF(#REF!=3,"17-18/1",
IF(#REF!=4,"17-18/2","Hata5")))),
IF(#REF!+BJ106=2017,
IF(#REF!=1,"17-18/1",
IF(#REF!=2,"17-18/2",
IF(#REF!=3,"18-19/1",
IF(#REF!=4,"18-19/2","Hata6")))),
IF(#REF!+BJ106=2018,
IF(#REF!=1,"18-19/1",
IF(#REF!=2,"18-19/2",
IF(#REF!=3,"19-20/1",
IF(#REF!=4,"19-20/2","Hata7")))),
IF(#REF!+BJ106=2019,
IF(#REF!=1,"19-20/1",
IF(#REF!=2,"19-20/2",
IF(#REF!=3,"20-21/1",
IF(#REF!=4,"20-21/2","Hata8")))),
IF(#REF!+BJ106=2020,
IF(#REF!=1,"20-21/1",
IF(#REF!=2,"20-21/2",
IF(#REF!=3,"21-22/1",
IF(#REF!=4,"21-22/2","Hata9")))),
IF(#REF!+BJ106=2021,
IF(#REF!=1,"21-22/1",
IF(#REF!=2,"21-22/2",
IF(#REF!=3,"22-23/1",
IF(#REF!=4,"22-23/2","Hata10")))),
IF(#REF!+BJ106=2022,
IF(#REF!=1,"22-23/1",
IF(#REF!=2,"22-23/2",
IF(#REF!=3,"23-24/1",
IF(#REF!=4,"23-24/2","Hata11")))),
IF(#REF!+BJ106=2023,
IF(#REF!=1,"23-24/1",
IF(#REF!=2,"23-24/2",
IF(#REF!=3,"24-25/1",
IF(#REF!=4,"24-25/2","Hata12")))),
)))))))))))),
IF(BB106="T",
IF(#REF!+BJ106=2012,
IF(#REF!=1,"12-13/1",
IF(#REF!=2,"12-13/2",
IF(#REF!=3,"12-13/3",
IF(#REF!=4,"13-14/1",
IF(#REF!=5,"13-14/2",
IF(#REF!=6,"13-14/3","Hata1")))))),
IF(#REF!+BJ106=2013,
IF(#REF!=1,"13-14/1",
IF(#REF!=2,"13-14/2",
IF(#REF!=3,"13-14/3",
IF(#REF!=4,"14-15/1",
IF(#REF!=5,"14-15/2",
IF(#REF!=6,"14-15/3","Hata2")))))),
IF(#REF!+BJ106=2014,
IF(#REF!=1,"14-15/1",
IF(#REF!=2,"14-15/2",
IF(#REF!=3,"14-15/3",
IF(#REF!=4,"15-16/1",
IF(#REF!=5,"15-16/2",
IF(#REF!=6,"15-16/3","Hata3")))))),
IF(AND(#REF!+#REF!&gt;2014,#REF!+#REF!&lt;2015,BJ106=1),
IF(#REF!=0.1,"14-15/0.1",
IF(#REF!=0.2,"14-15/0.2",
IF(#REF!=0.3,"14-15/0.3","Hata4"))),
IF(#REF!+BJ106=2015,
IF(#REF!=1,"15-16/1",
IF(#REF!=2,"15-16/2",
IF(#REF!=3,"15-16/3",
IF(#REF!=4,"16-17/1",
IF(#REF!=5,"16-17/2",
IF(#REF!=6,"16-17/3","Hata5")))))),
IF(#REF!+BJ106=2016,
IF(#REF!=1,"16-17/1",
IF(#REF!=2,"16-17/2",
IF(#REF!=3,"16-17/3",
IF(#REF!=4,"17-18/1",
IF(#REF!=5,"17-18/2",
IF(#REF!=6,"17-18/3","Hata6")))))),
IF(#REF!+BJ106=2017,
IF(#REF!=1,"17-18/1",
IF(#REF!=2,"17-18/2",
IF(#REF!=3,"17-18/3",
IF(#REF!=4,"18-19/1",
IF(#REF!=5,"18-19/2",
IF(#REF!=6,"18-19/3","Hata7")))))),
IF(#REF!+BJ106=2018,
IF(#REF!=1,"18-19/1",
IF(#REF!=2,"18-19/2",
IF(#REF!=3,"18-19/3",
IF(#REF!=4,"19-20/1",
IF(#REF!=5," 19-20/2",
IF(#REF!=6,"19-20/3","Hata8")))))),
IF(#REF!+BJ106=2019,
IF(#REF!=1,"19-20/1",
IF(#REF!=2,"19-20/2",
IF(#REF!=3,"19-20/3",
IF(#REF!=4,"20-21/1",
IF(#REF!=5,"20-21/2",
IF(#REF!=6,"20-21/3","Hata9")))))),
IF(#REF!+BJ106=2020,
IF(#REF!=1,"20-21/1",
IF(#REF!=2,"20-21/2",
IF(#REF!=3,"20-21/3",
IF(#REF!=4,"21-22/1",
IF(#REF!=5,"21-22/2",
IF(#REF!=6,"21-22/3","Hata10")))))),
IF(#REF!+BJ106=2021,
IF(#REF!=1,"21-22/1",
IF(#REF!=2,"21-22/2",
IF(#REF!=3,"21-22/3",
IF(#REF!=4,"22-23/1",
IF(#REF!=5,"22-23/2",
IF(#REF!=6,"22-23/3","Hata11")))))),
IF(#REF!+BJ106=2022,
IF(#REF!=1,"22-23/1",
IF(#REF!=2,"22-23/2",
IF(#REF!=3,"22-23/3",
IF(#REF!=4,"23-24/1",
IF(#REF!=5,"23-24/2",
IF(#REF!=6,"23-24/3","Hata12")))))),
IF(#REF!+BJ106=2023,
IF(#REF!=1,"23-24/1",
IF(#REF!=2,"23-24/2",
IF(#REF!=3,"23-24/3",
IF(#REF!=4,"24-25/1",
IF(#REF!=5,"24-25/2",
IF(#REF!=6,"24-25/3","Hata13")))))),
))))))))))))))
)</f>
        <v>#REF!</v>
      </c>
      <c r="G106" s="15"/>
      <c r="H106" s="14" t="s">
        <v>249</v>
      </c>
      <c r="I106" s="14">
        <v>3471661</v>
      </c>
      <c r="J106" s="14" t="s">
        <v>86</v>
      </c>
      <c r="S106" s="16">
        <v>4</v>
      </c>
      <c r="T106" s="14">
        <f>VLOOKUP($S106,[1]sistem!$I$3:$L$10,2,FALSE)</f>
        <v>0</v>
      </c>
      <c r="U106" s="14">
        <f>VLOOKUP($S106,[1]sistem!$I$3:$L$10,3,FALSE)</f>
        <v>1</v>
      </c>
      <c r="V106" s="14">
        <f>VLOOKUP($S106,[1]sistem!$I$3:$L$10,4,FALSE)</f>
        <v>1</v>
      </c>
      <c r="W106" s="14" t="e">
        <f>VLOOKUP($BB106,[1]sistem!$I$13:$L$14,2,FALSE)*#REF!</f>
        <v>#REF!</v>
      </c>
      <c r="X106" s="14" t="e">
        <f>VLOOKUP($BB106,[1]sistem!$I$13:$L$14,3,FALSE)*#REF!</f>
        <v>#REF!</v>
      </c>
      <c r="Y106" s="14" t="e">
        <f>VLOOKUP($BB106,[1]sistem!$I$13:$L$14,4,FALSE)*#REF!</f>
        <v>#REF!</v>
      </c>
      <c r="Z106" s="14" t="e">
        <f t="shared" si="13"/>
        <v>#REF!</v>
      </c>
      <c r="AA106" s="14" t="e">
        <f t="shared" si="13"/>
        <v>#REF!</v>
      </c>
      <c r="AB106" s="14" t="e">
        <f t="shared" si="13"/>
        <v>#REF!</v>
      </c>
      <c r="AC106" s="14" t="e">
        <f t="shared" si="14"/>
        <v>#REF!</v>
      </c>
      <c r="AD106" s="14">
        <f>VLOOKUP(BB106,[1]sistem!$I$18:$J$19,2,FALSE)</f>
        <v>14</v>
      </c>
      <c r="AE106" s="14">
        <v>0.25</v>
      </c>
      <c r="AF106" s="14">
        <f>VLOOKUP($S106,[1]sistem!$I$3:$M$10,5,FALSE)</f>
        <v>1</v>
      </c>
      <c r="AG106" s="14">
        <v>1</v>
      </c>
      <c r="AI106" s="14">
        <f>AG106*AM106</f>
        <v>14</v>
      </c>
      <c r="AJ106" s="14">
        <f>VLOOKUP($S106,[1]sistem!$I$3:$N$10,6,FALSE)</f>
        <v>2</v>
      </c>
      <c r="AK106" s="14">
        <v>2</v>
      </c>
      <c r="AL106" s="14">
        <f t="shared" si="15"/>
        <v>4</v>
      </c>
      <c r="AM106" s="14">
        <f>VLOOKUP($BB106,[1]sistem!$I$18:$K$19,3,FALSE)</f>
        <v>14</v>
      </c>
      <c r="AN106" s="14" t="e">
        <f>AM106*#REF!</f>
        <v>#REF!</v>
      </c>
      <c r="AO106" s="14" t="e">
        <f t="shared" si="16"/>
        <v>#REF!</v>
      </c>
      <c r="AP106" s="14">
        <f t="shared" si="27"/>
        <v>25</v>
      </c>
      <c r="AQ106" s="14" t="e">
        <f t="shared" si="18"/>
        <v>#REF!</v>
      </c>
      <c r="AR106" s="14" t="e">
        <f>ROUND(AQ106-#REF!,0)</f>
        <v>#REF!</v>
      </c>
      <c r="AS106" s="14">
        <f>IF(BB106="s",IF(S106=0,0,
IF(S106=1,#REF!*4*4,
IF(S106=2,0,
IF(S106=3,#REF!*4*2,
IF(S106=4,0,
IF(S106=5,0,
IF(S106=6,0,
IF(S106=7,0)))))))),
IF(BB106="t",
IF(S106=0,0,
IF(S106=1,#REF!*4*4*0.8,
IF(S106=2,0,
IF(S106=3,#REF!*4*2*0.8,
IF(S106=4,0,
IF(S106=5,0,
IF(S106=6,0,
IF(S106=7,0))))))))))</f>
        <v>0</v>
      </c>
      <c r="AT106" s="14" t="e">
        <f>IF(BB106="s",
IF(S106=0,0,
IF(S106=1,0,
IF(S106=2,#REF!*4*2,
IF(S106=3,#REF!*4,
IF(S106=4,#REF!*4,
IF(S106=5,0,
IF(S106=6,0,
IF(S106=7,#REF!*4)))))))),
IF(BB106="t",
IF(S106=0,0,
IF(S106=1,0,
IF(S106=2,#REF!*4*2*0.8,
IF(S106=3,#REF!*4*0.8,
IF(S106=4,#REF!*4*0.8,
IF(S106=5,0,
IF(S106=6,0,
IF(S106=7,#REF!*4))))))))))</f>
        <v>#REF!</v>
      </c>
      <c r="AU106" s="14" t="e">
        <f>IF(BB106="s",
IF(S106=0,0,
IF(S106=1,#REF!*2,
IF(S106=2,#REF!*2,
IF(S106=3,#REF!*2,
IF(S106=4,#REF!*2,
IF(S106=5,#REF!*2,
IF(S106=6,#REF!*2,
IF(S106=7,#REF!*2)))))))),
IF(BB106="t",
IF(S106=0,#REF!*2*0.8,
IF(S106=1,#REF!*2*0.8,
IF(S106=2,#REF!*2*0.8,
IF(S106=3,#REF!*2*0.8,
IF(S106=4,#REF!*2*0.8,
IF(S106=5,#REF!*2*0.8,
IF(S106=6,#REF!*1*0.8,
IF(S106=7,#REF!*2))))))))))</f>
        <v>#REF!</v>
      </c>
      <c r="AV106" s="14" t="e">
        <f t="shared" si="19"/>
        <v>#REF!</v>
      </c>
      <c r="AW106" s="14" t="e">
        <f>IF(BB106="s",
IF(S106=0,0,
IF(S106=1,(14-2)*(#REF!+#REF!)/4*4,
IF(S106=2,(14-2)*(#REF!+#REF!)/4*2,
IF(S106=3,(14-2)*(#REF!+#REF!)/4*3,
IF(S106=4,(14-2)*(#REF!+#REF!)/4,
IF(S106=5,(14-2)*#REF!/4,
IF(S106=6,0,
IF(S106=7,(14)*#REF!)))))))),
IF(BB106="t",
IF(S106=0,0,
IF(S106=1,(11-2)*(#REF!+#REF!)/4*4,
IF(S106=2,(11-2)*(#REF!+#REF!)/4*2,
IF(S106=3,(11-2)*(#REF!+#REF!)/4*3,
IF(S106=4,(11-2)*(#REF!+#REF!)/4,
IF(S106=5,(11-2)*#REF!/4,
IF(S106=6,0,
IF(S106=7,(11)*#REF!))))))))))</f>
        <v>#REF!</v>
      </c>
      <c r="AX106" s="14" t="e">
        <f t="shared" si="20"/>
        <v>#REF!</v>
      </c>
      <c r="AY106" s="14">
        <f t="shared" si="21"/>
        <v>8</v>
      </c>
      <c r="AZ106" s="14">
        <f t="shared" si="22"/>
        <v>4</v>
      </c>
      <c r="BA106" s="14" t="e">
        <f t="shared" si="23"/>
        <v>#REF!</v>
      </c>
      <c r="BB106" s="14" t="s">
        <v>87</v>
      </c>
      <c r="BC106" s="14" t="e">
        <f>IF(BI106="A",0,IF(BB106="s",14*#REF!,IF(BB106="T",11*#REF!,"HATA")))</f>
        <v>#REF!</v>
      </c>
      <c r="BD106" s="14" t="e">
        <f t="shared" si="24"/>
        <v>#REF!</v>
      </c>
      <c r="BE106" s="14" t="e">
        <f t="shared" si="25"/>
        <v>#REF!</v>
      </c>
      <c r="BF106" s="14" t="e">
        <f>IF(BE106-#REF!=0,"DOĞRU","YANLIŞ")</f>
        <v>#REF!</v>
      </c>
      <c r="BG106" s="14" t="e">
        <f>#REF!-BE106</f>
        <v>#REF!</v>
      </c>
      <c r="BH106" s="14">
        <v>0</v>
      </c>
      <c r="BJ106" s="14">
        <v>0</v>
      </c>
      <c r="BL106" s="14">
        <v>4</v>
      </c>
      <c r="BN106" s="5" t="e">
        <f>#REF!*14</f>
        <v>#REF!</v>
      </c>
      <c r="BO106" s="6"/>
      <c r="BP106" s="7"/>
      <c r="BQ106" s="8"/>
      <c r="BR106" s="8"/>
      <c r="BS106" s="8"/>
      <c r="BT106" s="8"/>
      <c r="BU106" s="8"/>
      <c r="BV106" s="9"/>
      <c r="BW106" s="10"/>
      <c r="BX106" s="11"/>
      <c r="CE106" s="8"/>
      <c r="CF106" s="17"/>
      <c r="CG106" s="17"/>
      <c r="CH106" s="17"/>
      <c r="CI106" s="17"/>
    </row>
    <row r="107" spans="1:87" hidden="1" x14ac:dyDescent="0.25">
      <c r="A107" s="14" t="s">
        <v>91</v>
      </c>
      <c r="B107" s="14" t="s">
        <v>92</v>
      </c>
      <c r="C107" s="14" t="s">
        <v>92</v>
      </c>
      <c r="D107" s="15" t="s">
        <v>90</v>
      </c>
      <c r="E107" s="15" t="s">
        <v>90</v>
      </c>
      <c r="F107" s="16" t="e">
        <f>IF(BB107="S",
IF(#REF!+BJ107=2012,
IF(#REF!=1,"12-13/1",
IF(#REF!=2,"12-13/2",
IF(#REF!=3,"13-14/1",
IF(#REF!=4,"13-14/2","Hata1")))),
IF(#REF!+BJ107=2013,
IF(#REF!=1,"13-14/1",
IF(#REF!=2,"13-14/2",
IF(#REF!=3,"14-15/1",
IF(#REF!=4,"14-15/2","Hata2")))),
IF(#REF!+BJ107=2014,
IF(#REF!=1,"14-15/1",
IF(#REF!=2,"14-15/2",
IF(#REF!=3,"15-16/1",
IF(#REF!=4,"15-16/2","Hata3")))),
IF(#REF!+BJ107=2015,
IF(#REF!=1,"15-16/1",
IF(#REF!=2,"15-16/2",
IF(#REF!=3,"16-17/1",
IF(#REF!=4,"16-17/2","Hata4")))),
IF(#REF!+BJ107=2016,
IF(#REF!=1,"16-17/1",
IF(#REF!=2,"16-17/2",
IF(#REF!=3,"17-18/1",
IF(#REF!=4,"17-18/2","Hata5")))),
IF(#REF!+BJ107=2017,
IF(#REF!=1,"17-18/1",
IF(#REF!=2,"17-18/2",
IF(#REF!=3,"18-19/1",
IF(#REF!=4,"18-19/2","Hata6")))),
IF(#REF!+BJ107=2018,
IF(#REF!=1,"18-19/1",
IF(#REF!=2,"18-19/2",
IF(#REF!=3,"19-20/1",
IF(#REF!=4,"19-20/2","Hata7")))),
IF(#REF!+BJ107=2019,
IF(#REF!=1,"19-20/1",
IF(#REF!=2,"19-20/2",
IF(#REF!=3,"20-21/1",
IF(#REF!=4,"20-21/2","Hata8")))),
IF(#REF!+BJ107=2020,
IF(#REF!=1,"20-21/1",
IF(#REF!=2,"20-21/2",
IF(#REF!=3,"21-22/1",
IF(#REF!=4,"21-22/2","Hata9")))),
IF(#REF!+BJ107=2021,
IF(#REF!=1,"21-22/1",
IF(#REF!=2,"21-22/2",
IF(#REF!=3,"22-23/1",
IF(#REF!=4,"22-23/2","Hata10")))),
IF(#REF!+BJ107=2022,
IF(#REF!=1,"22-23/1",
IF(#REF!=2,"22-23/2",
IF(#REF!=3,"23-24/1",
IF(#REF!=4,"23-24/2","Hata11")))),
IF(#REF!+BJ107=2023,
IF(#REF!=1,"23-24/1",
IF(#REF!=2,"23-24/2",
IF(#REF!=3,"24-25/1",
IF(#REF!=4,"24-25/2","Hata12")))),
)))))))))))),
IF(BB107="T",
IF(#REF!+BJ107=2012,
IF(#REF!=1,"12-13/1",
IF(#REF!=2,"12-13/2",
IF(#REF!=3,"12-13/3",
IF(#REF!=4,"13-14/1",
IF(#REF!=5,"13-14/2",
IF(#REF!=6,"13-14/3","Hata1")))))),
IF(#REF!+BJ107=2013,
IF(#REF!=1,"13-14/1",
IF(#REF!=2,"13-14/2",
IF(#REF!=3,"13-14/3",
IF(#REF!=4,"14-15/1",
IF(#REF!=5,"14-15/2",
IF(#REF!=6,"14-15/3","Hata2")))))),
IF(#REF!+BJ107=2014,
IF(#REF!=1,"14-15/1",
IF(#REF!=2,"14-15/2",
IF(#REF!=3,"14-15/3",
IF(#REF!=4,"15-16/1",
IF(#REF!=5,"15-16/2",
IF(#REF!=6,"15-16/3","Hata3")))))),
IF(AND(#REF!+#REF!&gt;2014,#REF!+#REF!&lt;2015,BJ107=1),
IF(#REF!=0.1,"14-15/0.1",
IF(#REF!=0.2,"14-15/0.2",
IF(#REF!=0.3,"14-15/0.3","Hata4"))),
IF(#REF!+BJ107=2015,
IF(#REF!=1,"15-16/1",
IF(#REF!=2,"15-16/2",
IF(#REF!=3,"15-16/3",
IF(#REF!=4,"16-17/1",
IF(#REF!=5,"16-17/2",
IF(#REF!=6,"16-17/3","Hata5")))))),
IF(#REF!+BJ107=2016,
IF(#REF!=1,"16-17/1",
IF(#REF!=2,"16-17/2",
IF(#REF!=3,"16-17/3",
IF(#REF!=4,"17-18/1",
IF(#REF!=5,"17-18/2",
IF(#REF!=6,"17-18/3","Hata6")))))),
IF(#REF!+BJ107=2017,
IF(#REF!=1,"17-18/1",
IF(#REF!=2,"17-18/2",
IF(#REF!=3,"17-18/3",
IF(#REF!=4,"18-19/1",
IF(#REF!=5,"18-19/2",
IF(#REF!=6,"18-19/3","Hata7")))))),
IF(#REF!+BJ107=2018,
IF(#REF!=1,"18-19/1",
IF(#REF!=2,"18-19/2",
IF(#REF!=3,"18-19/3",
IF(#REF!=4,"19-20/1",
IF(#REF!=5," 19-20/2",
IF(#REF!=6,"19-20/3","Hata8")))))),
IF(#REF!+BJ107=2019,
IF(#REF!=1,"19-20/1",
IF(#REF!=2,"19-20/2",
IF(#REF!=3,"19-20/3",
IF(#REF!=4,"20-21/1",
IF(#REF!=5,"20-21/2",
IF(#REF!=6,"20-21/3","Hata9")))))),
IF(#REF!+BJ107=2020,
IF(#REF!=1,"20-21/1",
IF(#REF!=2,"20-21/2",
IF(#REF!=3,"20-21/3",
IF(#REF!=4,"21-22/1",
IF(#REF!=5,"21-22/2",
IF(#REF!=6,"21-22/3","Hata10")))))),
IF(#REF!+BJ107=2021,
IF(#REF!=1,"21-22/1",
IF(#REF!=2,"21-22/2",
IF(#REF!=3,"21-22/3",
IF(#REF!=4,"22-23/1",
IF(#REF!=5,"22-23/2",
IF(#REF!=6,"22-23/3","Hata11")))))),
IF(#REF!+BJ107=2022,
IF(#REF!=1,"22-23/1",
IF(#REF!=2,"22-23/2",
IF(#REF!=3,"22-23/3",
IF(#REF!=4,"23-24/1",
IF(#REF!=5,"23-24/2",
IF(#REF!=6,"23-24/3","Hata12")))))),
IF(#REF!+BJ107=2023,
IF(#REF!=1,"23-24/1",
IF(#REF!=2,"23-24/2",
IF(#REF!=3,"23-24/3",
IF(#REF!=4,"24-25/1",
IF(#REF!=5,"24-25/2",
IF(#REF!=6,"24-25/3","Hata13")))))),
))))))))))))))
)</f>
        <v>#REF!</v>
      </c>
      <c r="G107" s="15"/>
      <c r="H107" s="14" t="s">
        <v>249</v>
      </c>
      <c r="I107" s="14">
        <v>3471661</v>
      </c>
      <c r="J107" s="14" t="s">
        <v>86</v>
      </c>
      <c r="L107" s="14">
        <v>4358</v>
      </c>
      <c r="S107" s="16">
        <v>0</v>
      </c>
      <c r="T107" s="14">
        <f>VLOOKUP($S107,[1]sistem!$I$3:$L$10,2,FALSE)</f>
        <v>0</v>
      </c>
      <c r="U107" s="14">
        <f>VLOOKUP($S107,[1]sistem!$I$3:$L$10,3,FALSE)</f>
        <v>0</v>
      </c>
      <c r="V107" s="14">
        <f>VLOOKUP($S107,[1]sistem!$I$3:$L$10,4,FALSE)</f>
        <v>0</v>
      </c>
      <c r="W107" s="14" t="e">
        <f>VLOOKUP($BB107,[1]sistem!$I$13:$L$14,2,FALSE)*#REF!</f>
        <v>#REF!</v>
      </c>
      <c r="X107" s="14" t="e">
        <f>VLOOKUP($BB107,[1]sistem!$I$13:$L$14,3,FALSE)*#REF!</f>
        <v>#REF!</v>
      </c>
      <c r="Y107" s="14" t="e">
        <f>VLOOKUP($BB107,[1]sistem!$I$13:$L$14,4,FALSE)*#REF!</f>
        <v>#REF!</v>
      </c>
      <c r="Z107" s="14" t="e">
        <f t="shared" si="13"/>
        <v>#REF!</v>
      </c>
      <c r="AA107" s="14" t="e">
        <f t="shared" si="13"/>
        <v>#REF!</v>
      </c>
      <c r="AB107" s="14" t="e">
        <f t="shared" si="13"/>
        <v>#REF!</v>
      </c>
      <c r="AC107" s="14" t="e">
        <f t="shared" si="14"/>
        <v>#REF!</v>
      </c>
      <c r="AD107" s="14">
        <f>VLOOKUP(BB107,[1]sistem!$I$18:$J$19,2,FALSE)</f>
        <v>14</v>
      </c>
      <c r="AE107" s="14">
        <v>5.25</v>
      </c>
      <c r="AF107" s="14">
        <f>VLOOKUP($S107,[1]sistem!$I$3:$M$10,5,FALSE)</f>
        <v>0</v>
      </c>
      <c r="AI107" s="14" t="e">
        <f>(#REF!+#REF!)*AD107</f>
        <v>#REF!</v>
      </c>
      <c r="AJ107" s="14">
        <f>VLOOKUP($S107,[1]sistem!$I$3:$N$10,6,FALSE)</f>
        <v>0</v>
      </c>
      <c r="AK107" s="14">
        <v>2</v>
      </c>
      <c r="AL107" s="14">
        <f t="shared" si="15"/>
        <v>0</v>
      </c>
      <c r="AM107" s="14">
        <f>VLOOKUP($BB107,[1]sistem!$I$18:$K$19,3,FALSE)</f>
        <v>14</v>
      </c>
      <c r="AN107" s="14" t="e">
        <f>AM107*#REF!</f>
        <v>#REF!</v>
      </c>
      <c r="AO107" s="14" t="e">
        <f t="shared" si="16"/>
        <v>#REF!</v>
      </c>
      <c r="AP107" s="14">
        <f t="shared" si="27"/>
        <v>25</v>
      </c>
      <c r="AQ107" s="14" t="e">
        <f t="shared" si="18"/>
        <v>#REF!</v>
      </c>
      <c r="AR107" s="14" t="e">
        <f>ROUND(AQ107-#REF!,0)</f>
        <v>#REF!</v>
      </c>
      <c r="AS107" s="14">
        <f>IF(BB107="s",IF(S107=0,0,
IF(S107=1,#REF!*4*4,
IF(S107=2,0,
IF(S107=3,#REF!*4*2,
IF(S107=4,0,
IF(S107=5,0,
IF(S107=6,0,
IF(S107=7,0)))))))),
IF(BB107="t",
IF(S107=0,0,
IF(S107=1,#REF!*4*4*0.8,
IF(S107=2,0,
IF(S107=3,#REF!*4*2*0.8,
IF(S107=4,0,
IF(S107=5,0,
IF(S107=6,0,
IF(S107=7,0))))))))))</f>
        <v>0</v>
      </c>
      <c r="AT107" s="14">
        <f>IF(BB107="s",
IF(S107=0,0,
IF(S107=1,0,
IF(S107=2,#REF!*4*2,
IF(S107=3,#REF!*4,
IF(S107=4,#REF!*4,
IF(S107=5,0,
IF(S107=6,0,
IF(S107=7,#REF!*4)))))))),
IF(BB107="t",
IF(S107=0,0,
IF(S107=1,0,
IF(S107=2,#REF!*4*2*0.8,
IF(S107=3,#REF!*4*0.8,
IF(S107=4,#REF!*4*0.8,
IF(S107=5,0,
IF(S107=6,0,
IF(S107=7,#REF!*4))))))))))</f>
        <v>0</v>
      </c>
      <c r="AU107" s="14">
        <f>IF(BB107="s",
IF(S107=0,0,
IF(S107=1,#REF!*2,
IF(S107=2,#REF!*2,
IF(S107=3,#REF!*2,
IF(S107=4,#REF!*2,
IF(S107=5,#REF!*2,
IF(S107=6,#REF!*2,
IF(S107=7,#REF!*2)))))))),
IF(BB107="t",
IF(S107=0,#REF!*2*0.8,
IF(S107=1,#REF!*2*0.8,
IF(S107=2,#REF!*2*0.8,
IF(S107=3,#REF!*2*0.8,
IF(S107=4,#REF!*2*0.8,
IF(S107=5,#REF!*2*0.8,
IF(S107=6,#REF!*1*0.8,
IF(S107=7,#REF!*2))))))))))</f>
        <v>0</v>
      </c>
      <c r="AV107" s="14" t="e">
        <f t="shared" si="19"/>
        <v>#REF!</v>
      </c>
      <c r="AW107" s="14">
        <f>IF(BB107="s",
IF(S107=0,0,
IF(S107=1,(14-2)*(#REF!+#REF!)/4*4,
IF(S107=2,(14-2)*(#REF!+#REF!)/4*2,
IF(S107=3,(14-2)*(#REF!+#REF!)/4*3,
IF(S107=4,(14-2)*(#REF!+#REF!)/4,
IF(S107=5,(14-2)*#REF!/4,
IF(S107=6,0,
IF(S107=7,(14)*#REF!)))))))),
IF(BB107="t",
IF(S107=0,0,
IF(S107=1,(11-2)*(#REF!+#REF!)/4*4,
IF(S107=2,(11-2)*(#REF!+#REF!)/4*2,
IF(S107=3,(11-2)*(#REF!+#REF!)/4*3,
IF(S107=4,(11-2)*(#REF!+#REF!)/4,
IF(S107=5,(11-2)*#REF!/4,
IF(S107=6,0,
IF(S107=7,(11)*#REF!))))))))))</f>
        <v>0</v>
      </c>
      <c r="AX107" s="14" t="e">
        <f t="shared" si="20"/>
        <v>#REF!</v>
      </c>
      <c r="AY107" s="14">
        <f t="shared" si="21"/>
        <v>0</v>
      </c>
      <c r="AZ107" s="14">
        <f t="shared" si="22"/>
        <v>0</v>
      </c>
      <c r="BA107" s="14">
        <f t="shared" si="23"/>
        <v>0</v>
      </c>
      <c r="BB107" s="14" t="s">
        <v>87</v>
      </c>
      <c r="BC107" s="14" t="e">
        <f>IF(BI107="A",0,IF(BB107="s",14*#REF!,IF(BB107="T",11*#REF!,"HATA")))</f>
        <v>#REF!</v>
      </c>
      <c r="BD107" s="14" t="e">
        <f t="shared" si="24"/>
        <v>#REF!</v>
      </c>
      <c r="BE107" s="14" t="e">
        <f t="shared" si="25"/>
        <v>#REF!</v>
      </c>
      <c r="BF107" s="14" t="e">
        <f>IF(BE107-#REF!=0,"DOĞRU","YANLIŞ")</f>
        <v>#REF!</v>
      </c>
      <c r="BG107" s="14" t="e">
        <f>#REF!-BE107</f>
        <v>#REF!</v>
      </c>
      <c r="BH107" s="14">
        <v>0</v>
      </c>
      <c r="BJ107" s="14">
        <v>0</v>
      </c>
      <c r="BL107" s="14">
        <v>0</v>
      </c>
      <c r="BN107" s="5" t="e">
        <f>#REF!*14</f>
        <v>#REF!</v>
      </c>
      <c r="BO107" s="6"/>
      <c r="BP107" s="7"/>
      <c r="BQ107" s="8"/>
      <c r="BR107" s="8"/>
      <c r="BS107" s="8"/>
      <c r="BT107" s="8"/>
      <c r="BU107" s="8"/>
      <c r="BV107" s="9"/>
      <c r="BW107" s="10"/>
      <c r="BX107" s="11"/>
      <c r="CE107" s="8"/>
      <c r="CF107" s="17"/>
      <c r="CG107" s="17"/>
      <c r="CH107" s="17"/>
      <c r="CI107" s="17"/>
    </row>
    <row r="108" spans="1:87" hidden="1" x14ac:dyDescent="0.25">
      <c r="A108" s="14" t="s">
        <v>96</v>
      </c>
      <c r="B108" s="14" t="s">
        <v>97</v>
      </c>
      <c r="C108" s="14" t="s">
        <v>97</v>
      </c>
      <c r="D108" s="15" t="s">
        <v>90</v>
      </c>
      <c r="E108" s="15" t="s">
        <v>90</v>
      </c>
      <c r="F108" s="15" t="e">
        <f>IF(BB108="S",
IF(#REF!+BJ108=2012,
IF(#REF!=1,"12-13/1",
IF(#REF!=2,"12-13/2",
IF(#REF!=3,"13-14/1",
IF(#REF!=4,"13-14/2","Hata1")))),
IF(#REF!+BJ108=2013,
IF(#REF!=1,"13-14/1",
IF(#REF!=2,"13-14/2",
IF(#REF!=3,"14-15/1",
IF(#REF!=4,"14-15/2","Hata2")))),
IF(#REF!+BJ108=2014,
IF(#REF!=1,"14-15/1",
IF(#REF!=2,"14-15/2",
IF(#REF!=3,"15-16/1",
IF(#REF!=4,"15-16/2","Hata3")))),
IF(#REF!+BJ108=2015,
IF(#REF!=1,"15-16/1",
IF(#REF!=2,"15-16/2",
IF(#REF!=3,"16-17/1",
IF(#REF!=4,"16-17/2","Hata4")))),
IF(#REF!+BJ108=2016,
IF(#REF!=1,"16-17/1",
IF(#REF!=2,"16-17/2",
IF(#REF!=3,"17-18/1",
IF(#REF!=4,"17-18/2","Hata5")))),
IF(#REF!+BJ108=2017,
IF(#REF!=1,"17-18/1",
IF(#REF!=2,"17-18/2",
IF(#REF!=3,"18-19/1",
IF(#REF!=4,"18-19/2","Hata6")))),
IF(#REF!+BJ108=2018,
IF(#REF!=1,"18-19/1",
IF(#REF!=2,"18-19/2",
IF(#REF!=3,"19-20/1",
IF(#REF!=4,"19-20/2","Hata7")))),
IF(#REF!+BJ108=2019,
IF(#REF!=1,"19-20/1",
IF(#REF!=2,"19-20/2",
IF(#REF!=3,"20-21/1",
IF(#REF!=4,"20-21/2","Hata8")))),
IF(#REF!+BJ108=2020,
IF(#REF!=1,"20-21/1",
IF(#REF!=2,"20-21/2",
IF(#REF!=3,"21-22/1",
IF(#REF!=4,"21-22/2","Hata9")))),
IF(#REF!+BJ108=2021,
IF(#REF!=1,"21-22/1",
IF(#REF!=2,"21-22/2",
IF(#REF!=3,"22-23/1",
IF(#REF!=4,"22-23/2","Hata10")))),
IF(#REF!+BJ108=2022,
IF(#REF!=1,"22-23/1",
IF(#REF!=2,"22-23/2",
IF(#REF!=3,"23-24/1",
IF(#REF!=4,"23-24/2","Hata11")))),
IF(#REF!+BJ108=2023,
IF(#REF!=1,"23-24/1",
IF(#REF!=2,"23-24/2",
IF(#REF!=3,"24-25/1",
IF(#REF!=4,"24-25/2","Hata12")))),
)))))))))))),
IF(BB108="T",
IF(#REF!+BJ108=2012,
IF(#REF!=1,"12-13/1",
IF(#REF!=2,"12-13/2",
IF(#REF!=3,"12-13/3",
IF(#REF!=4,"13-14/1",
IF(#REF!=5,"13-14/2",
IF(#REF!=6,"13-14/3","Hata1")))))),
IF(#REF!+BJ108=2013,
IF(#REF!=1,"13-14/1",
IF(#REF!=2,"13-14/2",
IF(#REF!=3,"13-14/3",
IF(#REF!=4,"14-15/1",
IF(#REF!=5,"14-15/2",
IF(#REF!=6,"14-15/3","Hata2")))))),
IF(#REF!+BJ108=2014,
IF(#REF!=1,"14-15/1",
IF(#REF!=2,"14-15/2",
IF(#REF!=3,"14-15/3",
IF(#REF!=4,"15-16/1",
IF(#REF!=5,"15-16/2",
IF(#REF!=6,"15-16/3","Hata3")))))),
IF(AND(#REF!+#REF!&gt;2014,#REF!+#REF!&lt;2015,BJ108=1),
IF(#REF!=0.1,"14-15/0.1",
IF(#REF!=0.2,"14-15/0.2",
IF(#REF!=0.3,"14-15/0.3","Hata4"))),
IF(#REF!+BJ108=2015,
IF(#REF!=1,"15-16/1",
IF(#REF!=2,"15-16/2",
IF(#REF!=3,"15-16/3",
IF(#REF!=4,"16-17/1",
IF(#REF!=5,"16-17/2",
IF(#REF!=6,"16-17/3","Hata5")))))),
IF(#REF!+BJ108=2016,
IF(#REF!=1,"16-17/1",
IF(#REF!=2,"16-17/2",
IF(#REF!=3,"16-17/3",
IF(#REF!=4,"17-18/1",
IF(#REF!=5,"17-18/2",
IF(#REF!=6,"17-18/3","Hata6")))))),
IF(#REF!+BJ108=2017,
IF(#REF!=1,"17-18/1",
IF(#REF!=2,"17-18/2",
IF(#REF!=3,"17-18/3",
IF(#REF!=4,"18-19/1",
IF(#REF!=5,"18-19/2",
IF(#REF!=6,"18-19/3","Hata7")))))),
IF(#REF!+BJ108=2018,
IF(#REF!=1,"18-19/1",
IF(#REF!=2,"18-19/2",
IF(#REF!=3,"18-19/3",
IF(#REF!=4,"19-20/1",
IF(#REF!=5," 19-20/2",
IF(#REF!=6,"19-20/3","Hata8")))))),
IF(#REF!+BJ108=2019,
IF(#REF!=1,"19-20/1",
IF(#REF!=2,"19-20/2",
IF(#REF!=3,"19-20/3",
IF(#REF!=4,"20-21/1",
IF(#REF!=5,"20-21/2",
IF(#REF!=6,"20-21/3","Hata9")))))),
IF(#REF!+BJ108=2020,
IF(#REF!=1,"20-21/1",
IF(#REF!=2,"20-21/2",
IF(#REF!=3,"20-21/3",
IF(#REF!=4,"21-22/1",
IF(#REF!=5,"21-22/2",
IF(#REF!=6,"21-22/3","Hata10")))))),
IF(#REF!+BJ108=2021,
IF(#REF!=1,"21-22/1",
IF(#REF!=2,"21-22/2",
IF(#REF!=3,"21-22/3",
IF(#REF!=4,"22-23/1",
IF(#REF!=5,"22-23/2",
IF(#REF!=6,"22-23/3","Hata11")))))),
IF(#REF!+BJ108=2022,
IF(#REF!=1,"22-23/1",
IF(#REF!=2,"22-23/2",
IF(#REF!=3,"22-23/3",
IF(#REF!=4,"23-24/1",
IF(#REF!=5,"23-24/2",
IF(#REF!=6,"23-24/3","Hata12")))))),
IF(#REF!+BJ108=2023,
IF(#REF!=1,"23-24/1",
IF(#REF!=2,"23-24/2",
IF(#REF!=3,"23-24/3",
IF(#REF!=4,"24-25/1",
IF(#REF!=5,"24-25/2",
IF(#REF!=6,"24-25/3","Hata13")))))),
))))))))))))))
)</f>
        <v>#REF!</v>
      </c>
      <c r="G108" s="15"/>
      <c r="H108" s="14" t="s">
        <v>249</v>
      </c>
      <c r="I108" s="14">
        <v>3471661</v>
      </c>
      <c r="J108" s="14" t="s">
        <v>86</v>
      </c>
      <c r="Q108" s="14" t="s">
        <v>98</v>
      </c>
      <c r="R108" s="14" t="s">
        <v>98</v>
      </c>
      <c r="S108" s="16">
        <v>0</v>
      </c>
      <c r="T108" s="14">
        <f>VLOOKUP($S108,[1]sistem!$I$3:$L$10,2,FALSE)</f>
        <v>0</v>
      </c>
      <c r="U108" s="14">
        <f>VLOOKUP($S108,[1]sistem!$I$3:$L$10,3,FALSE)</f>
        <v>0</v>
      </c>
      <c r="V108" s="14">
        <f>VLOOKUP($S108,[1]sistem!$I$3:$L$10,4,FALSE)</f>
        <v>0</v>
      </c>
      <c r="W108" s="14" t="e">
        <f>VLOOKUP($BB108,[1]sistem!$I$13:$L$14,2,FALSE)*#REF!</f>
        <v>#REF!</v>
      </c>
      <c r="X108" s="14" t="e">
        <f>VLOOKUP($BB108,[1]sistem!$I$13:$L$14,3,FALSE)*#REF!</f>
        <v>#REF!</v>
      </c>
      <c r="Y108" s="14" t="e">
        <f>VLOOKUP($BB108,[1]sistem!$I$13:$L$14,4,FALSE)*#REF!</f>
        <v>#REF!</v>
      </c>
      <c r="Z108" s="14" t="e">
        <f t="shared" si="13"/>
        <v>#REF!</v>
      </c>
      <c r="AA108" s="14" t="e">
        <f t="shared" si="13"/>
        <v>#REF!</v>
      </c>
      <c r="AB108" s="14" t="e">
        <f t="shared" si="13"/>
        <v>#REF!</v>
      </c>
      <c r="AC108" s="14" t="e">
        <f t="shared" si="14"/>
        <v>#REF!</v>
      </c>
      <c r="AD108" s="14">
        <f>VLOOKUP(BB108,[1]sistem!$I$18:$J$19,2,FALSE)</f>
        <v>14</v>
      </c>
      <c r="AE108" s="14">
        <v>3.25</v>
      </c>
      <c r="AF108" s="14">
        <f>VLOOKUP($S108,[1]sistem!$I$3:$M$10,5,FALSE)</f>
        <v>0</v>
      </c>
      <c r="AI108" s="14" t="e">
        <f>(#REF!+#REF!)*AD108</f>
        <v>#REF!</v>
      </c>
      <c r="AJ108" s="14">
        <f>VLOOKUP($S108,[1]sistem!$I$3:$N$10,6,FALSE)</f>
        <v>0</v>
      </c>
      <c r="AK108" s="14">
        <v>2</v>
      </c>
      <c r="AL108" s="14">
        <f t="shared" si="15"/>
        <v>0</v>
      </c>
      <c r="AM108" s="14">
        <f>VLOOKUP($BB108,[1]sistem!$I$18:$K$19,3,FALSE)</f>
        <v>14</v>
      </c>
      <c r="AN108" s="14" t="e">
        <f>AM108*#REF!</f>
        <v>#REF!</v>
      </c>
      <c r="AO108" s="14" t="e">
        <f t="shared" si="16"/>
        <v>#REF!</v>
      </c>
      <c r="AP108" s="14">
        <f t="shared" si="27"/>
        <v>25</v>
      </c>
      <c r="AQ108" s="14" t="e">
        <f t="shared" si="18"/>
        <v>#REF!</v>
      </c>
      <c r="AR108" s="14" t="e">
        <f>ROUND(AQ108-#REF!,0)</f>
        <v>#REF!</v>
      </c>
      <c r="AS108" s="14">
        <f>IF(BB108="s",IF(S108=0,0,
IF(S108=1,#REF!*4*4,
IF(S108=2,0,
IF(S108=3,#REF!*4*2,
IF(S108=4,0,
IF(S108=5,0,
IF(S108=6,0,
IF(S108=7,0)))))))),
IF(BB108="t",
IF(S108=0,0,
IF(S108=1,#REF!*4*4*0.8,
IF(S108=2,0,
IF(S108=3,#REF!*4*2*0.8,
IF(S108=4,0,
IF(S108=5,0,
IF(S108=6,0,
IF(S108=7,0))))))))))</f>
        <v>0</v>
      </c>
      <c r="AT108" s="14">
        <f>IF(BB108="s",
IF(S108=0,0,
IF(S108=1,0,
IF(S108=2,#REF!*4*2,
IF(S108=3,#REF!*4,
IF(S108=4,#REF!*4,
IF(S108=5,0,
IF(S108=6,0,
IF(S108=7,#REF!*4)))))))),
IF(BB108="t",
IF(S108=0,0,
IF(S108=1,0,
IF(S108=2,#REF!*4*2*0.8,
IF(S108=3,#REF!*4*0.8,
IF(S108=4,#REF!*4*0.8,
IF(S108=5,0,
IF(S108=6,0,
IF(S108=7,#REF!*4))))))))))</f>
        <v>0</v>
      </c>
      <c r="AU108" s="14">
        <f>IF(BB108="s",
IF(S108=0,0,
IF(S108=1,#REF!*2,
IF(S108=2,#REF!*2,
IF(S108=3,#REF!*2,
IF(S108=4,#REF!*2,
IF(S108=5,#REF!*2,
IF(S108=6,#REF!*2,
IF(S108=7,#REF!*2)))))))),
IF(BB108="t",
IF(S108=0,#REF!*2*0.8,
IF(S108=1,#REF!*2*0.8,
IF(S108=2,#REF!*2*0.8,
IF(S108=3,#REF!*2*0.8,
IF(S108=4,#REF!*2*0.8,
IF(S108=5,#REF!*2*0.8,
IF(S108=6,#REF!*1*0.8,
IF(S108=7,#REF!*2))))))))))</f>
        <v>0</v>
      </c>
      <c r="AV108" s="14" t="e">
        <f t="shared" si="19"/>
        <v>#REF!</v>
      </c>
      <c r="AW108" s="14">
        <f>IF(BB108="s",
IF(S108=0,0,
IF(S108=1,(14-2)*(#REF!+#REF!)/4*4,
IF(S108=2,(14-2)*(#REF!+#REF!)/4*2,
IF(S108=3,(14-2)*(#REF!+#REF!)/4*3,
IF(S108=4,(14-2)*(#REF!+#REF!)/4,
IF(S108=5,(14-2)*#REF!/4,
IF(S108=6,0,
IF(S108=7,(14)*#REF!)))))))),
IF(BB108="t",
IF(S108=0,0,
IF(S108=1,(11-2)*(#REF!+#REF!)/4*4,
IF(S108=2,(11-2)*(#REF!+#REF!)/4*2,
IF(S108=3,(11-2)*(#REF!+#REF!)/4*3,
IF(S108=4,(11-2)*(#REF!+#REF!)/4,
IF(S108=5,(11-2)*#REF!/4,
IF(S108=6,0,
IF(S108=7,(11)*#REF!))))))))))</f>
        <v>0</v>
      </c>
      <c r="AX108" s="14" t="e">
        <f t="shared" si="20"/>
        <v>#REF!</v>
      </c>
      <c r="AY108" s="14">
        <f t="shared" si="21"/>
        <v>0</v>
      </c>
      <c r="AZ108" s="14">
        <f t="shared" si="22"/>
        <v>0</v>
      </c>
      <c r="BA108" s="14">
        <f t="shared" si="23"/>
        <v>0</v>
      </c>
      <c r="BB108" s="14" t="s">
        <v>87</v>
      </c>
      <c r="BC108" s="14" t="e">
        <f>IF(BI108="A",0,IF(BB108="s",14*#REF!,IF(BB108="T",11*#REF!,"HATA")))</f>
        <v>#REF!</v>
      </c>
      <c r="BD108" s="14" t="e">
        <f t="shared" si="24"/>
        <v>#REF!</v>
      </c>
      <c r="BE108" s="14" t="e">
        <f t="shared" si="25"/>
        <v>#REF!</v>
      </c>
      <c r="BF108" s="14" t="e">
        <f>IF(BE108-#REF!=0,"DOĞRU","YANLIŞ")</f>
        <v>#REF!</v>
      </c>
      <c r="BG108" s="14" t="e">
        <f>#REF!-BE108</f>
        <v>#REF!</v>
      </c>
      <c r="BH108" s="14">
        <v>0</v>
      </c>
      <c r="BJ108" s="14">
        <v>0</v>
      </c>
      <c r="BL108" s="14">
        <v>0</v>
      </c>
      <c r="BN108" s="5" t="e">
        <f>#REF!*14</f>
        <v>#REF!</v>
      </c>
      <c r="BO108" s="6"/>
      <c r="BP108" s="7"/>
      <c r="BQ108" s="8"/>
      <c r="BR108" s="8"/>
      <c r="BS108" s="8"/>
      <c r="BT108" s="8"/>
      <c r="BU108" s="8"/>
      <c r="BV108" s="9"/>
      <c r="BW108" s="10"/>
      <c r="BX108" s="11"/>
      <c r="CE108" s="8"/>
      <c r="CF108" s="17"/>
      <c r="CG108" s="17"/>
      <c r="CH108" s="17"/>
      <c r="CI108" s="17"/>
    </row>
    <row r="109" spans="1:87" hidden="1" x14ac:dyDescent="0.25">
      <c r="A109" s="14" t="s">
        <v>138</v>
      </c>
      <c r="B109" s="14" t="s">
        <v>139</v>
      </c>
      <c r="C109" s="14" t="s">
        <v>139</v>
      </c>
      <c r="D109" s="15" t="s">
        <v>84</v>
      </c>
      <c r="E109" s="15">
        <v>3</v>
      </c>
      <c r="F109" s="15" t="e">
        <f>IF(BB109="S",
IF(#REF!+BJ109=2012,
IF(#REF!=1,"12-13/1",
IF(#REF!=2,"12-13/2",
IF(#REF!=3,"13-14/1",
IF(#REF!=4,"13-14/2","Hata1")))),
IF(#REF!+BJ109=2013,
IF(#REF!=1,"13-14/1",
IF(#REF!=2,"13-14/2",
IF(#REF!=3,"14-15/1",
IF(#REF!=4,"14-15/2","Hata2")))),
IF(#REF!+BJ109=2014,
IF(#REF!=1,"14-15/1",
IF(#REF!=2,"14-15/2",
IF(#REF!=3,"15-16/1",
IF(#REF!=4,"15-16/2","Hata3")))),
IF(#REF!+BJ109=2015,
IF(#REF!=1,"15-16/1",
IF(#REF!=2,"15-16/2",
IF(#REF!=3,"16-17/1",
IF(#REF!=4,"16-17/2","Hata4")))),
IF(#REF!+BJ109=2016,
IF(#REF!=1,"16-17/1",
IF(#REF!=2,"16-17/2",
IF(#REF!=3,"17-18/1",
IF(#REF!=4,"17-18/2","Hata5")))),
IF(#REF!+BJ109=2017,
IF(#REF!=1,"17-18/1",
IF(#REF!=2,"17-18/2",
IF(#REF!=3,"18-19/1",
IF(#REF!=4,"18-19/2","Hata6")))),
IF(#REF!+BJ109=2018,
IF(#REF!=1,"18-19/1",
IF(#REF!=2,"18-19/2",
IF(#REF!=3,"19-20/1",
IF(#REF!=4,"19-20/2","Hata7")))),
IF(#REF!+BJ109=2019,
IF(#REF!=1,"19-20/1",
IF(#REF!=2,"19-20/2",
IF(#REF!=3,"20-21/1",
IF(#REF!=4,"20-21/2","Hata8")))),
IF(#REF!+BJ109=2020,
IF(#REF!=1,"20-21/1",
IF(#REF!=2,"20-21/2",
IF(#REF!=3,"21-22/1",
IF(#REF!=4,"21-22/2","Hata9")))),
IF(#REF!+BJ109=2021,
IF(#REF!=1,"21-22/1",
IF(#REF!=2,"21-22/2",
IF(#REF!=3,"22-23/1",
IF(#REF!=4,"22-23/2","Hata10")))),
IF(#REF!+BJ109=2022,
IF(#REF!=1,"22-23/1",
IF(#REF!=2,"22-23/2",
IF(#REF!=3,"23-24/1",
IF(#REF!=4,"23-24/2","Hata11")))),
IF(#REF!+BJ109=2023,
IF(#REF!=1,"23-24/1",
IF(#REF!=2,"23-24/2",
IF(#REF!=3,"24-25/1",
IF(#REF!=4,"24-25/2","Hata12")))),
)))))))))))),
IF(BB109="T",
IF(#REF!+BJ109=2012,
IF(#REF!=1,"12-13/1",
IF(#REF!=2,"12-13/2",
IF(#REF!=3,"12-13/3",
IF(#REF!=4,"13-14/1",
IF(#REF!=5,"13-14/2",
IF(#REF!=6,"13-14/3","Hata1")))))),
IF(#REF!+BJ109=2013,
IF(#REF!=1,"13-14/1",
IF(#REF!=2,"13-14/2",
IF(#REF!=3,"13-14/3",
IF(#REF!=4,"14-15/1",
IF(#REF!=5,"14-15/2",
IF(#REF!=6,"14-15/3","Hata2")))))),
IF(#REF!+BJ109=2014,
IF(#REF!=1,"14-15/1",
IF(#REF!=2,"14-15/2",
IF(#REF!=3,"14-15/3",
IF(#REF!=4,"15-16/1",
IF(#REF!=5,"15-16/2",
IF(#REF!=6,"15-16/3","Hata3")))))),
IF(AND(#REF!+#REF!&gt;2014,#REF!+#REF!&lt;2015,BJ109=1),
IF(#REF!=0.1,"14-15/0.1",
IF(#REF!=0.2,"14-15/0.2",
IF(#REF!=0.3,"14-15/0.3","Hata4"))),
IF(#REF!+BJ109=2015,
IF(#REF!=1,"15-16/1",
IF(#REF!=2,"15-16/2",
IF(#REF!=3,"15-16/3",
IF(#REF!=4,"16-17/1",
IF(#REF!=5,"16-17/2",
IF(#REF!=6,"16-17/3","Hata5")))))),
IF(#REF!+BJ109=2016,
IF(#REF!=1,"16-17/1",
IF(#REF!=2,"16-17/2",
IF(#REF!=3,"16-17/3",
IF(#REF!=4,"17-18/1",
IF(#REF!=5,"17-18/2",
IF(#REF!=6,"17-18/3","Hata6")))))),
IF(#REF!+BJ109=2017,
IF(#REF!=1,"17-18/1",
IF(#REF!=2,"17-18/2",
IF(#REF!=3,"17-18/3",
IF(#REF!=4,"18-19/1",
IF(#REF!=5,"18-19/2",
IF(#REF!=6,"18-19/3","Hata7")))))),
IF(#REF!+BJ109=2018,
IF(#REF!=1,"18-19/1",
IF(#REF!=2,"18-19/2",
IF(#REF!=3,"18-19/3",
IF(#REF!=4,"19-20/1",
IF(#REF!=5," 19-20/2",
IF(#REF!=6,"19-20/3","Hata8")))))),
IF(#REF!+BJ109=2019,
IF(#REF!=1,"19-20/1",
IF(#REF!=2,"19-20/2",
IF(#REF!=3,"19-20/3",
IF(#REF!=4,"20-21/1",
IF(#REF!=5,"20-21/2",
IF(#REF!=6,"20-21/3","Hata9")))))),
IF(#REF!+BJ109=2020,
IF(#REF!=1,"20-21/1",
IF(#REF!=2,"20-21/2",
IF(#REF!=3,"20-21/3",
IF(#REF!=4,"21-22/1",
IF(#REF!=5,"21-22/2",
IF(#REF!=6,"21-22/3","Hata10")))))),
IF(#REF!+BJ109=2021,
IF(#REF!=1,"21-22/1",
IF(#REF!=2,"21-22/2",
IF(#REF!=3,"21-22/3",
IF(#REF!=4,"22-23/1",
IF(#REF!=5,"22-23/2",
IF(#REF!=6,"22-23/3","Hata11")))))),
IF(#REF!+BJ109=2022,
IF(#REF!=1,"22-23/1",
IF(#REF!=2,"22-23/2",
IF(#REF!=3,"22-23/3",
IF(#REF!=4,"23-24/1",
IF(#REF!=5,"23-24/2",
IF(#REF!=6,"23-24/3","Hata12")))))),
IF(#REF!+BJ109=2023,
IF(#REF!=1,"23-24/1",
IF(#REF!=2,"23-24/2",
IF(#REF!=3,"23-24/3",
IF(#REF!=4,"24-25/1",
IF(#REF!=5,"24-25/2",
IF(#REF!=6,"24-25/3","Hata13")))))),
))))))))))))))
)</f>
        <v>#REF!</v>
      </c>
      <c r="G109" s="15"/>
      <c r="H109" s="14" t="s">
        <v>249</v>
      </c>
      <c r="I109" s="14">
        <v>3471661</v>
      </c>
      <c r="J109" s="14" t="s">
        <v>86</v>
      </c>
      <c r="S109" s="16">
        <v>7</v>
      </c>
      <c r="T109" s="14">
        <f>VLOOKUP($S109,[1]sistem!$I$3:$L$10,2,FALSE)</f>
        <v>0</v>
      </c>
      <c r="U109" s="14">
        <f>VLOOKUP($S109,[1]sistem!$I$3:$L$10,3,FALSE)</f>
        <v>1</v>
      </c>
      <c r="V109" s="14">
        <f>VLOOKUP($S109,[1]sistem!$I$3:$L$10,4,FALSE)</f>
        <v>1</v>
      </c>
      <c r="W109" s="14" t="e">
        <f>VLOOKUP($BB109,[1]sistem!$I$13:$L$14,2,FALSE)*#REF!</f>
        <v>#REF!</v>
      </c>
      <c r="X109" s="14" t="e">
        <f>VLOOKUP($BB109,[1]sistem!$I$13:$L$14,3,FALSE)*#REF!</f>
        <v>#REF!</v>
      </c>
      <c r="Y109" s="14" t="e">
        <f>VLOOKUP($BB109,[1]sistem!$I$13:$L$14,4,FALSE)*#REF!</f>
        <v>#REF!</v>
      </c>
      <c r="Z109" s="14" t="e">
        <f t="shared" si="13"/>
        <v>#REF!</v>
      </c>
      <c r="AA109" s="14" t="e">
        <f t="shared" si="13"/>
        <v>#REF!</v>
      </c>
      <c r="AB109" s="14" t="e">
        <f t="shared" si="13"/>
        <v>#REF!</v>
      </c>
      <c r="AC109" s="14" t="e">
        <f t="shared" si="14"/>
        <v>#REF!</v>
      </c>
      <c r="AD109" s="14">
        <f>VLOOKUP(BB109,[1]sistem!$I$18:$J$19,2,FALSE)</f>
        <v>14</v>
      </c>
      <c r="AE109" s="14">
        <v>11.25</v>
      </c>
      <c r="AF109" s="14">
        <f>VLOOKUP($S109,[1]sistem!$I$3:$M$10,5,FALSE)</f>
        <v>1</v>
      </c>
      <c r="AG109" s="14">
        <v>4</v>
      </c>
      <c r="AI109" s="14">
        <f>AG109*AM109</f>
        <v>56</v>
      </c>
      <c r="AJ109" s="14">
        <f>VLOOKUP($S109,[1]sistem!$I$3:$N$10,6,FALSE)</f>
        <v>2</v>
      </c>
      <c r="AK109" s="14">
        <v>2</v>
      </c>
      <c r="AL109" s="14">
        <f t="shared" si="15"/>
        <v>4</v>
      </c>
      <c r="AM109" s="14">
        <f>VLOOKUP($BB109,[1]sistem!$I$18:$K$19,3,FALSE)</f>
        <v>14</v>
      </c>
      <c r="AN109" s="14" t="e">
        <f>AM109*#REF!</f>
        <v>#REF!</v>
      </c>
      <c r="AO109" s="14" t="e">
        <f t="shared" si="16"/>
        <v>#REF!</v>
      </c>
      <c r="AP109" s="14">
        <f t="shared" si="27"/>
        <v>25</v>
      </c>
      <c r="AQ109" s="14" t="e">
        <f t="shared" si="18"/>
        <v>#REF!</v>
      </c>
      <c r="AR109" s="14" t="e">
        <f>ROUND(AQ109-#REF!,0)</f>
        <v>#REF!</v>
      </c>
      <c r="AS109" s="14">
        <f>IF(BB109="s",IF(S109=0,0,
IF(S109=1,#REF!*4*4,
IF(S109=2,0,
IF(S109=3,#REF!*4*2,
IF(S109=4,0,
IF(S109=5,0,
IF(S109=6,0,
IF(S109=7,0)))))))),
IF(BB109="t",
IF(S109=0,0,
IF(S109=1,#REF!*4*4*0.8,
IF(S109=2,0,
IF(S109=3,#REF!*4*2*0.8,
IF(S109=4,0,
IF(S109=5,0,
IF(S109=6,0,
IF(S109=7,0))))))))))</f>
        <v>0</v>
      </c>
      <c r="AT109" s="14" t="e">
        <f>IF(BB109="s",
IF(S109=0,0,
IF(S109=1,0,
IF(S109=2,#REF!*4*2,
IF(S109=3,#REF!*4,
IF(S109=4,#REF!*4,
IF(S109=5,0,
IF(S109=6,0,
IF(S109=7,#REF!*4)))))))),
IF(BB109="t",
IF(S109=0,0,
IF(S109=1,0,
IF(S109=2,#REF!*4*2*0.8,
IF(S109=3,#REF!*4*0.8,
IF(S109=4,#REF!*4*0.8,
IF(S109=5,0,
IF(S109=6,0,
IF(S109=7,#REF!*4))))))))))</f>
        <v>#REF!</v>
      </c>
      <c r="AU109" s="14" t="e">
        <f>IF(BB109="s",
IF(S109=0,0,
IF(S109=1,#REF!*2,
IF(S109=2,#REF!*2,
IF(S109=3,#REF!*2,
IF(S109=4,#REF!*2,
IF(S109=5,#REF!*2,
IF(S109=6,#REF!*2,
IF(S109=7,#REF!*2)))))))),
IF(BB109="t",
IF(S109=0,#REF!*2*0.8,
IF(S109=1,#REF!*2*0.8,
IF(S109=2,#REF!*2*0.8,
IF(S109=3,#REF!*2*0.8,
IF(S109=4,#REF!*2*0.8,
IF(S109=5,#REF!*2*0.8,
IF(S109=6,#REF!*1*0.8,
IF(S109=7,#REF!*2))))))))))</f>
        <v>#REF!</v>
      </c>
      <c r="AV109" s="14" t="e">
        <f t="shared" si="19"/>
        <v>#REF!</v>
      </c>
      <c r="AW109" s="14" t="e">
        <f>IF(BB109="s",
IF(S109=0,0,
IF(S109=1,(14-2)*(#REF!+#REF!)/4*4,
IF(S109=2,(14-2)*(#REF!+#REF!)/4*2,
IF(S109=3,(14-2)*(#REF!+#REF!)/4*3,
IF(S109=4,(14-2)*(#REF!+#REF!)/4,
IF(S109=5,(14-2)*#REF!/4,
IF(S109=6,0,
IF(S109=7,(14)*#REF!)))))))),
IF(BB109="t",
IF(S109=0,0,
IF(S109=1,(11-2)*(#REF!+#REF!)/4*4,
IF(S109=2,(11-2)*(#REF!+#REF!)/4*2,
IF(S109=3,(11-2)*(#REF!+#REF!)/4*3,
IF(S109=4,(11-2)*(#REF!+#REF!)/4,
IF(S109=5,(11-2)*#REF!/4,
IF(S109=6,0,
IF(S109=7,(11)*#REF!))))))))))</f>
        <v>#REF!</v>
      </c>
      <c r="AX109" s="14" t="e">
        <f t="shared" si="20"/>
        <v>#REF!</v>
      </c>
      <c r="AY109" s="14">
        <f t="shared" si="21"/>
        <v>8</v>
      </c>
      <c r="AZ109" s="14">
        <f t="shared" si="22"/>
        <v>4</v>
      </c>
      <c r="BA109" s="14" t="e">
        <f t="shared" si="23"/>
        <v>#REF!</v>
      </c>
      <c r="BB109" s="14" t="s">
        <v>87</v>
      </c>
      <c r="BC109" s="14" t="e">
        <f>IF(BI109="A",0,IF(BB109="s",14*#REF!,IF(BB109="T",11*#REF!,"HATA")))</f>
        <v>#REF!</v>
      </c>
      <c r="BD109" s="14" t="e">
        <f t="shared" si="24"/>
        <v>#REF!</v>
      </c>
      <c r="BE109" s="14" t="e">
        <f t="shared" si="25"/>
        <v>#REF!</v>
      </c>
      <c r="BF109" s="14" t="e">
        <f>IF(BE109-#REF!=0,"DOĞRU","YANLIŞ")</f>
        <v>#REF!</v>
      </c>
      <c r="BG109" s="14" t="e">
        <f>#REF!-BE109</f>
        <v>#REF!</v>
      </c>
      <c r="BH109" s="14">
        <v>0</v>
      </c>
      <c r="BJ109" s="14">
        <v>0</v>
      </c>
      <c r="BL109" s="14">
        <v>7</v>
      </c>
      <c r="BN109" s="5" t="e">
        <f>#REF!*14</f>
        <v>#REF!</v>
      </c>
      <c r="BO109" s="6"/>
      <c r="BP109" s="7"/>
      <c r="BQ109" s="8"/>
      <c r="BR109" s="8"/>
      <c r="BS109" s="8"/>
      <c r="BT109" s="8"/>
      <c r="BU109" s="8"/>
      <c r="BV109" s="9"/>
      <c r="BW109" s="10"/>
      <c r="BX109" s="11"/>
      <c r="CE109" s="8"/>
      <c r="CF109" s="17"/>
      <c r="CG109" s="17"/>
      <c r="CH109" s="17"/>
      <c r="CI109" s="17"/>
    </row>
    <row r="110" spans="1:87" hidden="1" x14ac:dyDescent="0.25">
      <c r="A110" s="14" t="s">
        <v>262</v>
      </c>
      <c r="B110" s="14" t="s">
        <v>263</v>
      </c>
      <c r="C110" s="14" t="s">
        <v>263</v>
      </c>
      <c r="D110" s="15" t="s">
        <v>90</v>
      </c>
      <c r="E110" s="15" t="s">
        <v>90</v>
      </c>
      <c r="F110" s="15" t="e">
        <f>IF(BB110="S",
IF(#REF!+BJ110=2012,
IF(#REF!=1,"12-13/1",
IF(#REF!=2,"12-13/2",
IF(#REF!=3,"13-14/1",
IF(#REF!=4,"13-14/2","Hata1")))),
IF(#REF!+BJ110=2013,
IF(#REF!=1,"13-14/1",
IF(#REF!=2,"13-14/2",
IF(#REF!=3,"14-15/1",
IF(#REF!=4,"14-15/2","Hata2")))),
IF(#REF!+BJ110=2014,
IF(#REF!=1,"14-15/1",
IF(#REF!=2,"14-15/2",
IF(#REF!=3,"15-16/1",
IF(#REF!=4,"15-16/2","Hata3")))),
IF(#REF!+BJ110=2015,
IF(#REF!=1,"15-16/1",
IF(#REF!=2,"15-16/2",
IF(#REF!=3,"16-17/1",
IF(#REF!=4,"16-17/2","Hata4")))),
IF(#REF!+BJ110=2016,
IF(#REF!=1,"16-17/1",
IF(#REF!=2,"16-17/2",
IF(#REF!=3,"17-18/1",
IF(#REF!=4,"17-18/2","Hata5")))),
IF(#REF!+BJ110=2017,
IF(#REF!=1,"17-18/1",
IF(#REF!=2,"17-18/2",
IF(#REF!=3,"18-19/1",
IF(#REF!=4,"18-19/2","Hata6")))),
IF(#REF!+BJ110=2018,
IF(#REF!=1,"18-19/1",
IF(#REF!=2,"18-19/2",
IF(#REF!=3,"19-20/1",
IF(#REF!=4,"19-20/2","Hata7")))),
IF(#REF!+BJ110=2019,
IF(#REF!=1,"19-20/1",
IF(#REF!=2,"19-20/2",
IF(#REF!=3,"20-21/1",
IF(#REF!=4,"20-21/2","Hata8")))),
IF(#REF!+BJ110=2020,
IF(#REF!=1,"20-21/1",
IF(#REF!=2,"20-21/2",
IF(#REF!=3,"21-22/1",
IF(#REF!=4,"21-22/2","Hata9")))),
IF(#REF!+BJ110=2021,
IF(#REF!=1,"21-22/1",
IF(#REF!=2,"21-22/2",
IF(#REF!=3,"22-23/1",
IF(#REF!=4,"22-23/2","Hata10")))),
IF(#REF!+BJ110=2022,
IF(#REF!=1,"22-23/1",
IF(#REF!=2,"22-23/2",
IF(#REF!=3,"23-24/1",
IF(#REF!=4,"23-24/2","Hata11")))),
IF(#REF!+BJ110=2023,
IF(#REF!=1,"23-24/1",
IF(#REF!=2,"23-24/2",
IF(#REF!=3,"24-25/1",
IF(#REF!=4,"24-25/2","Hata12")))),
)))))))))))),
IF(BB110="T",
IF(#REF!+BJ110=2012,
IF(#REF!=1,"12-13/1",
IF(#REF!=2,"12-13/2",
IF(#REF!=3,"12-13/3",
IF(#REF!=4,"13-14/1",
IF(#REF!=5,"13-14/2",
IF(#REF!=6,"13-14/3","Hata1")))))),
IF(#REF!+BJ110=2013,
IF(#REF!=1,"13-14/1",
IF(#REF!=2,"13-14/2",
IF(#REF!=3,"13-14/3",
IF(#REF!=4,"14-15/1",
IF(#REF!=5,"14-15/2",
IF(#REF!=6,"14-15/3","Hata2")))))),
IF(#REF!+BJ110=2014,
IF(#REF!=1,"14-15/1",
IF(#REF!=2,"14-15/2",
IF(#REF!=3,"14-15/3",
IF(#REF!=4,"15-16/1",
IF(#REF!=5,"15-16/2",
IF(#REF!=6,"15-16/3","Hata3")))))),
IF(AND(#REF!+#REF!&gt;2014,#REF!+#REF!&lt;2015,BJ110=1),
IF(#REF!=0.1,"14-15/0.1",
IF(#REF!=0.2,"14-15/0.2",
IF(#REF!=0.3,"14-15/0.3","Hata4"))),
IF(#REF!+BJ110=2015,
IF(#REF!=1,"15-16/1",
IF(#REF!=2,"15-16/2",
IF(#REF!=3,"15-16/3",
IF(#REF!=4,"16-17/1",
IF(#REF!=5,"16-17/2",
IF(#REF!=6,"16-17/3","Hata5")))))),
IF(#REF!+BJ110=2016,
IF(#REF!=1,"16-17/1",
IF(#REF!=2,"16-17/2",
IF(#REF!=3,"16-17/3",
IF(#REF!=4,"17-18/1",
IF(#REF!=5,"17-18/2",
IF(#REF!=6,"17-18/3","Hata6")))))),
IF(#REF!+BJ110=2017,
IF(#REF!=1,"17-18/1",
IF(#REF!=2,"17-18/2",
IF(#REF!=3,"17-18/3",
IF(#REF!=4,"18-19/1",
IF(#REF!=5,"18-19/2",
IF(#REF!=6,"18-19/3","Hata7")))))),
IF(#REF!+BJ110=2018,
IF(#REF!=1,"18-19/1",
IF(#REF!=2,"18-19/2",
IF(#REF!=3,"18-19/3",
IF(#REF!=4,"19-20/1",
IF(#REF!=5," 19-20/2",
IF(#REF!=6,"19-20/3","Hata8")))))),
IF(#REF!+BJ110=2019,
IF(#REF!=1,"19-20/1",
IF(#REF!=2,"19-20/2",
IF(#REF!=3,"19-20/3",
IF(#REF!=4,"20-21/1",
IF(#REF!=5,"20-21/2",
IF(#REF!=6,"20-21/3","Hata9")))))),
IF(#REF!+BJ110=2020,
IF(#REF!=1,"20-21/1",
IF(#REF!=2,"20-21/2",
IF(#REF!=3,"20-21/3",
IF(#REF!=4,"21-22/1",
IF(#REF!=5,"21-22/2",
IF(#REF!=6,"21-22/3","Hata10")))))),
IF(#REF!+BJ110=2021,
IF(#REF!=1,"21-22/1",
IF(#REF!=2,"21-22/2",
IF(#REF!=3,"21-22/3",
IF(#REF!=4,"22-23/1",
IF(#REF!=5,"22-23/2",
IF(#REF!=6,"22-23/3","Hata11")))))),
IF(#REF!+BJ110=2022,
IF(#REF!=1,"22-23/1",
IF(#REF!=2,"22-23/2",
IF(#REF!=3,"22-23/3",
IF(#REF!=4,"23-24/1",
IF(#REF!=5,"23-24/2",
IF(#REF!=6,"23-24/3","Hata12")))))),
IF(#REF!+BJ110=2023,
IF(#REF!=1,"23-24/1",
IF(#REF!=2,"23-24/2",
IF(#REF!=3,"23-24/3",
IF(#REF!=4,"24-25/1",
IF(#REF!=5,"24-25/2",
IF(#REF!=6,"24-25/3","Hata13")))))),
))))))))))))))
)</f>
        <v>#REF!</v>
      </c>
      <c r="G110" s="15"/>
      <c r="H110" s="14" t="s">
        <v>249</v>
      </c>
      <c r="I110" s="14">
        <v>3471661</v>
      </c>
      <c r="J110" s="14" t="s">
        <v>86</v>
      </c>
      <c r="S110" s="16">
        <v>2</v>
      </c>
      <c r="T110" s="14">
        <f>VLOOKUP($S110,[1]sistem!$I$3:$L$10,2,FALSE)</f>
        <v>0</v>
      </c>
      <c r="U110" s="14">
        <f>VLOOKUP($S110,[1]sistem!$I$3:$L$10,3,FALSE)</f>
        <v>2</v>
      </c>
      <c r="V110" s="14">
        <f>VLOOKUP($S110,[1]sistem!$I$3:$L$10,4,FALSE)</f>
        <v>1</v>
      </c>
      <c r="W110" s="14" t="e">
        <f>VLOOKUP($BB110,[1]sistem!$I$13:$L$14,2,FALSE)*#REF!</f>
        <v>#REF!</v>
      </c>
      <c r="X110" s="14" t="e">
        <f>VLOOKUP($BB110,[1]sistem!$I$13:$L$14,3,FALSE)*#REF!</f>
        <v>#REF!</v>
      </c>
      <c r="Y110" s="14" t="e">
        <f>VLOOKUP($BB110,[1]sistem!$I$13:$L$14,4,FALSE)*#REF!</f>
        <v>#REF!</v>
      </c>
      <c r="Z110" s="14" t="e">
        <f t="shared" si="13"/>
        <v>#REF!</v>
      </c>
      <c r="AA110" s="14" t="e">
        <f t="shared" si="13"/>
        <v>#REF!</v>
      </c>
      <c r="AB110" s="14" t="e">
        <f t="shared" si="13"/>
        <v>#REF!</v>
      </c>
      <c r="AC110" s="14" t="e">
        <f t="shared" si="14"/>
        <v>#REF!</v>
      </c>
      <c r="AD110" s="14">
        <f>VLOOKUP(BB110,[1]sistem!$I$18:$J$19,2,FALSE)</f>
        <v>14</v>
      </c>
      <c r="AE110" s="14">
        <v>9.25</v>
      </c>
      <c r="AF110" s="14">
        <f>VLOOKUP($S110,[1]sistem!$I$3:$M$10,5,FALSE)</f>
        <v>2</v>
      </c>
      <c r="AI110" s="14" t="e">
        <f>(#REF!+#REF!)*AD110</f>
        <v>#REF!</v>
      </c>
      <c r="AJ110" s="14">
        <f>VLOOKUP($S110,[1]sistem!$I$3:$N$10,6,FALSE)</f>
        <v>3</v>
      </c>
      <c r="AK110" s="14">
        <v>2</v>
      </c>
      <c r="AL110" s="14">
        <f t="shared" si="15"/>
        <v>6</v>
      </c>
      <c r="AM110" s="14">
        <f>VLOOKUP($BB110,[1]sistem!$I$18:$K$19,3,FALSE)</f>
        <v>14</v>
      </c>
      <c r="AN110" s="14" t="e">
        <f>AM110*#REF!</f>
        <v>#REF!</v>
      </c>
      <c r="AO110" s="14" t="e">
        <f t="shared" si="16"/>
        <v>#REF!</v>
      </c>
      <c r="AP110" s="14">
        <f t="shared" si="27"/>
        <v>25</v>
      </c>
      <c r="AQ110" s="14" t="e">
        <f t="shared" si="18"/>
        <v>#REF!</v>
      </c>
      <c r="AR110" s="14" t="e">
        <f>ROUND(AQ110-#REF!,0)</f>
        <v>#REF!</v>
      </c>
      <c r="AS110" s="14">
        <f>IF(BB110="s",IF(S110=0,0,
IF(S110=1,#REF!*4*4,
IF(S110=2,0,
IF(S110=3,#REF!*4*2,
IF(S110=4,0,
IF(S110=5,0,
IF(S110=6,0,
IF(S110=7,0)))))))),
IF(BB110="t",
IF(S110=0,0,
IF(S110=1,#REF!*4*4*0.8,
IF(S110=2,0,
IF(S110=3,#REF!*4*2*0.8,
IF(S110=4,0,
IF(S110=5,0,
IF(S110=6,0,
IF(S110=7,0))))))))))</f>
        <v>0</v>
      </c>
      <c r="AT110" s="14" t="e">
        <f>IF(BB110="s",
IF(S110=0,0,
IF(S110=1,0,
IF(S110=2,#REF!*4*2,
IF(S110=3,#REF!*4,
IF(S110=4,#REF!*4,
IF(S110=5,0,
IF(S110=6,0,
IF(S110=7,#REF!*4)))))))),
IF(BB110="t",
IF(S110=0,0,
IF(S110=1,0,
IF(S110=2,#REF!*4*2*0.8,
IF(S110=3,#REF!*4*0.8,
IF(S110=4,#REF!*4*0.8,
IF(S110=5,0,
IF(S110=6,0,
IF(S110=7,#REF!*4))))))))))</f>
        <v>#REF!</v>
      </c>
      <c r="AU110" s="14" t="e">
        <f>IF(BB110="s",
IF(S110=0,0,
IF(S110=1,#REF!*2,
IF(S110=2,#REF!*2,
IF(S110=3,#REF!*2,
IF(S110=4,#REF!*2,
IF(S110=5,#REF!*2,
IF(S110=6,#REF!*2,
IF(S110=7,#REF!*2)))))))),
IF(BB110="t",
IF(S110=0,#REF!*2*0.8,
IF(S110=1,#REF!*2*0.8,
IF(S110=2,#REF!*2*0.8,
IF(S110=3,#REF!*2*0.8,
IF(S110=4,#REF!*2*0.8,
IF(S110=5,#REF!*2*0.8,
IF(S110=6,#REF!*1*0.8,
IF(S110=7,#REF!*2))))))))))</f>
        <v>#REF!</v>
      </c>
      <c r="AV110" s="14" t="e">
        <f t="shared" si="19"/>
        <v>#REF!</v>
      </c>
      <c r="AW110" s="14" t="e">
        <f>IF(BB110="s",
IF(S110=0,0,
IF(S110=1,(14-2)*(#REF!+#REF!)/4*4,
IF(S110=2,(14-2)*(#REF!+#REF!)/4*2,
IF(S110=3,(14-2)*(#REF!+#REF!)/4*3,
IF(S110=4,(14-2)*(#REF!+#REF!)/4,
IF(S110=5,(14-2)*#REF!/4,
IF(S110=6,0,
IF(S110=7,(14)*#REF!)))))))),
IF(BB110="t",
IF(S110=0,0,
IF(S110=1,(11-2)*(#REF!+#REF!)/4*4,
IF(S110=2,(11-2)*(#REF!+#REF!)/4*2,
IF(S110=3,(11-2)*(#REF!+#REF!)/4*3,
IF(S110=4,(11-2)*(#REF!+#REF!)/4,
IF(S110=5,(11-2)*#REF!/4,
IF(S110=6,0,
IF(S110=7,(11)*#REF!))))))))))</f>
        <v>#REF!</v>
      </c>
      <c r="AX110" s="14" t="e">
        <f t="shared" si="20"/>
        <v>#REF!</v>
      </c>
      <c r="AY110" s="14">
        <f t="shared" si="21"/>
        <v>12</v>
      </c>
      <c r="AZ110" s="14">
        <f t="shared" si="22"/>
        <v>6</v>
      </c>
      <c r="BA110" s="14" t="e">
        <f t="shared" si="23"/>
        <v>#REF!</v>
      </c>
      <c r="BB110" s="14" t="s">
        <v>87</v>
      </c>
      <c r="BC110" s="14" t="e">
        <f>IF(BI110="A",0,IF(BB110="s",14*#REF!,IF(BB110="T",11*#REF!,"HATA")))</f>
        <v>#REF!</v>
      </c>
      <c r="BD110" s="14" t="e">
        <f t="shared" si="24"/>
        <v>#REF!</v>
      </c>
      <c r="BE110" s="14" t="e">
        <f t="shared" si="25"/>
        <v>#REF!</v>
      </c>
      <c r="BF110" s="14" t="e">
        <f>IF(BE110-#REF!=0,"DOĞRU","YANLIŞ")</f>
        <v>#REF!</v>
      </c>
      <c r="BG110" s="14" t="e">
        <f>#REF!-BE110</f>
        <v>#REF!</v>
      </c>
      <c r="BH110" s="14">
        <v>0</v>
      </c>
      <c r="BJ110" s="14">
        <v>0</v>
      </c>
      <c r="BL110" s="14">
        <v>2</v>
      </c>
      <c r="BN110" s="5" t="e">
        <f>#REF!*14</f>
        <v>#REF!</v>
      </c>
      <c r="BO110" s="6"/>
      <c r="BP110" s="7"/>
      <c r="BQ110" s="8"/>
      <c r="BR110" s="8"/>
      <c r="BS110" s="8"/>
      <c r="BT110" s="8"/>
      <c r="BU110" s="8"/>
      <c r="BV110" s="9"/>
      <c r="BW110" s="10"/>
      <c r="BX110" s="11"/>
      <c r="CE110" s="8"/>
      <c r="CF110" s="17"/>
      <c r="CG110" s="17"/>
      <c r="CH110" s="17"/>
      <c r="CI110" s="17"/>
    </row>
    <row r="111" spans="1:87" hidden="1" x14ac:dyDescent="0.25">
      <c r="A111" s="14" t="s">
        <v>103</v>
      </c>
      <c r="B111" s="14" t="s">
        <v>104</v>
      </c>
      <c r="C111" s="14" t="s">
        <v>104</v>
      </c>
      <c r="D111" s="15" t="s">
        <v>84</v>
      </c>
      <c r="E111" s="15" t="s">
        <v>84</v>
      </c>
      <c r="F111" s="15" t="e">
        <f>IF(BB111="S",
IF(#REF!+BJ111=2012,
IF(#REF!=1,"12-13/1",
IF(#REF!=2,"12-13/2",
IF(#REF!=3,"13-14/1",
IF(#REF!=4,"13-14/2","Hata1")))),
IF(#REF!+BJ111=2013,
IF(#REF!=1,"13-14/1",
IF(#REF!=2,"13-14/2",
IF(#REF!=3,"14-15/1",
IF(#REF!=4,"14-15/2","Hata2")))),
IF(#REF!+BJ111=2014,
IF(#REF!=1,"14-15/1",
IF(#REF!=2,"14-15/2",
IF(#REF!=3,"15-16/1",
IF(#REF!=4,"15-16/2","Hata3")))),
IF(#REF!+BJ111=2015,
IF(#REF!=1,"15-16/1",
IF(#REF!=2,"15-16/2",
IF(#REF!=3,"16-17/1",
IF(#REF!=4,"16-17/2","Hata4")))),
IF(#REF!+BJ111=2016,
IF(#REF!=1,"16-17/1",
IF(#REF!=2,"16-17/2",
IF(#REF!=3,"17-18/1",
IF(#REF!=4,"17-18/2","Hata5")))),
IF(#REF!+BJ111=2017,
IF(#REF!=1,"17-18/1",
IF(#REF!=2,"17-18/2",
IF(#REF!=3,"18-19/1",
IF(#REF!=4,"18-19/2","Hata6")))),
IF(#REF!+BJ111=2018,
IF(#REF!=1,"18-19/1",
IF(#REF!=2,"18-19/2",
IF(#REF!=3,"19-20/1",
IF(#REF!=4,"19-20/2","Hata7")))),
IF(#REF!+BJ111=2019,
IF(#REF!=1,"19-20/1",
IF(#REF!=2,"19-20/2",
IF(#REF!=3,"20-21/1",
IF(#REF!=4,"20-21/2","Hata8")))),
IF(#REF!+BJ111=2020,
IF(#REF!=1,"20-21/1",
IF(#REF!=2,"20-21/2",
IF(#REF!=3,"21-22/1",
IF(#REF!=4,"21-22/2","Hata9")))),
IF(#REF!+BJ111=2021,
IF(#REF!=1,"21-22/1",
IF(#REF!=2,"21-22/2",
IF(#REF!=3,"22-23/1",
IF(#REF!=4,"22-23/2","Hata10")))),
IF(#REF!+BJ111=2022,
IF(#REF!=1,"22-23/1",
IF(#REF!=2,"22-23/2",
IF(#REF!=3,"23-24/1",
IF(#REF!=4,"23-24/2","Hata11")))),
IF(#REF!+BJ111=2023,
IF(#REF!=1,"23-24/1",
IF(#REF!=2,"23-24/2",
IF(#REF!=3,"24-25/1",
IF(#REF!=4,"24-25/2","Hata12")))),
)))))))))))),
IF(BB111="T",
IF(#REF!+BJ111=2012,
IF(#REF!=1,"12-13/1",
IF(#REF!=2,"12-13/2",
IF(#REF!=3,"12-13/3",
IF(#REF!=4,"13-14/1",
IF(#REF!=5,"13-14/2",
IF(#REF!=6,"13-14/3","Hata1")))))),
IF(#REF!+BJ111=2013,
IF(#REF!=1,"13-14/1",
IF(#REF!=2,"13-14/2",
IF(#REF!=3,"13-14/3",
IF(#REF!=4,"14-15/1",
IF(#REF!=5,"14-15/2",
IF(#REF!=6,"14-15/3","Hata2")))))),
IF(#REF!+BJ111=2014,
IF(#REF!=1,"14-15/1",
IF(#REF!=2,"14-15/2",
IF(#REF!=3,"14-15/3",
IF(#REF!=4,"15-16/1",
IF(#REF!=5,"15-16/2",
IF(#REF!=6,"15-16/3","Hata3")))))),
IF(AND(#REF!+#REF!&gt;2014,#REF!+#REF!&lt;2015,BJ111=1),
IF(#REF!=0.1,"14-15/0.1",
IF(#REF!=0.2,"14-15/0.2",
IF(#REF!=0.3,"14-15/0.3","Hata4"))),
IF(#REF!+BJ111=2015,
IF(#REF!=1,"15-16/1",
IF(#REF!=2,"15-16/2",
IF(#REF!=3,"15-16/3",
IF(#REF!=4,"16-17/1",
IF(#REF!=5,"16-17/2",
IF(#REF!=6,"16-17/3","Hata5")))))),
IF(#REF!+BJ111=2016,
IF(#REF!=1,"16-17/1",
IF(#REF!=2,"16-17/2",
IF(#REF!=3,"16-17/3",
IF(#REF!=4,"17-18/1",
IF(#REF!=5,"17-18/2",
IF(#REF!=6,"17-18/3","Hata6")))))),
IF(#REF!+BJ111=2017,
IF(#REF!=1,"17-18/1",
IF(#REF!=2,"17-18/2",
IF(#REF!=3,"17-18/3",
IF(#REF!=4,"18-19/1",
IF(#REF!=5,"18-19/2",
IF(#REF!=6,"18-19/3","Hata7")))))),
IF(#REF!+BJ111=2018,
IF(#REF!=1,"18-19/1",
IF(#REF!=2,"18-19/2",
IF(#REF!=3,"18-19/3",
IF(#REF!=4,"19-20/1",
IF(#REF!=5," 19-20/2",
IF(#REF!=6,"19-20/3","Hata8")))))),
IF(#REF!+BJ111=2019,
IF(#REF!=1,"19-20/1",
IF(#REF!=2,"19-20/2",
IF(#REF!=3,"19-20/3",
IF(#REF!=4,"20-21/1",
IF(#REF!=5,"20-21/2",
IF(#REF!=6,"20-21/3","Hata9")))))),
IF(#REF!+BJ111=2020,
IF(#REF!=1,"20-21/1",
IF(#REF!=2,"20-21/2",
IF(#REF!=3,"20-21/3",
IF(#REF!=4,"21-22/1",
IF(#REF!=5,"21-22/2",
IF(#REF!=6,"21-22/3","Hata10")))))),
IF(#REF!+BJ111=2021,
IF(#REF!=1,"21-22/1",
IF(#REF!=2,"21-22/2",
IF(#REF!=3,"21-22/3",
IF(#REF!=4,"22-23/1",
IF(#REF!=5,"22-23/2",
IF(#REF!=6,"22-23/3","Hata11")))))),
IF(#REF!+BJ111=2022,
IF(#REF!=1,"22-23/1",
IF(#REF!=2,"22-23/2",
IF(#REF!=3,"22-23/3",
IF(#REF!=4,"23-24/1",
IF(#REF!=5,"23-24/2",
IF(#REF!=6,"23-24/3","Hata12")))))),
IF(#REF!+BJ111=2023,
IF(#REF!=1,"23-24/1",
IF(#REF!=2,"23-24/2",
IF(#REF!=3,"23-24/3",
IF(#REF!=4,"24-25/1",
IF(#REF!=5,"24-25/2",
IF(#REF!=6,"24-25/3","Hata13")))))),
))))))))))))))
)</f>
        <v>#REF!</v>
      </c>
      <c r="G111" s="15">
        <v>0</v>
      </c>
      <c r="H111" s="14" t="s">
        <v>249</v>
      </c>
      <c r="I111" s="14">
        <v>3471661</v>
      </c>
      <c r="J111" s="14" t="s">
        <v>86</v>
      </c>
      <c r="S111" s="16">
        <v>7</v>
      </c>
      <c r="T111" s="14">
        <f>VLOOKUP($S111,[1]sistem!$I$3:$L$10,2,FALSE)</f>
        <v>0</v>
      </c>
      <c r="U111" s="14">
        <f>VLOOKUP($S111,[1]sistem!$I$3:$L$10,3,FALSE)</f>
        <v>1</v>
      </c>
      <c r="V111" s="14">
        <f>VLOOKUP($S111,[1]sistem!$I$3:$L$10,4,FALSE)</f>
        <v>1</v>
      </c>
      <c r="W111" s="14" t="e">
        <f>VLOOKUP($BB111,[1]sistem!$I$13:$L$14,2,FALSE)*#REF!</f>
        <v>#REF!</v>
      </c>
      <c r="X111" s="14" t="e">
        <f>VLOOKUP($BB111,[1]sistem!$I$13:$L$14,3,FALSE)*#REF!</f>
        <v>#REF!</v>
      </c>
      <c r="Y111" s="14" t="e">
        <f>VLOOKUP($BB111,[1]sistem!$I$13:$L$14,4,FALSE)*#REF!</f>
        <v>#REF!</v>
      </c>
      <c r="Z111" s="14" t="e">
        <f t="shared" si="13"/>
        <v>#REF!</v>
      </c>
      <c r="AA111" s="14" t="e">
        <f t="shared" si="13"/>
        <v>#REF!</v>
      </c>
      <c r="AB111" s="14" t="e">
        <f t="shared" si="13"/>
        <v>#REF!</v>
      </c>
      <c r="AC111" s="14" t="e">
        <f t="shared" si="14"/>
        <v>#REF!</v>
      </c>
      <c r="AD111" s="14">
        <f>VLOOKUP(BB111,[1]sistem!$I$18:$J$19,2,FALSE)</f>
        <v>14</v>
      </c>
      <c r="AE111" s="14">
        <v>11.25</v>
      </c>
      <c r="AF111" s="14">
        <f>VLOOKUP($S111,[1]sistem!$I$3:$M$10,5,FALSE)</f>
        <v>1</v>
      </c>
      <c r="AG111" s="14">
        <v>4</v>
      </c>
      <c r="AI111" s="14">
        <f>AG111*AM111</f>
        <v>56</v>
      </c>
      <c r="AJ111" s="14">
        <f>VLOOKUP($S111,[1]sistem!$I$3:$N$10,6,FALSE)</f>
        <v>2</v>
      </c>
      <c r="AK111" s="14">
        <v>2</v>
      </c>
      <c r="AL111" s="14">
        <f t="shared" si="15"/>
        <v>4</v>
      </c>
      <c r="AM111" s="14">
        <f>VLOOKUP($BB111,[1]sistem!$I$18:$K$19,3,FALSE)</f>
        <v>14</v>
      </c>
      <c r="AN111" s="14" t="e">
        <f>AM111*#REF!</f>
        <v>#REF!</v>
      </c>
      <c r="AO111" s="14" t="e">
        <f t="shared" si="16"/>
        <v>#REF!</v>
      </c>
      <c r="AP111" s="14">
        <f t="shared" si="27"/>
        <v>25</v>
      </c>
      <c r="AQ111" s="14" t="e">
        <f t="shared" si="18"/>
        <v>#REF!</v>
      </c>
      <c r="AR111" s="14" t="e">
        <f>ROUND(AQ111-#REF!,0)</f>
        <v>#REF!</v>
      </c>
      <c r="AS111" s="14">
        <f>IF(BB111="s",IF(S111=0,0,
IF(S111=1,#REF!*4*4,
IF(S111=2,0,
IF(S111=3,#REF!*4*2,
IF(S111=4,0,
IF(S111=5,0,
IF(S111=6,0,
IF(S111=7,0)))))))),
IF(BB111="t",
IF(S111=0,0,
IF(S111=1,#REF!*4*4*0.8,
IF(S111=2,0,
IF(S111=3,#REF!*4*2*0.8,
IF(S111=4,0,
IF(S111=5,0,
IF(S111=6,0,
IF(S111=7,0))))))))))</f>
        <v>0</v>
      </c>
      <c r="AT111" s="14" t="e">
        <f>IF(BB111="s",
IF(S111=0,0,
IF(S111=1,0,
IF(S111=2,#REF!*4*2,
IF(S111=3,#REF!*4,
IF(S111=4,#REF!*4,
IF(S111=5,0,
IF(S111=6,0,
IF(S111=7,#REF!*4)))))))),
IF(BB111="t",
IF(S111=0,0,
IF(S111=1,0,
IF(S111=2,#REF!*4*2*0.8,
IF(S111=3,#REF!*4*0.8,
IF(S111=4,#REF!*4*0.8,
IF(S111=5,0,
IF(S111=6,0,
IF(S111=7,#REF!*4))))))))))</f>
        <v>#REF!</v>
      </c>
      <c r="AU111" s="14" t="e">
        <f>IF(BB111="s",
IF(S111=0,0,
IF(S111=1,#REF!*2,
IF(S111=2,#REF!*2,
IF(S111=3,#REF!*2,
IF(S111=4,#REF!*2,
IF(S111=5,#REF!*2,
IF(S111=6,#REF!*2,
IF(S111=7,#REF!*2)))))))),
IF(BB111="t",
IF(S111=0,#REF!*2*0.8,
IF(S111=1,#REF!*2*0.8,
IF(S111=2,#REF!*2*0.8,
IF(S111=3,#REF!*2*0.8,
IF(S111=4,#REF!*2*0.8,
IF(S111=5,#REF!*2*0.8,
IF(S111=6,#REF!*1*0.8,
IF(S111=7,#REF!*2))))))))))</f>
        <v>#REF!</v>
      </c>
      <c r="AV111" s="14" t="e">
        <f t="shared" si="19"/>
        <v>#REF!</v>
      </c>
      <c r="AW111" s="14" t="e">
        <f>IF(BB111="s",
IF(S111=0,0,
IF(S111=1,(14-2)*(#REF!+#REF!)/4*4,
IF(S111=2,(14-2)*(#REF!+#REF!)/4*2,
IF(S111=3,(14-2)*(#REF!+#REF!)/4*3,
IF(S111=4,(14-2)*(#REF!+#REF!)/4,
IF(S111=5,(14-2)*#REF!/4,
IF(S111=6,0,
IF(S111=7,(14)*#REF!)))))))),
IF(BB111="t",
IF(S111=0,0,
IF(S111=1,(11-2)*(#REF!+#REF!)/4*4,
IF(S111=2,(11-2)*(#REF!+#REF!)/4*2,
IF(S111=3,(11-2)*(#REF!+#REF!)/4*3,
IF(S111=4,(11-2)*(#REF!+#REF!)/4,
IF(S111=5,(11-2)*#REF!/4,
IF(S111=6,0,
IF(S111=7,(11)*#REF!))))))))))</f>
        <v>#REF!</v>
      </c>
      <c r="AX111" s="14" t="e">
        <f t="shared" si="20"/>
        <v>#REF!</v>
      </c>
      <c r="AY111" s="14">
        <f t="shared" si="21"/>
        <v>8</v>
      </c>
      <c r="AZ111" s="14">
        <f t="shared" si="22"/>
        <v>4</v>
      </c>
      <c r="BA111" s="14" t="e">
        <f t="shared" si="23"/>
        <v>#REF!</v>
      </c>
      <c r="BB111" s="14" t="s">
        <v>87</v>
      </c>
      <c r="BC111" s="14" t="e">
        <f>IF(BI111="A",0,IF(BB111="s",14*#REF!,IF(BB111="T",11*#REF!,"HATA")))</f>
        <v>#REF!</v>
      </c>
      <c r="BD111" s="14" t="e">
        <f t="shared" si="24"/>
        <v>#REF!</v>
      </c>
      <c r="BE111" s="14" t="e">
        <f t="shared" si="25"/>
        <v>#REF!</v>
      </c>
      <c r="BF111" s="14" t="e">
        <f>IF(BE111-#REF!=0,"DOĞRU","YANLIŞ")</f>
        <v>#REF!</v>
      </c>
      <c r="BG111" s="14" t="e">
        <f>#REF!-BE111</f>
        <v>#REF!</v>
      </c>
      <c r="BH111" s="14">
        <v>0</v>
      </c>
      <c r="BJ111" s="14">
        <v>0</v>
      </c>
      <c r="BL111" s="14">
        <v>7</v>
      </c>
      <c r="BN111" s="5" t="e">
        <f>#REF!*14</f>
        <v>#REF!</v>
      </c>
      <c r="BO111" s="6"/>
      <c r="BP111" s="7"/>
      <c r="BQ111" s="8"/>
      <c r="BR111" s="8"/>
      <c r="BS111" s="8"/>
      <c r="BT111" s="8"/>
      <c r="BU111" s="8"/>
      <c r="BV111" s="9"/>
      <c r="BW111" s="10"/>
      <c r="BX111" s="11"/>
      <c r="CE111" s="8"/>
      <c r="CF111" s="17"/>
      <c r="CG111" s="17"/>
      <c r="CH111" s="17"/>
      <c r="CI111" s="17"/>
    </row>
    <row r="112" spans="1:87" hidden="1" x14ac:dyDescent="0.25">
      <c r="A112" s="14" t="s">
        <v>264</v>
      </c>
      <c r="B112" s="14" t="s">
        <v>265</v>
      </c>
      <c r="C112" s="14" t="s">
        <v>265</v>
      </c>
      <c r="D112" s="15" t="s">
        <v>90</v>
      </c>
      <c r="E112" s="15" t="s">
        <v>90</v>
      </c>
      <c r="F112" s="15" t="e">
        <f>IF(BB112="S",
IF(#REF!+BJ112=2012,
IF(#REF!=1,"12-13/1",
IF(#REF!=2,"12-13/2",
IF(#REF!=3,"13-14/1",
IF(#REF!=4,"13-14/2","Hata1")))),
IF(#REF!+BJ112=2013,
IF(#REF!=1,"13-14/1",
IF(#REF!=2,"13-14/2",
IF(#REF!=3,"14-15/1",
IF(#REF!=4,"14-15/2","Hata2")))),
IF(#REF!+BJ112=2014,
IF(#REF!=1,"14-15/1",
IF(#REF!=2,"14-15/2",
IF(#REF!=3,"15-16/1",
IF(#REF!=4,"15-16/2","Hata3")))),
IF(#REF!+BJ112=2015,
IF(#REF!=1,"15-16/1",
IF(#REF!=2,"15-16/2",
IF(#REF!=3,"16-17/1",
IF(#REF!=4,"16-17/2","Hata4")))),
IF(#REF!+BJ112=2016,
IF(#REF!=1,"16-17/1",
IF(#REF!=2,"16-17/2",
IF(#REF!=3,"17-18/1",
IF(#REF!=4,"17-18/2","Hata5")))),
IF(#REF!+BJ112=2017,
IF(#REF!=1,"17-18/1",
IF(#REF!=2,"17-18/2",
IF(#REF!=3,"18-19/1",
IF(#REF!=4,"18-19/2","Hata6")))),
IF(#REF!+BJ112=2018,
IF(#REF!=1,"18-19/1",
IF(#REF!=2,"18-19/2",
IF(#REF!=3,"19-20/1",
IF(#REF!=4,"19-20/2","Hata7")))),
IF(#REF!+BJ112=2019,
IF(#REF!=1,"19-20/1",
IF(#REF!=2,"19-20/2",
IF(#REF!=3,"20-21/1",
IF(#REF!=4,"20-21/2","Hata8")))),
IF(#REF!+BJ112=2020,
IF(#REF!=1,"20-21/1",
IF(#REF!=2,"20-21/2",
IF(#REF!=3,"21-22/1",
IF(#REF!=4,"21-22/2","Hata9")))),
IF(#REF!+BJ112=2021,
IF(#REF!=1,"21-22/1",
IF(#REF!=2,"21-22/2",
IF(#REF!=3,"22-23/1",
IF(#REF!=4,"22-23/2","Hata10")))),
IF(#REF!+BJ112=2022,
IF(#REF!=1,"22-23/1",
IF(#REF!=2,"22-23/2",
IF(#REF!=3,"23-24/1",
IF(#REF!=4,"23-24/2","Hata11")))),
IF(#REF!+BJ112=2023,
IF(#REF!=1,"23-24/1",
IF(#REF!=2,"23-24/2",
IF(#REF!=3,"24-25/1",
IF(#REF!=4,"24-25/2","Hata12")))),
)))))))))))),
IF(BB112="T",
IF(#REF!+BJ112=2012,
IF(#REF!=1,"12-13/1",
IF(#REF!=2,"12-13/2",
IF(#REF!=3,"12-13/3",
IF(#REF!=4,"13-14/1",
IF(#REF!=5,"13-14/2",
IF(#REF!=6,"13-14/3","Hata1")))))),
IF(#REF!+BJ112=2013,
IF(#REF!=1,"13-14/1",
IF(#REF!=2,"13-14/2",
IF(#REF!=3,"13-14/3",
IF(#REF!=4,"14-15/1",
IF(#REF!=5,"14-15/2",
IF(#REF!=6,"14-15/3","Hata2")))))),
IF(#REF!+BJ112=2014,
IF(#REF!=1,"14-15/1",
IF(#REF!=2,"14-15/2",
IF(#REF!=3,"14-15/3",
IF(#REF!=4,"15-16/1",
IF(#REF!=5,"15-16/2",
IF(#REF!=6,"15-16/3","Hata3")))))),
IF(AND(#REF!+#REF!&gt;2014,#REF!+#REF!&lt;2015,BJ112=1),
IF(#REF!=0.1,"14-15/0.1",
IF(#REF!=0.2,"14-15/0.2",
IF(#REF!=0.3,"14-15/0.3","Hata4"))),
IF(#REF!+BJ112=2015,
IF(#REF!=1,"15-16/1",
IF(#REF!=2,"15-16/2",
IF(#REF!=3,"15-16/3",
IF(#REF!=4,"16-17/1",
IF(#REF!=5,"16-17/2",
IF(#REF!=6,"16-17/3","Hata5")))))),
IF(#REF!+BJ112=2016,
IF(#REF!=1,"16-17/1",
IF(#REF!=2,"16-17/2",
IF(#REF!=3,"16-17/3",
IF(#REF!=4,"17-18/1",
IF(#REF!=5,"17-18/2",
IF(#REF!=6,"17-18/3","Hata6")))))),
IF(#REF!+BJ112=2017,
IF(#REF!=1,"17-18/1",
IF(#REF!=2,"17-18/2",
IF(#REF!=3,"17-18/3",
IF(#REF!=4,"18-19/1",
IF(#REF!=5,"18-19/2",
IF(#REF!=6,"18-19/3","Hata7")))))),
IF(#REF!+BJ112=2018,
IF(#REF!=1,"18-19/1",
IF(#REF!=2,"18-19/2",
IF(#REF!=3,"18-19/3",
IF(#REF!=4,"19-20/1",
IF(#REF!=5," 19-20/2",
IF(#REF!=6,"19-20/3","Hata8")))))),
IF(#REF!+BJ112=2019,
IF(#REF!=1,"19-20/1",
IF(#REF!=2,"19-20/2",
IF(#REF!=3,"19-20/3",
IF(#REF!=4,"20-21/1",
IF(#REF!=5,"20-21/2",
IF(#REF!=6,"20-21/3","Hata9")))))),
IF(#REF!+BJ112=2020,
IF(#REF!=1,"20-21/1",
IF(#REF!=2,"20-21/2",
IF(#REF!=3,"20-21/3",
IF(#REF!=4,"21-22/1",
IF(#REF!=5,"21-22/2",
IF(#REF!=6,"21-22/3","Hata10")))))),
IF(#REF!+BJ112=2021,
IF(#REF!=1,"21-22/1",
IF(#REF!=2,"21-22/2",
IF(#REF!=3,"21-22/3",
IF(#REF!=4,"22-23/1",
IF(#REF!=5,"22-23/2",
IF(#REF!=6,"22-23/3","Hata11")))))),
IF(#REF!+BJ112=2022,
IF(#REF!=1,"22-23/1",
IF(#REF!=2,"22-23/2",
IF(#REF!=3,"22-23/3",
IF(#REF!=4,"23-24/1",
IF(#REF!=5,"23-24/2",
IF(#REF!=6,"23-24/3","Hata12")))))),
IF(#REF!+BJ112=2023,
IF(#REF!=1,"23-24/1",
IF(#REF!=2,"23-24/2",
IF(#REF!=3,"23-24/3",
IF(#REF!=4,"24-25/1",
IF(#REF!=5,"24-25/2",
IF(#REF!=6,"24-25/3","Hata13")))))),
))))))))))))))
)</f>
        <v>#REF!</v>
      </c>
      <c r="G112" s="15"/>
      <c r="H112" s="14" t="s">
        <v>249</v>
      </c>
      <c r="I112" s="14">
        <v>3471661</v>
      </c>
      <c r="J112" s="14" t="s">
        <v>86</v>
      </c>
      <c r="S112" s="16">
        <v>0</v>
      </c>
      <c r="T112" s="14">
        <f>VLOOKUP($S112,[1]sistem!$I$3:$L$10,2,FALSE)</f>
        <v>0</v>
      </c>
      <c r="U112" s="14">
        <f>VLOOKUP($S112,[1]sistem!$I$3:$L$10,3,FALSE)</f>
        <v>0</v>
      </c>
      <c r="V112" s="14">
        <f>VLOOKUP($S112,[1]sistem!$I$3:$L$10,4,FALSE)</f>
        <v>0</v>
      </c>
      <c r="W112" s="14" t="e">
        <f>VLOOKUP($BB112,[1]sistem!$I$13:$L$14,2,FALSE)*#REF!</f>
        <v>#REF!</v>
      </c>
      <c r="X112" s="14" t="e">
        <f>VLOOKUP($BB112,[1]sistem!$I$13:$L$14,3,FALSE)*#REF!</f>
        <v>#REF!</v>
      </c>
      <c r="Y112" s="14" t="e">
        <f>VLOOKUP($BB112,[1]sistem!$I$13:$L$14,4,FALSE)*#REF!</f>
        <v>#REF!</v>
      </c>
      <c r="Z112" s="14" t="e">
        <f t="shared" si="13"/>
        <v>#REF!</v>
      </c>
      <c r="AA112" s="14" t="e">
        <f t="shared" si="13"/>
        <v>#REF!</v>
      </c>
      <c r="AB112" s="14" t="e">
        <f t="shared" si="13"/>
        <v>#REF!</v>
      </c>
      <c r="AC112" s="14" t="e">
        <f t="shared" si="14"/>
        <v>#REF!</v>
      </c>
      <c r="AD112" s="14">
        <f>VLOOKUP(BB112,[1]sistem!$I$18:$J$19,2,FALSE)</f>
        <v>14</v>
      </c>
      <c r="AE112" s="14">
        <v>10.25</v>
      </c>
      <c r="AF112" s="14">
        <f>VLOOKUP($S112,[1]sistem!$I$3:$M$10,5,FALSE)</f>
        <v>0</v>
      </c>
      <c r="AI112" s="14" t="e">
        <f>(#REF!+#REF!)*AD112</f>
        <v>#REF!</v>
      </c>
      <c r="AJ112" s="14">
        <f>VLOOKUP($S112,[1]sistem!$I$3:$N$10,6,FALSE)</f>
        <v>0</v>
      </c>
      <c r="AK112" s="14">
        <v>2</v>
      </c>
      <c r="AL112" s="14">
        <f t="shared" si="15"/>
        <v>0</v>
      </c>
      <c r="AM112" s="14">
        <f>VLOOKUP($BB112,[1]sistem!$I$18:$K$19,3,FALSE)</f>
        <v>14</v>
      </c>
      <c r="AN112" s="14" t="e">
        <f>AM112*#REF!</f>
        <v>#REF!</v>
      </c>
      <c r="AO112" s="14" t="e">
        <f t="shared" si="16"/>
        <v>#REF!</v>
      </c>
      <c r="AP112" s="14">
        <f t="shared" si="27"/>
        <v>25</v>
      </c>
      <c r="AQ112" s="14" t="e">
        <f t="shared" si="18"/>
        <v>#REF!</v>
      </c>
      <c r="AR112" s="14" t="e">
        <f>ROUND(AQ112-#REF!,0)</f>
        <v>#REF!</v>
      </c>
      <c r="AS112" s="14">
        <f>IF(BB112="s",IF(S112=0,0,
IF(S112=1,#REF!*4*4,
IF(S112=2,0,
IF(S112=3,#REF!*4*2,
IF(S112=4,0,
IF(S112=5,0,
IF(S112=6,0,
IF(S112=7,0)))))))),
IF(BB112="t",
IF(S112=0,0,
IF(S112=1,#REF!*4*4*0.8,
IF(S112=2,0,
IF(S112=3,#REF!*4*2*0.8,
IF(S112=4,0,
IF(S112=5,0,
IF(S112=6,0,
IF(S112=7,0))))))))))</f>
        <v>0</v>
      </c>
      <c r="AT112" s="14">
        <f>IF(BB112="s",
IF(S112=0,0,
IF(S112=1,0,
IF(S112=2,#REF!*4*2,
IF(S112=3,#REF!*4,
IF(S112=4,#REF!*4,
IF(S112=5,0,
IF(S112=6,0,
IF(S112=7,#REF!*4)))))))),
IF(BB112="t",
IF(S112=0,0,
IF(S112=1,0,
IF(S112=2,#REF!*4*2*0.8,
IF(S112=3,#REF!*4*0.8,
IF(S112=4,#REF!*4*0.8,
IF(S112=5,0,
IF(S112=6,0,
IF(S112=7,#REF!*4))))))))))</f>
        <v>0</v>
      </c>
      <c r="AU112" s="14">
        <f>IF(BB112="s",
IF(S112=0,0,
IF(S112=1,#REF!*2,
IF(S112=2,#REF!*2,
IF(S112=3,#REF!*2,
IF(S112=4,#REF!*2,
IF(S112=5,#REF!*2,
IF(S112=6,#REF!*2,
IF(S112=7,#REF!*2)))))))),
IF(BB112="t",
IF(S112=0,#REF!*2*0.8,
IF(S112=1,#REF!*2*0.8,
IF(S112=2,#REF!*2*0.8,
IF(S112=3,#REF!*2*0.8,
IF(S112=4,#REF!*2*0.8,
IF(S112=5,#REF!*2*0.8,
IF(S112=6,#REF!*1*0.8,
IF(S112=7,#REF!*2))))))))))</f>
        <v>0</v>
      </c>
      <c r="AV112" s="14" t="e">
        <f t="shared" si="19"/>
        <v>#REF!</v>
      </c>
      <c r="AW112" s="14">
        <f>IF(BB112="s",
IF(S112=0,0,
IF(S112=1,(14-2)*(#REF!+#REF!)/4*4,
IF(S112=2,(14-2)*(#REF!+#REF!)/4*2,
IF(S112=3,(14-2)*(#REF!+#REF!)/4*3,
IF(S112=4,(14-2)*(#REF!+#REF!)/4,
IF(S112=5,(14-2)*#REF!/4,
IF(S112=6,0,
IF(S112=7,(14)*#REF!)))))))),
IF(BB112="t",
IF(S112=0,0,
IF(S112=1,(11-2)*(#REF!+#REF!)/4*4,
IF(S112=2,(11-2)*(#REF!+#REF!)/4*2,
IF(S112=3,(11-2)*(#REF!+#REF!)/4*3,
IF(S112=4,(11-2)*(#REF!+#REF!)/4,
IF(S112=5,(11-2)*#REF!/4,
IF(S112=6,0,
IF(S112=7,(11)*#REF!))))))))))</f>
        <v>0</v>
      </c>
      <c r="AX112" s="14" t="e">
        <f t="shared" si="20"/>
        <v>#REF!</v>
      </c>
      <c r="AY112" s="14">
        <f t="shared" si="21"/>
        <v>0</v>
      </c>
      <c r="AZ112" s="14">
        <f t="shared" si="22"/>
        <v>0</v>
      </c>
      <c r="BA112" s="14">
        <f t="shared" si="23"/>
        <v>0</v>
      </c>
      <c r="BB112" s="14" t="s">
        <v>87</v>
      </c>
      <c r="BC112" s="14" t="e">
        <f>IF(BI112="A",0,IF(BB112="s",14*#REF!,IF(BB112="T",11*#REF!,"HATA")))</f>
        <v>#REF!</v>
      </c>
      <c r="BD112" s="14" t="e">
        <f t="shared" si="24"/>
        <v>#REF!</v>
      </c>
      <c r="BE112" s="14" t="e">
        <f t="shared" si="25"/>
        <v>#REF!</v>
      </c>
      <c r="BF112" s="14" t="e">
        <f>IF(BE112-#REF!=0,"DOĞRU","YANLIŞ")</f>
        <v>#REF!</v>
      </c>
      <c r="BG112" s="14" t="e">
        <f>#REF!-BE112</f>
        <v>#REF!</v>
      </c>
      <c r="BH112" s="14">
        <v>0</v>
      </c>
      <c r="BJ112" s="14">
        <v>0</v>
      </c>
      <c r="BL112" s="14">
        <v>0</v>
      </c>
      <c r="BN112" s="5" t="e">
        <f>#REF!*14</f>
        <v>#REF!</v>
      </c>
      <c r="BO112" s="6"/>
      <c r="BP112" s="7"/>
      <c r="BQ112" s="8"/>
      <c r="BR112" s="8"/>
      <c r="BS112" s="8"/>
      <c r="BT112" s="8"/>
      <c r="BU112" s="8"/>
      <c r="BV112" s="9"/>
      <c r="BW112" s="10"/>
      <c r="BX112" s="11"/>
      <c r="CE112" s="8"/>
      <c r="CF112" s="17"/>
      <c r="CG112" s="17"/>
      <c r="CH112" s="17"/>
      <c r="CI112" s="17"/>
    </row>
    <row r="113" spans="1:87" hidden="1" x14ac:dyDescent="0.25">
      <c r="A113" s="14" t="s">
        <v>148</v>
      </c>
      <c r="B113" s="14" t="s">
        <v>149</v>
      </c>
      <c r="C113" s="14" t="s">
        <v>149</v>
      </c>
      <c r="D113" s="15" t="s">
        <v>84</v>
      </c>
      <c r="E113" s="15">
        <v>3</v>
      </c>
      <c r="F113" s="15" t="e">
        <f>IF(BB113="S",
IF(#REF!+BJ113=2012,
IF(#REF!=1,"12-13/1",
IF(#REF!=2,"12-13/2",
IF(#REF!=3,"13-14/1",
IF(#REF!=4,"13-14/2","Hata1")))),
IF(#REF!+BJ113=2013,
IF(#REF!=1,"13-14/1",
IF(#REF!=2,"13-14/2",
IF(#REF!=3,"14-15/1",
IF(#REF!=4,"14-15/2","Hata2")))),
IF(#REF!+BJ113=2014,
IF(#REF!=1,"14-15/1",
IF(#REF!=2,"14-15/2",
IF(#REF!=3,"15-16/1",
IF(#REF!=4,"15-16/2","Hata3")))),
IF(#REF!+BJ113=2015,
IF(#REF!=1,"15-16/1",
IF(#REF!=2,"15-16/2",
IF(#REF!=3,"16-17/1",
IF(#REF!=4,"16-17/2","Hata4")))),
IF(#REF!+BJ113=2016,
IF(#REF!=1,"16-17/1",
IF(#REF!=2,"16-17/2",
IF(#REF!=3,"17-18/1",
IF(#REF!=4,"17-18/2","Hata5")))),
IF(#REF!+BJ113=2017,
IF(#REF!=1,"17-18/1",
IF(#REF!=2,"17-18/2",
IF(#REF!=3,"18-19/1",
IF(#REF!=4,"18-19/2","Hata6")))),
IF(#REF!+BJ113=2018,
IF(#REF!=1,"18-19/1",
IF(#REF!=2,"18-19/2",
IF(#REF!=3,"19-20/1",
IF(#REF!=4,"19-20/2","Hata7")))),
IF(#REF!+BJ113=2019,
IF(#REF!=1,"19-20/1",
IF(#REF!=2,"19-20/2",
IF(#REF!=3,"20-21/1",
IF(#REF!=4,"20-21/2","Hata8")))),
IF(#REF!+BJ113=2020,
IF(#REF!=1,"20-21/1",
IF(#REF!=2,"20-21/2",
IF(#REF!=3,"21-22/1",
IF(#REF!=4,"21-22/2","Hata9")))),
IF(#REF!+BJ113=2021,
IF(#REF!=1,"21-22/1",
IF(#REF!=2,"21-22/2",
IF(#REF!=3,"22-23/1",
IF(#REF!=4,"22-23/2","Hata10")))),
IF(#REF!+BJ113=2022,
IF(#REF!=1,"22-23/1",
IF(#REF!=2,"22-23/2",
IF(#REF!=3,"23-24/1",
IF(#REF!=4,"23-24/2","Hata11")))),
IF(#REF!+BJ113=2023,
IF(#REF!=1,"23-24/1",
IF(#REF!=2,"23-24/2",
IF(#REF!=3,"24-25/1",
IF(#REF!=4,"24-25/2","Hata12")))),
)))))))))))),
IF(BB113="T",
IF(#REF!+BJ113=2012,
IF(#REF!=1,"12-13/1",
IF(#REF!=2,"12-13/2",
IF(#REF!=3,"12-13/3",
IF(#REF!=4,"13-14/1",
IF(#REF!=5,"13-14/2",
IF(#REF!=6,"13-14/3","Hata1")))))),
IF(#REF!+BJ113=2013,
IF(#REF!=1,"13-14/1",
IF(#REF!=2,"13-14/2",
IF(#REF!=3,"13-14/3",
IF(#REF!=4,"14-15/1",
IF(#REF!=5,"14-15/2",
IF(#REF!=6,"14-15/3","Hata2")))))),
IF(#REF!+BJ113=2014,
IF(#REF!=1,"14-15/1",
IF(#REF!=2,"14-15/2",
IF(#REF!=3,"14-15/3",
IF(#REF!=4,"15-16/1",
IF(#REF!=5,"15-16/2",
IF(#REF!=6,"15-16/3","Hata3")))))),
IF(AND(#REF!+#REF!&gt;2014,#REF!+#REF!&lt;2015,BJ113=1),
IF(#REF!=0.1,"14-15/0.1",
IF(#REF!=0.2,"14-15/0.2",
IF(#REF!=0.3,"14-15/0.3","Hata4"))),
IF(#REF!+BJ113=2015,
IF(#REF!=1,"15-16/1",
IF(#REF!=2,"15-16/2",
IF(#REF!=3,"15-16/3",
IF(#REF!=4,"16-17/1",
IF(#REF!=5,"16-17/2",
IF(#REF!=6,"16-17/3","Hata5")))))),
IF(#REF!+BJ113=2016,
IF(#REF!=1,"16-17/1",
IF(#REF!=2,"16-17/2",
IF(#REF!=3,"16-17/3",
IF(#REF!=4,"17-18/1",
IF(#REF!=5,"17-18/2",
IF(#REF!=6,"17-18/3","Hata6")))))),
IF(#REF!+BJ113=2017,
IF(#REF!=1,"17-18/1",
IF(#REF!=2,"17-18/2",
IF(#REF!=3,"17-18/3",
IF(#REF!=4,"18-19/1",
IF(#REF!=5,"18-19/2",
IF(#REF!=6,"18-19/3","Hata7")))))),
IF(#REF!+BJ113=2018,
IF(#REF!=1,"18-19/1",
IF(#REF!=2,"18-19/2",
IF(#REF!=3,"18-19/3",
IF(#REF!=4,"19-20/1",
IF(#REF!=5," 19-20/2",
IF(#REF!=6,"19-20/3","Hata8")))))),
IF(#REF!+BJ113=2019,
IF(#REF!=1,"19-20/1",
IF(#REF!=2,"19-20/2",
IF(#REF!=3,"19-20/3",
IF(#REF!=4,"20-21/1",
IF(#REF!=5,"20-21/2",
IF(#REF!=6,"20-21/3","Hata9")))))),
IF(#REF!+BJ113=2020,
IF(#REF!=1,"20-21/1",
IF(#REF!=2,"20-21/2",
IF(#REF!=3,"20-21/3",
IF(#REF!=4,"21-22/1",
IF(#REF!=5,"21-22/2",
IF(#REF!=6,"21-22/3","Hata10")))))),
IF(#REF!+BJ113=2021,
IF(#REF!=1,"21-22/1",
IF(#REF!=2,"21-22/2",
IF(#REF!=3,"21-22/3",
IF(#REF!=4,"22-23/1",
IF(#REF!=5,"22-23/2",
IF(#REF!=6,"22-23/3","Hata11")))))),
IF(#REF!+BJ113=2022,
IF(#REF!=1,"22-23/1",
IF(#REF!=2,"22-23/2",
IF(#REF!=3,"22-23/3",
IF(#REF!=4,"23-24/1",
IF(#REF!=5,"23-24/2",
IF(#REF!=6,"23-24/3","Hata12")))))),
IF(#REF!+BJ113=2023,
IF(#REF!=1,"23-24/1",
IF(#REF!=2,"23-24/2",
IF(#REF!=3,"23-24/3",
IF(#REF!=4,"24-25/1",
IF(#REF!=5,"24-25/2",
IF(#REF!=6,"24-25/3","Hata13")))))),
))))))))))))))
)</f>
        <v>#REF!</v>
      </c>
      <c r="G113" s="15"/>
      <c r="H113" s="14" t="s">
        <v>249</v>
      </c>
      <c r="I113" s="14">
        <v>3471661</v>
      </c>
      <c r="J113" s="14" t="s">
        <v>86</v>
      </c>
      <c r="S113" s="16">
        <v>7</v>
      </c>
      <c r="T113" s="14">
        <f>VLOOKUP($S113,[1]sistem!$I$3:$L$10,2,FALSE)</f>
        <v>0</v>
      </c>
      <c r="U113" s="14">
        <f>VLOOKUP($S113,[1]sistem!$I$3:$L$10,3,FALSE)</f>
        <v>1</v>
      </c>
      <c r="V113" s="14">
        <f>VLOOKUP($S113,[1]sistem!$I$3:$L$10,4,FALSE)</f>
        <v>1</v>
      </c>
      <c r="W113" s="14" t="e">
        <f>VLOOKUP($BB113,[1]sistem!$I$13:$L$14,2,FALSE)*#REF!</f>
        <v>#REF!</v>
      </c>
      <c r="X113" s="14" t="e">
        <f>VLOOKUP($BB113,[1]sistem!$I$13:$L$14,3,FALSE)*#REF!</f>
        <v>#REF!</v>
      </c>
      <c r="Y113" s="14" t="e">
        <f>VLOOKUP($BB113,[1]sistem!$I$13:$L$14,4,FALSE)*#REF!</f>
        <v>#REF!</v>
      </c>
      <c r="Z113" s="14" t="e">
        <f t="shared" si="13"/>
        <v>#REF!</v>
      </c>
      <c r="AA113" s="14" t="e">
        <f t="shared" si="13"/>
        <v>#REF!</v>
      </c>
      <c r="AB113" s="14" t="e">
        <f t="shared" si="13"/>
        <v>#REF!</v>
      </c>
      <c r="AC113" s="14" t="e">
        <f t="shared" si="14"/>
        <v>#REF!</v>
      </c>
      <c r="AD113" s="14">
        <f>VLOOKUP(BB113,[1]sistem!$I$18:$J$19,2,FALSE)</f>
        <v>14</v>
      </c>
      <c r="AE113" s="14">
        <v>0.25</v>
      </c>
      <c r="AF113" s="14">
        <f>VLOOKUP($S113,[1]sistem!$I$3:$M$10,5,FALSE)</f>
        <v>1</v>
      </c>
      <c r="AG113" s="14">
        <v>4</v>
      </c>
      <c r="AI113" s="14">
        <f>AG113*AM113</f>
        <v>56</v>
      </c>
      <c r="AJ113" s="14">
        <f>VLOOKUP($S113,[1]sistem!$I$3:$N$10,6,FALSE)</f>
        <v>2</v>
      </c>
      <c r="AK113" s="14">
        <v>2</v>
      </c>
      <c r="AL113" s="14">
        <f t="shared" si="15"/>
        <v>4</v>
      </c>
      <c r="AM113" s="14">
        <f>VLOOKUP($BB113,[1]sistem!$I$18:$K$19,3,FALSE)</f>
        <v>14</v>
      </c>
      <c r="AN113" s="14" t="e">
        <f>AM113*#REF!</f>
        <v>#REF!</v>
      </c>
      <c r="AO113" s="14" t="e">
        <f t="shared" si="16"/>
        <v>#REF!</v>
      </c>
      <c r="AP113" s="14">
        <f t="shared" si="27"/>
        <v>25</v>
      </c>
      <c r="AQ113" s="14" t="e">
        <f t="shared" si="18"/>
        <v>#REF!</v>
      </c>
      <c r="AR113" s="14" t="e">
        <f>ROUND(AQ113-#REF!,0)</f>
        <v>#REF!</v>
      </c>
      <c r="AS113" s="14">
        <f>IF(BB113="s",IF(S113=0,0,
IF(S113=1,#REF!*4*4,
IF(S113=2,0,
IF(S113=3,#REF!*4*2,
IF(S113=4,0,
IF(S113=5,0,
IF(S113=6,0,
IF(S113=7,0)))))))),
IF(BB113="t",
IF(S113=0,0,
IF(S113=1,#REF!*4*4*0.8,
IF(S113=2,0,
IF(S113=3,#REF!*4*2*0.8,
IF(S113=4,0,
IF(S113=5,0,
IF(S113=6,0,
IF(S113=7,0))))))))))</f>
        <v>0</v>
      </c>
      <c r="AT113" s="14" t="e">
        <f>IF(BB113="s",
IF(S113=0,0,
IF(S113=1,0,
IF(S113=2,#REF!*4*2,
IF(S113=3,#REF!*4,
IF(S113=4,#REF!*4,
IF(S113=5,0,
IF(S113=6,0,
IF(S113=7,#REF!*4)))))))),
IF(BB113="t",
IF(S113=0,0,
IF(S113=1,0,
IF(S113=2,#REF!*4*2*0.8,
IF(S113=3,#REF!*4*0.8,
IF(S113=4,#REF!*4*0.8,
IF(S113=5,0,
IF(S113=6,0,
IF(S113=7,#REF!*4))))))))))</f>
        <v>#REF!</v>
      </c>
      <c r="AU113" s="14" t="e">
        <f>IF(BB113="s",
IF(S113=0,0,
IF(S113=1,#REF!*2,
IF(S113=2,#REF!*2,
IF(S113=3,#REF!*2,
IF(S113=4,#REF!*2,
IF(S113=5,#REF!*2,
IF(S113=6,#REF!*2,
IF(S113=7,#REF!*2)))))))),
IF(BB113="t",
IF(S113=0,#REF!*2*0.8,
IF(S113=1,#REF!*2*0.8,
IF(S113=2,#REF!*2*0.8,
IF(S113=3,#REF!*2*0.8,
IF(S113=4,#REF!*2*0.8,
IF(S113=5,#REF!*2*0.8,
IF(S113=6,#REF!*1*0.8,
IF(S113=7,#REF!*2))))))))))</f>
        <v>#REF!</v>
      </c>
      <c r="AV113" s="14" t="e">
        <f t="shared" si="19"/>
        <v>#REF!</v>
      </c>
      <c r="AW113" s="14" t="e">
        <f>IF(BB113="s",
IF(S113=0,0,
IF(S113=1,(14-2)*(#REF!+#REF!)/4*4,
IF(S113=2,(14-2)*(#REF!+#REF!)/4*2,
IF(S113=3,(14-2)*(#REF!+#REF!)/4*3,
IF(S113=4,(14-2)*(#REF!+#REF!)/4,
IF(S113=5,(14-2)*#REF!/4,
IF(S113=6,0,
IF(S113=7,(14)*#REF!)))))))),
IF(BB113="t",
IF(S113=0,0,
IF(S113=1,(11-2)*(#REF!+#REF!)/4*4,
IF(S113=2,(11-2)*(#REF!+#REF!)/4*2,
IF(S113=3,(11-2)*(#REF!+#REF!)/4*3,
IF(S113=4,(11-2)*(#REF!+#REF!)/4,
IF(S113=5,(11-2)*#REF!/4,
IF(S113=6,0,
IF(S113=7,(11)*#REF!))))))))))</f>
        <v>#REF!</v>
      </c>
      <c r="AX113" s="14" t="e">
        <f t="shared" si="20"/>
        <v>#REF!</v>
      </c>
      <c r="AY113" s="14">
        <f t="shared" si="21"/>
        <v>8</v>
      </c>
      <c r="AZ113" s="14">
        <f t="shared" si="22"/>
        <v>4</v>
      </c>
      <c r="BA113" s="14" t="e">
        <f t="shared" si="23"/>
        <v>#REF!</v>
      </c>
      <c r="BB113" s="14" t="s">
        <v>87</v>
      </c>
      <c r="BC113" s="14" t="e">
        <f>IF(BI113="A",0,IF(BB113="s",14*#REF!,IF(BB113="T",11*#REF!,"HATA")))</f>
        <v>#REF!</v>
      </c>
      <c r="BD113" s="14" t="e">
        <f t="shared" si="24"/>
        <v>#REF!</v>
      </c>
      <c r="BE113" s="14" t="e">
        <f t="shared" si="25"/>
        <v>#REF!</v>
      </c>
      <c r="BF113" s="14" t="e">
        <f>IF(BE113-#REF!=0,"DOĞRU","YANLIŞ")</f>
        <v>#REF!</v>
      </c>
      <c r="BG113" s="14" t="e">
        <f>#REF!-BE113</f>
        <v>#REF!</v>
      </c>
      <c r="BH113" s="14">
        <v>0</v>
      </c>
      <c r="BJ113" s="14">
        <v>0</v>
      </c>
      <c r="BL113" s="14">
        <v>7</v>
      </c>
      <c r="BN113" s="5" t="e">
        <f>#REF!*14</f>
        <v>#REF!</v>
      </c>
      <c r="BO113" s="6"/>
      <c r="BP113" s="7"/>
      <c r="BQ113" s="8"/>
      <c r="BR113" s="8"/>
      <c r="BS113" s="8"/>
      <c r="BT113" s="8"/>
      <c r="BU113" s="8"/>
      <c r="BV113" s="9"/>
      <c r="BW113" s="10"/>
      <c r="BX113" s="11"/>
      <c r="CE113" s="8"/>
      <c r="CF113" s="17"/>
      <c r="CG113" s="17"/>
      <c r="CH113" s="17"/>
      <c r="CI113" s="17"/>
    </row>
    <row r="114" spans="1:87" hidden="1" x14ac:dyDescent="0.25">
      <c r="A114" s="14" t="s">
        <v>266</v>
      </c>
      <c r="B114" s="14" t="s">
        <v>267</v>
      </c>
      <c r="C114" s="14" t="s">
        <v>267</v>
      </c>
      <c r="D114" s="15" t="s">
        <v>90</v>
      </c>
      <c r="E114" s="15" t="s">
        <v>90</v>
      </c>
      <c r="F114" s="15" t="e">
        <f>IF(BB114="S",
IF(#REF!+BJ114=2012,
IF(#REF!=1,"12-13/1",
IF(#REF!=2,"12-13/2",
IF(#REF!=3,"13-14/1",
IF(#REF!=4,"13-14/2","Hata1")))),
IF(#REF!+BJ114=2013,
IF(#REF!=1,"13-14/1",
IF(#REF!=2,"13-14/2",
IF(#REF!=3,"14-15/1",
IF(#REF!=4,"14-15/2","Hata2")))),
IF(#REF!+BJ114=2014,
IF(#REF!=1,"14-15/1",
IF(#REF!=2,"14-15/2",
IF(#REF!=3,"15-16/1",
IF(#REF!=4,"15-16/2","Hata3")))),
IF(#REF!+BJ114=2015,
IF(#REF!=1,"15-16/1",
IF(#REF!=2,"15-16/2",
IF(#REF!=3,"16-17/1",
IF(#REF!=4,"16-17/2","Hata4")))),
IF(#REF!+BJ114=2016,
IF(#REF!=1,"16-17/1",
IF(#REF!=2,"16-17/2",
IF(#REF!=3,"17-18/1",
IF(#REF!=4,"17-18/2","Hata5")))),
IF(#REF!+BJ114=2017,
IF(#REF!=1,"17-18/1",
IF(#REF!=2,"17-18/2",
IF(#REF!=3,"18-19/1",
IF(#REF!=4,"18-19/2","Hata6")))),
IF(#REF!+BJ114=2018,
IF(#REF!=1,"18-19/1",
IF(#REF!=2,"18-19/2",
IF(#REF!=3,"19-20/1",
IF(#REF!=4,"19-20/2","Hata7")))),
IF(#REF!+BJ114=2019,
IF(#REF!=1,"19-20/1",
IF(#REF!=2,"19-20/2",
IF(#REF!=3,"20-21/1",
IF(#REF!=4,"20-21/2","Hata8")))),
IF(#REF!+BJ114=2020,
IF(#REF!=1,"20-21/1",
IF(#REF!=2,"20-21/2",
IF(#REF!=3,"21-22/1",
IF(#REF!=4,"21-22/2","Hata9")))),
IF(#REF!+BJ114=2021,
IF(#REF!=1,"21-22/1",
IF(#REF!=2,"21-22/2",
IF(#REF!=3,"22-23/1",
IF(#REF!=4,"22-23/2","Hata10")))),
IF(#REF!+BJ114=2022,
IF(#REF!=1,"22-23/1",
IF(#REF!=2,"22-23/2",
IF(#REF!=3,"23-24/1",
IF(#REF!=4,"23-24/2","Hata11")))),
IF(#REF!+BJ114=2023,
IF(#REF!=1,"23-24/1",
IF(#REF!=2,"23-24/2",
IF(#REF!=3,"24-25/1",
IF(#REF!=4,"24-25/2","Hata12")))),
)))))))))))),
IF(BB114="T",
IF(#REF!+BJ114=2012,
IF(#REF!=1,"12-13/1",
IF(#REF!=2,"12-13/2",
IF(#REF!=3,"12-13/3",
IF(#REF!=4,"13-14/1",
IF(#REF!=5,"13-14/2",
IF(#REF!=6,"13-14/3","Hata1")))))),
IF(#REF!+BJ114=2013,
IF(#REF!=1,"13-14/1",
IF(#REF!=2,"13-14/2",
IF(#REF!=3,"13-14/3",
IF(#REF!=4,"14-15/1",
IF(#REF!=5,"14-15/2",
IF(#REF!=6,"14-15/3","Hata2")))))),
IF(#REF!+BJ114=2014,
IF(#REF!=1,"14-15/1",
IF(#REF!=2,"14-15/2",
IF(#REF!=3,"14-15/3",
IF(#REF!=4,"15-16/1",
IF(#REF!=5,"15-16/2",
IF(#REF!=6,"15-16/3","Hata3")))))),
IF(AND(#REF!+#REF!&gt;2014,#REF!+#REF!&lt;2015,BJ114=1),
IF(#REF!=0.1,"14-15/0.1",
IF(#REF!=0.2,"14-15/0.2",
IF(#REF!=0.3,"14-15/0.3","Hata4"))),
IF(#REF!+BJ114=2015,
IF(#REF!=1,"15-16/1",
IF(#REF!=2,"15-16/2",
IF(#REF!=3,"15-16/3",
IF(#REF!=4,"16-17/1",
IF(#REF!=5,"16-17/2",
IF(#REF!=6,"16-17/3","Hata5")))))),
IF(#REF!+BJ114=2016,
IF(#REF!=1,"16-17/1",
IF(#REF!=2,"16-17/2",
IF(#REF!=3,"16-17/3",
IF(#REF!=4,"17-18/1",
IF(#REF!=5,"17-18/2",
IF(#REF!=6,"17-18/3","Hata6")))))),
IF(#REF!+BJ114=2017,
IF(#REF!=1,"17-18/1",
IF(#REF!=2,"17-18/2",
IF(#REF!=3,"17-18/3",
IF(#REF!=4,"18-19/1",
IF(#REF!=5,"18-19/2",
IF(#REF!=6,"18-19/3","Hata7")))))),
IF(#REF!+BJ114=2018,
IF(#REF!=1,"18-19/1",
IF(#REF!=2,"18-19/2",
IF(#REF!=3,"18-19/3",
IF(#REF!=4,"19-20/1",
IF(#REF!=5," 19-20/2",
IF(#REF!=6,"19-20/3","Hata8")))))),
IF(#REF!+BJ114=2019,
IF(#REF!=1,"19-20/1",
IF(#REF!=2,"19-20/2",
IF(#REF!=3,"19-20/3",
IF(#REF!=4,"20-21/1",
IF(#REF!=5,"20-21/2",
IF(#REF!=6,"20-21/3","Hata9")))))),
IF(#REF!+BJ114=2020,
IF(#REF!=1,"20-21/1",
IF(#REF!=2,"20-21/2",
IF(#REF!=3,"20-21/3",
IF(#REF!=4,"21-22/1",
IF(#REF!=5,"21-22/2",
IF(#REF!=6,"21-22/3","Hata10")))))),
IF(#REF!+BJ114=2021,
IF(#REF!=1,"21-22/1",
IF(#REF!=2,"21-22/2",
IF(#REF!=3,"21-22/3",
IF(#REF!=4,"22-23/1",
IF(#REF!=5,"22-23/2",
IF(#REF!=6,"22-23/3","Hata11")))))),
IF(#REF!+BJ114=2022,
IF(#REF!=1,"22-23/1",
IF(#REF!=2,"22-23/2",
IF(#REF!=3,"22-23/3",
IF(#REF!=4,"23-24/1",
IF(#REF!=5,"23-24/2",
IF(#REF!=6,"23-24/3","Hata12")))))),
IF(#REF!+BJ114=2023,
IF(#REF!=1,"23-24/1",
IF(#REF!=2,"23-24/2",
IF(#REF!=3,"23-24/3",
IF(#REF!=4,"24-25/1",
IF(#REF!=5,"24-25/2",
IF(#REF!=6,"24-25/3","Hata13")))))),
))))))))))))))
)</f>
        <v>#REF!</v>
      </c>
      <c r="G114" s="15"/>
      <c r="H114" s="14" t="s">
        <v>249</v>
      </c>
      <c r="I114" s="14">
        <v>3471661</v>
      </c>
      <c r="J114" s="14" t="s">
        <v>86</v>
      </c>
      <c r="S114" s="16">
        <v>2</v>
      </c>
      <c r="T114" s="14">
        <f>VLOOKUP($S114,[1]sistem!$I$3:$L$10,2,FALSE)</f>
        <v>0</v>
      </c>
      <c r="U114" s="14">
        <f>VLOOKUP($S114,[1]sistem!$I$3:$L$10,3,FALSE)</f>
        <v>2</v>
      </c>
      <c r="V114" s="14">
        <f>VLOOKUP($S114,[1]sistem!$I$3:$L$10,4,FALSE)</f>
        <v>1</v>
      </c>
      <c r="W114" s="14" t="e">
        <f>VLOOKUP($BB114,[1]sistem!$I$13:$L$14,2,FALSE)*#REF!</f>
        <v>#REF!</v>
      </c>
      <c r="X114" s="14" t="e">
        <f>VLOOKUP($BB114,[1]sistem!$I$13:$L$14,3,FALSE)*#REF!</f>
        <v>#REF!</v>
      </c>
      <c r="Y114" s="14" t="e">
        <f>VLOOKUP($BB114,[1]sistem!$I$13:$L$14,4,FALSE)*#REF!</f>
        <v>#REF!</v>
      </c>
      <c r="Z114" s="14" t="e">
        <f t="shared" si="13"/>
        <v>#REF!</v>
      </c>
      <c r="AA114" s="14" t="e">
        <f t="shared" si="13"/>
        <v>#REF!</v>
      </c>
      <c r="AB114" s="14" t="e">
        <f t="shared" si="13"/>
        <v>#REF!</v>
      </c>
      <c r="AC114" s="14" t="e">
        <f t="shared" si="14"/>
        <v>#REF!</v>
      </c>
      <c r="AD114" s="14">
        <f>VLOOKUP(BB114,[1]sistem!$I$18:$J$19,2,FALSE)</f>
        <v>14</v>
      </c>
      <c r="AE114" s="14">
        <v>8.25</v>
      </c>
      <c r="AF114" s="14">
        <f>VLOOKUP($S114,[1]sistem!$I$3:$M$10,5,FALSE)</f>
        <v>2</v>
      </c>
      <c r="AI114" s="14" t="e">
        <f>(#REF!+#REF!)*AD114</f>
        <v>#REF!</v>
      </c>
      <c r="AJ114" s="14">
        <f>VLOOKUP($S114,[1]sistem!$I$3:$N$10,6,FALSE)</f>
        <v>3</v>
      </c>
      <c r="AK114" s="14">
        <v>2</v>
      </c>
      <c r="AL114" s="14">
        <f t="shared" si="15"/>
        <v>6</v>
      </c>
      <c r="AM114" s="14">
        <f>VLOOKUP($BB114,[1]sistem!$I$18:$K$19,3,FALSE)</f>
        <v>14</v>
      </c>
      <c r="AN114" s="14" t="e">
        <f>AM114*#REF!</f>
        <v>#REF!</v>
      </c>
      <c r="AO114" s="14" t="e">
        <f t="shared" si="16"/>
        <v>#REF!</v>
      </c>
      <c r="AP114" s="14">
        <f t="shared" si="27"/>
        <v>25</v>
      </c>
      <c r="AQ114" s="14" t="e">
        <f t="shared" si="18"/>
        <v>#REF!</v>
      </c>
      <c r="AR114" s="14" t="e">
        <f>ROUND(AQ114-#REF!,0)</f>
        <v>#REF!</v>
      </c>
      <c r="AS114" s="14">
        <f>IF(BB114="s",IF(S114=0,0,
IF(S114=1,#REF!*4*4,
IF(S114=2,0,
IF(S114=3,#REF!*4*2,
IF(S114=4,0,
IF(S114=5,0,
IF(S114=6,0,
IF(S114=7,0)))))))),
IF(BB114="t",
IF(S114=0,0,
IF(S114=1,#REF!*4*4*0.8,
IF(S114=2,0,
IF(S114=3,#REF!*4*2*0.8,
IF(S114=4,0,
IF(S114=5,0,
IF(S114=6,0,
IF(S114=7,0))))))))))</f>
        <v>0</v>
      </c>
      <c r="AT114" s="14" t="e">
        <f>IF(BB114="s",
IF(S114=0,0,
IF(S114=1,0,
IF(S114=2,#REF!*4*2,
IF(S114=3,#REF!*4,
IF(S114=4,#REF!*4,
IF(S114=5,0,
IF(S114=6,0,
IF(S114=7,#REF!*4)))))))),
IF(BB114="t",
IF(S114=0,0,
IF(S114=1,0,
IF(S114=2,#REF!*4*2*0.8,
IF(S114=3,#REF!*4*0.8,
IF(S114=4,#REF!*4*0.8,
IF(S114=5,0,
IF(S114=6,0,
IF(S114=7,#REF!*4))))))))))</f>
        <v>#REF!</v>
      </c>
      <c r="AU114" s="14" t="e">
        <f>IF(BB114="s",
IF(S114=0,0,
IF(S114=1,#REF!*2,
IF(S114=2,#REF!*2,
IF(S114=3,#REF!*2,
IF(S114=4,#REF!*2,
IF(S114=5,#REF!*2,
IF(S114=6,#REF!*2,
IF(S114=7,#REF!*2)))))))),
IF(BB114="t",
IF(S114=0,#REF!*2*0.8,
IF(S114=1,#REF!*2*0.8,
IF(S114=2,#REF!*2*0.8,
IF(S114=3,#REF!*2*0.8,
IF(S114=4,#REF!*2*0.8,
IF(S114=5,#REF!*2*0.8,
IF(S114=6,#REF!*1*0.8,
IF(S114=7,#REF!*2))))))))))</f>
        <v>#REF!</v>
      </c>
      <c r="AV114" s="14" t="e">
        <f t="shared" si="19"/>
        <v>#REF!</v>
      </c>
      <c r="AW114" s="14" t="e">
        <f>IF(BB114="s",
IF(S114=0,0,
IF(S114=1,(14-2)*(#REF!+#REF!)/4*4,
IF(S114=2,(14-2)*(#REF!+#REF!)/4*2,
IF(S114=3,(14-2)*(#REF!+#REF!)/4*3,
IF(S114=4,(14-2)*(#REF!+#REF!)/4,
IF(S114=5,(14-2)*#REF!/4,
IF(S114=6,0,
IF(S114=7,(14)*#REF!)))))))),
IF(BB114="t",
IF(S114=0,0,
IF(S114=1,(11-2)*(#REF!+#REF!)/4*4,
IF(S114=2,(11-2)*(#REF!+#REF!)/4*2,
IF(S114=3,(11-2)*(#REF!+#REF!)/4*3,
IF(S114=4,(11-2)*(#REF!+#REF!)/4,
IF(S114=5,(11-2)*#REF!/4,
IF(S114=6,0,
IF(S114=7,(11)*#REF!))))))))))</f>
        <v>#REF!</v>
      </c>
      <c r="AX114" s="14" t="e">
        <f t="shared" si="20"/>
        <v>#REF!</v>
      </c>
      <c r="AY114" s="14">
        <f t="shared" si="21"/>
        <v>12</v>
      </c>
      <c r="AZ114" s="14">
        <f t="shared" si="22"/>
        <v>6</v>
      </c>
      <c r="BA114" s="14" t="e">
        <f t="shared" si="23"/>
        <v>#REF!</v>
      </c>
      <c r="BB114" s="14" t="s">
        <v>87</v>
      </c>
      <c r="BC114" s="14" t="e">
        <f>IF(BI114="A",0,IF(BB114="s",14*#REF!,IF(BB114="T",11*#REF!,"HATA")))</f>
        <v>#REF!</v>
      </c>
      <c r="BD114" s="14" t="e">
        <f t="shared" si="24"/>
        <v>#REF!</v>
      </c>
      <c r="BE114" s="14" t="e">
        <f t="shared" si="25"/>
        <v>#REF!</v>
      </c>
      <c r="BF114" s="14" t="e">
        <f>IF(BE114-#REF!=0,"DOĞRU","YANLIŞ")</f>
        <v>#REF!</v>
      </c>
      <c r="BG114" s="14" t="e">
        <f>#REF!-BE114</f>
        <v>#REF!</v>
      </c>
      <c r="BH114" s="14">
        <v>0</v>
      </c>
      <c r="BJ114" s="14">
        <v>0</v>
      </c>
      <c r="BL114" s="14">
        <v>2</v>
      </c>
      <c r="BN114" s="5" t="e">
        <f>#REF!*14</f>
        <v>#REF!</v>
      </c>
      <c r="BO114" s="6"/>
      <c r="BP114" s="7"/>
      <c r="BQ114" s="8"/>
      <c r="BR114" s="8"/>
      <c r="BS114" s="8"/>
      <c r="BT114" s="8"/>
      <c r="BU114" s="8"/>
      <c r="BV114" s="9"/>
      <c r="BW114" s="10"/>
      <c r="BX114" s="11"/>
      <c r="CE114" s="8"/>
      <c r="CF114" s="17"/>
      <c r="CG114" s="17"/>
      <c r="CH114" s="17"/>
      <c r="CI114" s="17"/>
    </row>
    <row r="115" spans="1:87" hidden="1" x14ac:dyDescent="0.25">
      <c r="A115" s="14" t="s">
        <v>108</v>
      </c>
      <c r="B115" s="14" t="s">
        <v>109</v>
      </c>
      <c r="C115" s="14" t="s">
        <v>109</v>
      </c>
      <c r="D115" s="15" t="s">
        <v>90</v>
      </c>
      <c r="E115" s="15" t="s">
        <v>90</v>
      </c>
      <c r="F115" s="15" t="e">
        <f>IF(BB115="S",
IF(#REF!+BJ115=2012,
IF(#REF!=1,"12-13/1",
IF(#REF!=2,"12-13/2",
IF(#REF!=3,"13-14/1",
IF(#REF!=4,"13-14/2","Hata1")))),
IF(#REF!+BJ115=2013,
IF(#REF!=1,"13-14/1",
IF(#REF!=2,"13-14/2",
IF(#REF!=3,"14-15/1",
IF(#REF!=4,"14-15/2","Hata2")))),
IF(#REF!+BJ115=2014,
IF(#REF!=1,"14-15/1",
IF(#REF!=2,"14-15/2",
IF(#REF!=3,"15-16/1",
IF(#REF!=4,"15-16/2","Hata3")))),
IF(#REF!+BJ115=2015,
IF(#REF!=1,"15-16/1",
IF(#REF!=2,"15-16/2",
IF(#REF!=3,"16-17/1",
IF(#REF!=4,"16-17/2","Hata4")))),
IF(#REF!+BJ115=2016,
IF(#REF!=1,"16-17/1",
IF(#REF!=2,"16-17/2",
IF(#REF!=3,"17-18/1",
IF(#REF!=4,"17-18/2","Hata5")))),
IF(#REF!+BJ115=2017,
IF(#REF!=1,"17-18/1",
IF(#REF!=2,"17-18/2",
IF(#REF!=3,"18-19/1",
IF(#REF!=4,"18-19/2","Hata6")))),
IF(#REF!+BJ115=2018,
IF(#REF!=1,"18-19/1",
IF(#REF!=2,"18-19/2",
IF(#REF!=3,"19-20/1",
IF(#REF!=4,"19-20/2","Hata7")))),
IF(#REF!+BJ115=2019,
IF(#REF!=1,"19-20/1",
IF(#REF!=2,"19-20/2",
IF(#REF!=3,"20-21/1",
IF(#REF!=4,"20-21/2","Hata8")))),
IF(#REF!+BJ115=2020,
IF(#REF!=1,"20-21/1",
IF(#REF!=2,"20-21/2",
IF(#REF!=3,"21-22/1",
IF(#REF!=4,"21-22/2","Hata9")))),
IF(#REF!+BJ115=2021,
IF(#REF!=1,"21-22/1",
IF(#REF!=2,"21-22/2",
IF(#REF!=3,"22-23/1",
IF(#REF!=4,"22-23/2","Hata10")))),
IF(#REF!+BJ115=2022,
IF(#REF!=1,"22-23/1",
IF(#REF!=2,"22-23/2",
IF(#REF!=3,"23-24/1",
IF(#REF!=4,"23-24/2","Hata11")))),
IF(#REF!+BJ115=2023,
IF(#REF!=1,"23-24/1",
IF(#REF!=2,"23-24/2",
IF(#REF!=3,"24-25/1",
IF(#REF!=4,"24-25/2","Hata12")))),
)))))))))))),
IF(BB115="T",
IF(#REF!+BJ115=2012,
IF(#REF!=1,"12-13/1",
IF(#REF!=2,"12-13/2",
IF(#REF!=3,"12-13/3",
IF(#REF!=4,"13-14/1",
IF(#REF!=5,"13-14/2",
IF(#REF!=6,"13-14/3","Hata1")))))),
IF(#REF!+BJ115=2013,
IF(#REF!=1,"13-14/1",
IF(#REF!=2,"13-14/2",
IF(#REF!=3,"13-14/3",
IF(#REF!=4,"14-15/1",
IF(#REF!=5,"14-15/2",
IF(#REF!=6,"14-15/3","Hata2")))))),
IF(#REF!+BJ115=2014,
IF(#REF!=1,"14-15/1",
IF(#REF!=2,"14-15/2",
IF(#REF!=3,"14-15/3",
IF(#REF!=4,"15-16/1",
IF(#REF!=5,"15-16/2",
IF(#REF!=6,"15-16/3","Hata3")))))),
IF(AND(#REF!+#REF!&gt;2014,#REF!+#REF!&lt;2015,BJ115=1),
IF(#REF!=0.1,"14-15/0.1",
IF(#REF!=0.2,"14-15/0.2",
IF(#REF!=0.3,"14-15/0.3","Hata4"))),
IF(#REF!+BJ115=2015,
IF(#REF!=1,"15-16/1",
IF(#REF!=2,"15-16/2",
IF(#REF!=3,"15-16/3",
IF(#REF!=4,"16-17/1",
IF(#REF!=5,"16-17/2",
IF(#REF!=6,"16-17/3","Hata5")))))),
IF(#REF!+BJ115=2016,
IF(#REF!=1,"16-17/1",
IF(#REF!=2,"16-17/2",
IF(#REF!=3,"16-17/3",
IF(#REF!=4,"17-18/1",
IF(#REF!=5,"17-18/2",
IF(#REF!=6,"17-18/3","Hata6")))))),
IF(#REF!+BJ115=2017,
IF(#REF!=1,"17-18/1",
IF(#REF!=2,"17-18/2",
IF(#REF!=3,"17-18/3",
IF(#REF!=4,"18-19/1",
IF(#REF!=5,"18-19/2",
IF(#REF!=6,"18-19/3","Hata7")))))),
IF(#REF!+BJ115=2018,
IF(#REF!=1,"18-19/1",
IF(#REF!=2,"18-19/2",
IF(#REF!=3,"18-19/3",
IF(#REF!=4,"19-20/1",
IF(#REF!=5," 19-20/2",
IF(#REF!=6,"19-20/3","Hata8")))))),
IF(#REF!+BJ115=2019,
IF(#REF!=1,"19-20/1",
IF(#REF!=2,"19-20/2",
IF(#REF!=3,"19-20/3",
IF(#REF!=4,"20-21/1",
IF(#REF!=5,"20-21/2",
IF(#REF!=6,"20-21/3","Hata9")))))),
IF(#REF!+BJ115=2020,
IF(#REF!=1,"20-21/1",
IF(#REF!=2,"20-21/2",
IF(#REF!=3,"20-21/3",
IF(#REF!=4,"21-22/1",
IF(#REF!=5,"21-22/2",
IF(#REF!=6,"21-22/3","Hata10")))))),
IF(#REF!+BJ115=2021,
IF(#REF!=1,"21-22/1",
IF(#REF!=2,"21-22/2",
IF(#REF!=3,"21-22/3",
IF(#REF!=4,"22-23/1",
IF(#REF!=5,"22-23/2",
IF(#REF!=6,"22-23/3","Hata11")))))),
IF(#REF!+BJ115=2022,
IF(#REF!=1,"22-23/1",
IF(#REF!=2,"22-23/2",
IF(#REF!=3,"22-23/3",
IF(#REF!=4,"23-24/1",
IF(#REF!=5,"23-24/2",
IF(#REF!=6,"23-24/3","Hata12")))))),
IF(#REF!+BJ115=2023,
IF(#REF!=1,"23-24/1",
IF(#REF!=2,"23-24/2",
IF(#REF!=3,"23-24/3",
IF(#REF!=4,"24-25/1",
IF(#REF!=5,"24-25/2",
IF(#REF!=6,"24-25/3","Hata13")))))),
))))))))))))))
)</f>
        <v>#REF!</v>
      </c>
      <c r="G115" s="15"/>
      <c r="H115" s="14" t="s">
        <v>249</v>
      </c>
      <c r="I115" s="14">
        <v>3471661</v>
      </c>
      <c r="J115" s="14" t="s">
        <v>86</v>
      </c>
      <c r="Q115" s="14" t="s">
        <v>110</v>
      </c>
      <c r="R115" s="14" t="s">
        <v>110</v>
      </c>
      <c r="S115" s="16">
        <v>0</v>
      </c>
      <c r="T115" s="14">
        <f>VLOOKUP($S115,[1]sistem!$I$3:$L$10,2,FALSE)</f>
        <v>0</v>
      </c>
      <c r="U115" s="14">
        <f>VLOOKUP($S115,[1]sistem!$I$3:$L$10,3,FALSE)</f>
        <v>0</v>
      </c>
      <c r="V115" s="14">
        <f>VLOOKUP($S115,[1]sistem!$I$3:$L$10,4,FALSE)</f>
        <v>0</v>
      </c>
      <c r="W115" s="14" t="e">
        <f>VLOOKUP($BB115,[1]sistem!$I$13:$L$14,2,FALSE)*#REF!</f>
        <v>#REF!</v>
      </c>
      <c r="X115" s="14" t="e">
        <f>VLOOKUP($BB115,[1]sistem!$I$13:$L$14,3,FALSE)*#REF!</f>
        <v>#REF!</v>
      </c>
      <c r="Y115" s="14" t="e">
        <f>VLOOKUP($BB115,[1]sistem!$I$13:$L$14,4,FALSE)*#REF!</f>
        <v>#REF!</v>
      </c>
      <c r="Z115" s="14" t="e">
        <f t="shared" si="13"/>
        <v>#REF!</v>
      </c>
      <c r="AA115" s="14" t="e">
        <f t="shared" si="13"/>
        <v>#REF!</v>
      </c>
      <c r="AB115" s="14" t="e">
        <f t="shared" si="13"/>
        <v>#REF!</v>
      </c>
      <c r="AC115" s="14" t="e">
        <f t="shared" si="14"/>
        <v>#REF!</v>
      </c>
      <c r="AD115" s="14">
        <f>VLOOKUP(BB115,[1]sistem!$I$18:$J$19,2,FALSE)</f>
        <v>14</v>
      </c>
      <c r="AE115" s="14">
        <v>2.25</v>
      </c>
      <c r="AF115" s="14">
        <f>VLOOKUP($S115,[1]sistem!$I$3:$M$10,5,FALSE)</f>
        <v>0</v>
      </c>
      <c r="AI115" s="14" t="e">
        <f>(#REF!+#REF!)*AD115</f>
        <v>#REF!</v>
      </c>
      <c r="AJ115" s="14">
        <f>VLOOKUP($S115,[1]sistem!$I$3:$N$10,6,FALSE)</f>
        <v>0</v>
      </c>
      <c r="AK115" s="14">
        <v>2</v>
      </c>
      <c r="AL115" s="14">
        <f t="shared" si="15"/>
        <v>0</v>
      </c>
      <c r="AM115" s="14">
        <f>VLOOKUP($BB115,[1]sistem!$I$18:$K$19,3,FALSE)</f>
        <v>14</v>
      </c>
      <c r="AN115" s="14" t="e">
        <f>AM115*#REF!</f>
        <v>#REF!</v>
      </c>
      <c r="AO115" s="14" t="e">
        <f t="shared" si="16"/>
        <v>#REF!</v>
      </c>
      <c r="AP115" s="14">
        <f t="shared" si="27"/>
        <v>25</v>
      </c>
      <c r="AQ115" s="14" t="e">
        <f t="shared" si="18"/>
        <v>#REF!</v>
      </c>
      <c r="AR115" s="14" t="e">
        <f>ROUND(AQ115-#REF!,0)</f>
        <v>#REF!</v>
      </c>
      <c r="AS115" s="14">
        <f>IF(BB115="s",IF(S115=0,0,
IF(S115=1,#REF!*4*4,
IF(S115=2,0,
IF(S115=3,#REF!*4*2,
IF(S115=4,0,
IF(S115=5,0,
IF(S115=6,0,
IF(S115=7,0)))))))),
IF(BB115="t",
IF(S115=0,0,
IF(S115=1,#REF!*4*4*0.8,
IF(S115=2,0,
IF(S115=3,#REF!*4*2*0.8,
IF(S115=4,0,
IF(S115=5,0,
IF(S115=6,0,
IF(S115=7,0))))))))))</f>
        <v>0</v>
      </c>
      <c r="AT115" s="14">
        <f>IF(BB115="s",
IF(S115=0,0,
IF(S115=1,0,
IF(S115=2,#REF!*4*2,
IF(S115=3,#REF!*4,
IF(S115=4,#REF!*4,
IF(S115=5,0,
IF(S115=6,0,
IF(S115=7,#REF!*4)))))))),
IF(BB115="t",
IF(S115=0,0,
IF(S115=1,0,
IF(S115=2,#REF!*4*2*0.8,
IF(S115=3,#REF!*4*0.8,
IF(S115=4,#REF!*4*0.8,
IF(S115=5,0,
IF(S115=6,0,
IF(S115=7,#REF!*4))))))))))</f>
        <v>0</v>
      </c>
      <c r="AU115" s="14">
        <f>IF(BB115="s",
IF(S115=0,0,
IF(S115=1,#REF!*2,
IF(S115=2,#REF!*2,
IF(S115=3,#REF!*2,
IF(S115=4,#REF!*2,
IF(S115=5,#REF!*2,
IF(S115=6,#REF!*2,
IF(S115=7,#REF!*2)))))))),
IF(BB115="t",
IF(S115=0,#REF!*2*0.8,
IF(S115=1,#REF!*2*0.8,
IF(S115=2,#REF!*2*0.8,
IF(S115=3,#REF!*2*0.8,
IF(S115=4,#REF!*2*0.8,
IF(S115=5,#REF!*2*0.8,
IF(S115=6,#REF!*1*0.8,
IF(S115=7,#REF!*2))))))))))</f>
        <v>0</v>
      </c>
      <c r="AV115" s="14" t="e">
        <f t="shared" si="19"/>
        <v>#REF!</v>
      </c>
      <c r="AW115" s="14">
        <f>IF(BB115="s",
IF(S115=0,0,
IF(S115=1,(14-2)*(#REF!+#REF!)/4*4,
IF(S115=2,(14-2)*(#REF!+#REF!)/4*2,
IF(S115=3,(14-2)*(#REF!+#REF!)/4*3,
IF(S115=4,(14-2)*(#REF!+#REF!)/4,
IF(S115=5,(14-2)*#REF!/4,
IF(S115=6,0,
IF(S115=7,(14)*#REF!)))))))),
IF(BB115="t",
IF(S115=0,0,
IF(S115=1,(11-2)*(#REF!+#REF!)/4*4,
IF(S115=2,(11-2)*(#REF!+#REF!)/4*2,
IF(S115=3,(11-2)*(#REF!+#REF!)/4*3,
IF(S115=4,(11-2)*(#REF!+#REF!)/4,
IF(S115=5,(11-2)*#REF!/4,
IF(S115=6,0,
IF(S115=7,(11)*#REF!))))))))))</f>
        <v>0</v>
      </c>
      <c r="AX115" s="14" t="e">
        <f t="shared" si="20"/>
        <v>#REF!</v>
      </c>
      <c r="AY115" s="14">
        <f t="shared" si="21"/>
        <v>0</v>
      </c>
      <c r="AZ115" s="14">
        <f t="shared" si="22"/>
        <v>0</v>
      </c>
      <c r="BA115" s="14">
        <f t="shared" si="23"/>
        <v>0</v>
      </c>
      <c r="BB115" s="14" t="s">
        <v>87</v>
      </c>
      <c r="BC115" s="14" t="e">
        <f>IF(BI115="A",0,IF(BB115="s",14*#REF!,IF(BB115="T",11*#REF!,"HATA")))</f>
        <v>#REF!</v>
      </c>
      <c r="BD115" s="14" t="e">
        <f t="shared" si="24"/>
        <v>#REF!</v>
      </c>
      <c r="BE115" s="14" t="e">
        <f t="shared" si="25"/>
        <v>#REF!</v>
      </c>
      <c r="BF115" s="14" t="e">
        <f>IF(BE115-#REF!=0,"DOĞRU","YANLIŞ")</f>
        <v>#REF!</v>
      </c>
      <c r="BG115" s="14" t="e">
        <f>#REF!-BE115</f>
        <v>#REF!</v>
      </c>
      <c r="BH115" s="14">
        <v>0</v>
      </c>
      <c r="BJ115" s="14">
        <v>0</v>
      </c>
      <c r="BL115" s="14">
        <v>0</v>
      </c>
      <c r="BN115" s="5" t="e">
        <f>#REF!*14</f>
        <v>#REF!</v>
      </c>
      <c r="BO115" s="6"/>
      <c r="BP115" s="7"/>
      <c r="BQ115" s="8"/>
      <c r="BR115" s="8"/>
      <c r="BS115" s="8"/>
      <c r="BT115" s="8"/>
      <c r="BU115" s="8"/>
      <c r="BV115" s="9"/>
      <c r="BW115" s="10"/>
      <c r="BX115" s="11"/>
      <c r="CE115" s="8"/>
      <c r="CF115" s="17"/>
      <c r="CG115" s="17"/>
      <c r="CH115" s="17"/>
      <c r="CI115" s="17"/>
    </row>
    <row r="116" spans="1:87" hidden="1" x14ac:dyDescent="0.25">
      <c r="A116" s="14" t="s">
        <v>268</v>
      </c>
      <c r="B116" s="14" t="s">
        <v>269</v>
      </c>
      <c r="C116" s="14" t="s">
        <v>269</v>
      </c>
      <c r="D116" s="15" t="s">
        <v>90</v>
      </c>
      <c r="E116" s="15" t="s">
        <v>90</v>
      </c>
      <c r="F116" s="15" t="e">
        <f>IF(BB116="S",
IF(#REF!+BJ116=2012,
IF(#REF!=1,"12-13/1",
IF(#REF!=2,"12-13/2",
IF(#REF!=3,"13-14/1",
IF(#REF!=4,"13-14/2","Hata1")))),
IF(#REF!+BJ116=2013,
IF(#REF!=1,"13-14/1",
IF(#REF!=2,"13-14/2",
IF(#REF!=3,"14-15/1",
IF(#REF!=4,"14-15/2","Hata2")))),
IF(#REF!+BJ116=2014,
IF(#REF!=1,"14-15/1",
IF(#REF!=2,"14-15/2",
IF(#REF!=3,"15-16/1",
IF(#REF!=4,"15-16/2","Hata3")))),
IF(#REF!+BJ116=2015,
IF(#REF!=1,"15-16/1",
IF(#REF!=2,"15-16/2",
IF(#REF!=3,"16-17/1",
IF(#REF!=4,"16-17/2","Hata4")))),
IF(#REF!+BJ116=2016,
IF(#REF!=1,"16-17/1",
IF(#REF!=2,"16-17/2",
IF(#REF!=3,"17-18/1",
IF(#REF!=4,"17-18/2","Hata5")))),
IF(#REF!+BJ116=2017,
IF(#REF!=1,"17-18/1",
IF(#REF!=2,"17-18/2",
IF(#REF!=3,"18-19/1",
IF(#REF!=4,"18-19/2","Hata6")))),
IF(#REF!+BJ116=2018,
IF(#REF!=1,"18-19/1",
IF(#REF!=2,"18-19/2",
IF(#REF!=3,"19-20/1",
IF(#REF!=4,"19-20/2","Hata7")))),
IF(#REF!+BJ116=2019,
IF(#REF!=1,"19-20/1",
IF(#REF!=2,"19-20/2",
IF(#REF!=3,"20-21/1",
IF(#REF!=4,"20-21/2","Hata8")))),
IF(#REF!+BJ116=2020,
IF(#REF!=1,"20-21/1",
IF(#REF!=2,"20-21/2",
IF(#REF!=3,"21-22/1",
IF(#REF!=4,"21-22/2","Hata9")))),
IF(#REF!+BJ116=2021,
IF(#REF!=1,"21-22/1",
IF(#REF!=2,"21-22/2",
IF(#REF!=3,"22-23/1",
IF(#REF!=4,"22-23/2","Hata10")))),
IF(#REF!+BJ116=2022,
IF(#REF!=1,"22-23/1",
IF(#REF!=2,"22-23/2",
IF(#REF!=3,"23-24/1",
IF(#REF!=4,"23-24/2","Hata11")))),
IF(#REF!+BJ116=2023,
IF(#REF!=1,"23-24/1",
IF(#REF!=2,"23-24/2",
IF(#REF!=3,"24-25/1",
IF(#REF!=4,"24-25/2","Hata12")))),
)))))))))))),
IF(BB116="T",
IF(#REF!+BJ116=2012,
IF(#REF!=1,"12-13/1",
IF(#REF!=2,"12-13/2",
IF(#REF!=3,"12-13/3",
IF(#REF!=4,"13-14/1",
IF(#REF!=5,"13-14/2",
IF(#REF!=6,"13-14/3","Hata1")))))),
IF(#REF!+BJ116=2013,
IF(#REF!=1,"13-14/1",
IF(#REF!=2,"13-14/2",
IF(#REF!=3,"13-14/3",
IF(#REF!=4,"14-15/1",
IF(#REF!=5,"14-15/2",
IF(#REF!=6,"14-15/3","Hata2")))))),
IF(#REF!+BJ116=2014,
IF(#REF!=1,"14-15/1",
IF(#REF!=2,"14-15/2",
IF(#REF!=3,"14-15/3",
IF(#REF!=4,"15-16/1",
IF(#REF!=5,"15-16/2",
IF(#REF!=6,"15-16/3","Hata3")))))),
IF(AND(#REF!+#REF!&gt;2014,#REF!+#REF!&lt;2015,BJ116=1),
IF(#REF!=0.1,"14-15/0.1",
IF(#REF!=0.2,"14-15/0.2",
IF(#REF!=0.3,"14-15/0.3","Hata4"))),
IF(#REF!+BJ116=2015,
IF(#REF!=1,"15-16/1",
IF(#REF!=2,"15-16/2",
IF(#REF!=3,"15-16/3",
IF(#REF!=4,"16-17/1",
IF(#REF!=5,"16-17/2",
IF(#REF!=6,"16-17/3","Hata5")))))),
IF(#REF!+BJ116=2016,
IF(#REF!=1,"16-17/1",
IF(#REF!=2,"16-17/2",
IF(#REF!=3,"16-17/3",
IF(#REF!=4,"17-18/1",
IF(#REF!=5,"17-18/2",
IF(#REF!=6,"17-18/3","Hata6")))))),
IF(#REF!+BJ116=2017,
IF(#REF!=1,"17-18/1",
IF(#REF!=2,"17-18/2",
IF(#REF!=3,"17-18/3",
IF(#REF!=4,"18-19/1",
IF(#REF!=5,"18-19/2",
IF(#REF!=6,"18-19/3","Hata7")))))),
IF(#REF!+BJ116=2018,
IF(#REF!=1,"18-19/1",
IF(#REF!=2,"18-19/2",
IF(#REF!=3,"18-19/3",
IF(#REF!=4,"19-20/1",
IF(#REF!=5," 19-20/2",
IF(#REF!=6,"19-20/3","Hata8")))))),
IF(#REF!+BJ116=2019,
IF(#REF!=1,"19-20/1",
IF(#REF!=2,"19-20/2",
IF(#REF!=3,"19-20/3",
IF(#REF!=4,"20-21/1",
IF(#REF!=5,"20-21/2",
IF(#REF!=6,"20-21/3","Hata9")))))),
IF(#REF!+BJ116=2020,
IF(#REF!=1,"20-21/1",
IF(#REF!=2,"20-21/2",
IF(#REF!=3,"20-21/3",
IF(#REF!=4,"21-22/1",
IF(#REF!=5,"21-22/2",
IF(#REF!=6,"21-22/3","Hata10")))))),
IF(#REF!+BJ116=2021,
IF(#REF!=1,"21-22/1",
IF(#REF!=2,"21-22/2",
IF(#REF!=3,"21-22/3",
IF(#REF!=4,"22-23/1",
IF(#REF!=5,"22-23/2",
IF(#REF!=6,"22-23/3","Hata11")))))),
IF(#REF!+BJ116=2022,
IF(#REF!=1,"22-23/1",
IF(#REF!=2,"22-23/2",
IF(#REF!=3,"22-23/3",
IF(#REF!=4,"23-24/1",
IF(#REF!=5,"23-24/2",
IF(#REF!=6,"23-24/3","Hata12")))))),
IF(#REF!+BJ116=2023,
IF(#REF!=1,"23-24/1",
IF(#REF!=2,"23-24/2",
IF(#REF!=3,"23-24/3",
IF(#REF!=4,"24-25/1",
IF(#REF!=5,"24-25/2",
IF(#REF!=6,"24-25/3","Hata13")))))),
))))))))))))))
)</f>
        <v>#REF!</v>
      </c>
      <c r="G116" s="15"/>
      <c r="H116" s="14" t="s">
        <v>249</v>
      </c>
      <c r="I116" s="14">
        <v>3471661</v>
      </c>
      <c r="J116" s="14" t="s">
        <v>86</v>
      </c>
      <c r="S116" s="16">
        <v>4</v>
      </c>
      <c r="T116" s="14">
        <f>VLOOKUP($S116,[1]sistem!$I$3:$L$10,2,FALSE)</f>
        <v>0</v>
      </c>
      <c r="U116" s="14">
        <f>VLOOKUP($S116,[1]sistem!$I$3:$L$10,3,FALSE)</f>
        <v>1</v>
      </c>
      <c r="V116" s="14">
        <f>VLOOKUP($S116,[1]sistem!$I$3:$L$10,4,FALSE)</f>
        <v>1</v>
      </c>
      <c r="W116" s="14" t="e">
        <f>VLOOKUP($BB116,[1]sistem!$I$13:$L$14,2,FALSE)*#REF!</f>
        <v>#REF!</v>
      </c>
      <c r="X116" s="14" t="e">
        <f>VLOOKUP($BB116,[1]sistem!$I$13:$L$14,3,FALSE)*#REF!</f>
        <v>#REF!</v>
      </c>
      <c r="Y116" s="14" t="e">
        <f>VLOOKUP($BB116,[1]sistem!$I$13:$L$14,4,FALSE)*#REF!</f>
        <v>#REF!</v>
      </c>
      <c r="Z116" s="14" t="e">
        <f t="shared" si="13"/>
        <v>#REF!</v>
      </c>
      <c r="AA116" s="14" t="e">
        <f t="shared" si="13"/>
        <v>#REF!</v>
      </c>
      <c r="AB116" s="14" t="e">
        <f t="shared" si="13"/>
        <v>#REF!</v>
      </c>
      <c r="AC116" s="14" t="e">
        <f t="shared" si="14"/>
        <v>#REF!</v>
      </c>
      <c r="AD116" s="14">
        <f>VLOOKUP(BB116,[1]sistem!$I$18:$J$19,2,FALSE)</f>
        <v>14</v>
      </c>
      <c r="AE116" s="14">
        <v>4.25</v>
      </c>
      <c r="AF116" s="14">
        <f>VLOOKUP($S116,[1]sistem!$I$3:$M$10,5,FALSE)</f>
        <v>1</v>
      </c>
      <c r="AG116" s="14">
        <v>4</v>
      </c>
      <c r="AI116" s="14">
        <f>AG116*AM116</f>
        <v>56</v>
      </c>
      <c r="AJ116" s="14">
        <f>VLOOKUP($S116,[1]sistem!$I$3:$N$10,6,FALSE)</f>
        <v>2</v>
      </c>
      <c r="AK116" s="14">
        <v>2</v>
      </c>
      <c r="AL116" s="14">
        <f t="shared" si="15"/>
        <v>4</v>
      </c>
      <c r="AM116" s="14">
        <f>VLOOKUP($BB116,[1]sistem!$I$18:$K$19,3,FALSE)</f>
        <v>14</v>
      </c>
      <c r="AN116" s="14" t="e">
        <f>AM116*#REF!</f>
        <v>#REF!</v>
      </c>
      <c r="AO116" s="14" t="e">
        <f t="shared" si="16"/>
        <v>#REF!</v>
      </c>
      <c r="AP116" s="14">
        <f t="shared" si="27"/>
        <v>25</v>
      </c>
      <c r="AQ116" s="14" t="e">
        <f t="shared" si="18"/>
        <v>#REF!</v>
      </c>
      <c r="AR116" s="14" t="e">
        <f>ROUND(AQ116-#REF!,0)</f>
        <v>#REF!</v>
      </c>
      <c r="AS116" s="14">
        <f>IF(BB116="s",IF(S116=0,0,
IF(S116=1,#REF!*4*4,
IF(S116=2,0,
IF(S116=3,#REF!*4*2,
IF(S116=4,0,
IF(S116=5,0,
IF(S116=6,0,
IF(S116=7,0)))))))),
IF(BB116="t",
IF(S116=0,0,
IF(S116=1,#REF!*4*4*0.8,
IF(S116=2,0,
IF(S116=3,#REF!*4*2*0.8,
IF(S116=4,0,
IF(S116=5,0,
IF(S116=6,0,
IF(S116=7,0))))))))))</f>
        <v>0</v>
      </c>
      <c r="AT116" s="14" t="e">
        <f>IF(BB116="s",
IF(S116=0,0,
IF(S116=1,0,
IF(S116=2,#REF!*4*2,
IF(S116=3,#REF!*4,
IF(S116=4,#REF!*4,
IF(S116=5,0,
IF(S116=6,0,
IF(S116=7,#REF!*4)))))))),
IF(BB116="t",
IF(S116=0,0,
IF(S116=1,0,
IF(S116=2,#REF!*4*2*0.8,
IF(S116=3,#REF!*4*0.8,
IF(S116=4,#REF!*4*0.8,
IF(S116=5,0,
IF(S116=6,0,
IF(S116=7,#REF!*4))))))))))</f>
        <v>#REF!</v>
      </c>
      <c r="AU116" s="14" t="e">
        <f>IF(BB116="s",
IF(S116=0,0,
IF(S116=1,#REF!*2,
IF(S116=2,#REF!*2,
IF(S116=3,#REF!*2,
IF(S116=4,#REF!*2,
IF(S116=5,#REF!*2,
IF(S116=6,#REF!*2,
IF(S116=7,#REF!*2)))))))),
IF(BB116="t",
IF(S116=0,#REF!*2*0.8,
IF(S116=1,#REF!*2*0.8,
IF(S116=2,#REF!*2*0.8,
IF(S116=3,#REF!*2*0.8,
IF(S116=4,#REF!*2*0.8,
IF(S116=5,#REF!*2*0.8,
IF(S116=6,#REF!*1*0.8,
IF(S116=7,#REF!*2))))))))))</f>
        <v>#REF!</v>
      </c>
      <c r="AV116" s="14" t="e">
        <f t="shared" si="19"/>
        <v>#REF!</v>
      </c>
      <c r="AW116" s="14" t="e">
        <f>IF(BB116="s",
IF(S116=0,0,
IF(S116=1,(14-2)*(#REF!+#REF!)/4*4,
IF(S116=2,(14-2)*(#REF!+#REF!)/4*2,
IF(S116=3,(14-2)*(#REF!+#REF!)/4*3,
IF(S116=4,(14-2)*(#REF!+#REF!)/4,
IF(S116=5,(14-2)*#REF!/4,
IF(S116=6,0,
IF(S116=7,(14)*#REF!)))))))),
IF(BB116="t",
IF(S116=0,0,
IF(S116=1,(11-2)*(#REF!+#REF!)/4*4,
IF(S116=2,(11-2)*(#REF!+#REF!)/4*2,
IF(S116=3,(11-2)*(#REF!+#REF!)/4*3,
IF(S116=4,(11-2)*(#REF!+#REF!)/4,
IF(S116=5,(11-2)*#REF!/4,
IF(S116=6,0,
IF(S116=7,(11)*#REF!))))))))))</f>
        <v>#REF!</v>
      </c>
      <c r="AX116" s="14" t="e">
        <f t="shared" si="20"/>
        <v>#REF!</v>
      </c>
      <c r="AY116" s="14">
        <f t="shared" si="21"/>
        <v>8</v>
      </c>
      <c r="AZ116" s="14">
        <f t="shared" si="22"/>
        <v>4</v>
      </c>
      <c r="BA116" s="14" t="e">
        <f t="shared" si="23"/>
        <v>#REF!</v>
      </c>
      <c r="BB116" s="14" t="s">
        <v>87</v>
      </c>
      <c r="BC116" s="14" t="e">
        <f>IF(BI116="A",0,IF(BB116="s",14*#REF!,IF(BB116="T",11*#REF!,"HATA")))</f>
        <v>#REF!</v>
      </c>
      <c r="BD116" s="14" t="e">
        <f t="shared" si="24"/>
        <v>#REF!</v>
      </c>
      <c r="BE116" s="14" t="e">
        <f t="shared" si="25"/>
        <v>#REF!</v>
      </c>
      <c r="BF116" s="14" t="e">
        <f>IF(BE116-#REF!=0,"DOĞRU","YANLIŞ")</f>
        <v>#REF!</v>
      </c>
      <c r="BG116" s="14" t="e">
        <f>#REF!-BE116</f>
        <v>#REF!</v>
      </c>
      <c r="BH116" s="14">
        <v>0</v>
      </c>
      <c r="BJ116" s="14">
        <v>0</v>
      </c>
      <c r="BL116" s="14">
        <v>4</v>
      </c>
      <c r="BN116" s="5" t="e">
        <f>#REF!*14</f>
        <v>#REF!</v>
      </c>
      <c r="BO116" s="6"/>
      <c r="BP116" s="7"/>
      <c r="BQ116" s="8"/>
      <c r="BR116" s="8"/>
      <c r="BS116" s="8"/>
      <c r="BT116" s="8"/>
      <c r="BU116" s="8"/>
      <c r="BV116" s="9"/>
      <c r="BW116" s="10"/>
      <c r="BX116" s="11"/>
      <c r="CE116" s="8"/>
      <c r="CF116" s="17"/>
      <c r="CG116" s="17"/>
      <c r="CH116" s="17"/>
      <c r="CI116" s="17"/>
    </row>
    <row r="117" spans="1:87" hidden="1" x14ac:dyDescent="0.25">
      <c r="A117" s="14" t="s">
        <v>117</v>
      </c>
      <c r="B117" s="14" t="s">
        <v>118</v>
      </c>
      <c r="C117" s="14" t="s">
        <v>118</v>
      </c>
      <c r="D117" s="15" t="s">
        <v>90</v>
      </c>
      <c r="E117" s="15" t="s">
        <v>90</v>
      </c>
      <c r="F117" s="15" t="e">
        <f>IF(BB117="S",
IF(#REF!+BJ117=2012,
IF(#REF!=1,"12-13/1",
IF(#REF!=2,"12-13/2",
IF(#REF!=3,"13-14/1",
IF(#REF!=4,"13-14/2","Hata1")))),
IF(#REF!+BJ117=2013,
IF(#REF!=1,"13-14/1",
IF(#REF!=2,"13-14/2",
IF(#REF!=3,"14-15/1",
IF(#REF!=4,"14-15/2","Hata2")))),
IF(#REF!+BJ117=2014,
IF(#REF!=1,"14-15/1",
IF(#REF!=2,"14-15/2",
IF(#REF!=3,"15-16/1",
IF(#REF!=4,"15-16/2","Hata3")))),
IF(#REF!+BJ117=2015,
IF(#REF!=1,"15-16/1",
IF(#REF!=2,"15-16/2",
IF(#REF!=3,"16-17/1",
IF(#REF!=4,"16-17/2","Hata4")))),
IF(#REF!+BJ117=2016,
IF(#REF!=1,"16-17/1",
IF(#REF!=2,"16-17/2",
IF(#REF!=3,"17-18/1",
IF(#REF!=4,"17-18/2","Hata5")))),
IF(#REF!+BJ117=2017,
IF(#REF!=1,"17-18/1",
IF(#REF!=2,"17-18/2",
IF(#REF!=3,"18-19/1",
IF(#REF!=4,"18-19/2","Hata6")))),
IF(#REF!+BJ117=2018,
IF(#REF!=1,"18-19/1",
IF(#REF!=2,"18-19/2",
IF(#REF!=3,"19-20/1",
IF(#REF!=4,"19-20/2","Hata7")))),
IF(#REF!+BJ117=2019,
IF(#REF!=1,"19-20/1",
IF(#REF!=2,"19-20/2",
IF(#REF!=3,"20-21/1",
IF(#REF!=4,"20-21/2","Hata8")))),
IF(#REF!+BJ117=2020,
IF(#REF!=1,"20-21/1",
IF(#REF!=2,"20-21/2",
IF(#REF!=3,"21-22/1",
IF(#REF!=4,"21-22/2","Hata9")))),
IF(#REF!+BJ117=2021,
IF(#REF!=1,"21-22/1",
IF(#REF!=2,"21-22/2",
IF(#REF!=3,"22-23/1",
IF(#REF!=4,"22-23/2","Hata10")))),
IF(#REF!+BJ117=2022,
IF(#REF!=1,"22-23/1",
IF(#REF!=2,"22-23/2",
IF(#REF!=3,"23-24/1",
IF(#REF!=4,"23-24/2","Hata11")))),
IF(#REF!+BJ117=2023,
IF(#REF!=1,"23-24/1",
IF(#REF!=2,"23-24/2",
IF(#REF!=3,"24-25/1",
IF(#REF!=4,"24-25/2","Hata12")))),
)))))))))))),
IF(BB117="T",
IF(#REF!+BJ117=2012,
IF(#REF!=1,"12-13/1",
IF(#REF!=2,"12-13/2",
IF(#REF!=3,"12-13/3",
IF(#REF!=4,"13-14/1",
IF(#REF!=5,"13-14/2",
IF(#REF!=6,"13-14/3","Hata1")))))),
IF(#REF!+BJ117=2013,
IF(#REF!=1,"13-14/1",
IF(#REF!=2,"13-14/2",
IF(#REF!=3,"13-14/3",
IF(#REF!=4,"14-15/1",
IF(#REF!=5,"14-15/2",
IF(#REF!=6,"14-15/3","Hata2")))))),
IF(#REF!+BJ117=2014,
IF(#REF!=1,"14-15/1",
IF(#REF!=2,"14-15/2",
IF(#REF!=3,"14-15/3",
IF(#REF!=4,"15-16/1",
IF(#REF!=5,"15-16/2",
IF(#REF!=6,"15-16/3","Hata3")))))),
IF(AND(#REF!+#REF!&gt;2014,#REF!+#REF!&lt;2015,BJ117=1),
IF(#REF!=0.1,"14-15/0.1",
IF(#REF!=0.2,"14-15/0.2",
IF(#REF!=0.3,"14-15/0.3","Hata4"))),
IF(#REF!+BJ117=2015,
IF(#REF!=1,"15-16/1",
IF(#REF!=2,"15-16/2",
IF(#REF!=3,"15-16/3",
IF(#REF!=4,"16-17/1",
IF(#REF!=5,"16-17/2",
IF(#REF!=6,"16-17/3","Hata5")))))),
IF(#REF!+BJ117=2016,
IF(#REF!=1,"16-17/1",
IF(#REF!=2,"16-17/2",
IF(#REF!=3,"16-17/3",
IF(#REF!=4,"17-18/1",
IF(#REF!=5,"17-18/2",
IF(#REF!=6,"17-18/3","Hata6")))))),
IF(#REF!+BJ117=2017,
IF(#REF!=1,"17-18/1",
IF(#REF!=2,"17-18/2",
IF(#REF!=3,"17-18/3",
IF(#REF!=4,"18-19/1",
IF(#REF!=5,"18-19/2",
IF(#REF!=6,"18-19/3","Hata7")))))),
IF(#REF!+BJ117=2018,
IF(#REF!=1,"18-19/1",
IF(#REF!=2,"18-19/2",
IF(#REF!=3,"18-19/3",
IF(#REF!=4,"19-20/1",
IF(#REF!=5," 19-20/2",
IF(#REF!=6,"19-20/3","Hata8")))))),
IF(#REF!+BJ117=2019,
IF(#REF!=1,"19-20/1",
IF(#REF!=2,"19-20/2",
IF(#REF!=3,"19-20/3",
IF(#REF!=4,"20-21/1",
IF(#REF!=5,"20-21/2",
IF(#REF!=6,"20-21/3","Hata9")))))),
IF(#REF!+BJ117=2020,
IF(#REF!=1,"20-21/1",
IF(#REF!=2,"20-21/2",
IF(#REF!=3,"20-21/3",
IF(#REF!=4,"21-22/1",
IF(#REF!=5,"21-22/2",
IF(#REF!=6,"21-22/3","Hata10")))))),
IF(#REF!+BJ117=2021,
IF(#REF!=1,"21-22/1",
IF(#REF!=2,"21-22/2",
IF(#REF!=3,"21-22/3",
IF(#REF!=4,"22-23/1",
IF(#REF!=5,"22-23/2",
IF(#REF!=6,"22-23/3","Hata11")))))),
IF(#REF!+BJ117=2022,
IF(#REF!=1,"22-23/1",
IF(#REF!=2,"22-23/2",
IF(#REF!=3,"22-23/3",
IF(#REF!=4,"23-24/1",
IF(#REF!=5,"23-24/2",
IF(#REF!=6,"23-24/3","Hata12")))))),
IF(#REF!+BJ117=2023,
IF(#REF!=1,"23-24/1",
IF(#REF!=2,"23-24/2",
IF(#REF!=3,"23-24/3",
IF(#REF!=4,"24-25/1",
IF(#REF!=5,"24-25/2",
IF(#REF!=6,"24-25/3","Hata13")))))),
))))))))))))))
)</f>
        <v>#REF!</v>
      </c>
      <c r="G117" s="15"/>
      <c r="H117" s="14" t="s">
        <v>270</v>
      </c>
      <c r="I117" s="14">
        <v>54717</v>
      </c>
      <c r="J117" s="14" t="s">
        <v>271</v>
      </c>
      <c r="Q117" s="14" t="s">
        <v>119</v>
      </c>
      <c r="R117" s="14" t="s">
        <v>120</v>
      </c>
      <c r="S117" s="16">
        <v>7</v>
      </c>
      <c r="T117" s="14">
        <f>VLOOKUP($S117,[1]sistem!$I$3:$L$10,2,FALSE)</f>
        <v>0</v>
      </c>
      <c r="U117" s="14">
        <f>VLOOKUP($S117,[1]sistem!$I$3:$L$10,3,FALSE)</f>
        <v>1</v>
      </c>
      <c r="V117" s="14">
        <f>VLOOKUP($S117,[1]sistem!$I$3:$L$10,4,FALSE)</f>
        <v>1</v>
      </c>
      <c r="W117" s="14" t="e">
        <f>VLOOKUP($BB117,[1]sistem!$I$13:$L$14,2,FALSE)*#REF!</f>
        <v>#REF!</v>
      </c>
      <c r="X117" s="14" t="e">
        <f>VLOOKUP($BB117,[1]sistem!$I$13:$L$14,3,FALSE)*#REF!</f>
        <v>#REF!</v>
      </c>
      <c r="Y117" s="14" t="e">
        <f>VLOOKUP($BB117,[1]sistem!$I$13:$L$14,4,FALSE)*#REF!</f>
        <v>#REF!</v>
      </c>
      <c r="Z117" s="14" t="e">
        <f t="shared" si="13"/>
        <v>#REF!</v>
      </c>
      <c r="AA117" s="14" t="e">
        <f t="shared" si="13"/>
        <v>#REF!</v>
      </c>
      <c r="AB117" s="14" t="e">
        <f t="shared" si="13"/>
        <v>#REF!</v>
      </c>
      <c r="AC117" s="14" t="e">
        <f t="shared" si="14"/>
        <v>#REF!</v>
      </c>
      <c r="AD117" s="14">
        <f>VLOOKUP(BB117,[1]sistem!$I$18:$J$19,2,FALSE)</f>
        <v>14</v>
      </c>
      <c r="AE117" s="14">
        <v>0.25</v>
      </c>
      <c r="AF117" s="14">
        <f>VLOOKUP($S117,[1]sistem!$I$3:$M$10,5,FALSE)</f>
        <v>1</v>
      </c>
      <c r="AI117" s="14" t="e">
        <f>(#REF!+#REF!)*AD117</f>
        <v>#REF!</v>
      </c>
      <c r="AJ117" s="14">
        <f>VLOOKUP($S117,[1]sistem!$I$3:$N$10,6,FALSE)</f>
        <v>2</v>
      </c>
      <c r="AK117" s="14">
        <v>2</v>
      </c>
      <c r="AL117" s="14">
        <f t="shared" si="15"/>
        <v>4</v>
      </c>
      <c r="AM117" s="14">
        <f>VLOOKUP($BB117,[1]sistem!$I$18:$K$19,3,FALSE)</f>
        <v>14</v>
      </c>
      <c r="AN117" s="14" t="e">
        <f>AM117*#REF!</f>
        <v>#REF!</v>
      </c>
      <c r="AO117" s="14" t="e">
        <f t="shared" si="16"/>
        <v>#REF!</v>
      </c>
      <c r="AP117" s="14">
        <f t="shared" si="27"/>
        <v>25</v>
      </c>
      <c r="AQ117" s="14" t="e">
        <f t="shared" si="18"/>
        <v>#REF!</v>
      </c>
      <c r="AR117" s="14" t="e">
        <f>ROUND(AQ117-#REF!,0)</f>
        <v>#REF!</v>
      </c>
      <c r="AS117" s="14">
        <f>IF(BB117="s",IF(S117=0,0,
IF(S117=1,#REF!*4*4,
IF(S117=2,0,
IF(S117=3,#REF!*4*2,
IF(S117=4,0,
IF(S117=5,0,
IF(S117=6,0,
IF(S117=7,0)))))))),
IF(BB117="t",
IF(S117=0,0,
IF(S117=1,#REF!*4*4*0.8,
IF(S117=2,0,
IF(S117=3,#REF!*4*2*0.8,
IF(S117=4,0,
IF(S117=5,0,
IF(S117=6,0,
IF(S117=7,0))))))))))</f>
        <v>0</v>
      </c>
      <c r="AT117" s="14" t="e">
        <f>IF(BB117="s",
IF(S117=0,0,
IF(S117=1,0,
IF(S117=2,#REF!*4*2,
IF(S117=3,#REF!*4,
IF(S117=4,#REF!*4,
IF(S117=5,0,
IF(S117=6,0,
IF(S117=7,#REF!*4)))))))),
IF(BB117="t",
IF(S117=0,0,
IF(S117=1,0,
IF(S117=2,#REF!*4*2*0.8,
IF(S117=3,#REF!*4*0.8,
IF(S117=4,#REF!*4*0.8,
IF(S117=5,0,
IF(S117=6,0,
IF(S117=7,#REF!*4))))))))))</f>
        <v>#REF!</v>
      </c>
      <c r="AU117" s="14" t="e">
        <f>IF(BB117="s",
IF(S117=0,0,
IF(S117=1,#REF!*2,
IF(S117=2,#REF!*2,
IF(S117=3,#REF!*2,
IF(S117=4,#REF!*2,
IF(S117=5,#REF!*2,
IF(S117=6,#REF!*2,
IF(S117=7,#REF!*2)))))))),
IF(BB117="t",
IF(S117=0,#REF!*2*0.8,
IF(S117=1,#REF!*2*0.8,
IF(S117=2,#REF!*2*0.8,
IF(S117=3,#REF!*2*0.8,
IF(S117=4,#REF!*2*0.8,
IF(S117=5,#REF!*2*0.8,
IF(S117=6,#REF!*1*0.8,
IF(S117=7,#REF!*2))))))))))</f>
        <v>#REF!</v>
      </c>
      <c r="AV117" s="14" t="e">
        <f t="shared" si="19"/>
        <v>#REF!</v>
      </c>
      <c r="AW117" s="14" t="e">
        <f>IF(BB117="s",
IF(S117=0,0,
IF(S117=1,(14-2)*(#REF!+#REF!)/4*4,
IF(S117=2,(14-2)*(#REF!+#REF!)/4*2,
IF(S117=3,(14-2)*(#REF!+#REF!)/4*3,
IF(S117=4,(14-2)*(#REF!+#REF!)/4,
IF(S117=5,(14-2)*#REF!/4,
IF(S117=6,0,
IF(S117=7,(14)*#REF!)))))))),
IF(BB117="t",
IF(S117=0,0,
IF(S117=1,(11-2)*(#REF!+#REF!)/4*4,
IF(S117=2,(11-2)*(#REF!+#REF!)/4*2,
IF(S117=3,(11-2)*(#REF!+#REF!)/4*3,
IF(S117=4,(11-2)*(#REF!+#REF!)/4,
IF(S117=5,(11-2)*#REF!/4,
IF(S117=6,0,
IF(S117=7,(11)*#REF!))))))))))</f>
        <v>#REF!</v>
      </c>
      <c r="AX117" s="14" t="e">
        <f t="shared" si="20"/>
        <v>#REF!</v>
      </c>
      <c r="AY117" s="14">
        <f t="shared" si="21"/>
        <v>8</v>
      </c>
      <c r="AZ117" s="14">
        <f t="shared" si="22"/>
        <v>4</v>
      </c>
      <c r="BA117" s="14" t="e">
        <f t="shared" si="23"/>
        <v>#REF!</v>
      </c>
      <c r="BB117" s="14" t="s">
        <v>87</v>
      </c>
      <c r="BC117" s="14">
        <f>IF(BI117="A",0,IF(BB117="s",14*#REF!,IF(BB117="T",11*#REF!,"HATA")))</f>
        <v>0</v>
      </c>
      <c r="BD117" s="14" t="e">
        <f t="shared" si="24"/>
        <v>#REF!</v>
      </c>
      <c r="BE117" s="14" t="e">
        <f t="shared" si="25"/>
        <v>#REF!</v>
      </c>
      <c r="BF117" s="14" t="e">
        <f>IF(BE117-#REF!=0,"DOĞRU","YANLIŞ")</f>
        <v>#REF!</v>
      </c>
      <c r="BG117" s="14" t="e">
        <f>#REF!-BE117</f>
        <v>#REF!</v>
      </c>
      <c r="BH117" s="14">
        <v>0</v>
      </c>
      <c r="BI117" s="14" t="s">
        <v>93</v>
      </c>
      <c r="BJ117" s="14">
        <v>0</v>
      </c>
      <c r="BL117" s="14">
        <v>7</v>
      </c>
      <c r="BN117" s="5" t="e">
        <f>#REF!*14</f>
        <v>#REF!</v>
      </c>
      <c r="BO117" s="6"/>
      <c r="BP117" s="7"/>
      <c r="BQ117" s="8"/>
      <c r="BR117" s="8"/>
      <c r="BS117" s="8"/>
      <c r="BT117" s="8"/>
      <c r="BU117" s="8"/>
      <c r="BV117" s="9"/>
      <c r="BW117" s="10"/>
      <c r="BX117" s="11"/>
      <c r="CE117" s="8"/>
      <c r="CF117" s="17"/>
      <c r="CG117" s="17"/>
      <c r="CH117" s="17"/>
      <c r="CI117" s="17"/>
    </row>
    <row r="118" spans="1:87" hidden="1" x14ac:dyDescent="0.25">
      <c r="A118" s="14" t="s">
        <v>272</v>
      </c>
      <c r="B118" s="14" t="s">
        <v>273</v>
      </c>
      <c r="C118" s="14" t="s">
        <v>273</v>
      </c>
      <c r="D118" s="15" t="s">
        <v>90</v>
      </c>
      <c r="E118" s="15" t="s">
        <v>90</v>
      </c>
      <c r="F118" s="15" t="e">
        <f>IF(BB118="S",
IF(#REF!+BJ118=2012,
IF(#REF!=1,"12-13/1",
IF(#REF!=2,"12-13/2",
IF(#REF!=3,"13-14/1",
IF(#REF!=4,"13-14/2","Hata1")))),
IF(#REF!+BJ118=2013,
IF(#REF!=1,"13-14/1",
IF(#REF!=2,"13-14/2",
IF(#REF!=3,"14-15/1",
IF(#REF!=4,"14-15/2","Hata2")))),
IF(#REF!+BJ118=2014,
IF(#REF!=1,"14-15/1",
IF(#REF!=2,"14-15/2",
IF(#REF!=3,"15-16/1",
IF(#REF!=4,"15-16/2","Hata3")))),
IF(#REF!+BJ118=2015,
IF(#REF!=1,"15-16/1",
IF(#REF!=2,"15-16/2",
IF(#REF!=3,"16-17/1",
IF(#REF!=4,"16-17/2","Hata4")))),
IF(#REF!+BJ118=2016,
IF(#REF!=1,"16-17/1",
IF(#REF!=2,"16-17/2",
IF(#REF!=3,"17-18/1",
IF(#REF!=4,"17-18/2","Hata5")))),
IF(#REF!+BJ118=2017,
IF(#REF!=1,"17-18/1",
IF(#REF!=2,"17-18/2",
IF(#REF!=3,"18-19/1",
IF(#REF!=4,"18-19/2","Hata6")))),
IF(#REF!+BJ118=2018,
IF(#REF!=1,"18-19/1",
IF(#REF!=2,"18-19/2",
IF(#REF!=3,"19-20/1",
IF(#REF!=4,"19-20/2","Hata7")))),
IF(#REF!+BJ118=2019,
IF(#REF!=1,"19-20/1",
IF(#REF!=2,"19-20/2",
IF(#REF!=3,"20-21/1",
IF(#REF!=4,"20-21/2","Hata8")))),
IF(#REF!+BJ118=2020,
IF(#REF!=1,"20-21/1",
IF(#REF!=2,"20-21/2",
IF(#REF!=3,"21-22/1",
IF(#REF!=4,"21-22/2","Hata9")))),
IF(#REF!+BJ118=2021,
IF(#REF!=1,"21-22/1",
IF(#REF!=2,"21-22/2",
IF(#REF!=3,"22-23/1",
IF(#REF!=4,"22-23/2","Hata10")))),
IF(#REF!+BJ118=2022,
IF(#REF!=1,"22-23/1",
IF(#REF!=2,"22-23/2",
IF(#REF!=3,"23-24/1",
IF(#REF!=4,"23-24/2","Hata11")))),
IF(#REF!+BJ118=2023,
IF(#REF!=1,"23-24/1",
IF(#REF!=2,"23-24/2",
IF(#REF!=3,"24-25/1",
IF(#REF!=4,"24-25/2","Hata12")))),
)))))))))))),
IF(BB118="T",
IF(#REF!+BJ118=2012,
IF(#REF!=1,"12-13/1",
IF(#REF!=2,"12-13/2",
IF(#REF!=3,"12-13/3",
IF(#REF!=4,"13-14/1",
IF(#REF!=5,"13-14/2",
IF(#REF!=6,"13-14/3","Hata1")))))),
IF(#REF!+BJ118=2013,
IF(#REF!=1,"13-14/1",
IF(#REF!=2,"13-14/2",
IF(#REF!=3,"13-14/3",
IF(#REF!=4,"14-15/1",
IF(#REF!=5,"14-15/2",
IF(#REF!=6,"14-15/3","Hata2")))))),
IF(#REF!+BJ118=2014,
IF(#REF!=1,"14-15/1",
IF(#REF!=2,"14-15/2",
IF(#REF!=3,"14-15/3",
IF(#REF!=4,"15-16/1",
IF(#REF!=5,"15-16/2",
IF(#REF!=6,"15-16/3","Hata3")))))),
IF(AND(#REF!+#REF!&gt;2014,#REF!+#REF!&lt;2015,BJ118=1),
IF(#REF!=0.1,"14-15/0.1",
IF(#REF!=0.2,"14-15/0.2",
IF(#REF!=0.3,"14-15/0.3","Hata4"))),
IF(#REF!+BJ118=2015,
IF(#REF!=1,"15-16/1",
IF(#REF!=2,"15-16/2",
IF(#REF!=3,"15-16/3",
IF(#REF!=4,"16-17/1",
IF(#REF!=5,"16-17/2",
IF(#REF!=6,"16-17/3","Hata5")))))),
IF(#REF!+BJ118=2016,
IF(#REF!=1,"16-17/1",
IF(#REF!=2,"16-17/2",
IF(#REF!=3,"16-17/3",
IF(#REF!=4,"17-18/1",
IF(#REF!=5,"17-18/2",
IF(#REF!=6,"17-18/3","Hata6")))))),
IF(#REF!+BJ118=2017,
IF(#REF!=1,"17-18/1",
IF(#REF!=2,"17-18/2",
IF(#REF!=3,"17-18/3",
IF(#REF!=4,"18-19/1",
IF(#REF!=5,"18-19/2",
IF(#REF!=6,"18-19/3","Hata7")))))),
IF(#REF!+BJ118=2018,
IF(#REF!=1,"18-19/1",
IF(#REF!=2,"18-19/2",
IF(#REF!=3,"18-19/3",
IF(#REF!=4,"19-20/1",
IF(#REF!=5," 19-20/2",
IF(#REF!=6,"19-20/3","Hata8")))))),
IF(#REF!+BJ118=2019,
IF(#REF!=1,"19-20/1",
IF(#REF!=2,"19-20/2",
IF(#REF!=3,"19-20/3",
IF(#REF!=4,"20-21/1",
IF(#REF!=5,"20-21/2",
IF(#REF!=6,"20-21/3","Hata9")))))),
IF(#REF!+BJ118=2020,
IF(#REF!=1,"20-21/1",
IF(#REF!=2,"20-21/2",
IF(#REF!=3,"20-21/3",
IF(#REF!=4,"21-22/1",
IF(#REF!=5,"21-22/2",
IF(#REF!=6,"21-22/3","Hata10")))))),
IF(#REF!+BJ118=2021,
IF(#REF!=1,"21-22/1",
IF(#REF!=2,"21-22/2",
IF(#REF!=3,"21-22/3",
IF(#REF!=4,"22-23/1",
IF(#REF!=5,"22-23/2",
IF(#REF!=6,"22-23/3","Hata11")))))),
IF(#REF!+BJ118=2022,
IF(#REF!=1,"22-23/1",
IF(#REF!=2,"22-23/2",
IF(#REF!=3,"22-23/3",
IF(#REF!=4,"23-24/1",
IF(#REF!=5,"23-24/2",
IF(#REF!=6,"23-24/3","Hata12")))))),
IF(#REF!+BJ118=2023,
IF(#REF!=1,"23-24/1",
IF(#REF!=2,"23-24/2",
IF(#REF!=3,"23-24/3",
IF(#REF!=4,"24-25/1",
IF(#REF!=5,"24-25/2",
IF(#REF!=6,"24-25/3","Hata13")))))),
))))))))))))))
)</f>
        <v>#REF!</v>
      </c>
      <c r="G118" s="15"/>
      <c r="H118" s="14" t="s">
        <v>270</v>
      </c>
      <c r="I118" s="14">
        <v>54724</v>
      </c>
      <c r="J118" s="14" t="s">
        <v>271</v>
      </c>
      <c r="Q118" s="14" t="s">
        <v>274</v>
      </c>
      <c r="R118" s="14" t="s">
        <v>274</v>
      </c>
      <c r="S118" s="16">
        <v>4</v>
      </c>
      <c r="T118" s="14">
        <f>VLOOKUP($S118,[1]sistem!$I$3:$L$10,2,FALSE)</f>
        <v>0</v>
      </c>
      <c r="U118" s="14">
        <f>VLOOKUP($S118,[1]sistem!$I$3:$L$10,3,FALSE)</f>
        <v>1</v>
      </c>
      <c r="V118" s="14">
        <f>VLOOKUP($S118,[1]sistem!$I$3:$L$10,4,FALSE)</f>
        <v>1</v>
      </c>
      <c r="W118" s="14" t="e">
        <f>VLOOKUP($BB118,[1]sistem!$I$13:$L$14,2,FALSE)*#REF!</f>
        <v>#REF!</v>
      </c>
      <c r="X118" s="14" t="e">
        <f>VLOOKUP($BB118,[1]sistem!$I$13:$L$14,3,FALSE)*#REF!</f>
        <v>#REF!</v>
      </c>
      <c r="Y118" s="14" t="e">
        <f>VLOOKUP($BB118,[1]sistem!$I$13:$L$14,4,FALSE)*#REF!</f>
        <v>#REF!</v>
      </c>
      <c r="Z118" s="14" t="e">
        <f t="shared" si="13"/>
        <v>#REF!</v>
      </c>
      <c r="AA118" s="14" t="e">
        <f t="shared" si="13"/>
        <v>#REF!</v>
      </c>
      <c r="AB118" s="14" t="e">
        <f t="shared" si="13"/>
        <v>#REF!</v>
      </c>
      <c r="AC118" s="14" t="e">
        <f t="shared" si="14"/>
        <v>#REF!</v>
      </c>
      <c r="AD118" s="14">
        <f>VLOOKUP(BB118,[1]sistem!$I$18:$J$19,2,FALSE)</f>
        <v>14</v>
      </c>
      <c r="AE118" s="14">
        <v>0.25</v>
      </c>
      <c r="AF118" s="14">
        <f>VLOOKUP($S118,[1]sistem!$I$3:$M$10,5,FALSE)</f>
        <v>1</v>
      </c>
      <c r="AI118" s="14" t="e">
        <f>(#REF!+#REF!)*AD118</f>
        <v>#REF!</v>
      </c>
      <c r="AJ118" s="14">
        <f>VLOOKUP($S118,[1]sistem!$I$3:$N$10,6,FALSE)</f>
        <v>2</v>
      </c>
      <c r="AK118" s="14">
        <v>2</v>
      </c>
      <c r="AL118" s="14">
        <f t="shared" si="15"/>
        <v>4</v>
      </c>
      <c r="AM118" s="14">
        <f>VLOOKUP($BB118,[1]sistem!$I$18:$K$19,3,FALSE)</f>
        <v>14</v>
      </c>
      <c r="AN118" s="14" t="e">
        <f>AM118*#REF!</f>
        <v>#REF!</v>
      </c>
      <c r="AO118" s="14" t="e">
        <f t="shared" si="16"/>
        <v>#REF!</v>
      </c>
      <c r="AP118" s="14">
        <f t="shared" si="27"/>
        <v>25</v>
      </c>
      <c r="AQ118" s="14" t="e">
        <f t="shared" si="18"/>
        <v>#REF!</v>
      </c>
      <c r="AR118" s="14" t="e">
        <f>ROUND(AQ118-#REF!,0)</f>
        <v>#REF!</v>
      </c>
      <c r="AS118" s="14">
        <f>IF(BB118="s",IF(S118=0,0,
IF(S118=1,#REF!*4*4,
IF(S118=2,0,
IF(S118=3,#REF!*4*2,
IF(S118=4,0,
IF(S118=5,0,
IF(S118=6,0,
IF(S118=7,0)))))))),
IF(BB118="t",
IF(S118=0,0,
IF(S118=1,#REF!*4*4*0.8,
IF(S118=2,0,
IF(S118=3,#REF!*4*2*0.8,
IF(S118=4,0,
IF(S118=5,0,
IF(S118=6,0,
IF(S118=7,0))))))))))</f>
        <v>0</v>
      </c>
      <c r="AT118" s="14" t="e">
        <f>IF(BB118="s",
IF(S118=0,0,
IF(S118=1,0,
IF(S118=2,#REF!*4*2,
IF(S118=3,#REF!*4,
IF(S118=4,#REF!*4,
IF(S118=5,0,
IF(S118=6,0,
IF(S118=7,#REF!*4)))))))),
IF(BB118="t",
IF(S118=0,0,
IF(S118=1,0,
IF(S118=2,#REF!*4*2*0.8,
IF(S118=3,#REF!*4*0.8,
IF(S118=4,#REF!*4*0.8,
IF(S118=5,0,
IF(S118=6,0,
IF(S118=7,#REF!*4))))))))))</f>
        <v>#REF!</v>
      </c>
      <c r="AU118" s="14" t="e">
        <f>IF(BB118="s",
IF(S118=0,0,
IF(S118=1,#REF!*2,
IF(S118=2,#REF!*2,
IF(S118=3,#REF!*2,
IF(S118=4,#REF!*2,
IF(S118=5,#REF!*2,
IF(S118=6,#REF!*2,
IF(S118=7,#REF!*2)))))))),
IF(BB118="t",
IF(S118=0,#REF!*2*0.8,
IF(S118=1,#REF!*2*0.8,
IF(S118=2,#REF!*2*0.8,
IF(S118=3,#REF!*2*0.8,
IF(S118=4,#REF!*2*0.8,
IF(S118=5,#REF!*2*0.8,
IF(S118=6,#REF!*1*0.8,
IF(S118=7,#REF!*2))))))))))</f>
        <v>#REF!</v>
      </c>
      <c r="AV118" s="14" t="e">
        <f t="shared" si="19"/>
        <v>#REF!</v>
      </c>
      <c r="AW118" s="14" t="e">
        <f>IF(BB118="s",
IF(S118=0,0,
IF(S118=1,(14-2)*(#REF!+#REF!)/4*4,
IF(S118=2,(14-2)*(#REF!+#REF!)/4*2,
IF(S118=3,(14-2)*(#REF!+#REF!)/4*3,
IF(S118=4,(14-2)*(#REF!+#REF!)/4,
IF(S118=5,(14-2)*#REF!/4,
IF(S118=6,0,
IF(S118=7,(14)*#REF!)))))))),
IF(BB118="t",
IF(S118=0,0,
IF(S118=1,(11-2)*(#REF!+#REF!)/4*4,
IF(S118=2,(11-2)*(#REF!+#REF!)/4*2,
IF(S118=3,(11-2)*(#REF!+#REF!)/4*3,
IF(S118=4,(11-2)*(#REF!+#REF!)/4,
IF(S118=5,(11-2)*#REF!/4,
IF(S118=6,0,
IF(S118=7,(11)*#REF!))))))))))</f>
        <v>#REF!</v>
      </c>
      <c r="AX118" s="14" t="e">
        <f t="shared" si="20"/>
        <v>#REF!</v>
      </c>
      <c r="AY118" s="14">
        <f t="shared" si="21"/>
        <v>8</v>
      </c>
      <c r="AZ118" s="14">
        <f t="shared" si="22"/>
        <v>4</v>
      </c>
      <c r="BA118" s="14" t="e">
        <f t="shared" si="23"/>
        <v>#REF!</v>
      </c>
      <c r="BB118" s="14" t="s">
        <v>87</v>
      </c>
      <c r="BC118" s="14" t="e">
        <f>IF(BI118="A",0,IF(BB118="s",14*#REF!,IF(BB118="T",11*#REF!,"HATA")))</f>
        <v>#REF!</v>
      </c>
      <c r="BD118" s="14" t="e">
        <f t="shared" si="24"/>
        <v>#REF!</v>
      </c>
      <c r="BE118" s="14" t="e">
        <f t="shared" si="25"/>
        <v>#REF!</v>
      </c>
      <c r="BF118" s="14" t="e">
        <f>IF(BE118-#REF!=0,"DOĞRU","YANLIŞ")</f>
        <v>#REF!</v>
      </c>
      <c r="BG118" s="14" t="e">
        <f>#REF!-BE118</f>
        <v>#REF!</v>
      </c>
      <c r="BH118" s="14">
        <v>0</v>
      </c>
      <c r="BJ118" s="14">
        <v>0</v>
      </c>
      <c r="BL118" s="14">
        <v>4</v>
      </c>
      <c r="BN118" s="5" t="e">
        <f>#REF!*14</f>
        <v>#REF!</v>
      </c>
      <c r="BO118" s="6"/>
      <c r="BP118" s="7"/>
      <c r="BQ118" s="8"/>
      <c r="BR118" s="8"/>
      <c r="BS118" s="8"/>
      <c r="BT118" s="8"/>
      <c r="BU118" s="8"/>
      <c r="BV118" s="9"/>
      <c r="BW118" s="10"/>
      <c r="BX118" s="11"/>
      <c r="CE118" s="8"/>
      <c r="CF118" s="17"/>
      <c r="CG118" s="17"/>
      <c r="CH118" s="17"/>
      <c r="CI118" s="17"/>
    </row>
    <row r="119" spans="1:87" hidden="1" x14ac:dyDescent="0.25">
      <c r="A119" s="14" t="s">
        <v>91</v>
      </c>
      <c r="B119" s="14" t="s">
        <v>92</v>
      </c>
      <c r="C119" s="14" t="s">
        <v>92</v>
      </c>
      <c r="D119" s="15" t="s">
        <v>90</v>
      </c>
      <c r="E119" s="15" t="s">
        <v>90</v>
      </c>
      <c r="F119" s="15" t="e">
        <f>IF(BB119="S",
IF(#REF!+BJ119=2012,
IF(#REF!=1,"12-13/1",
IF(#REF!=2,"12-13/2",
IF(#REF!=3,"13-14/1",
IF(#REF!=4,"13-14/2","Hata1")))),
IF(#REF!+BJ119=2013,
IF(#REF!=1,"13-14/1",
IF(#REF!=2,"13-14/2",
IF(#REF!=3,"14-15/1",
IF(#REF!=4,"14-15/2","Hata2")))),
IF(#REF!+BJ119=2014,
IF(#REF!=1,"14-15/1",
IF(#REF!=2,"14-15/2",
IF(#REF!=3,"15-16/1",
IF(#REF!=4,"15-16/2","Hata3")))),
IF(#REF!+BJ119=2015,
IF(#REF!=1,"15-16/1",
IF(#REF!=2,"15-16/2",
IF(#REF!=3,"16-17/1",
IF(#REF!=4,"16-17/2","Hata4")))),
IF(#REF!+BJ119=2016,
IF(#REF!=1,"16-17/1",
IF(#REF!=2,"16-17/2",
IF(#REF!=3,"17-18/1",
IF(#REF!=4,"17-18/2","Hata5")))),
IF(#REF!+BJ119=2017,
IF(#REF!=1,"17-18/1",
IF(#REF!=2,"17-18/2",
IF(#REF!=3,"18-19/1",
IF(#REF!=4,"18-19/2","Hata6")))),
IF(#REF!+BJ119=2018,
IF(#REF!=1,"18-19/1",
IF(#REF!=2,"18-19/2",
IF(#REF!=3,"19-20/1",
IF(#REF!=4,"19-20/2","Hata7")))),
IF(#REF!+BJ119=2019,
IF(#REF!=1,"19-20/1",
IF(#REF!=2,"19-20/2",
IF(#REF!=3,"20-21/1",
IF(#REF!=4,"20-21/2","Hata8")))),
IF(#REF!+BJ119=2020,
IF(#REF!=1,"20-21/1",
IF(#REF!=2,"20-21/2",
IF(#REF!=3,"21-22/1",
IF(#REF!=4,"21-22/2","Hata9")))),
IF(#REF!+BJ119=2021,
IF(#REF!=1,"21-22/1",
IF(#REF!=2,"21-22/2",
IF(#REF!=3,"22-23/1",
IF(#REF!=4,"22-23/2","Hata10")))),
IF(#REF!+BJ119=2022,
IF(#REF!=1,"22-23/1",
IF(#REF!=2,"22-23/2",
IF(#REF!=3,"23-24/1",
IF(#REF!=4,"23-24/2","Hata11")))),
IF(#REF!+BJ119=2023,
IF(#REF!=1,"23-24/1",
IF(#REF!=2,"23-24/2",
IF(#REF!=3,"24-25/1",
IF(#REF!=4,"24-25/2","Hata12")))),
)))))))))))),
IF(BB119="T",
IF(#REF!+BJ119=2012,
IF(#REF!=1,"12-13/1",
IF(#REF!=2,"12-13/2",
IF(#REF!=3,"12-13/3",
IF(#REF!=4,"13-14/1",
IF(#REF!=5,"13-14/2",
IF(#REF!=6,"13-14/3","Hata1")))))),
IF(#REF!+BJ119=2013,
IF(#REF!=1,"13-14/1",
IF(#REF!=2,"13-14/2",
IF(#REF!=3,"13-14/3",
IF(#REF!=4,"14-15/1",
IF(#REF!=5,"14-15/2",
IF(#REF!=6,"14-15/3","Hata2")))))),
IF(#REF!+BJ119=2014,
IF(#REF!=1,"14-15/1",
IF(#REF!=2,"14-15/2",
IF(#REF!=3,"14-15/3",
IF(#REF!=4,"15-16/1",
IF(#REF!=5,"15-16/2",
IF(#REF!=6,"15-16/3","Hata3")))))),
IF(AND(#REF!+#REF!&gt;2014,#REF!+#REF!&lt;2015,BJ119=1),
IF(#REF!=0.1,"14-15/0.1",
IF(#REF!=0.2,"14-15/0.2",
IF(#REF!=0.3,"14-15/0.3","Hata4"))),
IF(#REF!+BJ119=2015,
IF(#REF!=1,"15-16/1",
IF(#REF!=2,"15-16/2",
IF(#REF!=3,"15-16/3",
IF(#REF!=4,"16-17/1",
IF(#REF!=5,"16-17/2",
IF(#REF!=6,"16-17/3","Hata5")))))),
IF(#REF!+BJ119=2016,
IF(#REF!=1,"16-17/1",
IF(#REF!=2,"16-17/2",
IF(#REF!=3,"16-17/3",
IF(#REF!=4,"17-18/1",
IF(#REF!=5,"17-18/2",
IF(#REF!=6,"17-18/3","Hata6")))))),
IF(#REF!+BJ119=2017,
IF(#REF!=1,"17-18/1",
IF(#REF!=2,"17-18/2",
IF(#REF!=3,"17-18/3",
IF(#REF!=4,"18-19/1",
IF(#REF!=5,"18-19/2",
IF(#REF!=6,"18-19/3","Hata7")))))),
IF(#REF!+BJ119=2018,
IF(#REF!=1,"18-19/1",
IF(#REF!=2,"18-19/2",
IF(#REF!=3,"18-19/3",
IF(#REF!=4,"19-20/1",
IF(#REF!=5," 19-20/2",
IF(#REF!=6,"19-20/3","Hata8")))))),
IF(#REF!+BJ119=2019,
IF(#REF!=1,"19-20/1",
IF(#REF!=2,"19-20/2",
IF(#REF!=3,"19-20/3",
IF(#REF!=4,"20-21/1",
IF(#REF!=5,"20-21/2",
IF(#REF!=6,"20-21/3","Hata9")))))),
IF(#REF!+BJ119=2020,
IF(#REF!=1,"20-21/1",
IF(#REF!=2,"20-21/2",
IF(#REF!=3,"20-21/3",
IF(#REF!=4,"21-22/1",
IF(#REF!=5,"21-22/2",
IF(#REF!=6,"21-22/3","Hata10")))))),
IF(#REF!+BJ119=2021,
IF(#REF!=1,"21-22/1",
IF(#REF!=2,"21-22/2",
IF(#REF!=3,"21-22/3",
IF(#REF!=4,"22-23/1",
IF(#REF!=5,"22-23/2",
IF(#REF!=6,"22-23/3","Hata11")))))),
IF(#REF!+BJ119=2022,
IF(#REF!=1,"22-23/1",
IF(#REF!=2,"22-23/2",
IF(#REF!=3,"22-23/3",
IF(#REF!=4,"23-24/1",
IF(#REF!=5,"23-24/2",
IF(#REF!=6,"23-24/3","Hata12")))))),
IF(#REF!+BJ119=2023,
IF(#REF!=1,"23-24/1",
IF(#REF!=2,"23-24/2",
IF(#REF!=3,"23-24/3",
IF(#REF!=4,"24-25/1",
IF(#REF!=5,"24-25/2",
IF(#REF!=6,"24-25/3","Hata13")))))),
))))))))))))))
)</f>
        <v>#REF!</v>
      </c>
      <c r="G119" s="15"/>
      <c r="H119" s="14" t="s">
        <v>270</v>
      </c>
      <c r="I119" s="14">
        <v>54719</v>
      </c>
      <c r="J119" s="14" t="s">
        <v>271</v>
      </c>
      <c r="L119" s="14">
        <v>4358</v>
      </c>
      <c r="S119" s="16">
        <v>0</v>
      </c>
      <c r="T119" s="14">
        <f>VLOOKUP($S119,[1]sistem!$I$3:$L$10,2,FALSE)</f>
        <v>0</v>
      </c>
      <c r="U119" s="14">
        <f>VLOOKUP($S119,[1]sistem!$I$3:$L$10,3,FALSE)</f>
        <v>0</v>
      </c>
      <c r="V119" s="14">
        <f>VLOOKUP($S119,[1]sistem!$I$3:$L$10,4,FALSE)</f>
        <v>0</v>
      </c>
      <c r="W119" s="14" t="e">
        <f>VLOOKUP($BB119,[1]sistem!$I$13:$L$14,2,FALSE)*#REF!</f>
        <v>#REF!</v>
      </c>
      <c r="X119" s="14" t="e">
        <f>VLOOKUP($BB119,[1]sistem!$I$13:$L$14,3,FALSE)*#REF!</f>
        <v>#REF!</v>
      </c>
      <c r="Y119" s="14" t="e">
        <f>VLOOKUP($BB119,[1]sistem!$I$13:$L$14,4,FALSE)*#REF!</f>
        <v>#REF!</v>
      </c>
      <c r="Z119" s="14" t="e">
        <f t="shared" si="13"/>
        <v>#REF!</v>
      </c>
      <c r="AA119" s="14" t="e">
        <f t="shared" si="13"/>
        <v>#REF!</v>
      </c>
      <c r="AB119" s="14" t="e">
        <f t="shared" si="13"/>
        <v>#REF!</v>
      </c>
      <c r="AC119" s="14" t="e">
        <f t="shared" si="14"/>
        <v>#REF!</v>
      </c>
      <c r="AD119" s="14">
        <f>VLOOKUP(BB119,[1]sistem!$I$18:$J$19,2,FALSE)</f>
        <v>11</v>
      </c>
      <c r="AE119" s="14">
        <v>0.25</v>
      </c>
      <c r="AF119" s="14">
        <f>VLOOKUP($S119,[1]sistem!$I$3:$M$10,5,FALSE)</f>
        <v>0</v>
      </c>
      <c r="AI119" s="14" t="e">
        <f>(#REF!+#REF!)*AD119</f>
        <v>#REF!</v>
      </c>
      <c r="AJ119" s="14">
        <f>VLOOKUP($S119,[1]sistem!$I$3:$N$10,6,FALSE)</f>
        <v>0</v>
      </c>
      <c r="AK119" s="14">
        <v>2</v>
      </c>
      <c r="AL119" s="14">
        <f t="shared" si="15"/>
        <v>0</v>
      </c>
      <c r="AM119" s="14">
        <f>VLOOKUP($BB119,[1]sistem!$I$18:$K$19,3,FALSE)</f>
        <v>11</v>
      </c>
      <c r="AN119" s="14" t="e">
        <f>AM119*#REF!</f>
        <v>#REF!</v>
      </c>
      <c r="AO119" s="14" t="e">
        <f t="shared" si="16"/>
        <v>#REF!</v>
      </c>
      <c r="AP119" s="14">
        <f t="shared" si="27"/>
        <v>25</v>
      </c>
      <c r="AQ119" s="14" t="e">
        <f t="shared" si="18"/>
        <v>#REF!</v>
      </c>
      <c r="AR119" s="14" t="e">
        <f>ROUND(AQ119-#REF!,0)</f>
        <v>#REF!</v>
      </c>
      <c r="AS119" s="14">
        <f>IF(BB119="s",IF(S119=0,0,
IF(S119=1,#REF!*4*4,
IF(S119=2,0,
IF(S119=3,#REF!*4*2,
IF(S119=4,0,
IF(S119=5,0,
IF(S119=6,0,
IF(S119=7,0)))))))),
IF(BB119="t",
IF(S119=0,0,
IF(S119=1,#REF!*4*4*0.8,
IF(S119=2,0,
IF(S119=3,#REF!*4*2*0.8,
IF(S119=4,0,
IF(S119=5,0,
IF(S119=6,0,
IF(S119=7,0))))))))))</f>
        <v>0</v>
      </c>
      <c r="AT119" s="14">
        <f>IF(BB119="s",
IF(S119=0,0,
IF(S119=1,0,
IF(S119=2,#REF!*4*2,
IF(S119=3,#REF!*4,
IF(S119=4,#REF!*4,
IF(S119=5,0,
IF(S119=6,0,
IF(S119=7,#REF!*4)))))))),
IF(BB119="t",
IF(S119=0,0,
IF(S119=1,0,
IF(S119=2,#REF!*4*2*0.8,
IF(S119=3,#REF!*4*0.8,
IF(S119=4,#REF!*4*0.8,
IF(S119=5,0,
IF(S119=6,0,
IF(S119=7,#REF!*4))))))))))</f>
        <v>0</v>
      </c>
      <c r="AU119" s="14" t="e">
        <f>IF(BB119="s",
IF(S119=0,0,
IF(S119=1,#REF!*2,
IF(S119=2,#REF!*2,
IF(S119=3,#REF!*2,
IF(S119=4,#REF!*2,
IF(S119=5,#REF!*2,
IF(S119=6,#REF!*2,
IF(S119=7,#REF!*2)))))))),
IF(BB119="t",
IF(S119=0,#REF!*2*0.8,
IF(S119=1,#REF!*2*0.8,
IF(S119=2,#REF!*2*0.8,
IF(S119=3,#REF!*2*0.8,
IF(S119=4,#REF!*2*0.8,
IF(S119=5,#REF!*2*0.8,
IF(S119=6,#REF!*1*0.8,
IF(S119=7,#REF!*2))))))))))</f>
        <v>#REF!</v>
      </c>
      <c r="AV119" s="14" t="e">
        <f t="shared" si="19"/>
        <v>#REF!</v>
      </c>
      <c r="AW119" s="14">
        <f>IF(BB119="s",
IF(S119=0,0,
IF(S119=1,(14-2)*(#REF!+#REF!)/4*4,
IF(S119=2,(14-2)*(#REF!+#REF!)/4*2,
IF(S119=3,(14-2)*(#REF!+#REF!)/4*3,
IF(S119=4,(14-2)*(#REF!+#REF!)/4,
IF(S119=5,(14-2)*#REF!/4,
IF(S119=6,0,
IF(S119=7,(14)*#REF!)))))))),
IF(BB119="t",
IF(S119=0,0,
IF(S119=1,(11-2)*(#REF!+#REF!)/4*4,
IF(S119=2,(11-2)*(#REF!+#REF!)/4*2,
IF(S119=3,(11-2)*(#REF!+#REF!)/4*3,
IF(S119=4,(11-2)*(#REF!+#REF!)/4,
IF(S119=5,(11-2)*#REF!/4,
IF(S119=6,0,
IF(S119=7,(11)*#REF!))))))))))</f>
        <v>0</v>
      </c>
      <c r="AX119" s="14" t="e">
        <f t="shared" si="20"/>
        <v>#REF!</v>
      </c>
      <c r="AY119" s="14">
        <f t="shared" si="21"/>
        <v>0</v>
      </c>
      <c r="AZ119" s="14">
        <f t="shared" si="22"/>
        <v>0</v>
      </c>
      <c r="BA119" s="14" t="e">
        <f t="shared" si="23"/>
        <v>#REF!</v>
      </c>
      <c r="BB119" s="14" t="s">
        <v>186</v>
      </c>
      <c r="BC119" s="14" t="e">
        <f>IF(BI119="A",0,IF(BB119="s",14*#REF!,IF(BB119="T",11*#REF!,"HATA")))</f>
        <v>#REF!</v>
      </c>
      <c r="BD119" s="14" t="e">
        <f t="shared" si="24"/>
        <v>#REF!</v>
      </c>
      <c r="BE119" s="14" t="e">
        <f t="shared" si="25"/>
        <v>#REF!</v>
      </c>
      <c r="BF119" s="14" t="e">
        <f>IF(BE119-#REF!=0,"DOĞRU","YANLIŞ")</f>
        <v>#REF!</v>
      </c>
      <c r="BG119" s="14" t="e">
        <f>#REF!-BE119</f>
        <v>#REF!</v>
      </c>
      <c r="BH119" s="14">
        <v>0</v>
      </c>
      <c r="BJ119" s="14">
        <v>0</v>
      </c>
      <c r="BL119" s="14">
        <v>0</v>
      </c>
      <c r="BN119" s="5" t="e">
        <f>#REF!*14</f>
        <v>#REF!</v>
      </c>
      <c r="BO119" s="6"/>
      <c r="BP119" s="7"/>
      <c r="BQ119" s="8"/>
      <c r="BR119" s="8"/>
      <c r="BS119" s="8"/>
      <c r="BT119" s="8"/>
      <c r="BU119" s="8"/>
      <c r="BV119" s="9"/>
      <c r="BW119" s="10"/>
      <c r="BX119" s="11"/>
      <c r="CE119" s="8"/>
      <c r="CF119" s="17"/>
      <c r="CG119" s="17"/>
      <c r="CH119" s="17"/>
      <c r="CI119" s="17"/>
    </row>
    <row r="120" spans="1:87" hidden="1" x14ac:dyDescent="0.25">
      <c r="A120" s="14" t="s">
        <v>275</v>
      </c>
      <c r="B120" s="14" t="s">
        <v>276</v>
      </c>
      <c r="C120" s="14" t="s">
        <v>276</v>
      </c>
      <c r="D120" s="15" t="s">
        <v>90</v>
      </c>
      <c r="E120" s="15" t="s">
        <v>90</v>
      </c>
      <c r="F120" s="15" t="e">
        <f>IF(BB120="S",
IF(#REF!+BJ120=2012,
IF(#REF!=1,"12-13/1",
IF(#REF!=2,"12-13/2",
IF(#REF!=3,"13-14/1",
IF(#REF!=4,"13-14/2","Hata1")))),
IF(#REF!+BJ120=2013,
IF(#REF!=1,"13-14/1",
IF(#REF!=2,"13-14/2",
IF(#REF!=3,"14-15/1",
IF(#REF!=4,"14-15/2","Hata2")))),
IF(#REF!+BJ120=2014,
IF(#REF!=1,"14-15/1",
IF(#REF!=2,"14-15/2",
IF(#REF!=3,"15-16/1",
IF(#REF!=4,"15-16/2","Hata3")))),
IF(#REF!+BJ120=2015,
IF(#REF!=1,"15-16/1",
IF(#REF!=2,"15-16/2",
IF(#REF!=3,"16-17/1",
IF(#REF!=4,"16-17/2","Hata4")))),
IF(#REF!+BJ120=2016,
IF(#REF!=1,"16-17/1",
IF(#REF!=2,"16-17/2",
IF(#REF!=3,"17-18/1",
IF(#REF!=4,"17-18/2","Hata5")))),
IF(#REF!+BJ120=2017,
IF(#REF!=1,"17-18/1",
IF(#REF!=2,"17-18/2",
IF(#REF!=3,"18-19/1",
IF(#REF!=4,"18-19/2","Hata6")))),
IF(#REF!+BJ120=2018,
IF(#REF!=1,"18-19/1",
IF(#REF!=2,"18-19/2",
IF(#REF!=3,"19-20/1",
IF(#REF!=4,"19-20/2","Hata7")))),
IF(#REF!+BJ120=2019,
IF(#REF!=1,"19-20/1",
IF(#REF!=2,"19-20/2",
IF(#REF!=3,"20-21/1",
IF(#REF!=4,"20-21/2","Hata8")))),
IF(#REF!+BJ120=2020,
IF(#REF!=1,"20-21/1",
IF(#REF!=2,"20-21/2",
IF(#REF!=3,"21-22/1",
IF(#REF!=4,"21-22/2","Hata9")))),
IF(#REF!+BJ120=2021,
IF(#REF!=1,"21-22/1",
IF(#REF!=2,"21-22/2",
IF(#REF!=3,"22-23/1",
IF(#REF!=4,"22-23/2","Hata10")))),
IF(#REF!+BJ120=2022,
IF(#REF!=1,"22-23/1",
IF(#REF!=2,"22-23/2",
IF(#REF!=3,"23-24/1",
IF(#REF!=4,"23-24/2","Hata11")))),
IF(#REF!+BJ120=2023,
IF(#REF!=1,"23-24/1",
IF(#REF!=2,"23-24/2",
IF(#REF!=3,"24-25/1",
IF(#REF!=4,"24-25/2","Hata12")))),
)))))))))))),
IF(BB120="T",
IF(#REF!+BJ120=2012,
IF(#REF!=1,"12-13/1",
IF(#REF!=2,"12-13/2",
IF(#REF!=3,"12-13/3",
IF(#REF!=4,"13-14/1",
IF(#REF!=5,"13-14/2",
IF(#REF!=6,"13-14/3","Hata1")))))),
IF(#REF!+BJ120=2013,
IF(#REF!=1,"13-14/1",
IF(#REF!=2,"13-14/2",
IF(#REF!=3,"13-14/3",
IF(#REF!=4,"14-15/1",
IF(#REF!=5,"14-15/2",
IF(#REF!=6,"14-15/3","Hata2")))))),
IF(#REF!+BJ120=2014,
IF(#REF!=1,"14-15/1",
IF(#REF!=2,"14-15/2",
IF(#REF!=3,"14-15/3",
IF(#REF!=4,"15-16/1",
IF(#REF!=5,"15-16/2",
IF(#REF!=6,"15-16/3","Hata3")))))),
IF(AND(#REF!+#REF!&gt;2014,#REF!+#REF!&lt;2015,BJ120=1),
IF(#REF!=0.1,"14-15/0.1",
IF(#REF!=0.2,"14-15/0.2",
IF(#REF!=0.3,"14-15/0.3","Hata4"))),
IF(#REF!+BJ120=2015,
IF(#REF!=1,"15-16/1",
IF(#REF!=2,"15-16/2",
IF(#REF!=3,"15-16/3",
IF(#REF!=4,"16-17/1",
IF(#REF!=5,"16-17/2",
IF(#REF!=6,"16-17/3","Hata5")))))),
IF(#REF!+BJ120=2016,
IF(#REF!=1,"16-17/1",
IF(#REF!=2,"16-17/2",
IF(#REF!=3,"16-17/3",
IF(#REF!=4,"17-18/1",
IF(#REF!=5,"17-18/2",
IF(#REF!=6,"17-18/3","Hata6")))))),
IF(#REF!+BJ120=2017,
IF(#REF!=1,"17-18/1",
IF(#REF!=2,"17-18/2",
IF(#REF!=3,"17-18/3",
IF(#REF!=4,"18-19/1",
IF(#REF!=5,"18-19/2",
IF(#REF!=6,"18-19/3","Hata7")))))),
IF(#REF!+BJ120=2018,
IF(#REF!=1,"18-19/1",
IF(#REF!=2,"18-19/2",
IF(#REF!=3,"18-19/3",
IF(#REF!=4,"19-20/1",
IF(#REF!=5," 19-20/2",
IF(#REF!=6,"19-20/3","Hata8")))))),
IF(#REF!+BJ120=2019,
IF(#REF!=1,"19-20/1",
IF(#REF!=2,"19-20/2",
IF(#REF!=3,"19-20/3",
IF(#REF!=4,"20-21/1",
IF(#REF!=5,"20-21/2",
IF(#REF!=6,"20-21/3","Hata9")))))),
IF(#REF!+BJ120=2020,
IF(#REF!=1,"20-21/1",
IF(#REF!=2,"20-21/2",
IF(#REF!=3,"20-21/3",
IF(#REF!=4,"21-22/1",
IF(#REF!=5,"21-22/2",
IF(#REF!=6,"21-22/3","Hata10")))))),
IF(#REF!+BJ120=2021,
IF(#REF!=1,"21-22/1",
IF(#REF!=2,"21-22/2",
IF(#REF!=3,"21-22/3",
IF(#REF!=4,"22-23/1",
IF(#REF!=5,"22-23/2",
IF(#REF!=6,"22-23/3","Hata11")))))),
IF(#REF!+BJ120=2022,
IF(#REF!=1,"22-23/1",
IF(#REF!=2,"22-23/2",
IF(#REF!=3,"22-23/3",
IF(#REF!=4,"23-24/1",
IF(#REF!=5,"23-24/2",
IF(#REF!=6,"23-24/3","Hata12")))))),
IF(#REF!+BJ120=2023,
IF(#REF!=1,"23-24/1",
IF(#REF!=2,"23-24/2",
IF(#REF!=3,"23-24/3",
IF(#REF!=4,"24-25/1",
IF(#REF!=5,"24-25/2",
IF(#REF!=6,"24-25/3","Hata13")))))),
))))))))))))))
)</f>
        <v>#REF!</v>
      </c>
      <c r="G120" s="15"/>
      <c r="H120" s="14" t="s">
        <v>270</v>
      </c>
      <c r="I120" s="14">
        <v>54725</v>
      </c>
      <c r="J120" s="14" t="s">
        <v>271</v>
      </c>
      <c r="S120" s="16">
        <v>2</v>
      </c>
      <c r="T120" s="14">
        <f>VLOOKUP($S120,[1]sistem!$I$3:$L$10,2,FALSE)</f>
        <v>0</v>
      </c>
      <c r="U120" s="14">
        <f>VLOOKUP($S120,[1]sistem!$I$3:$L$10,3,FALSE)</f>
        <v>2</v>
      </c>
      <c r="V120" s="14">
        <f>VLOOKUP($S120,[1]sistem!$I$3:$L$10,4,FALSE)</f>
        <v>1</v>
      </c>
      <c r="W120" s="14" t="e">
        <f>VLOOKUP($BB120,[1]sistem!$I$13:$L$14,2,FALSE)*#REF!</f>
        <v>#REF!</v>
      </c>
      <c r="X120" s="14" t="e">
        <f>VLOOKUP($BB120,[1]sistem!$I$13:$L$14,3,FALSE)*#REF!</f>
        <v>#REF!</v>
      </c>
      <c r="Y120" s="14" t="e">
        <f>VLOOKUP($BB120,[1]sistem!$I$13:$L$14,4,FALSE)*#REF!</f>
        <v>#REF!</v>
      </c>
      <c r="Z120" s="14" t="e">
        <f t="shared" si="13"/>
        <v>#REF!</v>
      </c>
      <c r="AA120" s="14" t="e">
        <f t="shared" si="13"/>
        <v>#REF!</v>
      </c>
      <c r="AB120" s="14" t="e">
        <f t="shared" si="13"/>
        <v>#REF!</v>
      </c>
      <c r="AC120" s="14" t="e">
        <f t="shared" si="14"/>
        <v>#REF!</v>
      </c>
      <c r="AD120" s="14">
        <f>VLOOKUP(BB120,[1]sistem!$I$18:$J$19,2,FALSE)</f>
        <v>14</v>
      </c>
      <c r="AE120" s="14">
        <v>0.25</v>
      </c>
      <c r="AF120" s="14">
        <f>VLOOKUP($S120,[1]sistem!$I$3:$M$10,5,FALSE)</f>
        <v>2</v>
      </c>
      <c r="AG120" s="14">
        <v>5</v>
      </c>
      <c r="AI120" s="14">
        <f>AG120*AM120</f>
        <v>70</v>
      </c>
      <c r="AJ120" s="14">
        <f>VLOOKUP($S120,[1]sistem!$I$3:$N$10,6,FALSE)</f>
        <v>3</v>
      </c>
      <c r="AK120" s="14">
        <v>2</v>
      </c>
      <c r="AL120" s="14">
        <f t="shared" si="15"/>
        <v>6</v>
      </c>
      <c r="AM120" s="14">
        <f>VLOOKUP($BB120,[1]sistem!$I$18:$K$19,3,FALSE)</f>
        <v>14</v>
      </c>
      <c r="AN120" s="14" t="e">
        <f>AM120*#REF!</f>
        <v>#REF!</v>
      </c>
      <c r="AO120" s="14" t="e">
        <f t="shared" si="16"/>
        <v>#REF!</v>
      </c>
      <c r="AP120" s="14">
        <f t="shared" si="27"/>
        <v>25</v>
      </c>
      <c r="AQ120" s="14" t="e">
        <f t="shared" si="18"/>
        <v>#REF!</v>
      </c>
      <c r="AR120" s="14" t="e">
        <f>ROUND(AQ120-#REF!,0)</f>
        <v>#REF!</v>
      </c>
      <c r="AS120" s="14">
        <f>IF(BB120="s",IF(S120=0,0,
IF(S120=1,#REF!*4*4,
IF(S120=2,0,
IF(S120=3,#REF!*4*2,
IF(S120=4,0,
IF(S120=5,0,
IF(S120=6,0,
IF(S120=7,0)))))))),
IF(BB120="t",
IF(S120=0,0,
IF(S120=1,#REF!*4*4*0.8,
IF(S120=2,0,
IF(S120=3,#REF!*4*2*0.8,
IF(S120=4,0,
IF(S120=5,0,
IF(S120=6,0,
IF(S120=7,0))))))))))</f>
        <v>0</v>
      </c>
      <c r="AT120" s="14" t="e">
        <f>IF(BB120="s",
IF(S120=0,0,
IF(S120=1,0,
IF(S120=2,#REF!*4*2,
IF(S120=3,#REF!*4,
IF(S120=4,#REF!*4,
IF(S120=5,0,
IF(S120=6,0,
IF(S120=7,#REF!*4)))))))),
IF(BB120="t",
IF(S120=0,0,
IF(S120=1,0,
IF(S120=2,#REF!*4*2*0.8,
IF(S120=3,#REF!*4*0.8,
IF(S120=4,#REF!*4*0.8,
IF(S120=5,0,
IF(S120=6,0,
IF(S120=7,#REF!*4))))))))))</f>
        <v>#REF!</v>
      </c>
      <c r="AU120" s="14" t="e">
        <f>IF(BB120="s",
IF(S120=0,0,
IF(S120=1,#REF!*2,
IF(S120=2,#REF!*2,
IF(S120=3,#REF!*2,
IF(S120=4,#REF!*2,
IF(S120=5,#REF!*2,
IF(S120=6,#REF!*2,
IF(S120=7,#REF!*2)))))))),
IF(BB120="t",
IF(S120=0,#REF!*2*0.8,
IF(S120=1,#REF!*2*0.8,
IF(S120=2,#REF!*2*0.8,
IF(S120=3,#REF!*2*0.8,
IF(S120=4,#REF!*2*0.8,
IF(S120=5,#REF!*2*0.8,
IF(S120=6,#REF!*1*0.8,
IF(S120=7,#REF!*2))))))))))</f>
        <v>#REF!</v>
      </c>
      <c r="AV120" s="14" t="e">
        <f t="shared" si="19"/>
        <v>#REF!</v>
      </c>
      <c r="AW120" s="14" t="e">
        <f>IF(BB120="s",
IF(S120=0,0,
IF(S120=1,(14-2)*(#REF!+#REF!)/4*4,
IF(S120=2,(14-2)*(#REF!+#REF!)/4*2,
IF(S120=3,(14-2)*(#REF!+#REF!)/4*3,
IF(S120=4,(14-2)*(#REF!+#REF!)/4,
IF(S120=5,(14-2)*#REF!/4,
IF(S120=6,0,
IF(S120=7,(14)*#REF!)))))))),
IF(BB120="t",
IF(S120=0,0,
IF(S120=1,(11-2)*(#REF!+#REF!)/4*4,
IF(S120=2,(11-2)*(#REF!+#REF!)/4*2,
IF(S120=3,(11-2)*(#REF!+#REF!)/4*3,
IF(S120=4,(11-2)*(#REF!+#REF!)/4,
IF(S120=5,(11-2)*#REF!/4,
IF(S120=6,0,
IF(S120=7,(11)*#REF!))))))))))</f>
        <v>#REF!</v>
      </c>
      <c r="AX120" s="14" t="e">
        <f t="shared" si="20"/>
        <v>#REF!</v>
      </c>
      <c r="AY120" s="14">
        <f t="shared" si="21"/>
        <v>12</v>
      </c>
      <c r="AZ120" s="14">
        <f t="shared" si="22"/>
        <v>6</v>
      </c>
      <c r="BA120" s="14" t="e">
        <f t="shared" si="23"/>
        <v>#REF!</v>
      </c>
      <c r="BB120" s="14" t="s">
        <v>87</v>
      </c>
      <c r="BC120" s="14" t="e">
        <f>IF(BI120="A",0,IF(BB120="s",14*#REF!,IF(BB120="T",11*#REF!,"HATA")))</f>
        <v>#REF!</v>
      </c>
      <c r="BD120" s="14" t="e">
        <f t="shared" si="24"/>
        <v>#REF!</v>
      </c>
      <c r="BE120" s="14" t="e">
        <f t="shared" si="25"/>
        <v>#REF!</v>
      </c>
      <c r="BF120" s="14" t="e">
        <f>IF(BE120-#REF!=0,"DOĞRU","YANLIŞ")</f>
        <v>#REF!</v>
      </c>
      <c r="BG120" s="14" t="e">
        <f>#REF!-BE120</f>
        <v>#REF!</v>
      </c>
      <c r="BH120" s="14">
        <v>0</v>
      </c>
      <c r="BJ120" s="14">
        <v>0</v>
      </c>
      <c r="BL120" s="14">
        <v>2</v>
      </c>
      <c r="BN120" s="5" t="e">
        <f>#REF!*14</f>
        <v>#REF!</v>
      </c>
      <c r="BO120" s="6"/>
      <c r="BP120" s="7"/>
      <c r="BQ120" s="8"/>
      <c r="BR120" s="8"/>
      <c r="BS120" s="8"/>
      <c r="BT120" s="8"/>
      <c r="BU120" s="8"/>
      <c r="BV120" s="9"/>
      <c r="BW120" s="10"/>
      <c r="BX120" s="11"/>
      <c r="CE120" s="8"/>
      <c r="CF120" s="17"/>
      <c r="CG120" s="17"/>
      <c r="CH120" s="17"/>
      <c r="CI120" s="17"/>
    </row>
    <row r="121" spans="1:87" hidden="1" x14ac:dyDescent="0.25">
      <c r="A121" s="14" t="s">
        <v>121</v>
      </c>
      <c r="B121" s="14" t="s">
        <v>122</v>
      </c>
      <c r="C121" s="14" t="s">
        <v>122</v>
      </c>
      <c r="D121" s="15" t="s">
        <v>90</v>
      </c>
      <c r="E121" s="15" t="s">
        <v>90</v>
      </c>
      <c r="F121" s="15" t="e">
        <f>IF(BB121="S",
IF(#REF!+BJ121=2012,
IF(#REF!=1,"12-13/1",
IF(#REF!=2,"12-13/2",
IF(#REF!=3,"13-14/1",
IF(#REF!=4,"13-14/2","Hata1")))),
IF(#REF!+BJ121=2013,
IF(#REF!=1,"13-14/1",
IF(#REF!=2,"13-14/2",
IF(#REF!=3,"14-15/1",
IF(#REF!=4,"14-15/2","Hata2")))),
IF(#REF!+BJ121=2014,
IF(#REF!=1,"14-15/1",
IF(#REF!=2,"14-15/2",
IF(#REF!=3,"15-16/1",
IF(#REF!=4,"15-16/2","Hata3")))),
IF(#REF!+BJ121=2015,
IF(#REF!=1,"15-16/1",
IF(#REF!=2,"15-16/2",
IF(#REF!=3,"16-17/1",
IF(#REF!=4,"16-17/2","Hata4")))),
IF(#REF!+BJ121=2016,
IF(#REF!=1,"16-17/1",
IF(#REF!=2,"16-17/2",
IF(#REF!=3,"17-18/1",
IF(#REF!=4,"17-18/2","Hata5")))),
IF(#REF!+BJ121=2017,
IF(#REF!=1,"17-18/1",
IF(#REF!=2,"17-18/2",
IF(#REF!=3,"18-19/1",
IF(#REF!=4,"18-19/2","Hata6")))),
IF(#REF!+BJ121=2018,
IF(#REF!=1,"18-19/1",
IF(#REF!=2,"18-19/2",
IF(#REF!=3,"19-20/1",
IF(#REF!=4,"19-20/2","Hata7")))),
IF(#REF!+BJ121=2019,
IF(#REF!=1,"19-20/1",
IF(#REF!=2,"19-20/2",
IF(#REF!=3,"20-21/1",
IF(#REF!=4,"20-21/2","Hata8")))),
IF(#REF!+BJ121=2020,
IF(#REF!=1,"20-21/1",
IF(#REF!=2,"20-21/2",
IF(#REF!=3,"21-22/1",
IF(#REF!=4,"21-22/2","Hata9")))),
IF(#REF!+BJ121=2021,
IF(#REF!=1,"21-22/1",
IF(#REF!=2,"21-22/2",
IF(#REF!=3,"22-23/1",
IF(#REF!=4,"22-23/2","Hata10")))),
IF(#REF!+BJ121=2022,
IF(#REF!=1,"22-23/1",
IF(#REF!=2,"22-23/2",
IF(#REF!=3,"23-24/1",
IF(#REF!=4,"23-24/2","Hata11")))),
IF(#REF!+BJ121=2023,
IF(#REF!=1,"23-24/1",
IF(#REF!=2,"23-24/2",
IF(#REF!=3,"24-25/1",
IF(#REF!=4,"24-25/2","Hata12")))),
)))))))))))),
IF(BB121="T",
IF(#REF!+BJ121=2012,
IF(#REF!=1,"12-13/1",
IF(#REF!=2,"12-13/2",
IF(#REF!=3,"12-13/3",
IF(#REF!=4,"13-14/1",
IF(#REF!=5,"13-14/2",
IF(#REF!=6,"13-14/3","Hata1")))))),
IF(#REF!+BJ121=2013,
IF(#REF!=1,"13-14/1",
IF(#REF!=2,"13-14/2",
IF(#REF!=3,"13-14/3",
IF(#REF!=4,"14-15/1",
IF(#REF!=5,"14-15/2",
IF(#REF!=6,"14-15/3","Hata2")))))),
IF(#REF!+BJ121=2014,
IF(#REF!=1,"14-15/1",
IF(#REF!=2,"14-15/2",
IF(#REF!=3,"14-15/3",
IF(#REF!=4,"15-16/1",
IF(#REF!=5,"15-16/2",
IF(#REF!=6,"15-16/3","Hata3")))))),
IF(AND(#REF!+#REF!&gt;2014,#REF!+#REF!&lt;2015,BJ121=1),
IF(#REF!=0.1,"14-15/0.1",
IF(#REF!=0.2,"14-15/0.2",
IF(#REF!=0.3,"14-15/0.3","Hata4"))),
IF(#REF!+BJ121=2015,
IF(#REF!=1,"15-16/1",
IF(#REF!=2,"15-16/2",
IF(#REF!=3,"15-16/3",
IF(#REF!=4,"16-17/1",
IF(#REF!=5,"16-17/2",
IF(#REF!=6,"16-17/3","Hata5")))))),
IF(#REF!+BJ121=2016,
IF(#REF!=1,"16-17/1",
IF(#REF!=2,"16-17/2",
IF(#REF!=3,"16-17/3",
IF(#REF!=4,"17-18/1",
IF(#REF!=5,"17-18/2",
IF(#REF!=6,"17-18/3","Hata6")))))),
IF(#REF!+BJ121=2017,
IF(#REF!=1,"17-18/1",
IF(#REF!=2,"17-18/2",
IF(#REF!=3,"17-18/3",
IF(#REF!=4,"18-19/1",
IF(#REF!=5,"18-19/2",
IF(#REF!=6,"18-19/3","Hata7")))))),
IF(#REF!+BJ121=2018,
IF(#REF!=1,"18-19/1",
IF(#REF!=2,"18-19/2",
IF(#REF!=3,"18-19/3",
IF(#REF!=4,"19-20/1",
IF(#REF!=5," 19-20/2",
IF(#REF!=6,"19-20/3","Hata8")))))),
IF(#REF!+BJ121=2019,
IF(#REF!=1,"19-20/1",
IF(#REF!=2,"19-20/2",
IF(#REF!=3,"19-20/3",
IF(#REF!=4,"20-21/1",
IF(#REF!=5,"20-21/2",
IF(#REF!=6,"20-21/3","Hata9")))))),
IF(#REF!+BJ121=2020,
IF(#REF!=1,"20-21/1",
IF(#REF!=2,"20-21/2",
IF(#REF!=3,"20-21/3",
IF(#REF!=4,"21-22/1",
IF(#REF!=5,"21-22/2",
IF(#REF!=6,"21-22/3","Hata10")))))),
IF(#REF!+BJ121=2021,
IF(#REF!=1,"21-22/1",
IF(#REF!=2,"21-22/2",
IF(#REF!=3,"21-22/3",
IF(#REF!=4,"22-23/1",
IF(#REF!=5,"22-23/2",
IF(#REF!=6,"22-23/3","Hata11")))))),
IF(#REF!+BJ121=2022,
IF(#REF!=1,"22-23/1",
IF(#REF!=2,"22-23/2",
IF(#REF!=3,"22-23/3",
IF(#REF!=4,"23-24/1",
IF(#REF!=5,"23-24/2",
IF(#REF!=6,"23-24/3","Hata12")))))),
IF(#REF!+BJ121=2023,
IF(#REF!=1,"23-24/1",
IF(#REF!=2,"23-24/2",
IF(#REF!=3,"23-24/3",
IF(#REF!=4,"24-25/1",
IF(#REF!=5,"24-25/2",
IF(#REF!=6,"24-25/3","Hata13")))))),
))))))))))))))
)</f>
        <v>#REF!</v>
      </c>
      <c r="G121" s="15"/>
      <c r="H121" s="14" t="s">
        <v>270</v>
      </c>
      <c r="I121" s="14">
        <v>54721</v>
      </c>
      <c r="J121" s="14" t="s">
        <v>271</v>
      </c>
      <c r="Q121" s="14" t="s">
        <v>123</v>
      </c>
      <c r="R121" s="14" t="s">
        <v>123</v>
      </c>
      <c r="S121" s="16">
        <v>7</v>
      </c>
      <c r="T121" s="14">
        <f>VLOOKUP($S121,[1]sistem!$I$3:$L$10,2,FALSE)</f>
        <v>0</v>
      </c>
      <c r="U121" s="14">
        <f>VLOOKUP($S121,[1]sistem!$I$3:$L$10,3,FALSE)</f>
        <v>1</v>
      </c>
      <c r="V121" s="14">
        <f>VLOOKUP($S121,[1]sistem!$I$3:$L$10,4,FALSE)</f>
        <v>1</v>
      </c>
      <c r="W121" s="14" t="e">
        <f>VLOOKUP($BB121,[1]sistem!$I$13:$L$14,2,FALSE)*#REF!</f>
        <v>#REF!</v>
      </c>
      <c r="X121" s="14" t="e">
        <f>VLOOKUP($BB121,[1]sistem!$I$13:$L$14,3,FALSE)*#REF!</f>
        <v>#REF!</v>
      </c>
      <c r="Y121" s="14" t="e">
        <f>VLOOKUP($BB121,[1]sistem!$I$13:$L$14,4,FALSE)*#REF!</f>
        <v>#REF!</v>
      </c>
      <c r="Z121" s="14" t="e">
        <f t="shared" si="13"/>
        <v>#REF!</v>
      </c>
      <c r="AA121" s="14" t="e">
        <f t="shared" si="13"/>
        <v>#REF!</v>
      </c>
      <c r="AB121" s="14" t="e">
        <f t="shared" si="13"/>
        <v>#REF!</v>
      </c>
      <c r="AC121" s="14" t="e">
        <f t="shared" si="14"/>
        <v>#REF!</v>
      </c>
      <c r="AD121" s="14">
        <f>VLOOKUP(BB121,[1]sistem!$I$18:$J$19,2,FALSE)</f>
        <v>14</v>
      </c>
      <c r="AE121" s="14">
        <v>0.25</v>
      </c>
      <c r="AF121" s="14">
        <f>VLOOKUP($S121,[1]sistem!$I$3:$M$10,5,FALSE)</f>
        <v>1</v>
      </c>
      <c r="AG121" s="14">
        <v>4</v>
      </c>
      <c r="AI121" s="14">
        <f>AG121*AM121</f>
        <v>56</v>
      </c>
      <c r="AJ121" s="14">
        <f>VLOOKUP($S121,[1]sistem!$I$3:$N$10,6,FALSE)</f>
        <v>2</v>
      </c>
      <c r="AK121" s="14">
        <v>2</v>
      </c>
      <c r="AL121" s="14">
        <f t="shared" si="15"/>
        <v>4</v>
      </c>
      <c r="AM121" s="14">
        <f>VLOOKUP($BB121,[1]sistem!$I$18:$K$19,3,FALSE)</f>
        <v>14</v>
      </c>
      <c r="AN121" s="14" t="e">
        <f>AM121*#REF!</f>
        <v>#REF!</v>
      </c>
      <c r="AO121" s="14" t="e">
        <f t="shared" si="16"/>
        <v>#REF!</v>
      </c>
      <c r="AP121" s="14">
        <f t="shared" si="27"/>
        <v>25</v>
      </c>
      <c r="AQ121" s="14" t="e">
        <f t="shared" si="18"/>
        <v>#REF!</v>
      </c>
      <c r="AR121" s="14" t="e">
        <f>ROUND(AQ121-#REF!,0)</f>
        <v>#REF!</v>
      </c>
      <c r="AS121" s="14">
        <f>IF(BB121="s",IF(S121=0,0,
IF(S121=1,#REF!*4*4,
IF(S121=2,0,
IF(S121=3,#REF!*4*2,
IF(S121=4,0,
IF(S121=5,0,
IF(S121=6,0,
IF(S121=7,0)))))))),
IF(BB121="t",
IF(S121=0,0,
IF(S121=1,#REF!*4*4*0.8,
IF(S121=2,0,
IF(S121=3,#REF!*4*2*0.8,
IF(S121=4,0,
IF(S121=5,0,
IF(S121=6,0,
IF(S121=7,0))))))))))</f>
        <v>0</v>
      </c>
      <c r="AT121" s="14" t="e">
        <f>IF(BB121="s",
IF(S121=0,0,
IF(S121=1,0,
IF(S121=2,#REF!*4*2,
IF(S121=3,#REF!*4,
IF(S121=4,#REF!*4,
IF(S121=5,0,
IF(S121=6,0,
IF(S121=7,#REF!*4)))))))),
IF(BB121="t",
IF(S121=0,0,
IF(S121=1,0,
IF(S121=2,#REF!*4*2*0.8,
IF(S121=3,#REF!*4*0.8,
IF(S121=4,#REF!*4*0.8,
IF(S121=5,0,
IF(S121=6,0,
IF(S121=7,#REF!*4))))))))))</f>
        <v>#REF!</v>
      </c>
      <c r="AU121" s="14" t="e">
        <f>IF(BB121="s",
IF(S121=0,0,
IF(S121=1,#REF!*2,
IF(S121=2,#REF!*2,
IF(S121=3,#REF!*2,
IF(S121=4,#REF!*2,
IF(S121=5,#REF!*2,
IF(S121=6,#REF!*2,
IF(S121=7,#REF!*2)))))))),
IF(BB121="t",
IF(S121=0,#REF!*2*0.8,
IF(S121=1,#REF!*2*0.8,
IF(S121=2,#REF!*2*0.8,
IF(S121=3,#REF!*2*0.8,
IF(S121=4,#REF!*2*0.8,
IF(S121=5,#REF!*2*0.8,
IF(S121=6,#REF!*1*0.8,
IF(S121=7,#REF!*2))))))))))</f>
        <v>#REF!</v>
      </c>
      <c r="AV121" s="14" t="e">
        <f t="shared" si="19"/>
        <v>#REF!</v>
      </c>
      <c r="AW121" s="14" t="e">
        <f>IF(BB121="s",
IF(S121=0,0,
IF(S121=1,(14-2)*(#REF!+#REF!)/4*4,
IF(S121=2,(14-2)*(#REF!+#REF!)/4*2,
IF(S121=3,(14-2)*(#REF!+#REF!)/4*3,
IF(S121=4,(14-2)*(#REF!+#REF!)/4,
IF(S121=5,(14-2)*#REF!/4,
IF(S121=6,0,
IF(S121=7,(14)*#REF!)))))))),
IF(BB121="t",
IF(S121=0,0,
IF(S121=1,(11-2)*(#REF!+#REF!)/4*4,
IF(S121=2,(11-2)*(#REF!+#REF!)/4*2,
IF(S121=3,(11-2)*(#REF!+#REF!)/4*3,
IF(S121=4,(11-2)*(#REF!+#REF!)/4,
IF(S121=5,(11-2)*#REF!/4,
IF(S121=6,0,
IF(S121=7,(11)*#REF!))))))))))</f>
        <v>#REF!</v>
      </c>
      <c r="AX121" s="14" t="e">
        <f t="shared" si="20"/>
        <v>#REF!</v>
      </c>
      <c r="AY121" s="14">
        <f t="shared" si="21"/>
        <v>8</v>
      </c>
      <c r="AZ121" s="14">
        <f t="shared" si="22"/>
        <v>4</v>
      </c>
      <c r="BA121" s="14" t="e">
        <f t="shared" si="23"/>
        <v>#REF!</v>
      </c>
      <c r="BB121" s="14" t="s">
        <v>87</v>
      </c>
      <c r="BC121" s="14" t="e">
        <f>IF(BI121="A",0,IF(BB121="s",14*#REF!,IF(BB121="T",11*#REF!,"HATA")))</f>
        <v>#REF!</v>
      </c>
      <c r="BD121" s="14" t="e">
        <f t="shared" si="24"/>
        <v>#REF!</v>
      </c>
      <c r="BE121" s="14" t="e">
        <f t="shared" si="25"/>
        <v>#REF!</v>
      </c>
      <c r="BF121" s="14" t="e">
        <f>IF(BE121-#REF!=0,"DOĞRU","YANLIŞ")</f>
        <v>#REF!</v>
      </c>
      <c r="BG121" s="14" t="e">
        <f>#REF!-BE121</f>
        <v>#REF!</v>
      </c>
      <c r="BH121" s="14">
        <v>1</v>
      </c>
      <c r="BJ121" s="14">
        <v>0</v>
      </c>
      <c r="BL121" s="14">
        <v>7</v>
      </c>
      <c r="BN121" s="5" t="e">
        <f>#REF!*14</f>
        <v>#REF!</v>
      </c>
      <c r="BO121" s="6"/>
      <c r="BP121" s="7"/>
      <c r="BQ121" s="8"/>
      <c r="BR121" s="8"/>
      <c r="BS121" s="8"/>
      <c r="BT121" s="8"/>
      <c r="BU121" s="8"/>
      <c r="BV121" s="9"/>
      <c r="BW121" s="10"/>
      <c r="BX121" s="11"/>
      <c r="CE121" s="8"/>
      <c r="CF121" s="17"/>
      <c r="CG121" s="17"/>
      <c r="CH121" s="17"/>
      <c r="CI121" s="17"/>
    </row>
    <row r="122" spans="1:87" hidden="1" x14ac:dyDescent="0.25">
      <c r="A122" s="14" t="s">
        <v>277</v>
      </c>
      <c r="B122" s="14" t="s">
        <v>278</v>
      </c>
      <c r="C122" s="14" t="s">
        <v>278</v>
      </c>
      <c r="D122" s="15" t="s">
        <v>90</v>
      </c>
      <c r="E122" s="15" t="s">
        <v>90</v>
      </c>
      <c r="F122" s="15" t="e">
        <f>IF(BB122="S",
IF(#REF!+BJ122=2012,
IF(#REF!=1,"12-13/1",
IF(#REF!=2,"12-13/2",
IF(#REF!=3,"13-14/1",
IF(#REF!=4,"13-14/2","Hata1")))),
IF(#REF!+BJ122=2013,
IF(#REF!=1,"13-14/1",
IF(#REF!=2,"13-14/2",
IF(#REF!=3,"14-15/1",
IF(#REF!=4,"14-15/2","Hata2")))),
IF(#REF!+BJ122=2014,
IF(#REF!=1,"14-15/1",
IF(#REF!=2,"14-15/2",
IF(#REF!=3,"15-16/1",
IF(#REF!=4,"15-16/2","Hata3")))),
IF(#REF!+BJ122=2015,
IF(#REF!=1,"15-16/1",
IF(#REF!=2,"15-16/2",
IF(#REF!=3,"16-17/1",
IF(#REF!=4,"16-17/2","Hata4")))),
IF(#REF!+BJ122=2016,
IF(#REF!=1,"16-17/1",
IF(#REF!=2,"16-17/2",
IF(#REF!=3,"17-18/1",
IF(#REF!=4,"17-18/2","Hata5")))),
IF(#REF!+BJ122=2017,
IF(#REF!=1,"17-18/1",
IF(#REF!=2,"17-18/2",
IF(#REF!=3,"18-19/1",
IF(#REF!=4,"18-19/2","Hata6")))),
IF(#REF!+BJ122=2018,
IF(#REF!=1,"18-19/1",
IF(#REF!=2,"18-19/2",
IF(#REF!=3,"19-20/1",
IF(#REF!=4,"19-20/2","Hata7")))),
IF(#REF!+BJ122=2019,
IF(#REF!=1,"19-20/1",
IF(#REF!=2,"19-20/2",
IF(#REF!=3,"20-21/1",
IF(#REF!=4,"20-21/2","Hata8")))),
IF(#REF!+BJ122=2020,
IF(#REF!=1,"20-21/1",
IF(#REF!=2,"20-21/2",
IF(#REF!=3,"21-22/1",
IF(#REF!=4,"21-22/2","Hata9")))),
IF(#REF!+BJ122=2021,
IF(#REF!=1,"21-22/1",
IF(#REF!=2,"21-22/2",
IF(#REF!=3,"22-23/1",
IF(#REF!=4,"22-23/2","Hata10")))),
IF(#REF!+BJ122=2022,
IF(#REF!=1,"22-23/1",
IF(#REF!=2,"22-23/2",
IF(#REF!=3,"23-24/1",
IF(#REF!=4,"23-24/2","Hata11")))),
IF(#REF!+BJ122=2023,
IF(#REF!=1,"23-24/1",
IF(#REF!=2,"23-24/2",
IF(#REF!=3,"24-25/1",
IF(#REF!=4,"24-25/2","Hata12")))),
)))))))))))),
IF(BB122="T",
IF(#REF!+BJ122=2012,
IF(#REF!=1,"12-13/1",
IF(#REF!=2,"12-13/2",
IF(#REF!=3,"12-13/3",
IF(#REF!=4,"13-14/1",
IF(#REF!=5,"13-14/2",
IF(#REF!=6,"13-14/3","Hata1")))))),
IF(#REF!+BJ122=2013,
IF(#REF!=1,"13-14/1",
IF(#REF!=2,"13-14/2",
IF(#REF!=3,"13-14/3",
IF(#REF!=4,"14-15/1",
IF(#REF!=5,"14-15/2",
IF(#REF!=6,"14-15/3","Hata2")))))),
IF(#REF!+BJ122=2014,
IF(#REF!=1,"14-15/1",
IF(#REF!=2,"14-15/2",
IF(#REF!=3,"14-15/3",
IF(#REF!=4,"15-16/1",
IF(#REF!=5,"15-16/2",
IF(#REF!=6,"15-16/3","Hata3")))))),
IF(AND(#REF!+#REF!&gt;2014,#REF!+#REF!&lt;2015,BJ122=1),
IF(#REF!=0.1,"14-15/0.1",
IF(#REF!=0.2,"14-15/0.2",
IF(#REF!=0.3,"14-15/0.3","Hata4"))),
IF(#REF!+BJ122=2015,
IF(#REF!=1,"15-16/1",
IF(#REF!=2,"15-16/2",
IF(#REF!=3,"15-16/3",
IF(#REF!=4,"16-17/1",
IF(#REF!=5,"16-17/2",
IF(#REF!=6,"16-17/3","Hata5")))))),
IF(#REF!+BJ122=2016,
IF(#REF!=1,"16-17/1",
IF(#REF!=2,"16-17/2",
IF(#REF!=3,"16-17/3",
IF(#REF!=4,"17-18/1",
IF(#REF!=5,"17-18/2",
IF(#REF!=6,"17-18/3","Hata6")))))),
IF(#REF!+BJ122=2017,
IF(#REF!=1,"17-18/1",
IF(#REF!=2,"17-18/2",
IF(#REF!=3,"17-18/3",
IF(#REF!=4,"18-19/1",
IF(#REF!=5,"18-19/2",
IF(#REF!=6,"18-19/3","Hata7")))))),
IF(#REF!+BJ122=2018,
IF(#REF!=1,"18-19/1",
IF(#REF!=2,"18-19/2",
IF(#REF!=3,"18-19/3",
IF(#REF!=4,"19-20/1",
IF(#REF!=5," 19-20/2",
IF(#REF!=6,"19-20/3","Hata8")))))),
IF(#REF!+BJ122=2019,
IF(#REF!=1,"19-20/1",
IF(#REF!=2,"19-20/2",
IF(#REF!=3,"19-20/3",
IF(#REF!=4,"20-21/1",
IF(#REF!=5,"20-21/2",
IF(#REF!=6,"20-21/3","Hata9")))))),
IF(#REF!+BJ122=2020,
IF(#REF!=1,"20-21/1",
IF(#REF!=2,"20-21/2",
IF(#REF!=3,"20-21/3",
IF(#REF!=4,"21-22/1",
IF(#REF!=5,"21-22/2",
IF(#REF!=6,"21-22/3","Hata10")))))),
IF(#REF!+BJ122=2021,
IF(#REF!=1,"21-22/1",
IF(#REF!=2,"21-22/2",
IF(#REF!=3,"21-22/3",
IF(#REF!=4,"22-23/1",
IF(#REF!=5,"22-23/2",
IF(#REF!=6,"22-23/3","Hata11")))))),
IF(#REF!+BJ122=2022,
IF(#REF!=1,"22-23/1",
IF(#REF!=2,"22-23/2",
IF(#REF!=3,"22-23/3",
IF(#REF!=4,"23-24/1",
IF(#REF!=5,"23-24/2",
IF(#REF!=6,"23-24/3","Hata12")))))),
IF(#REF!+BJ122=2023,
IF(#REF!=1,"23-24/1",
IF(#REF!=2,"23-24/2",
IF(#REF!=3,"23-24/3",
IF(#REF!=4,"24-25/1",
IF(#REF!=5,"24-25/2",
IF(#REF!=6,"24-25/3","Hata13")))))),
))))))))))))))
)</f>
        <v>#REF!</v>
      </c>
      <c r="G122" s="15"/>
      <c r="H122" s="14" t="s">
        <v>270</v>
      </c>
      <c r="I122" s="14">
        <v>54723</v>
      </c>
      <c r="J122" s="14" t="s">
        <v>271</v>
      </c>
      <c r="Q122" s="14" t="s">
        <v>279</v>
      </c>
      <c r="R122" s="14" t="s">
        <v>279</v>
      </c>
      <c r="S122" s="16">
        <v>2</v>
      </c>
      <c r="T122" s="14">
        <f>VLOOKUP($S122,[1]sistem!$I$3:$L$10,2,FALSE)</f>
        <v>0</v>
      </c>
      <c r="U122" s="14">
        <f>VLOOKUP($S122,[1]sistem!$I$3:$L$10,3,FALSE)</f>
        <v>2</v>
      </c>
      <c r="V122" s="14">
        <f>VLOOKUP($S122,[1]sistem!$I$3:$L$10,4,FALSE)</f>
        <v>1</v>
      </c>
      <c r="W122" s="14" t="e">
        <f>VLOOKUP($BB122,[1]sistem!$I$13:$L$14,2,FALSE)*#REF!</f>
        <v>#REF!</v>
      </c>
      <c r="X122" s="14" t="e">
        <f>VLOOKUP($BB122,[1]sistem!$I$13:$L$14,3,FALSE)*#REF!</f>
        <v>#REF!</v>
      </c>
      <c r="Y122" s="14" t="e">
        <f>VLOOKUP($BB122,[1]sistem!$I$13:$L$14,4,FALSE)*#REF!</f>
        <v>#REF!</v>
      </c>
      <c r="Z122" s="14" t="e">
        <f t="shared" si="13"/>
        <v>#REF!</v>
      </c>
      <c r="AA122" s="14" t="e">
        <f t="shared" si="13"/>
        <v>#REF!</v>
      </c>
      <c r="AB122" s="14" t="e">
        <f t="shared" si="13"/>
        <v>#REF!</v>
      </c>
      <c r="AC122" s="14" t="e">
        <f t="shared" si="14"/>
        <v>#REF!</v>
      </c>
      <c r="AD122" s="14">
        <f>VLOOKUP(BB122,[1]sistem!$I$18:$J$19,2,FALSE)</f>
        <v>14</v>
      </c>
      <c r="AE122" s="14">
        <v>0.25</v>
      </c>
      <c r="AF122" s="14">
        <f>VLOOKUP($S122,[1]sistem!$I$3:$M$10,5,FALSE)</f>
        <v>2</v>
      </c>
      <c r="AG122" s="14">
        <v>4</v>
      </c>
      <c r="AI122" s="14">
        <f>AG122*AM122</f>
        <v>56</v>
      </c>
      <c r="AJ122" s="14">
        <f>VLOOKUP($S122,[1]sistem!$I$3:$N$10,6,FALSE)</f>
        <v>3</v>
      </c>
      <c r="AK122" s="14">
        <v>2</v>
      </c>
      <c r="AL122" s="14">
        <f t="shared" si="15"/>
        <v>6</v>
      </c>
      <c r="AM122" s="14">
        <f>VLOOKUP($BB122,[1]sistem!$I$18:$K$19,3,FALSE)</f>
        <v>14</v>
      </c>
      <c r="AN122" s="14" t="e">
        <f>AM122*#REF!</f>
        <v>#REF!</v>
      </c>
      <c r="AO122" s="14" t="e">
        <f t="shared" si="16"/>
        <v>#REF!</v>
      </c>
      <c r="AP122" s="14">
        <f t="shared" si="27"/>
        <v>25</v>
      </c>
      <c r="AQ122" s="14" t="e">
        <f t="shared" si="18"/>
        <v>#REF!</v>
      </c>
      <c r="AR122" s="14" t="e">
        <f>ROUND(AQ122-#REF!,0)</f>
        <v>#REF!</v>
      </c>
      <c r="AS122" s="14">
        <f>IF(BB122="s",IF(S122=0,0,
IF(S122=1,#REF!*4*4,
IF(S122=2,0,
IF(S122=3,#REF!*4*2,
IF(S122=4,0,
IF(S122=5,0,
IF(S122=6,0,
IF(S122=7,0)))))))),
IF(BB122="t",
IF(S122=0,0,
IF(S122=1,#REF!*4*4*0.8,
IF(S122=2,0,
IF(S122=3,#REF!*4*2*0.8,
IF(S122=4,0,
IF(S122=5,0,
IF(S122=6,0,
IF(S122=7,0))))))))))</f>
        <v>0</v>
      </c>
      <c r="AT122" s="14" t="e">
        <f>IF(BB122="s",
IF(S122=0,0,
IF(S122=1,0,
IF(S122=2,#REF!*4*2,
IF(S122=3,#REF!*4,
IF(S122=4,#REF!*4,
IF(S122=5,0,
IF(S122=6,0,
IF(S122=7,#REF!*4)))))))),
IF(BB122="t",
IF(S122=0,0,
IF(S122=1,0,
IF(S122=2,#REF!*4*2*0.8,
IF(S122=3,#REF!*4*0.8,
IF(S122=4,#REF!*4*0.8,
IF(S122=5,0,
IF(S122=6,0,
IF(S122=7,#REF!*4))))))))))</f>
        <v>#REF!</v>
      </c>
      <c r="AU122" s="14" t="e">
        <f>IF(BB122="s",
IF(S122=0,0,
IF(S122=1,#REF!*2,
IF(S122=2,#REF!*2,
IF(S122=3,#REF!*2,
IF(S122=4,#REF!*2,
IF(S122=5,#REF!*2,
IF(S122=6,#REF!*2,
IF(S122=7,#REF!*2)))))))),
IF(BB122="t",
IF(S122=0,#REF!*2*0.8,
IF(S122=1,#REF!*2*0.8,
IF(S122=2,#REF!*2*0.8,
IF(S122=3,#REF!*2*0.8,
IF(S122=4,#REF!*2*0.8,
IF(S122=5,#REF!*2*0.8,
IF(S122=6,#REF!*1*0.8,
IF(S122=7,#REF!*2))))))))))</f>
        <v>#REF!</v>
      </c>
      <c r="AV122" s="14" t="e">
        <f t="shared" si="19"/>
        <v>#REF!</v>
      </c>
      <c r="AW122" s="14" t="e">
        <f>IF(BB122="s",
IF(S122=0,0,
IF(S122=1,(14-2)*(#REF!+#REF!)/4*4,
IF(S122=2,(14-2)*(#REF!+#REF!)/4*2,
IF(S122=3,(14-2)*(#REF!+#REF!)/4*3,
IF(S122=4,(14-2)*(#REF!+#REF!)/4,
IF(S122=5,(14-2)*#REF!/4,
IF(S122=6,0,
IF(S122=7,(14)*#REF!)))))))),
IF(BB122="t",
IF(S122=0,0,
IF(S122=1,(11-2)*(#REF!+#REF!)/4*4,
IF(S122=2,(11-2)*(#REF!+#REF!)/4*2,
IF(S122=3,(11-2)*(#REF!+#REF!)/4*3,
IF(S122=4,(11-2)*(#REF!+#REF!)/4,
IF(S122=5,(11-2)*#REF!/4,
IF(S122=6,0,
IF(S122=7,(11)*#REF!))))))))))</f>
        <v>#REF!</v>
      </c>
      <c r="AX122" s="14" t="e">
        <f t="shared" si="20"/>
        <v>#REF!</v>
      </c>
      <c r="AY122" s="14">
        <f t="shared" si="21"/>
        <v>12</v>
      </c>
      <c r="AZ122" s="14">
        <f t="shared" si="22"/>
        <v>6</v>
      </c>
      <c r="BA122" s="14" t="e">
        <f t="shared" si="23"/>
        <v>#REF!</v>
      </c>
      <c r="BB122" s="14" t="s">
        <v>87</v>
      </c>
      <c r="BC122" s="14" t="e">
        <f>IF(BI122="A",0,IF(BB122="s",14*#REF!,IF(BB122="T",11*#REF!,"HATA")))</f>
        <v>#REF!</v>
      </c>
      <c r="BD122" s="14" t="e">
        <f t="shared" si="24"/>
        <v>#REF!</v>
      </c>
      <c r="BE122" s="14" t="e">
        <f t="shared" si="25"/>
        <v>#REF!</v>
      </c>
      <c r="BF122" s="14" t="e">
        <f>IF(BE122-#REF!=0,"DOĞRU","YANLIŞ")</f>
        <v>#REF!</v>
      </c>
      <c r="BG122" s="14" t="e">
        <f>#REF!-BE122</f>
        <v>#REF!</v>
      </c>
      <c r="BH122" s="14">
        <v>0</v>
      </c>
      <c r="BJ122" s="14">
        <v>0</v>
      </c>
      <c r="BL122" s="14">
        <v>2</v>
      </c>
      <c r="BN122" s="5" t="e">
        <f>#REF!*14</f>
        <v>#REF!</v>
      </c>
      <c r="BO122" s="6"/>
      <c r="BP122" s="7"/>
      <c r="BQ122" s="8"/>
      <c r="BR122" s="8"/>
      <c r="BS122" s="8"/>
      <c r="BT122" s="8"/>
      <c r="BU122" s="8"/>
      <c r="BV122" s="9"/>
      <c r="BW122" s="10"/>
      <c r="BX122" s="11"/>
      <c r="CE122" s="8"/>
      <c r="CF122" s="17"/>
      <c r="CG122" s="17"/>
      <c r="CH122" s="17"/>
      <c r="CI122" s="17"/>
    </row>
    <row r="123" spans="1:87" hidden="1" x14ac:dyDescent="0.25">
      <c r="A123" s="14" t="s">
        <v>280</v>
      </c>
      <c r="B123" s="14" t="s">
        <v>281</v>
      </c>
      <c r="C123" s="14" t="s">
        <v>281</v>
      </c>
      <c r="D123" s="15" t="s">
        <v>90</v>
      </c>
      <c r="E123" s="15" t="s">
        <v>90</v>
      </c>
      <c r="F123" s="15" t="e">
        <f>IF(BB123="S",
IF(#REF!+BJ123=2012,
IF(#REF!=1,"12-13/1",
IF(#REF!=2,"12-13/2",
IF(#REF!=3,"13-14/1",
IF(#REF!=4,"13-14/2","Hata1")))),
IF(#REF!+BJ123=2013,
IF(#REF!=1,"13-14/1",
IF(#REF!=2,"13-14/2",
IF(#REF!=3,"14-15/1",
IF(#REF!=4,"14-15/2","Hata2")))),
IF(#REF!+BJ123=2014,
IF(#REF!=1,"14-15/1",
IF(#REF!=2,"14-15/2",
IF(#REF!=3,"15-16/1",
IF(#REF!=4,"15-16/2","Hata3")))),
IF(#REF!+BJ123=2015,
IF(#REF!=1,"15-16/1",
IF(#REF!=2,"15-16/2",
IF(#REF!=3,"16-17/1",
IF(#REF!=4,"16-17/2","Hata4")))),
IF(#REF!+BJ123=2016,
IF(#REF!=1,"16-17/1",
IF(#REF!=2,"16-17/2",
IF(#REF!=3,"17-18/1",
IF(#REF!=4,"17-18/2","Hata5")))),
IF(#REF!+BJ123=2017,
IF(#REF!=1,"17-18/1",
IF(#REF!=2,"17-18/2",
IF(#REF!=3,"18-19/1",
IF(#REF!=4,"18-19/2","Hata6")))),
IF(#REF!+BJ123=2018,
IF(#REF!=1,"18-19/1",
IF(#REF!=2,"18-19/2",
IF(#REF!=3,"19-20/1",
IF(#REF!=4,"19-20/2","Hata7")))),
IF(#REF!+BJ123=2019,
IF(#REF!=1,"19-20/1",
IF(#REF!=2,"19-20/2",
IF(#REF!=3,"20-21/1",
IF(#REF!=4,"20-21/2","Hata8")))),
IF(#REF!+BJ123=2020,
IF(#REF!=1,"20-21/1",
IF(#REF!=2,"20-21/2",
IF(#REF!=3,"21-22/1",
IF(#REF!=4,"21-22/2","Hata9")))),
IF(#REF!+BJ123=2021,
IF(#REF!=1,"21-22/1",
IF(#REF!=2,"21-22/2",
IF(#REF!=3,"22-23/1",
IF(#REF!=4,"22-23/2","Hata10")))),
IF(#REF!+BJ123=2022,
IF(#REF!=1,"22-23/1",
IF(#REF!=2,"22-23/2",
IF(#REF!=3,"23-24/1",
IF(#REF!=4,"23-24/2","Hata11")))),
IF(#REF!+BJ123=2023,
IF(#REF!=1,"23-24/1",
IF(#REF!=2,"23-24/2",
IF(#REF!=3,"24-25/1",
IF(#REF!=4,"24-25/2","Hata12")))),
)))))))))))),
IF(BB123="T",
IF(#REF!+BJ123=2012,
IF(#REF!=1,"12-13/1",
IF(#REF!=2,"12-13/2",
IF(#REF!=3,"12-13/3",
IF(#REF!=4,"13-14/1",
IF(#REF!=5,"13-14/2",
IF(#REF!=6,"13-14/3","Hata1")))))),
IF(#REF!+BJ123=2013,
IF(#REF!=1,"13-14/1",
IF(#REF!=2,"13-14/2",
IF(#REF!=3,"13-14/3",
IF(#REF!=4,"14-15/1",
IF(#REF!=5,"14-15/2",
IF(#REF!=6,"14-15/3","Hata2")))))),
IF(#REF!+BJ123=2014,
IF(#REF!=1,"14-15/1",
IF(#REF!=2,"14-15/2",
IF(#REF!=3,"14-15/3",
IF(#REF!=4,"15-16/1",
IF(#REF!=5,"15-16/2",
IF(#REF!=6,"15-16/3","Hata3")))))),
IF(AND(#REF!+#REF!&gt;2014,#REF!+#REF!&lt;2015,BJ123=1),
IF(#REF!=0.1,"14-15/0.1",
IF(#REF!=0.2,"14-15/0.2",
IF(#REF!=0.3,"14-15/0.3","Hata4"))),
IF(#REF!+BJ123=2015,
IF(#REF!=1,"15-16/1",
IF(#REF!=2,"15-16/2",
IF(#REF!=3,"15-16/3",
IF(#REF!=4,"16-17/1",
IF(#REF!=5,"16-17/2",
IF(#REF!=6,"16-17/3","Hata5")))))),
IF(#REF!+BJ123=2016,
IF(#REF!=1,"16-17/1",
IF(#REF!=2,"16-17/2",
IF(#REF!=3,"16-17/3",
IF(#REF!=4,"17-18/1",
IF(#REF!=5,"17-18/2",
IF(#REF!=6,"17-18/3","Hata6")))))),
IF(#REF!+BJ123=2017,
IF(#REF!=1,"17-18/1",
IF(#REF!=2,"17-18/2",
IF(#REF!=3,"17-18/3",
IF(#REF!=4,"18-19/1",
IF(#REF!=5,"18-19/2",
IF(#REF!=6,"18-19/3","Hata7")))))),
IF(#REF!+BJ123=2018,
IF(#REF!=1,"18-19/1",
IF(#REF!=2,"18-19/2",
IF(#REF!=3,"18-19/3",
IF(#REF!=4,"19-20/1",
IF(#REF!=5," 19-20/2",
IF(#REF!=6,"19-20/3","Hata8")))))),
IF(#REF!+BJ123=2019,
IF(#REF!=1,"19-20/1",
IF(#REF!=2,"19-20/2",
IF(#REF!=3,"19-20/3",
IF(#REF!=4,"20-21/1",
IF(#REF!=5,"20-21/2",
IF(#REF!=6,"20-21/3","Hata9")))))),
IF(#REF!+BJ123=2020,
IF(#REF!=1,"20-21/1",
IF(#REF!=2,"20-21/2",
IF(#REF!=3,"20-21/3",
IF(#REF!=4,"21-22/1",
IF(#REF!=5,"21-22/2",
IF(#REF!=6,"21-22/3","Hata10")))))),
IF(#REF!+BJ123=2021,
IF(#REF!=1,"21-22/1",
IF(#REF!=2,"21-22/2",
IF(#REF!=3,"21-22/3",
IF(#REF!=4,"22-23/1",
IF(#REF!=5,"22-23/2",
IF(#REF!=6,"22-23/3","Hata11")))))),
IF(#REF!+BJ123=2022,
IF(#REF!=1,"22-23/1",
IF(#REF!=2,"22-23/2",
IF(#REF!=3,"22-23/3",
IF(#REF!=4,"23-24/1",
IF(#REF!=5,"23-24/2",
IF(#REF!=6,"23-24/3","Hata12")))))),
IF(#REF!+BJ123=2023,
IF(#REF!=1,"23-24/1",
IF(#REF!=2,"23-24/2",
IF(#REF!=3,"23-24/3",
IF(#REF!=4,"24-25/1",
IF(#REF!=5,"24-25/2",
IF(#REF!=6,"24-25/3","Hata13")))))),
))))))))))))))
)</f>
        <v>#REF!</v>
      </c>
      <c r="G123" s="15"/>
      <c r="H123" s="14" t="s">
        <v>270</v>
      </c>
      <c r="I123" s="14">
        <v>54731</v>
      </c>
      <c r="J123" s="14" t="s">
        <v>271</v>
      </c>
      <c r="S123" s="16">
        <v>2</v>
      </c>
      <c r="T123" s="14">
        <f>VLOOKUP($S123,[1]sistem!$I$3:$L$10,2,FALSE)</f>
        <v>0</v>
      </c>
      <c r="U123" s="14">
        <f>VLOOKUP($S123,[1]sistem!$I$3:$L$10,3,FALSE)</f>
        <v>2</v>
      </c>
      <c r="V123" s="14">
        <f>VLOOKUP($S123,[1]sistem!$I$3:$L$10,4,FALSE)</f>
        <v>1</v>
      </c>
      <c r="W123" s="14" t="e">
        <f>VLOOKUP($BB123,[1]sistem!$I$13:$L$14,2,FALSE)*#REF!</f>
        <v>#REF!</v>
      </c>
      <c r="X123" s="14" t="e">
        <f>VLOOKUP($BB123,[1]sistem!$I$13:$L$14,3,FALSE)*#REF!</f>
        <v>#REF!</v>
      </c>
      <c r="Y123" s="14" t="e">
        <f>VLOOKUP($BB123,[1]sistem!$I$13:$L$14,4,FALSE)*#REF!</f>
        <v>#REF!</v>
      </c>
      <c r="Z123" s="14" t="e">
        <f t="shared" si="13"/>
        <v>#REF!</v>
      </c>
      <c r="AA123" s="14" t="e">
        <f t="shared" si="13"/>
        <v>#REF!</v>
      </c>
      <c r="AB123" s="14" t="e">
        <f t="shared" si="13"/>
        <v>#REF!</v>
      </c>
      <c r="AC123" s="14" t="e">
        <f t="shared" si="14"/>
        <v>#REF!</v>
      </c>
      <c r="AD123" s="14">
        <f>VLOOKUP(BB123,[1]sistem!$I$18:$J$19,2,FALSE)</f>
        <v>14</v>
      </c>
      <c r="AE123" s="14">
        <v>0.25</v>
      </c>
      <c r="AF123" s="14">
        <f>VLOOKUP($S123,[1]sistem!$I$3:$M$10,5,FALSE)</f>
        <v>2</v>
      </c>
      <c r="AG123" s="14">
        <v>5</v>
      </c>
      <c r="AI123" s="14">
        <f>AG123*AM123</f>
        <v>70</v>
      </c>
      <c r="AJ123" s="14">
        <f>VLOOKUP($S123,[1]sistem!$I$3:$N$10,6,FALSE)</f>
        <v>3</v>
      </c>
      <c r="AK123" s="14">
        <v>2</v>
      </c>
      <c r="AL123" s="14">
        <f t="shared" si="15"/>
        <v>6</v>
      </c>
      <c r="AM123" s="14">
        <f>VLOOKUP($BB123,[1]sistem!$I$18:$K$19,3,FALSE)</f>
        <v>14</v>
      </c>
      <c r="AN123" s="14" t="e">
        <f>AM123*#REF!</f>
        <v>#REF!</v>
      </c>
      <c r="AO123" s="14" t="e">
        <f t="shared" si="16"/>
        <v>#REF!</v>
      </c>
      <c r="AP123" s="14">
        <f t="shared" si="27"/>
        <v>25</v>
      </c>
      <c r="AQ123" s="14" t="e">
        <f t="shared" si="18"/>
        <v>#REF!</v>
      </c>
      <c r="AR123" s="14" t="e">
        <f>ROUND(AQ123-#REF!,0)</f>
        <v>#REF!</v>
      </c>
      <c r="AS123" s="14">
        <f>IF(BB123="s",IF(S123=0,0,
IF(S123=1,#REF!*4*4,
IF(S123=2,0,
IF(S123=3,#REF!*4*2,
IF(S123=4,0,
IF(S123=5,0,
IF(S123=6,0,
IF(S123=7,0)))))))),
IF(BB123="t",
IF(S123=0,0,
IF(S123=1,#REF!*4*4*0.8,
IF(S123=2,0,
IF(S123=3,#REF!*4*2*0.8,
IF(S123=4,0,
IF(S123=5,0,
IF(S123=6,0,
IF(S123=7,0))))))))))</f>
        <v>0</v>
      </c>
      <c r="AT123" s="14" t="e">
        <f>IF(BB123="s",
IF(S123=0,0,
IF(S123=1,0,
IF(S123=2,#REF!*4*2,
IF(S123=3,#REF!*4,
IF(S123=4,#REF!*4,
IF(S123=5,0,
IF(S123=6,0,
IF(S123=7,#REF!*4)))))))),
IF(BB123="t",
IF(S123=0,0,
IF(S123=1,0,
IF(S123=2,#REF!*4*2*0.8,
IF(S123=3,#REF!*4*0.8,
IF(S123=4,#REF!*4*0.8,
IF(S123=5,0,
IF(S123=6,0,
IF(S123=7,#REF!*4))))))))))</f>
        <v>#REF!</v>
      </c>
      <c r="AU123" s="14" t="e">
        <f>IF(BB123="s",
IF(S123=0,0,
IF(S123=1,#REF!*2,
IF(S123=2,#REF!*2,
IF(S123=3,#REF!*2,
IF(S123=4,#REF!*2,
IF(S123=5,#REF!*2,
IF(S123=6,#REF!*2,
IF(S123=7,#REF!*2)))))))),
IF(BB123="t",
IF(S123=0,#REF!*2*0.8,
IF(S123=1,#REF!*2*0.8,
IF(S123=2,#REF!*2*0.8,
IF(S123=3,#REF!*2*0.8,
IF(S123=4,#REF!*2*0.8,
IF(S123=5,#REF!*2*0.8,
IF(S123=6,#REF!*1*0.8,
IF(S123=7,#REF!*2))))))))))</f>
        <v>#REF!</v>
      </c>
      <c r="AV123" s="14" t="e">
        <f t="shared" si="19"/>
        <v>#REF!</v>
      </c>
      <c r="AW123" s="14" t="e">
        <f>IF(BB123="s",
IF(S123=0,0,
IF(S123=1,(14-2)*(#REF!+#REF!)/4*4,
IF(S123=2,(14-2)*(#REF!+#REF!)/4*2,
IF(S123=3,(14-2)*(#REF!+#REF!)/4*3,
IF(S123=4,(14-2)*(#REF!+#REF!)/4,
IF(S123=5,(14-2)*#REF!/4,
IF(S123=6,0,
IF(S123=7,(14)*#REF!)))))))),
IF(BB123="t",
IF(S123=0,0,
IF(S123=1,(11-2)*(#REF!+#REF!)/4*4,
IF(S123=2,(11-2)*(#REF!+#REF!)/4*2,
IF(S123=3,(11-2)*(#REF!+#REF!)/4*3,
IF(S123=4,(11-2)*(#REF!+#REF!)/4,
IF(S123=5,(11-2)*#REF!/4,
IF(S123=6,0,
IF(S123=7,(11)*#REF!))))))))))</f>
        <v>#REF!</v>
      </c>
      <c r="AX123" s="14" t="e">
        <f t="shared" si="20"/>
        <v>#REF!</v>
      </c>
      <c r="AY123" s="14">
        <f t="shared" si="21"/>
        <v>12</v>
      </c>
      <c r="AZ123" s="14">
        <f t="shared" si="22"/>
        <v>6</v>
      </c>
      <c r="BA123" s="14" t="e">
        <f t="shared" si="23"/>
        <v>#REF!</v>
      </c>
      <c r="BB123" s="14" t="s">
        <v>87</v>
      </c>
      <c r="BC123" s="14" t="e">
        <f>IF(BI123="A",0,IF(BB123="s",14*#REF!,IF(BB123="T",11*#REF!,"HATA")))</f>
        <v>#REF!</v>
      </c>
      <c r="BD123" s="14" t="e">
        <f t="shared" si="24"/>
        <v>#REF!</v>
      </c>
      <c r="BE123" s="14" t="e">
        <f t="shared" si="25"/>
        <v>#REF!</v>
      </c>
      <c r="BF123" s="14" t="e">
        <f>IF(BE123-#REF!=0,"DOĞRU","YANLIŞ")</f>
        <v>#REF!</v>
      </c>
      <c r="BG123" s="14" t="e">
        <f>#REF!-BE123</f>
        <v>#REF!</v>
      </c>
      <c r="BH123" s="14">
        <v>0</v>
      </c>
      <c r="BJ123" s="14">
        <v>0</v>
      </c>
      <c r="BL123" s="14">
        <v>2</v>
      </c>
      <c r="BN123" s="5" t="e">
        <f>#REF!*14</f>
        <v>#REF!</v>
      </c>
      <c r="BO123" s="6"/>
      <c r="BP123" s="7"/>
      <c r="BQ123" s="8"/>
      <c r="BR123" s="8"/>
      <c r="BS123" s="8"/>
      <c r="BT123" s="8"/>
      <c r="BU123" s="8"/>
      <c r="BV123" s="9"/>
      <c r="BW123" s="10"/>
      <c r="BX123" s="11"/>
      <c r="CE123" s="8"/>
      <c r="CF123" s="17"/>
      <c r="CG123" s="17"/>
      <c r="CH123" s="17"/>
      <c r="CI123" s="17"/>
    </row>
    <row r="124" spans="1:87" hidden="1" x14ac:dyDescent="0.25">
      <c r="A124" s="14" t="s">
        <v>131</v>
      </c>
      <c r="B124" s="14" t="s">
        <v>132</v>
      </c>
      <c r="C124" s="14" t="s">
        <v>132</v>
      </c>
      <c r="D124" s="15" t="s">
        <v>90</v>
      </c>
      <c r="E124" s="15" t="s">
        <v>90</v>
      </c>
      <c r="F124" s="15" t="e">
        <f>IF(BB124="S",
IF(#REF!+BJ124=2012,
IF(#REF!=1,"12-13/1",
IF(#REF!=2,"12-13/2",
IF(#REF!=3,"13-14/1",
IF(#REF!=4,"13-14/2","Hata1")))),
IF(#REF!+BJ124=2013,
IF(#REF!=1,"13-14/1",
IF(#REF!=2,"13-14/2",
IF(#REF!=3,"14-15/1",
IF(#REF!=4,"14-15/2","Hata2")))),
IF(#REF!+BJ124=2014,
IF(#REF!=1,"14-15/1",
IF(#REF!=2,"14-15/2",
IF(#REF!=3,"15-16/1",
IF(#REF!=4,"15-16/2","Hata3")))),
IF(#REF!+BJ124=2015,
IF(#REF!=1,"15-16/1",
IF(#REF!=2,"15-16/2",
IF(#REF!=3,"16-17/1",
IF(#REF!=4,"16-17/2","Hata4")))),
IF(#REF!+BJ124=2016,
IF(#REF!=1,"16-17/1",
IF(#REF!=2,"16-17/2",
IF(#REF!=3,"17-18/1",
IF(#REF!=4,"17-18/2","Hata5")))),
IF(#REF!+BJ124=2017,
IF(#REF!=1,"17-18/1",
IF(#REF!=2,"17-18/2",
IF(#REF!=3,"18-19/1",
IF(#REF!=4,"18-19/2","Hata6")))),
IF(#REF!+BJ124=2018,
IF(#REF!=1,"18-19/1",
IF(#REF!=2,"18-19/2",
IF(#REF!=3,"19-20/1",
IF(#REF!=4,"19-20/2","Hata7")))),
IF(#REF!+BJ124=2019,
IF(#REF!=1,"19-20/1",
IF(#REF!=2,"19-20/2",
IF(#REF!=3,"20-21/1",
IF(#REF!=4,"20-21/2","Hata8")))),
IF(#REF!+BJ124=2020,
IF(#REF!=1,"20-21/1",
IF(#REF!=2,"20-21/2",
IF(#REF!=3,"21-22/1",
IF(#REF!=4,"21-22/2","Hata9")))),
IF(#REF!+BJ124=2021,
IF(#REF!=1,"21-22/1",
IF(#REF!=2,"21-22/2",
IF(#REF!=3,"22-23/1",
IF(#REF!=4,"22-23/2","Hata10")))),
IF(#REF!+BJ124=2022,
IF(#REF!=1,"22-23/1",
IF(#REF!=2,"22-23/2",
IF(#REF!=3,"23-24/1",
IF(#REF!=4,"23-24/2","Hata11")))),
IF(#REF!+BJ124=2023,
IF(#REF!=1,"23-24/1",
IF(#REF!=2,"23-24/2",
IF(#REF!=3,"24-25/1",
IF(#REF!=4,"24-25/2","Hata12")))),
)))))))))))),
IF(BB124="T",
IF(#REF!+BJ124=2012,
IF(#REF!=1,"12-13/1",
IF(#REF!=2,"12-13/2",
IF(#REF!=3,"12-13/3",
IF(#REF!=4,"13-14/1",
IF(#REF!=5,"13-14/2",
IF(#REF!=6,"13-14/3","Hata1")))))),
IF(#REF!+BJ124=2013,
IF(#REF!=1,"13-14/1",
IF(#REF!=2,"13-14/2",
IF(#REF!=3,"13-14/3",
IF(#REF!=4,"14-15/1",
IF(#REF!=5,"14-15/2",
IF(#REF!=6,"14-15/3","Hata2")))))),
IF(#REF!+BJ124=2014,
IF(#REF!=1,"14-15/1",
IF(#REF!=2,"14-15/2",
IF(#REF!=3,"14-15/3",
IF(#REF!=4,"15-16/1",
IF(#REF!=5,"15-16/2",
IF(#REF!=6,"15-16/3","Hata3")))))),
IF(AND(#REF!+#REF!&gt;2014,#REF!+#REF!&lt;2015,BJ124=1),
IF(#REF!=0.1,"14-15/0.1",
IF(#REF!=0.2,"14-15/0.2",
IF(#REF!=0.3,"14-15/0.3","Hata4"))),
IF(#REF!+BJ124=2015,
IF(#REF!=1,"15-16/1",
IF(#REF!=2,"15-16/2",
IF(#REF!=3,"15-16/3",
IF(#REF!=4,"16-17/1",
IF(#REF!=5,"16-17/2",
IF(#REF!=6,"16-17/3","Hata5")))))),
IF(#REF!+BJ124=2016,
IF(#REF!=1,"16-17/1",
IF(#REF!=2,"16-17/2",
IF(#REF!=3,"16-17/3",
IF(#REF!=4,"17-18/1",
IF(#REF!=5,"17-18/2",
IF(#REF!=6,"17-18/3","Hata6")))))),
IF(#REF!+BJ124=2017,
IF(#REF!=1,"17-18/1",
IF(#REF!=2,"17-18/2",
IF(#REF!=3,"17-18/3",
IF(#REF!=4,"18-19/1",
IF(#REF!=5,"18-19/2",
IF(#REF!=6,"18-19/3","Hata7")))))),
IF(#REF!+BJ124=2018,
IF(#REF!=1,"18-19/1",
IF(#REF!=2,"18-19/2",
IF(#REF!=3,"18-19/3",
IF(#REF!=4,"19-20/1",
IF(#REF!=5," 19-20/2",
IF(#REF!=6,"19-20/3","Hata8")))))),
IF(#REF!+BJ124=2019,
IF(#REF!=1,"19-20/1",
IF(#REF!=2,"19-20/2",
IF(#REF!=3,"19-20/3",
IF(#REF!=4,"20-21/1",
IF(#REF!=5,"20-21/2",
IF(#REF!=6,"20-21/3","Hata9")))))),
IF(#REF!+BJ124=2020,
IF(#REF!=1,"20-21/1",
IF(#REF!=2,"20-21/2",
IF(#REF!=3,"20-21/3",
IF(#REF!=4,"21-22/1",
IF(#REF!=5,"21-22/2",
IF(#REF!=6,"21-22/3","Hata10")))))),
IF(#REF!+BJ124=2021,
IF(#REF!=1,"21-22/1",
IF(#REF!=2,"21-22/2",
IF(#REF!=3,"21-22/3",
IF(#REF!=4,"22-23/1",
IF(#REF!=5,"22-23/2",
IF(#REF!=6,"22-23/3","Hata11")))))),
IF(#REF!+BJ124=2022,
IF(#REF!=1,"22-23/1",
IF(#REF!=2,"22-23/2",
IF(#REF!=3,"22-23/3",
IF(#REF!=4,"23-24/1",
IF(#REF!=5,"23-24/2",
IF(#REF!=6,"23-24/3","Hata12")))))),
IF(#REF!+BJ124=2023,
IF(#REF!=1,"23-24/1",
IF(#REF!=2,"23-24/2",
IF(#REF!=3,"23-24/3",
IF(#REF!=4,"24-25/1",
IF(#REF!=5,"24-25/2",
IF(#REF!=6,"24-25/3","Hata13")))))),
))))))))))))))
)</f>
        <v>#REF!</v>
      </c>
      <c r="G124" s="15"/>
      <c r="H124" s="14" t="s">
        <v>270</v>
      </c>
      <c r="I124" s="14">
        <v>54725</v>
      </c>
      <c r="J124" s="14" t="s">
        <v>271</v>
      </c>
      <c r="Q124" s="14" t="s">
        <v>133</v>
      </c>
      <c r="R124" s="14" t="s">
        <v>133</v>
      </c>
      <c r="S124" s="16">
        <v>7</v>
      </c>
      <c r="T124" s="14">
        <f>VLOOKUP($S124,[1]sistem!$I$3:$L$10,2,FALSE)</f>
        <v>0</v>
      </c>
      <c r="U124" s="14">
        <f>VLOOKUP($S124,[1]sistem!$I$3:$L$10,3,FALSE)</f>
        <v>1</v>
      </c>
      <c r="V124" s="14">
        <f>VLOOKUP($S124,[1]sistem!$I$3:$L$10,4,FALSE)</f>
        <v>1</v>
      </c>
      <c r="W124" s="14" t="e">
        <f>VLOOKUP($BB124,[1]sistem!$I$13:$L$14,2,FALSE)*#REF!</f>
        <v>#REF!</v>
      </c>
      <c r="X124" s="14" t="e">
        <f>VLOOKUP($BB124,[1]sistem!$I$13:$L$14,3,FALSE)*#REF!</f>
        <v>#REF!</v>
      </c>
      <c r="Y124" s="14" t="e">
        <f>VLOOKUP($BB124,[1]sistem!$I$13:$L$14,4,FALSE)*#REF!</f>
        <v>#REF!</v>
      </c>
      <c r="Z124" s="14" t="e">
        <f t="shared" si="13"/>
        <v>#REF!</v>
      </c>
      <c r="AA124" s="14" t="e">
        <f t="shared" si="13"/>
        <v>#REF!</v>
      </c>
      <c r="AB124" s="14" t="e">
        <f t="shared" si="13"/>
        <v>#REF!</v>
      </c>
      <c r="AC124" s="14" t="e">
        <f t="shared" si="14"/>
        <v>#REF!</v>
      </c>
      <c r="AD124" s="14">
        <f>VLOOKUP(BB124,[1]sistem!$I$18:$J$19,2,FALSE)</f>
        <v>14</v>
      </c>
      <c r="AE124" s="14">
        <v>0.25</v>
      </c>
      <c r="AF124" s="14">
        <f>VLOOKUP($S124,[1]sistem!$I$3:$M$10,5,FALSE)</f>
        <v>1</v>
      </c>
      <c r="AI124" s="14" t="e">
        <f>(#REF!+#REF!)*AD124</f>
        <v>#REF!</v>
      </c>
      <c r="AJ124" s="14">
        <f>VLOOKUP($S124,[1]sistem!$I$3:$N$10,6,FALSE)</f>
        <v>2</v>
      </c>
      <c r="AK124" s="14">
        <v>2</v>
      </c>
      <c r="AL124" s="14">
        <f t="shared" si="15"/>
        <v>4</v>
      </c>
      <c r="AM124" s="14">
        <f>VLOOKUP($BB124,[1]sistem!$I$18:$K$19,3,FALSE)</f>
        <v>14</v>
      </c>
      <c r="AN124" s="14" t="e">
        <f>AM124*#REF!</f>
        <v>#REF!</v>
      </c>
      <c r="AO124" s="14" t="e">
        <f t="shared" si="16"/>
        <v>#REF!</v>
      </c>
      <c r="AP124" s="14">
        <f t="shared" si="27"/>
        <v>25</v>
      </c>
      <c r="AQ124" s="14" t="e">
        <f t="shared" si="18"/>
        <v>#REF!</v>
      </c>
      <c r="AR124" s="14" t="e">
        <f>ROUND(AQ124-#REF!,0)</f>
        <v>#REF!</v>
      </c>
      <c r="AS124" s="14">
        <f>IF(BB124="s",IF(S124=0,0,
IF(S124=1,#REF!*4*4,
IF(S124=2,0,
IF(S124=3,#REF!*4*2,
IF(S124=4,0,
IF(S124=5,0,
IF(S124=6,0,
IF(S124=7,0)))))))),
IF(BB124="t",
IF(S124=0,0,
IF(S124=1,#REF!*4*4*0.8,
IF(S124=2,0,
IF(S124=3,#REF!*4*2*0.8,
IF(S124=4,0,
IF(S124=5,0,
IF(S124=6,0,
IF(S124=7,0))))))))))</f>
        <v>0</v>
      </c>
      <c r="AT124" s="14" t="e">
        <f>IF(BB124="s",
IF(S124=0,0,
IF(S124=1,0,
IF(S124=2,#REF!*4*2,
IF(S124=3,#REF!*4,
IF(S124=4,#REF!*4,
IF(S124=5,0,
IF(S124=6,0,
IF(S124=7,#REF!*4)))))))),
IF(BB124="t",
IF(S124=0,0,
IF(S124=1,0,
IF(S124=2,#REF!*4*2*0.8,
IF(S124=3,#REF!*4*0.8,
IF(S124=4,#REF!*4*0.8,
IF(S124=5,0,
IF(S124=6,0,
IF(S124=7,#REF!*4))))))))))</f>
        <v>#REF!</v>
      </c>
      <c r="AU124" s="14" t="e">
        <f>IF(BB124="s",
IF(S124=0,0,
IF(S124=1,#REF!*2,
IF(S124=2,#REF!*2,
IF(S124=3,#REF!*2,
IF(S124=4,#REF!*2,
IF(S124=5,#REF!*2,
IF(S124=6,#REF!*2,
IF(S124=7,#REF!*2)))))))),
IF(BB124="t",
IF(S124=0,#REF!*2*0.8,
IF(S124=1,#REF!*2*0.8,
IF(S124=2,#REF!*2*0.8,
IF(S124=3,#REF!*2*0.8,
IF(S124=4,#REF!*2*0.8,
IF(S124=5,#REF!*2*0.8,
IF(S124=6,#REF!*1*0.8,
IF(S124=7,#REF!*2))))))))))</f>
        <v>#REF!</v>
      </c>
      <c r="AV124" s="14" t="e">
        <f t="shared" si="19"/>
        <v>#REF!</v>
      </c>
      <c r="AW124" s="14" t="e">
        <f>IF(BB124="s",
IF(S124=0,0,
IF(S124=1,(14-2)*(#REF!+#REF!)/4*4,
IF(S124=2,(14-2)*(#REF!+#REF!)/4*2,
IF(S124=3,(14-2)*(#REF!+#REF!)/4*3,
IF(S124=4,(14-2)*(#REF!+#REF!)/4,
IF(S124=5,(14-2)*#REF!/4,
IF(S124=6,0,
IF(S124=7,(14)*#REF!)))))))),
IF(BB124="t",
IF(S124=0,0,
IF(S124=1,(11-2)*(#REF!+#REF!)/4*4,
IF(S124=2,(11-2)*(#REF!+#REF!)/4*2,
IF(S124=3,(11-2)*(#REF!+#REF!)/4*3,
IF(S124=4,(11-2)*(#REF!+#REF!)/4,
IF(S124=5,(11-2)*#REF!/4,
IF(S124=6,0,
IF(S124=7,(11)*#REF!))))))))))</f>
        <v>#REF!</v>
      </c>
      <c r="AX124" s="14" t="e">
        <f t="shared" si="20"/>
        <v>#REF!</v>
      </c>
      <c r="AY124" s="14">
        <f t="shared" si="21"/>
        <v>8</v>
      </c>
      <c r="AZ124" s="14">
        <f t="shared" si="22"/>
        <v>4</v>
      </c>
      <c r="BA124" s="14" t="e">
        <f t="shared" si="23"/>
        <v>#REF!</v>
      </c>
      <c r="BB124" s="14" t="s">
        <v>87</v>
      </c>
      <c r="BC124" s="14">
        <f>IF(BI124="A",0,IF(BB124="s",14*#REF!,IF(BB124="T",11*#REF!,"HATA")))</f>
        <v>0</v>
      </c>
      <c r="BD124" s="14" t="e">
        <f t="shared" si="24"/>
        <v>#REF!</v>
      </c>
      <c r="BE124" s="14" t="e">
        <f t="shared" si="25"/>
        <v>#REF!</v>
      </c>
      <c r="BF124" s="14" t="e">
        <f>IF(BE124-#REF!=0,"DOĞRU","YANLIŞ")</f>
        <v>#REF!</v>
      </c>
      <c r="BG124" s="14" t="e">
        <f>#REF!-BE124</f>
        <v>#REF!</v>
      </c>
      <c r="BH124" s="14">
        <v>0</v>
      </c>
      <c r="BI124" s="14" t="s">
        <v>93</v>
      </c>
      <c r="BJ124" s="14">
        <v>0</v>
      </c>
      <c r="BL124" s="14">
        <v>7</v>
      </c>
      <c r="BN124" s="5" t="e">
        <f>#REF!*14</f>
        <v>#REF!</v>
      </c>
      <c r="BO124" s="6"/>
      <c r="BP124" s="7"/>
      <c r="BQ124" s="8"/>
      <c r="BR124" s="8"/>
      <c r="BS124" s="8"/>
      <c r="BT124" s="8"/>
      <c r="BU124" s="8"/>
      <c r="BV124" s="9"/>
      <c r="BW124" s="10"/>
      <c r="BX124" s="11"/>
      <c r="CE124" s="8"/>
      <c r="CF124" s="17"/>
      <c r="CG124" s="17"/>
      <c r="CH124" s="17"/>
      <c r="CI124" s="17"/>
    </row>
    <row r="125" spans="1:87" hidden="1" x14ac:dyDescent="0.25">
      <c r="A125" s="14" t="s">
        <v>282</v>
      </c>
      <c r="B125" s="14" t="s">
        <v>283</v>
      </c>
      <c r="C125" s="14" t="s">
        <v>283</v>
      </c>
      <c r="D125" s="15" t="s">
        <v>90</v>
      </c>
      <c r="E125" s="15" t="s">
        <v>90</v>
      </c>
      <c r="F125" s="15" t="e">
        <f>IF(BB125="S",
IF(#REF!+BJ125=2012,
IF(#REF!=1,"12-13/1",
IF(#REF!=2,"12-13/2",
IF(#REF!=3,"13-14/1",
IF(#REF!=4,"13-14/2","Hata1")))),
IF(#REF!+BJ125=2013,
IF(#REF!=1,"13-14/1",
IF(#REF!=2,"13-14/2",
IF(#REF!=3,"14-15/1",
IF(#REF!=4,"14-15/2","Hata2")))),
IF(#REF!+BJ125=2014,
IF(#REF!=1,"14-15/1",
IF(#REF!=2,"14-15/2",
IF(#REF!=3,"15-16/1",
IF(#REF!=4,"15-16/2","Hata3")))),
IF(#REF!+BJ125=2015,
IF(#REF!=1,"15-16/1",
IF(#REF!=2,"15-16/2",
IF(#REF!=3,"16-17/1",
IF(#REF!=4,"16-17/2","Hata4")))),
IF(#REF!+BJ125=2016,
IF(#REF!=1,"16-17/1",
IF(#REF!=2,"16-17/2",
IF(#REF!=3,"17-18/1",
IF(#REF!=4,"17-18/2","Hata5")))),
IF(#REF!+BJ125=2017,
IF(#REF!=1,"17-18/1",
IF(#REF!=2,"17-18/2",
IF(#REF!=3,"18-19/1",
IF(#REF!=4,"18-19/2","Hata6")))),
IF(#REF!+BJ125=2018,
IF(#REF!=1,"18-19/1",
IF(#REF!=2,"18-19/2",
IF(#REF!=3,"19-20/1",
IF(#REF!=4,"19-20/2","Hata7")))),
IF(#REF!+BJ125=2019,
IF(#REF!=1,"19-20/1",
IF(#REF!=2,"19-20/2",
IF(#REF!=3,"20-21/1",
IF(#REF!=4,"20-21/2","Hata8")))),
IF(#REF!+BJ125=2020,
IF(#REF!=1,"20-21/1",
IF(#REF!=2,"20-21/2",
IF(#REF!=3,"21-22/1",
IF(#REF!=4,"21-22/2","Hata9")))),
IF(#REF!+BJ125=2021,
IF(#REF!=1,"21-22/1",
IF(#REF!=2,"21-22/2",
IF(#REF!=3,"22-23/1",
IF(#REF!=4,"22-23/2","Hata10")))),
IF(#REF!+BJ125=2022,
IF(#REF!=1,"22-23/1",
IF(#REF!=2,"22-23/2",
IF(#REF!=3,"23-24/1",
IF(#REF!=4,"23-24/2","Hata11")))),
IF(#REF!+BJ125=2023,
IF(#REF!=1,"23-24/1",
IF(#REF!=2,"23-24/2",
IF(#REF!=3,"24-25/1",
IF(#REF!=4,"24-25/2","Hata12")))),
)))))))))))),
IF(BB125="T",
IF(#REF!+BJ125=2012,
IF(#REF!=1,"12-13/1",
IF(#REF!=2,"12-13/2",
IF(#REF!=3,"12-13/3",
IF(#REF!=4,"13-14/1",
IF(#REF!=5,"13-14/2",
IF(#REF!=6,"13-14/3","Hata1")))))),
IF(#REF!+BJ125=2013,
IF(#REF!=1,"13-14/1",
IF(#REF!=2,"13-14/2",
IF(#REF!=3,"13-14/3",
IF(#REF!=4,"14-15/1",
IF(#REF!=5,"14-15/2",
IF(#REF!=6,"14-15/3","Hata2")))))),
IF(#REF!+BJ125=2014,
IF(#REF!=1,"14-15/1",
IF(#REF!=2,"14-15/2",
IF(#REF!=3,"14-15/3",
IF(#REF!=4,"15-16/1",
IF(#REF!=5,"15-16/2",
IF(#REF!=6,"15-16/3","Hata3")))))),
IF(AND(#REF!+#REF!&gt;2014,#REF!+#REF!&lt;2015,BJ125=1),
IF(#REF!=0.1,"14-15/0.1",
IF(#REF!=0.2,"14-15/0.2",
IF(#REF!=0.3,"14-15/0.3","Hata4"))),
IF(#REF!+BJ125=2015,
IF(#REF!=1,"15-16/1",
IF(#REF!=2,"15-16/2",
IF(#REF!=3,"15-16/3",
IF(#REF!=4,"16-17/1",
IF(#REF!=5,"16-17/2",
IF(#REF!=6,"16-17/3","Hata5")))))),
IF(#REF!+BJ125=2016,
IF(#REF!=1,"16-17/1",
IF(#REF!=2,"16-17/2",
IF(#REF!=3,"16-17/3",
IF(#REF!=4,"17-18/1",
IF(#REF!=5,"17-18/2",
IF(#REF!=6,"17-18/3","Hata6")))))),
IF(#REF!+BJ125=2017,
IF(#REF!=1,"17-18/1",
IF(#REF!=2,"17-18/2",
IF(#REF!=3,"17-18/3",
IF(#REF!=4,"18-19/1",
IF(#REF!=5,"18-19/2",
IF(#REF!=6,"18-19/3","Hata7")))))),
IF(#REF!+BJ125=2018,
IF(#REF!=1,"18-19/1",
IF(#REF!=2,"18-19/2",
IF(#REF!=3,"18-19/3",
IF(#REF!=4,"19-20/1",
IF(#REF!=5," 19-20/2",
IF(#REF!=6,"19-20/3","Hata8")))))),
IF(#REF!+BJ125=2019,
IF(#REF!=1,"19-20/1",
IF(#REF!=2,"19-20/2",
IF(#REF!=3,"19-20/3",
IF(#REF!=4,"20-21/1",
IF(#REF!=5,"20-21/2",
IF(#REF!=6,"20-21/3","Hata9")))))),
IF(#REF!+BJ125=2020,
IF(#REF!=1,"20-21/1",
IF(#REF!=2,"20-21/2",
IF(#REF!=3,"20-21/3",
IF(#REF!=4,"21-22/1",
IF(#REF!=5,"21-22/2",
IF(#REF!=6,"21-22/3","Hata10")))))),
IF(#REF!+BJ125=2021,
IF(#REF!=1,"21-22/1",
IF(#REF!=2,"21-22/2",
IF(#REF!=3,"21-22/3",
IF(#REF!=4,"22-23/1",
IF(#REF!=5,"22-23/2",
IF(#REF!=6,"22-23/3","Hata11")))))),
IF(#REF!+BJ125=2022,
IF(#REF!=1,"22-23/1",
IF(#REF!=2,"22-23/2",
IF(#REF!=3,"22-23/3",
IF(#REF!=4,"23-24/1",
IF(#REF!=5,"23-24/2",
IF(#REF!=6,"23-24/3","Hata12")))))),
IF(#REF!+BJ125=2023,
IF(#REF!=1,"23-24/1",
IF(#REF!=2,"23-24/2",
IF(#REF!=3,"23-24/3",
IF(#REF!=4,"24-25/1",
IF(#REF!=5,"24-25/2",
IF(#REF!=6,"24-25/3","Hata13")))))),
))))))))))))))
)</f>
        <v>#REF!</v>
      </c>
      <c r="G125" s="15"/>
      <c r="H125" s="14" t="s">
        <v>270</v>
      </c>
      <c r="I125" s="14">
        <v>54767</v>
      </c>
      <c r="J125" s="14" t="s">
        <v>271</v>
      </c>
      <c r="Q125" s="14" t="s">
        <v>153</v>
      </c>
      <c r="R125" s="14" t="s">
        <v>153</v>
      </c>
      <c r="S125" s="16">
        <v>0</v>
      </c>
      <c r="T125" s="14">
        <f>VLOOKUP($S125,[1]sistem!$I$3:$L$10,2,FALSE)</f>
        <v>0</v>
      </c>
      <c r="U125" s="14">
        <f>VLOOKUP($S125,[1]sistem!$I$3:$L$10,3,FALSE)</f>
        <v>0</v>
      </c>
      <c r="V125" s="14">
        <f>VLOOKUP($S125,[1]sistem!$I$3:$L$10,4,FALSE)</f>
        <v>0</v>
      </c>
      <c r="W125" s="14" t="e">
        <f>VLOOKUP($BB125,[1]sistem!$I$13:$L$14,2,FALSE)*#REF!</f>
        <v>#REF!</v>
      </c>
      <c r="X125" s="14" t="e">
        <f>VLOOKUP($BB125,[1]sistem!$I$13:$L$14,3,FALSE)*#REF!</f>
        <v>#REF!</v>
      </c>
      <c r="Y125" s="14" t="e">
        <f>VLOOKUP($BB125,[1]sistem!$I$13:$L$14,4,FALSE)*#REF!</f>
        <v>#REF!</v>
      </c>
      <c r="Z125" s="14" t="e">
        <f t="shared" si="13"/>
        <v>#REF!</v>
      </c>
      <c r="AA125" s="14" t="e">
        <f t="shared" si="13"/>
        <v>#REF!</v>
      </c>
      <c r="AB125" s="14" t="e">
        <f t="shared" si="13"/>
        <v>#REF!</v>
      </c>
      <c r="AC125" s="14" t="e">
        <f t="shared" si="14"/>
        <v>#REF!</v>
      </c>
      <c r="AD125" s="14">
        <f>VLOOKUP(BB125,[1]sistem!$I$18:$J$19,2,FALSE)</f>
        <v>14</v>
      </c>
      <c r="AE125" s="14">
        <v>0.25</v>
      </c>
      <c r="AF125" s="14">
        <f>VLOOKUP($S125,[1]sistem!$I$3:$M$10,5,FALSE)</f>
        <v>0</v>
      </c>
      <c r="AG125" s="14">
        <v>2</v>
      </c>
      <c r="AI125" s="14">
        <f>AG125*AM125</f>
        <v>28</v>
      </c>
      <c r="AJ125" s="14">
        <f>VLOOKUP($S125,[1]sistem!$I$3:$N$10,6,FALSE)</f>
        <v>0</v>
      </c>
      <c r="AK125" s="14">
        <v>2</v>
      </c>
      <c r="AL125" s="14">
        <f t="shared" si="15"/>
        <v>0</v>
      </c>
      <c r="AM125" s="14">
        <f>VLOOKUP($BB125,[1]sistem!$I$18:$K$19,3,FALSE)</f>
        <v>14</v>
      </c>
      <c r="AN125" s="14" t="e">
        <f>AM125*#REF!</f>
        <v>#REF!</v>
      </c>
      <c r="AO125" s="14" t="e">
        <f t="shared" si="16"/>
        <v>#REF!</v>
      </c>
      <c r="AP125" s="14">
        <f t="shared" si="27"/>
        <v>25</v>
      </c>
      <c r="AQ125" s="14" t="e">
        <f t="shared" si="18"/>
        <v>#REF!</v>
      </c>
      <c r="AR125" s="14" t="e">
        <f>ROUND(AQ125-#REF!,0)</f>
        <v>#REF!</v>
      </c>
      <c r="AS125" s="14">
        <f>IF(BB125="s",IF(S125=0,0,
IF(S125=1,#REF!*4*4,
IF(S125=2,0,
IF(S125=3,#REF!*4*2,
IF(S125=4,0,
IF(S125=5,0,
IF(S125=6,0,
IF(S125=7,0)))))))),
IF(BB125="t",
IF(S125=0,0,
IF(S125=1,#REF!*4*4*0.8,
IF(S125=2,0,
IF(S125=3,#REF!*4*2*0.8,
IF(S125=4,0,
IF(S125=5,0,
IF(S125=6,0,
IF(S125=7,0))))))))))</f>
        <v>0</v>
      </c>
      <c r="AT125" s="14">
        <f>IF(BB125="s",
IF(S125=0,0,
IF(S125=1,0,
IF(S125=2,#REF!*4*2,
IF(S125=3,#REF!*4,
IF(S125=4,#REF!*4,
IF(S125=5,0,
IF(S125=6,0,
IF(S125=7,#REF!*4)))))))),
IF(BB125="t",
IF(S125=0,0,
IF(S125=1,0,
IF(S125=2,#REF!*4*2*0.8,
IF(S125=3,#REF!*4*0.8,
IF(S125=4,#REF!*4*0.8,
IF(S125=5,0,
IF(S125=6,0,
IF(S125=7,#REF!*4))))))))))</f>
        <v>0</v>
      </c>
      <c r="AU125" s="14">
        <f>IF(BB125="s",
IF(S125=0,0,
IF(S125=1,#REF!*2,
IF(S125=2,#REF!*2,
IF(S125=3,#REF!*2,
IF(S125=4,#REF!*2,
IF(S125=5,#REF!*2,
IF(S125=6,#REF!*2,
IF(S125=7,#REF!*2)))))))),
IF(BB125="t",
IF(S125=0,#REF!*2*0.8,
IF(S125=1,#REF!*2*0.8,
IF(S125=2,#REF!*2*0.8,
IF(S125=3,#REF!*2*0.8,
IF(S125=4,#REF!*2*0.8,
IF(S125=5,#REF!*2*0.8,
IF(S125=6,#REF!*1*0.8,
IF(S125=7,#REF!*2))))))))))</f>
        <v>0</v>
      </c>
      <c r="AV125" s="14" t="e">
        <f t="shared" si="19"/>
        <v>#REF!</v>
      </c>
      <c r="AW125" s="14">
        <f>IF(BB125="s",
IF(S125=0,0,
IF(S125=1,(14-2)*(#REF!+#REF!)/4*4,
IF(S125=2,(14-2)*(#REF!+#REF!)/4*2,
IF(S125=3,(14-2)*(#REF!+#REF!)/4*3,
IF(S125=4,(14-2)*(#REF!+#REF!)/4,
IF(S125=5,(14-2)*#REF!/4,
IF(S125=6,0,
IF(S125=7,(14)*#REF!)))))))),
IF(BB125="t",
IF(S125=0,0,
IF(S125=1,(11-2)*(#REF!+#REF!)/4*4,
IF(S125=2,(11-2)*(#REF!+#REF!)/4*2,
IF(S125=3,(11-2)*(#REF!+#REF!)/4*3,
IF(S125=4,(11-2)*(#REF!+#REF!)/4,
IF(S125=5,(11-2)*#REF!/4,
IF(S125=6,0,
IF(S125=7,(11)*#REF!))))))))))</f>
        <v>0</v>
      </c>
      <c r="AX125" s="14">
        <f t="shared" si="20"/>
        <v>-28</v>
      </c>
      <c r="AY125" s="14">
        <f t="shared" si="21"/>
        <v>0</v>
      </c>
      <c r="AZ125" s="14">
        <f t="shared" si="22"/>
        <v>0</v>
      </c>
      <c r="BA125" s="14">
        <f t="shared" si="23"/>
        <v>0</v>
      </c>
      <c r="BB125" s="14" t="s">
        <v>87</v>
      </c>
      <c r="BC125" s="14" t="e">
        <f>IF(BI125="A",0,IF(BB125="s",14*#REF!,IF(BB125="T",11*#REF!,"HATA")))</f>
        <v>#REF!</v>
      </c>
      <c r="BD125" s="14" t="e">
        <f t="shared" si="24"/>
        <v>#REF!</v>
      </c>
      <c r="BE125" s="14" t="e">
        <f t="shared" si="25"/>
        <v>#REF!</v>
      </c>
      <c r="BF125" s="14" t="e">
        <f>IF(BE125-#REF!=0,"DOĞRU","YANLIŞ")</f>
        <v>#REF!</v>
      </c>
      <c r="BG125" s="14" t="e">
        <f>#REF!-BE125</f>
        <v>#REF!</v>
      </c>
      <c r="BH125" s="14">
        <v>0</v>
      </c>
      <c r="BJ125" s="14">
        <v>0</v>
      </c>
      <c r="BL125" s="14">
        <v>0</v>
      </c>
      <c r="BN125" s="5" t="e">
        <f>#REF!*14</f>
        <v>#REF!</v>
      </c>
      <c r="BO125" s="6"/>
      <c r="BP125" s="7"/>
      <c r="BQ125" s="8"/>
      <c r="BR125" s="8"/>
      <c r="BS125" s="8"/>
      <c r="BT125" s="8"/>
      <c r="BU125" s="8"/>
      <c r="BV125" s="9"/>
      <c r="BW125" s="10"/>
      <c r="BX125" s="11"/>
      <c r="CE125" s="8"/>
      <c r="CF125" s="17"/>
      <c r="CG125" s="17"/>
      <c r="CH125" s="17"/>
      <c r="CI125" s="17"/>
    </row>
    <row r="126" spans="1:87" hidden="1" x14ac:dyDescent="0.25">
      <c r="A126" s="14" t="s">
        <v>284</v>
      </c>
      <c r="B126" s="14" t="s">
        <v>285</v>
      </c>
      <c r="C126" s="14" t="s">
        <v>285</v>
      </c>
      <c r="D126" s="15" t="s">
        <v>84</v>
      </c>
      <c r="E126" s="15">
        <v>1</v>
      </c>
      <c r="F126" s="15" t="e">
        <f>IF(BB126="S",
IF(#REF!+BJ126=2012,
IF(#REF!=1,"12-13/1",
IF(#REF!=2,"12-13/2",
IF(#REF!=3,"13-14/1",
IF(#REF!=4,"13-14/2","Hata1")))),
IF(#REF!+BJ126=2013,
IF(#REF!=1,"13-14/1",
IF(#REF!=2,"13-14/2",
IF(#REF!=3,"14-15/1",
IF(#REF!=4,"14-15/2","Hata2")))),
IF(#REF!+BJ126=2014,
IF(#REF!=1,"14-15/1",
IF(#REF!=2,"14-15/2",
IF(#REF!=3,"15-16/1",
IF(#REF!=4,"15-16/2","Hata3")))),
IF(#REF!+BJ126=2015,
IF(#REF!=1,"15-16/1",
IF(#REF!=2,"15-16/2",
IF(#REF!=3,"16-17/1",
IF(#REF!=4,"16-17/2","Hata4")))),
IF(#REF!+BJ126=2016,
IF(#REF!=1,"16-17/1",
IF(#REF!=2,"16-17/2",
IF(#REF!=3,"17-18/1",
IF(#REF!=4,"17-18/2","Hata5")))),
IF(#REF!+BJ126=2017,
IF(#REF!=1,"17-18/1",
IF(#REF!=2,"17-18/2",
IF(#REF!=3,"18-19/1",
IF(#REF!=4,"18-19/2","Hata6")))),
IF(#REF!+BJ126=2018,
IF(#REF!=1,"18-19/1",
IF(#REF!=2,"18-19/2",
IF(#REF!=3,"19-20/1",
IF(#REF!=4,"19-20/2","Hata7")))),
IF(#REF!+BJ126=2019,
IF(#REF!=1,"19-20/1",
IF(#REF!=2,"19-20/2",
IF(#REF!=3,"20-21/1",
IF(#REF!=4,"20-21/2","Hata8")))),
IF(#REF!+BJ126=2020,
IF(#REF!=1,"20-21/1",
IF(#REF!=2,"20-21/2",
IF(#REF!=3,"21-22/1",
IF(#REF!=4,"21-22/2","Hata9")))),
IF(#REF!+BJ126=2021,
IF(#REF!=1,"21-22/1",
IF(#REF!=2,"21-22/2",
IF(#REF!=3,"22-23/1",
IF(#REF!=4,"22-23/2","Hata10")))),
IF(#REF!+BJ126=2022,
IF(#REF!=1,"22-23/1",
IF(#REF!=2,"22-23/2",
IF(#REF!=3,"23-24/1",
IF(#REF!=4,"23-24/2","Hata11")))),
IF(#REF!+BJ126=2023,
IF(#REF!=1,"23-24/1",
IF(#REF!=2,"23-24/2",
IF(#REF!=3,"24-25/1",
IF(#REF!=4,"24-25/2","Hata12")))),
)))))))))))),
IF(BB126="T",
IF(#REF!+BJ126=2012,
IF(#REF!=1,"12-13/1",
IF(#REF!=2,"12-13/2",
IF(#REF!=3,"12-13/3",
IF(#REF!=4,"13-14/1",
IF(#REF!=5,"13-14/2",
IF(#REF!=6,"13-14/3","Hata1")))))),
IF(#REF!+BJ126=2013,
IF(#REF!=1,"13-14/1",
IF(#REF!=2,"13-14/2",
IF(#REF!=3,"13-14/3",
IF(#REF!=4,"14-15/1",
IF(#REF!=5,"14-15/2",
IF(#REF!=6,"14-15/3","Hata2")))))),
IF(#REF!+BJ126=2014,
IF(#REF!=1,"14-15/1",
IF(#REF!=2,"14-15/2",
IF(#REF!=3,"14-15/3",
IF(#REF!=4,"15-16/1",
IF(#REF!=5,"15-16/2",
IF(#REF!=6,"15-16/3","Hata3")))))),
IF(AND(#REF!+#REF!&gt;2014,#REF!+#REF!&lt;2015,BJ126=1),
IF(#REF!=0.1,"14-15/0.1",
IF(#REF!=0.2,"14-15/0.2",
IF(#REF!=0.3,"14-15/0.3","Hata4"))),
IF(#REF!+BJ126=2015,
IF(#REF!=1,"15-16/1",
IF(#REF!=2,"15-16/2",
IF(#REF!=3,"15-16/3",
IF(#REF!=4,"16-17/1",
IF(#REF!=5,"16-17/2",
IF(#REF!=6,"16-17/3","Hata5")))))),
IF(#REF!+BJ126=2016,
IF(#REF!=1,"16-17/1",
IF(#REF!=2,"16-17/2",
IF(#REF!=3,"16-17/3",
IF(#REF!=4,"17-18/1",
IF(#REF!=5,"17-18/2",
IF(#REF!=6,"17-18/3","Hata6")))))),
IF(#REF!+BJ126=2017,
IF(#REF!=1,"17-18/1",
IF(#REF!=2,"17-18/2",
IF(#REF!=3,"17-18/3",
IF(#REF!=4,"18-19/1",
IF(#REF!=5,"18-19/2",
IF(#REF!=6,"18-19/3","Hata7")))))),
IF(#REF!+BJ126=2018,
IF(#REF!=1,"18-19/1",
IF(#REF!=2,"18-19/2",
IF(#REF!=3,"18-19/3",
IF(#REF!=4,"19-20/1",
IF(#REF!=5," 19-20/2",
IF(#REF!=6,"19-20/3","Hata8")))))),
IF(#REF!+BJ126=2019,
IF(#REF!=1,"19-20/1",
IF(#REF!=2,"19-20/2",
IF(#REF!=3,"19-20/3",
IF(#REF!=4,"20-21/1",
IF(#REF!=5,"20-21/2",
IF(#REF!=6,"20-21/3","Hata9")))))),
IF(#REF!+BJ126=2020,
IF(#REF!=1,"20-21/1",
IF(#REF!=2,"20-21/2",
IF(#REF!=3,"20-21/3",
IF(#REF!=4,"21-22/1",
IF(#REF!=5,"21-22/2",
IF(#REF!=6,"21-22/3","Hata10")))))),
IF(#REF!+BJ126=2021,
IF(#REF!=1,"21-22/1",
IF(#REF!=2,"21-22/2",
IF(#REF!=3,"21-22/3",
IF(#REF!=4,"22-23/1",
IF(#REF!=5,"22-23/2",
IF(#REF!=6,"22-23/3","Hata11")))))),
IF(#REF!+BJ126=2022,
IF(#REF!=1,"22-23/1",
IF(#REF!=2,"22-23/2",
IF(#REF!=3,"22-23/3",
IF(#REF!=4,"23-24/1",
IF(#REF!=5,"23-24/2",
IF(#REF!=6,"23-24/3","Hata12")))))),
IF(#REF!+BJ126=2023,
IF(#REF!=1,"23-24/1",
IF(#REF!=2,"23-24/2",
IF(#REF!=3,"23-24/3",
IF(#REF!=4,"24-25/1",
IF(#REF!=5,"24-25/2",
IF(#REF!=6,"24-25/3","Hata13")))))),
))))))))))))))
)</f>
        <v>#REF!</v>
      </c>
      <c r="G126" s="15"/>
      <c r="H126" s="14" t="s">
        <v>270</v>
      </c>
      <c r="I126" s="14">
        <v>54719</v>
      </c>
      <c r="J126" s="14" t="s">
        <v>271</v>
      </c>
      <c r="S126" s="16">
        <v>4</v>
      </c>
      <c r="T126" s="14">
        <f>VLOOKUP($S126,[1]sistem!$I$3:$L$10,2,FALSE)</f>
        <v>0</v>
      </c>
      <c r="U126" s="14">
        <f>VLOOKUP($S126,[1]sistem!$I$3:$L$10,3,FALSE)</f>
        <v>1</v>
      </c>
      <c r="V126" s="14">
        <f>VLOOKUP($S126,[1]sistem!$I$3:$L$10,4,FALSE)</f>
        <v>1</v>
      </c>
      <c r="W126" s="14" t="e">
        <f>VLOOKUP($BB126,[1]sistem!$I$13:$L$14,2,FALSE)*#REF!</f>
        <v>#REF!</v>
      </c>
      <c r="X126" s="14" t="e">
        <f>VLOOKUP($BB126,[1]sistem!$I$13:$L$14,3,FALSE)*#REF!</f>
        <v>#REF!</v>
      </c>
      <c r="Y126" s="14" t="e">
        <f>VLOOKUP($BB126,[1]sistem!$I$13:$L$14,4,FALSE)*#REF!</f>
        <v>#REF!</v>
      </c>
      <c r="Z126" s="14" t="e">
        <f t="shared" si="13"/>
        <v>#REF!</v>
      </c>
      <c r="AA126" s="14" t="e">
        <f t="shared" si="13"/>
        <v>#REF!</v>
      </c>
      <c r="AB126" s="14" t="e">
        <f t="shared" si="13"/>
        <v>#REF!</v>
      </c>
      <c r="AC126" s="14" t="e">
        <f t="shared" si="14"/>
        <v>#REF!</v>
      </c>
      <c r="AD126" s="14">
        <f>VLOOKUP(BB126,[1]sistem!$I$18:$J$19,2,FALSE)</f>
        <v>14</v>
      </c>
      <c r="AE126" s="14">
        <v>0.25</v>
      </c>
      <c r="AF126" s="14">
        <f>VLOOKUP($S126,[1]sistem!$I$3:$M$10,5,FALSE)</f>
        <v>1</v>
      </c>
      <c r="AG126" s="14">
        <v>4</v>
      </c>
      <c r="AI126" s="14">
        <f>AG126*AM126</f>
        <v>56</v>
      </c>
      <c r="AJ126" s="14">
        <f>VLOOKUP($S126,[1]sistem!$I$3:$N$10,6,FALSE)</f>
        <v>2</v>
      </c>
      <c r="AK126" s="14">
        <v>2</v>
      </c>
      <c r="AL126" s="14">
        <f t="shared" si="15"/>
        <v>4</v>
      </c>
      <c r="AM126" s="14">
        <f>VLOOKUP($BB126,[1]sistem!$I$18:$K$19,3,FALSE)</f>
        <v>14</v>
      </c>
      <c r="AN126" s="14" t="e">
        <f>AM126*#REF!</f>
        <v>#REF!</v>
      </c>
      <c r="AO126" s="14" t="e">
        <f t="shared" si="16"/>
        <v>#REF!</v>
      </c>
      <c r="AP126" s="14">
        <f t="shared" si="27"/>
        <v>25</v>
      </c>
      <c r="AQ126" s="14" t="e">
        <f t="shared" si="18"/>
        <v>#REF!</v>
      </c>
      <c r="AR126" s="14" t="e">
        <f>ROUND(AQ126-#REF!,0)</f>
        <v>#REF!</v>
      </c>
      <c r="AS126" s="14">
        <f>IF(BB126="s",IF(S126=0,0,
IF(S126=1,#REF!*4*4,
IF(S126=2,0,
IF(S126=3,#REF!*4*2,
IF(S126=4,0,
IF(S126=5,0,
IF(S126=6,0,
IF(S126=7,0)))))))),
IF(BB126="t",
IF(S126=0,0,
IF(S126=1,#REF!*4*4*0.8,
IF(S126=2,0,
IF(S126=3,#REF!*4*2*0.8,
IF(S126=4,0,
IF(S126=5,0,
IF(S126=6,0,
IF(S126=7,0))))))))))</f>
        <v>0</v>
      </c>
      <c r="AT126" s="14" t="e">
        <f>IF(BB126="s",
IF(S126=0,0,
IF(S126=1,0,
IF(S126=2,#REF!*4*2,
IF(S126=3,#REF!*4,
IF(S126=4,#REF!*4,
IF(S126=5,0,
IF(S126=6,0,
IF(S126=7,#REF!*4)))))))),
IF(BB126="t",
IF(S126=0,0,
IF(S126=1,0,
IF(S126=2,#REF!*4*2*0.8,
IF(S126=3,#REF!*4*0.8,
IF(S126=4,#REF!*4*0.8,
IF(S126=5,0,
IF(S126=6,0,
IF(S126=7,#REF!*4))))))))))</f>
        <v>#REF!</v>
      </c>
      <c r="AU126" s="14" t="e">
        <f>IF(BB126="s",
IF(S126=0,0,
IF(S126=1,#REF!*2,
IF(S126=2,#REF!*2,
IF(S126=3,#REF!*2,
IF(S126=4,#REF!*2,
IF(S126=5,#REF!*2,
IF(S126=6,#REF!*2,
IF(S126=7,#REF!*2)))))))),
IF(BB126="t",
IF(S126=0,#REF!*2*0.8,
IF(S126=1,#REF!*2*0.8,
IF(S126=2,#REF!*2*0.8,
IF(S126=3,#REF!*2*0.8,
IF(S126=4,#REF!*2*0.8,
IF(S126=5,#REF!*2*0.8,
IF(S126=6,#REF!*1*0.8,
IF(S126=7,#REF!*2))))))))))</f>
        <v>#REF!</v>
      </c>
      <c r="AV126" s="14" t="e">
        <f t="shared" si="19"/>
        <v>#REF!</v>
      </c>
      <c r="AW126" s="14" t="e">
        <f>IF(BB126="s",
IF(S126=0,0,
IF(S126=1,(14-2)*(#REF!+#REF!)/4*4,
IF(S126=2,(14-2)*(#REF!+#REF!)/4*2,
IF(S126=3,(14-2)*(#REF!+#REF!)/4*3,
IF(S126=4,(14-2)*(#REF!+#REF!)/4,
IF(S126=5,(14-2)*#REF!/4,
IF(S126=6,0,
IF(S126=7,(14)*#REF!)))))))),
IF(BB126="t",
IF(S126=0,0,
IF(S126=1,(11-2)*(#REF!+#REF!)/4*4,
IF(S126=2,(11-2)*(#REF!+#REF!)/4*2,
IF(S126=3,(11-2)*(#REF!+#REF!)/4*3,
IF(S126=4,(11-2)*(#REF!+#REF!)/4,
IF(S126=5,(11-2)*#REF!/4,
IF(S126=6,0,
IF(S126=7,(11)*#REF!))))))))))</f>
        <v>#REF!</v>
      </c>
      <c r="AX126" s="14" t="e">
        <f t="shared" si="20"/>
        <v>#REF!</v>
      </c>
      <c r="AY126" s="14">
        <f t="shared" si="21"/>
        <v>8</v>
      </c>
      <c r="AZ126" s="14">
        <f t="shared" si="22"/>
        <v>4</v>
      </c>
      <c r="BA126" s="14" t="e">
        <f t="shared" si="23"/>
        <v>#REF!</v>
      </c>
      <c r="BB126" s="14" t="s">
        <v>87</v>
      </c>
      <c r="BC126" s="14" t="e">
        <f>IF(BI126="A",0,IF(BB126="s",14*#REF!,IF(BB126="T",11*#REF!,"HATA")))</f>
        <v>#REF!</v>
      </c>
      <c r="BD126" s="14" t="e">
        <f t="shared" si="24"/>
        <v>#REF!</v>
      </c>
      <c r="BE126" s="14" t="e">
        <f t="shared" si="25"/>
        <v>#REF!</v>
      </c>
      <c r="BF126" s="14" t="e">
        <f>IF(BE126-#REF!=0,"DOĞRU","YANLIŞ")</f>
        <v>#REF!</v>
      </c>
      <c r="BG126" s="14" t="e">
        <f>#REF!-BE126</f>
        <v>#REF!</v>
      </c>
      <c r="BH126" s="14">
        <v>0</v>
      </c>
      <c r="BJ126" s="14">
        <v>0</v>
      </c>
      <c r="BL126" s="14">
        <v>4</v>
      </c>
      <c r="BN126" s="5" t="e">
        <f>#REF!*14</f>
        <v>#REF!</v>
      </c>
      <c r="BO126" s="6"/>
      <c r="BP126" s="7"/>
      <c r="BQ126" s="8"/>
      <c r="BR126" s="8"/>
      <c r="BS126" s="8"/>
      <c r="BT126" s="8"/>
      <c r="BU126" s="8"/>
      <c r="BV126" s="9"/>
      <c r="BW126" s="10"/>
      <c r="BX126" s="11"/>
      <c r="CE126" s="8"/>
      <c r="CF126" s="17"/>
      <c r="CG126" s="17"/>
      <c r="CH126" s="17"/>
      <c r="CI126" s="17"/>
    </row>
    <row r="127" spans="1:87" hidden="1" x14ac:dyDescent="0.25">
      <c r="A127" s="14" t="s">
        <v>91</v>
      </c>
      <c r="B127" s="14" t="s">
        <v>92</v>
      </c>
      <c r="C127" s="14" t="s">
        <v>92</v>
      </c>
      <c r="D127" s="15" t="s">
        <v>90</v>
      </c>
      <c r="E127" s="15" t="s">
        <v>90</v>
      </c>
      <c r="F127" s="15" t="e">
        <f>IF(BB127="S",
IF(#REF!+BJ127=2012,
IF(#REF!=1,"12-13/1",
IF(#REF!=2,"12-13/2",
IF(#REF!=3,"13-14/1",
IF(#REF!=4,"13-14/2","Hata1")))),
IF(#REF!+BJ127=2013,
IF(#REF!=1,"13-14/1",
IF(#REF!=2,"13-14/2",
IF(#REF!=3,"14-15/1",
IF(#REF!=4,"14-15/2","Hata2")))),
IF(#REF!+BJ127=2014,
IF(#REF!=1,"14-15/1",
IF(#REF!=2,"14-15/2",
IF(#REF!=3,"15-16/1",
IF(#REF!=4,"15-16/2","Hata3")))),
IF(#REF!+BJ127=2015,
IF(#REF!=1,"15-16/1",
IF(#REF!=2,"15-16/2",
IF(#REF!=3,"16-17/1",
IF(#REF!=4,"16-17/2","Hata4")))),
IF(#REF!+BJ127=2016,
IF(#REF!=1,"16-17/1",
IF(#REF!=2,"16-17/2",
IF(#REF!=3,"17-18/1",
IF(#REF!=4,"17-18/2","Hata5")))),
IF(#REF!+BJ127=2017,
IF(#REF!=1,"17-18/1",
IF(#REF!=2,"17-18/2",
IF(#REF!=3,"18-19/1",
IF(#REF!=4,"18-19/2","Hata6")))),
IF(#REF!+BJ127=2018,
IF(#REF!=1,"18-19/1",
IF(#REF!=2,"18-19/2",
IF(#REF!=3,"19-20/1",
IF(#REF!=4,"19-20/2","Hata7")))),
IF(#REF!+BJ127=2019,
IF(#REF!=1,"19-20/1",
IF(#REF!=2,"19-20/2",
IF(#REF!=3,"20-21/1",
IF(#REF!=4,"20-21/2","Hata8")))),
IF(#REF!+BJ127=2020,
IF(#REF!=1,"20-21/1",
IF(#REF!=2,"20-21/2",
IF(#REF!=3,"21-22/1",
IF(#REF!=4,"21-22/2","Hata9")))),
IF(#REF!+BJ127=2021,
IF(#REF!=1,"21-22/1",
IF(#REF!=2,"21-22/2",
IF(#REF!=3,"22-23/1",
IF(#REF!=4,"22-23/2","Hata10")))),
IF(#REF!+BJ127=2022,
IF(#REF!=1,"22-23/1",
IF(#REF!=2,"22-23/2",
IF(#REF!=3,"23-24/1",
IF(#REF!=4,"23-24/2","Hata11")))),
IF(#REF!+BJ127=2023,
IF(#REF!=1,"23-24/1",
IF(#REF!=2,"23-24/2",
IF(#REF!=3,"24-25/1",
IF(#REF!=4,"24-25/2","Hata12")))),
)))))))))))),
IF(BB127="T",
IF(#REF!+BJ127=2012,
IF(#REF!=1,"12-13/1",
IF(#REF!=2,"12-13/2",
IF(#REF!=3,"12-13/3",
IF(#REF!=4,"13-14/1",
IF(#REF!=5,"13-14/2",
IF(#REF!=6,"13-14/3","Hata1")))))),
IF(#REF!+BJ127=2013,
IF(#REF!=1,"13-14/1",
IF(#REF!=2,"13-14/2",
IF(#REF!=3,"13-14/3",
IF(#REF!=4,"14-15/1",
IF(#REF!=5,"14-15/2",
IF(#REF!=6,"14-15/3","Hata2")))))),
IF(#REF!+BJ127=2014,
IF(#REF!=1,"14-15/1",
IF(#REF!=2,"14-15/2",
IF(#REF!=3,"14-15/3",
IF(#REF!=4,"15-16/1",
IF(#REF!=5,"15-16/2",
IF(#REF!=6,"15-16/3","Hata3")))))),
IF(AND(#REF!+#REF!&gt;2014,#REF!+#REF!&lt;2015,BJ127=1),
IF(#REF!=0.1,"14-15/0.1",
IF(#REF!=0.2,"14-15/0.2",
IF(#REF!=0.3,"14-15/0.3","Hata4"))),
IF(#REF!+BJ127=2015,
IF(#REF!=1,"15-16/1",
IF(#REF!=2,"15-16/2",
IF(#REF!=3,"15-16/3",
IF(#REF!=4,"16-17/1",
IF(#REF!=5,"16-17/2",
IF(#REF!=6,"16-17/3","Hata5")))))),
IF(#REF!+BJ127=2016,
IF(#REF!=1,"16-17/1",
IF(#REF!=2,"16-17/2",
IF(#REF!=3,"16-17/3",
IF(#REF!=4,"17-18/1",
IF(#REF!=5,"17-18/2",
IF(#REF!=6,"17-18/3","Hata6")))))),
IF(#REF!+BJ127=2017,
IF(#REF!=1,"17-18/1",
IF(#REF!=2,"17-18/2",
IF(#REF!=3,"17-18/3",
IF(#REF!=4,"18-19/1",
IF(#REF!=5,"18-19/2",
IF(#REF!=6,"18-19/3","Hata7")))))),
IF(#REF!+BJ127=2018,
IF(#REF!=1,"18-19/1",
IF(#REF!=2,"18-19/2",
IF(#REF!=3,"18-19/3",
IF(#REF!=4,"19-20/1",
IF(#REF!=5," 19-20/2",
IF(#REF!=6,"19-20/3","Hata8")))))),
IF(#REF!+BJ127=2019,
IF(#REF!=1,"19-20/1",
IF(#REF!=2,"19-20/2",
IF(#REF!=3,"19-20/3",
IF(#REF!=4,"20-21/1",
IF(#REF!=5,"20-21/2",
IF(#REF!=6,"20-21/3","Hata9")))))),
IF(#REF!+BJ127=2020,
IF(#REF!=1,"20-21/1",
IF(#REF!=2,"20-21/2",
IF(#REF!=3,"20-21/3",
IF(#REF!=4,"21-22/1",
IF(#REF!=5,"21-22/2",
IF(#REF!=6,"21-22/3","Hata10")))))),
IF(#REF!+BJ127=2021,
IF(#REF!=1,"21-22/1",
IF(#REF!=2,"21-22/2",
IF(#REF!=3,"21-22/3",
IF(#REF!=4,"22-23/1",
IF(#REF!=5,"22-23/2",
IF(#REF!=6,"22-23/3","Hata11")))))),
IF(#REF!+BJ127=2022,
IF(#REF!=1,"22-23/1",
IF(#REF!=2,"22-23/2",
IF(#REF!=3,"22-23/3",
IF(#REF!=4,"23-24/1",
IF(#REF!=5,"23-24/2",
IF(#REF!=6,"23-24/3","Hata12")))))),
IF(#REF!+BJ127=2023,
IF(#REF!=1,"23-24/1",
IF(#REF!=2,"23-24/2",
IF(#REF!=3,"23-24/3",
IF(#REF!=4,"24-25/1",
IF(#REF!=5,"24-25/2",
IF(#REF!=6,"24-25/3","Hata13")))))),
))))))))))))))
)</f>
        <v>#REF!</v>
      </c>
      <c r="G127" s="15"/>
      <c r="H127" s="14" t="s">
        <v>270</v>
      </c>
      <c r="I127" s="14">
        <v>54719</v>
      </c>
      <c r="J127" s="14" t="s">
        <v>271</v>
      </c>
      <c r="L127" s="14">
        <v>4358</v>
      </c>
      <c r="S127" s="16">
        <v>0</v>
      </c>
      <c r="T127" s="14">
        <f>VLOOKUP($S127,[1]sistem!$I$3:$L$10,2,FALSE)</f>
        <v>0</v>
      </c>
      <c r="U127" s="14">
        <f>VLOOKUP($S127,[1]sistem!$I$3:$L$10,3,FALSE)</f>
        <v>0</v>
      </c>
      <c r="V127" s="14">
        <f>VLOOKUP($S127,[1]sistem!$I$3:$L$10,4,FALSE)</f>
        <v>0</v>
      </c>
      <c r="W127" s="14" t="e">
        <f>VLOOKUP($BB127,[1]sistem!$I$13:$L$14,2,FALSE)*#REF!</f>
        <v>#REF!</v>
      </c>
      <c r="X127" s="14" t="e">
        <f>VLOOKUP($BB127,[1]sistem!$I$13:$L$14,3,FALSE)*#REF!</f>
        <v>#REF!</v>
      </c>
      <c r="Y127" s="14" t="e">
        <f>VLOOKUP($BB127,[1]sistem!$I$13:$L$14,4,FALSE)*#REF!</f>
        <v>#REF!</v>
      </c>
      <c r="Z127" s="14" t="e">
        <f t="shared" si="13"/>
        <v>#REF!</v>
      </c>
      <c r="AA127" s="14" t="e">
        <f t="shared" si="13"/>
        <v>#REF!</v>
      </c>
      <c r="AB127" s="14" t="e">
        <f t="shared" si="13"/>
        <v>#REF!</v>
      </c>
      <c r="AC127" s="14" t="e">
        <f t="shared" si="14"/>
        <v>#REF!</v>
      </c>
      <c r="AD127" s="14">
        <f>VLOOKUP(BB127,[1]sistem!$I$18:$J$19,2,FALSE)</f>
        <v>11</v>
      </c>
      <c r="AE127" s="14">
        <v>0.25</v>
      </c>
      <c r="AF127" s="14">
        <f>VLOOKUP($S127,[1]sistem!$I$3:$M$10,5,FALSE)</f>
        <v>0</v>
      </c>
      <c r="AI127" s="14" t="e">
        <f>(#REF!+#REF!)*AD127</f>
        <v>#REF!</v>
      </c>
      <c r="AJ127" s="14">
        <f>VLOOKUP($S127,[1]sistem!$I$3:$N$10,6,FALSE)</f>
        <v>0</v>
      </c>
      <c r="AK127" s="14">
        <v>2</v>
      </c>
      <c r="AL127" s="14">
        <f t="shared" si="15"/>
        <v>0</v>
      </c>
      <c r="AM127" s="14">
        <f>VLOOKUP($BB127,[1]sistem!$I$18:$K$19,3,FALSE)</f>
        <v>11</v>
      </c>
      <c r="AN127" s="14" t="e">
        <f>AM127*#REF!</f>
        <v>#REF!</v>
      </c>
      <c r="AO127" s="14" t="e">
        <f t="shared" si="16"/>
        <v>#REF!</v>
      </c>
      <c r="AP127" s="14">
        <f t="shared" si="27"/>
        <v>25</v>
      </c>
      <c r="AQ127" s="14" t="e">
        <f t="shared" si="18"/>
        <v>#REF!</v>
      </c>
      <c r="AR127" s="14" t="e">
        <f>ROUND(AQ127-#REF!,0)</f>
        <v>#REF!</v>
      </c>
      <c r="AS127" s="14">
        <f>IF(BB127="s",IF(S127=0,0,
IF(S127=1,#REF!*4*4,
IF(S127=2,0,
IF(S127=3,#REF!*4*2,
IF(S127=4,0,
IF(S127=5,0,
IF(S127=6,0,
IF(S127=7,0)))))))),
IF(BB127="t",
IF(S127=0,0,
IF(S127=1,#REF!*4*4*0.8,
IF(S127=2,0,
IF(S127=3,#REF!*4*2*0.8,
IF(S127=4,0,
IF(S127=5,0,
IF(S127=6,0,
IF(S127=7,0))))))))))</f>
        <v>0</v>
      </c>
      <c r="AT127" s="14">
        <f>IF(BB127="s",
IF(S127=0,0,
IF(S127=1,0,
IF(S127=2,#REF!*4*2,
IF(S127=3,#REF!*4,
IF(S127=4,#REF!*4,
IF(S127=5,0,
IF(S127=6,0,
IF(S127=7,#REF!*4)))))))),
IF(BB127="t",
IF(S127=0,0,
IF(S127=1,0,
IF(S127=2,#REF!*4*2*0.8,
IF(S127=3,#REF!*4*0.8,
IF(S127=4,#REF!*4*0.8,
IF(S127=5,0,
IF(S127=6,0,
IF(S127=7,#REF!*4))))))))))</f>
        <v>0</v>
      </c>
      <c r="AU127" s="14" t="e">
        <f>IF(BB127="s",
IF(S127=0,0,
IF(S127=1,#REF!*2,
IF(S127=2,#REF!*2,
IF(S127=3,#REF!*2,
IF(S127=4,#REF!*2,
IF(S127=5,#REF!*2,
IF(S127=6,#REF!*2,
IF(S127=7,#REF!*2)))))))),
IF(BB127="t",
IF(S127=0,#REF!*2*0.8,
IF(S127=1,#REF!*2*0.8,
IF(S127=2,#REF!*2*0.8,
IF(S127=3,#REF!*2*0.8,
IF(S127=4,#REF!*2*0.8,
IF(S127=5,#REF!*2*0.8,
IF(S127=6,#REF!*1*0.8,
IF(S127=7,#REF!*2))))))))))</f>
        <v>#REF!</v>
      </c>
      <c r="AV127" s="14" t="e">
        <f t="shared" si="19"/>
        <v>#REF!</v>
      </c>
      <c r="AW127" s="14">
        <f>IF(BB127="s",
IF(S127=0,0,
IF(S127=1,(14-2)*(#REF!+#REF!)/4*4,
IF(S127=2,(14-2)*(#REF!+#REF!)/4*2,
IF(S127=3,(14-2)*(#REF!+#REF!)/4*3,
IF(S127=4,(14-2)*(#REF!+#REF!)/4,
IF(S127=5,(14-2)*#REF!/4,
IF(S127=6,0,
IF(S127=7,(14)*#REF!)))))))),
IF(BB127="t",
IF(S127=0,0,
IF(S127=1,(11-2)*(#REF!+#REF!)/4*4,
IF(S127=2,(11-2)*(#REF!+#REF!)/4*2,
IF(S127=3,(11-2)*(#REF!+#REF!)/4*3,
IF(S127=4,(11-2)*(#REF!+#REF!)/4,
IF(S127=5,(11-2)*#REF!/4,
IF(S127=6,0,
IF(S127=7,(11)*#REF!))))))))))</f>
        <v>0</v>
      </c>
      <c r="AX127" s="14" t="e">
        <f t="shared" si="20"/>
        <v>#REF!</v>
      </c>
      <c r="AY127" s="14">
        <f t="shared" si="21"/>
        <v>0</v>
      </c>
      <c r="AZ127" s="14">
        <f t="shared" si="22"/>
        <v>0</v>
      </c>
      <c r="BA127" s="14" t="e">
        <f t="shared" si="23"/>
        <v>#REF!</v>
      </c>
      <c r="BB127" s="14" t="s">
        <v>186</v>
      </c>
      <c r="BC127" s="14" t="e">
        <f>IF(BI127="A",0,IF(BB127="s",14*#REF!,IF(BB127="T",11*#REF!,"HATA")))</f>
        <v>#REF!</v>
      </c>
      <c r="BD127" s="14" t="e">
        <f t="shared" si="24"/>
        <v>#REF!</v>
      </c>
      <c r="BE127" s="14" t="e">
        <f t="shared" si="25"/>
        <v>#REF!</v>
      </c>
      <c r="BF127" s="14" t="e">
        <f>IF(BE127-#REF!=0,"DOĞRU","YANLIŞ")</f>
        <v>#REF!</v>
      </c>
      <c r="BG127" s="14" t="e">
        <f>#REF!-BE127</f>
        <v>#REF!</v>
      </c>
      <c r="BH127" s="14">
        <v>0</v>
      </c>
      <c r="BJ127" s="14">
        <v>0</v>
      </c>
      <c r="BL127" s="14">
        <v>0</v>
      </c>
      <c r="BN127" s="5" t="e">
        <f>#REF!*14</f>
        <v>#REF!</v>
      </c>
      <c r="BO127" s="6"/>
      <c r="BP127" s="7"/>
      <c r="BQ127" s="8"/>
      <c r="BR127" s="8"/>
      <c r="BS127" s="8"/>
      <c r="BT127" s="8"/>
      <c r="BU127" s="8"/>
      <c r="BV127" s="9"/>
      <c r="BW127" s="10"/>
      <c r="BX127" s="11"/>
      <c r="CE127" s="8"/>
      <c r="CF127" s="17"/>
      <c r="CG127" s="17"/>
      <c r="CH127" s="17"/>
      <c r="CI127" s="17"/>
    </row>
    <row r="128" spans="1:87" hidden="1" x14ac:dyDescent="0.25">
      <c r="A128" s="14" t="s">
        <v>96</v>
      </c>
      <c r="B128" s="14" t="s">
        <v>97</v>
      </c>
      <c r="C128" s="14" t="s">
        <v>97</v>
      </c>
      <c r="D128" s="15" t="s">
        <v>90</v>
      </c>
      <c r="E128" s="15" t="s">
        <v>90</v>
      </c>
      <c r="F128" s="15" t="e">
        <f>IF(BB128="S",
IF(#REF!+BJ128=2012,
IF(#REF!=1,"12-13/1",
IF(#REF!=2,"12-13/2",
IF(#REF!=3,"13-14/1",
IF(#REF!=4,"13-14/2","Hata1")))),
IF(#REF!+BJ128=2013,
IF(#REF!=1,"13-14/1",
IF(#REF!=2,"13-14/2",
IF(#REF!=3,"14-15/1",
IF(#REF!=4,"14-15/2","Hata2")))),
IF(#REF!+BJ128=2014,
IF(#REF!=1,"14-15/1",
IF(#REF!=2,"14-15/2",
IF(#REF!=3,"15-16/1",
IF(#REF!=4,"15-16/2","Hata3")))),
IF(#REF!+BJ128=2015,
IF(#REF!=1,"15-16/1",
IF(#REF!=2,"15-16/2",
IF(#REF!=3,"16-17/1",
IF(#REF!=4,"16-17/2","Hata4")))),
IF(#REF!+BJ128=2016,
IF(#REF!=1,"16-17/1",
IF(#REF!=2,"16-17/2",
IF(#REF!=3,"17-18/1",
IF(#REF!=4,"17-18/2","Hata5")))),
IF(#REF!+BJ128=2017,
IF(#REF!=1,"17-18/1",
IF(#REF!=2,"17-18/2",
IF(#REF!=3,"18-19/1",
IF(#REF!=4,"18-19/2","Hata6")))),
IF(#REF!+BJ128=2018,
IF(#REF!=1,"18-19/1",
IF(#REF!=2,"18-19/2",
IF(#REF!=3,"19-20/1",
IF(#REF!=4,"19-20/2","Hata7")))),
IF(#REF!+BJ128=2019,
IF(#REF!=1,"19-20/1",
IF(#REF!=2,"19-20/2",
IF(#REF!=3,"20-21/1",
IF(#REF!=4,"20-21/2","Hata8")))),
IF(#REF!+BJ128=2020,
IF(#REF!=1,"20-21/1",
IF(#REF!=2,"20-21/2",
IF(#REF!=3,"21-22/1",
IF(#REF!=4,"21-22/2","Hata9")))),
IF(#REF!+BJ128=2021,
IF(#REF!=1,"21-22/1",
IF(#REF!=2,"21-22/2",
IF(#REF!=3,"22-23/1",
IF(#REF!=4,"22-23/2","Hata10")))),
IF(#REF!+BJ128=2022,
IF(#REF!=1,"22-23/1",
IF(#REF!=2,"22-23/2",
IF(#REF!=3,"23-24/1",
IF(#REF!=4,"23-24/2","Hata11")))),
IF(#REF!+BJ128=2023,
IF(#REF!=1,"23-24/1",
IF(#REF!=2,"23-24/2",
IF(#REF!=3,"24-25/1",
IF(#REF!=4,"24-25/2","Hata12")))),
)))))))))))),
IF(BB128="T",
IF(#REF!+BJ128=2012,
IF(#REF!=1,"12-13/1",
IF(#REF!=2,"12-13/2",
IF(#REF!=3,"12-13/3",
IF(#REF!=4,"13-14/1",
IF(#REF!=5,"13-14/2",
IF(#REF!=6,"13-14/3","Hata1")))))),
IF(#REF!+BJ128=2013,
IF(#REF!=1,"13-14/1",
IF(#REF!=2,"13-14/2",
IF(#REF!=3,"13-14/3",
IF(#REF!=4,"14-15/1",
IF(#REF!=5,"14-15/2",
IF(#REF!=6,"14-15/3","Hata2")))))),
IF(#REF!+BJ128=2014,
IF(#REF!=1,"14-15/1",
IF(#REF!=2,"14-15/2",
IF(#REF!=3,"14-15/3",
IF(#REF!=4,"15-16/1",
IF(#REF!=5,"15-16/2",
IF(#REF!=6,"15-16/3","Hata3")))))),
IF(AND(#REF!+#REF!&gt;2014,#REF!+#REF!&lt;2015,BJ128=1),
IF(#REF!=0.1,"14-15/0.1",
IF(#REF!=0.2,"14-15/0.2",
IF(#REF!=0.3,"14-15/0.3","Hata4"))),
IF(#REF!+BJ128=2015,
IF(#REF!=1,"15-16/1",
IF(#REF!=2,"15-16/2",
IF(#REF!=3,"15-16/3",
IF(#REF!=4,"16-17/1",
IF(#REF!=5,"16-17/2",
IF(#REF!=6,"16-17/3","Hata5")))))),
IF(#REF!+BJ128=2016,
IF(#REF!=1,"16-17/1",
IF(#REF!=2,"16-17/2",
IF(#REF!=3,"16-17/3",
IF(#REF!=4,"17-18/1",
IF(#REF!=5,"17-18/2",
IF(#REF!=6,"17-18/3","Hata6")))))),
IF(#REF!+BJ128=2017,
IF(#REF!=1,"17-18/1",
IF(#REF!=2,"17-18/2",
IF(#REF!=3,"17-18/3",
IF(#REF!=4,"18-19/1",
IF(#REF!=5,"18-19/2",
IF(#REF!=6,"18-19/3","Hata7")))))),
IF(#REF!+BJ128=2018,
IF(#REF!=1,"18-19/1",
IF(#REF!=2,"18-19/2",
IF(#REF!=3,"18-19/3",
IF(#REF!=4,"19-20/1",
IF(#REF!=5," 19-20/2",
IF(#REF!=6,"19-20/3","Hata8")))))),
IF(#REF!+BJ128=2019,
IF(#REF!=1,"19-20/1",
IF(#REF!=2,"19-20/2",
IF(#REF!=3,"19-20/3",
IF(#REF!=4,"20-21/1",
IF(#REF!=5,"20-21/2",
IF(#REF!=6,"20-21/3","Hata9")))))),
IF(#REF!+BJ128=2020,
IF(#REF!=1,"20-21/1",
IF(#REF!=2,"20-21/2",
IF(#REF!=3,"20-21/3",
IF(#REF!=4,"21-22/1",
IF(#REF!=5,"21-22/2",
IF(#REF!=6,"21-22/3","Hata10")))))),
IF(#REF!+BJ128=2021,
IF(#REF!=1,"21-22/1",
IF(#REF!=2,"21-22/2",
IF(#REF!=3,"21-22/3",
IF(#REF!=4,"22-23/1",
IF(#REF!=5,"22-23/2",
IF(#REF!=6,"22-23/3","Hata11")))))),
IF(#REF!+BJ128=2022,
IF(#REF!=1,"22-23/1",
IF(#REF!=2,"22-23/2",
IF(#REF!=3,"22-23/3",
IF(#REF!=4,"23-24/1",
IF(#REF!=5,"23-24/2",
IF(#REF!=6,"23-24/3","Hata12")))))),
IF(#REF!+BJ128=2023,
IF(#REF!=1,"23-24/1",
IF(#REF!=2,"23-24/2",
IF(#REF!=3,"23-24/3",
IF(#REF!=4,"24-25/1",
IF(#REF!=5,"24-25/2",
IF(#REF!=6,"24-25/3","Hata13")))))),
))))))))))))))
)</f>
        <v>#REF!</v>
      </c>
      <c r="G128" s="15"/>
      <c r="H128" s="14" t="s">
        <v>270</v>
      </c>
      <c r="I128" s="14">
        <v>54768</v>
      </c>
      <c r="J128" s="14" t="s">
        <v>271</v>
      </c>
      <c r="Q128" s="14" t="s">
        <v>98</v>
      </c>
      <c r="R128" s="14" t="s">
        <v>98</v>
      </c>
      <c r="S128" s="16">
        <v>0</v>
      </c>
      <c r="T128" s="14">
        <f>VLOOKUP($S128,[1]sistem!$I$3:$L$10,2,FALSE)</f>
        <v>0</v>
      </c>
      <c r="U128" s="14">
        <f>VLOOKUP($S128,[1]sistem!$I$3:$L$10,3,FALSE)</f>
        <v>0</v>
      </c>
      <c r="V128" s="14">
        <f>VLOOKUP($S128,[1]sistem!$I$3:$L$10,4,FALSE)</f>
        <v>0</v>
      </c>
      <c r="W128" s="14" t="e">
        <f>VLOOKUP($BB128,[1]sistem!$I$13:$L$14,2,FALSE)*#REF!</f>
        <v>#REF!</v>
      </c>
      <c r="X128" s="14" t="e">
        <f>VLOOKUP($BB128,[1]sistem!$I$13:$L$14,3,FALSE)*#REF!</f>
        <v>#REF!</v>
      </c>
      <c r="Y128" s="14" t="e">
        <f>VLOOKUP($BB128,[1]sistem!$I$13:$L$14,4,FALSE)*#REF!</f>
        <v>#REF!</v>
      </c>
      <c r="Z128" s="14" t="e">
        <f t="shared" si="13"/>
        <v>#REF!</v>
      </c>
      <c r="AA128" s="14" t="e">
        <f t="shared" si="13"/>
        <v>#REF!</v>
      </c>
      <c r="AB128" s="14" t="e">
        <f t="shared" si="13"/>
        <v>#REF!</v>
      </c>
      <c r="AC128" s="14" t="e">
        <f t="shared" si="14"/>
        <v>#REF!</v>
      </c>
      <c r="AD128" s="14">
        <f>VLOOKUP(BB128,[1]sistem!$I$18:$J$19,2,FALSE)</f>
        <v>14</v>
      </c>
      <c r="AE128" s="14">
        <v>0.25</v>
      </c>
      <c r="AF128" s="14">
        <f>VLOOKUP($S128,[1]sistem!$I$3:$M$10,5,FALSE)</f>
        <v>0</v>
      </c>
      <c r="AI128" s="14" t="e">
        <f>(#REF!+#REF!)*AD128</f>
        <v>#REF!</v>
      </c>
      <c r="AJ128" s="14">
        <f>VLOOKUP($S128,[1]sistem!$I$3:$N$10,6,FALSE)</f>
        <v>0</v>
      </c>
      <c r="AK128" s="14">
        <v>2</v>
      </c>
      <c r="AL128" s="14">
        <f t="shared" si="15"/>
        <v>0</v>
      </c>
      <c r="AM128" s="14">
        <f>VLOOKUP($BB128,[1]sistem!$I$18:$K$19,3,FALSE)</f>
        <v>14</v>
      </c>
      <c r="AN128" s="14" t="e">
        <f>AM128*#REF!</f>
        <v>#REF!</v>
      </c>
      <c r="AO128" s="14" t="e">
        <f t="shared" si="16"/>
        <v>#REF!</v>
      </c>
      <c r="AP128" s="14">
        <f t="shared" si="27"/>
        <v>25</v>
      </c>
      <c r="AQ128" s="14" t="e">
        <f t="shared" si="18"/>
        <v>#REF!</v>
      </c>
      <c r="AR128" s="14" t="e">
        <f>ROUND(AQ128-#REF!,0)</f>
        <v>#REF!</v>
      </c>
      <c r="AS128" s="14">
        <f>IF(BB128="s",IF(S128=0,0,
IF(S128=1,#REF!*4*4,
IF(S128=2,0,
IF(S128=3,#REF!*4*2,
IF(S128=4,0,
IF(S128=5,0,
IF(S128=6,0,
IF(S128=7,0)))))))),
IF(BB128="t",
IF(S128=0,0,
IF(S128=1,#REF!*4*4*0.8,
IF(S128=2,0,
IF(S128=3,#REF!*4*2*0.8,
IF(S128=4,0,
IF(S128=5,0,
IF(S128=6,0,
IF(S128=7,0))))))))))</f>
        <v>0</v>
      </c>
      <c r="AT128" s="14">
        <f>IF(BB128="s",
IF(S128=0,0,
IF(S128=1,0,
IF(S128=2,#REF!*4*2,
IF(S128=3,#REF!*4,
IF(S128=4,#REF!*4,
IF(S128=5,0,
IF(S128=6,0,
IF(S128=7,#REF!*4)))))))),
IF(BB128="t",
IF(S128=0,0,
IF(S128=1,0,
IF(S128=2,#REF!*4*2*0.8,
IF(S128=3,#REF!*4*0.8,
IF(S128=4,#REF!*4*0.8,
IF(S128=5,0,
IF(S128=6,0,
IF(S128=7,#REF!*4))))))))))</f>
        <v>0</v>
      </c>
      <c r="AU128" s="14">
        <f>IF(BB128="s",
IF(S128=0,0,
IF(S128=1,#REF!*2,
IF(S128=2,#REF!*2,
IF(S128=3,#REF!*2,
IF(S128=4,#REF!*2,
IF(S128=5,#REF!*2,
IF(S128=6,#REF!*2,
IF(S128=7,#REF!*2)))))))),
IF(BB128="t",
IF(S128=0,#REF!*2*0.8,
IF(S128=1,#REF!*2*0.8,
IF(S128=2,#REF!*2*0.8,
IF(S128=3,#REF!*2*0.8,
IF(S128=4,#REF!*2*0.8,
IF(S128=5,#REF!*2*0.8,
IF(S128=6,#REF!*1*0.8,
IF(S128=7,#REF!*2))))))))))</f>
        <v>0</v>
      </c>
      <c r="AV128" s="14" t="e">
        <f t="shared" si="19"/>
        <v>#REF!</v>
      </c>
      <c r="AW128" s="14">
        <f>IF(BB128="s",
IF(S128=0,0,
IF(S128=1,(14-2)*(#REF!+#REF!)/4*4,
IF(S128=2,(14-2)*(#REF!+#REF!)/4*2,
IF(S128=3,(14-2)*(#REF!+#REF!)/4*3,
IF(S128=4,(14-2)*(#REF!+#REF!)/4,
IF(S128=5,(14-2)*#REF!/4,
IF(S128=6,0,
IF(S128=7,(14)*#REF!)))))))),
IF(BB128="t",
IF(S128=0,0,
IF(S128=1,(11-2)*(#REF!+#REF!)/4*4,
IF(S128=2,(11-2)*(#REF!+#REF!)/4*2,
IF(S128=3,(11-2)*(#REF!+#REF!)/4*3,
IF(S128=4,(11-2)*(#REF!+#REF!)/4,
IF(S128=5,(11-2)*#REF!/4,
IF(S128=6,0,
IF(S128=7,(11)*#REF!))))))))))</f>
        <v>0</v>
      </c>
      <c r="AX128" s="14" t="e">
        <f t="shared" si="20"/>
        <v>#REF!</v>
      </c>
      <c r="AY128" s="14">
        <f t="shared" si="21"/>
        <v>0</v>
      </c>
      <c r="AZ128" s="14">
        <f t="shared" si="22"/>
        <v>0</v>
      </c>
      <c r="BA128" s="14">
        <f t="shared" si="23"/>
        <v>0</v>
      </c>
      <c r="BB128" s="14" t="s">
        <v>87</v>
      </c>
      <c r="BC128" s="14" t="e">
        <f>IF(BI128="A",0,IF(BB128="s",14*#REF!,IF(BB128="T",11*#REF!,"HATA")))</f>
        <v>#REF!</v>
      </c>
      <c r="BD128" s="14" t="e">
        <f t="shared" si="24"/>
        <v>#REF!</v>
      </c>
      <c r="BE128" s="14" t="e">
        <f t="shared" si="25"/>
        <v>#REF!</v>
      </c>
      <c r="BF128" s="14" t="e">
        <f>IF(BE128-#REF!=0,"DOĞRU","YANLIŞ")</f>
        <v>#REF!</v>
      </c>
      <c r="BG128" s="14" t="e">
        <f>#REF!-BE128</f>
        <v>#REF!</v>
      </c>
      <c r="BH128" s="14">
        <v>0</v>
      </c>
      <c r="BJ128" s="14">
        <v>0</v>
      </c>
      <c r="BL128" s="14">
        <v>0</v>
      </c>
      <c r="BN128" s="5" t="e">
        <f>#REF!*14</f>
        <v>#REF!</v>
      </c>
      <c r="BO128" s="6"/>
      <c r="BP128" s="7"/>
      <c r="BQ128" s="8"/>
      <c r="BR128" s="8"/>
      <c r="BS128" s="8"/>
      <c r="BT128" s="8"/>
      <c r="BU128" s="8"/>
      <c r="BV128" s="9"/>
      <c r="BW128" s="10"/>
      <c r="BX128" s="11"/>
      <c r="CE128" s="8"/>
      <c r="CF128" s="17"/>
      <c r="CG128" s="17"/>
      <c r="CH128" s="17"/>
      <c r="CI128" s="17"/>
    </row>
    <row r="129" spans="1:87" hidden="1" x14ac:dyDescent="0.25">
      <c r="A129" s="14" t="s">
        <v>286</v>
      </c>
      <c r="B129" s="14" t="s">
        <v>287</v>
      </c>
      <c r="C129" s="14" t="s">
        <v>287</v>
      </c>
      <c r="D129" s="15" t="s">
        <v>90</v>
      </c>
      <c r="E129" s="15" t="s">
        <v>90</v>
      </c>
      <c r="F129" s="15" t="e">
        <f>IF(BB129="S",
IF(#REF!+BJ129=2012,
IF(#REF!=1,"12-13/1",
IF(#REF!=2,"12-13/2",
IF(#REF!=3,"13-14/1",
IF(#REF!=4,"13-14/2","Hata1")))),
IF(#REF!+BJ129=2013,
IF(#REF!=1,"13-14/1",
IF(#REF!=2,"13-14/2",
IF(#REF!=3,"14-15/1",
IF(#REF!=4,"14-15/2","Hata2")))),
IF(#REF!+BJ129=2014,
IF(#REF!=1,"14-15/1",
IF(#REF!=2,"14-15/2",
IF(#REF!=3,"15-16/1",
IF(#REF!=4,"15-16/2","Hata3")))),
IF(#REF!+BJ129=2015,
IF(#REF!=1,"15-16/1",
IF(#REF!=2,"15-16/2",
IF(#REF!=3,"16-17/1",
IF(#REF!=4,"16-17/2","Hata4")))),
IF(#REF!+BJ129=2016,
IF(#REF!=1,"16-17/1",
IF(#REF!=2,"16-17/2",
IF(#REF!=3,"17-18/1",
IF(#REF!=4,"17-18/2","Hata5")))),
IF(#REF!+BJ129=2017,
IF(#REF!=1,"17-18/1",
IF(#REF!=2,"17-18/2",
IF(#REF!=3,"18-19/1",
IF(#REF!=4,"18-19/2","Hata6")))),
IF(#REF!+BJ129=2018,
IF(#REF!=1,"18-19/1",
IF(#REF!=2,"18-19/2",
IF(#REF!=3,"19-20/1",
IF(#REF!=4,"19-20/2","Hata7")))),
IF(#REF!+BJ129=2019,
IF(#REF!=1,"19-20/1",
IF(#REF!=2,"19-20/2",
IF(#REF!=3,"20-21/1",
IF(#REF!=4,"20-21/2","Hata8")))),
IF(#REF!+BJ129=2020,
IF(#REF!=1,"20-21/1",
IF(#REF!=2,"20-21/2",
IF(#REF!=3,"21-22/1",
IF(#REF!=4,"21-22/2","Hata9")))),
IF(#REF!+BJ129=2021,
IF(#REF!=1,"21-22/1",
IF(#REF!=2,"21-22/2",
IF(#REF!=3,"22-23/1",
IF(#REF!=4,"22-23/2","Hata10")))),
IF(#REF!+BJ129=2022,
IF(#REF!=1,"22-23/1",
IF(#REF!=2,"22-23/2",
IF(#REF!=3,"23-24/1",
IF(#REF!=4,"23-24/2","Hata11")))),
IF(#REF!+BJ129=2023,
IF(#REF!=1,"23-24/1",
IF(#REF!=2,"23-24/2",
IF(#REF!=3,"24-25/1",
IF(#REF!=4,"24-25/2","Hata12")))),
)))))))))))),
IF(BB129="T",
IF(#REF!+BJ129=2012,
IF(#REF!=1,"12-13/1",
IF(#REF!=2,"12-13/2",
IF(#REF!=3,"12-13/3",
IF(#REF!=4,"13-14/1",
IF(#REF!=5,"13-14/2",
IF(#REF!=6,"13-14/3","Hata1")))))),
IF(#REF!+BJ129=2013,
IF(#REF!=1,"13-14/1",
IF(#REF!=2,"13-14/2",
IF(#REF!=3,"13-14/3",
IF(#REF!=4,"14-15/1",
IF(#REF!=5,"14-15/2",
IF(#REF!=6,"14-15/3","Hata2")))))),
IF(#REF!+BJ129=2014,
IF(#REF!=1,"14-15/1",
IF(#REF!=2,"14-15/2",
IF(#REF!=3,"14-15/3",
IF(#REF!=4,"15-16/1",
IF(#REF!=5,"15-16/2",
IF(#REF!=6,"15-16/3","Hata3")))))),
IF(AND(#REF!+#REF!&gt;2014,#REF!+#REF!&lt;2015,BJ129=1),
IF(#REF!=0.1,"14-15/0.1",
IF(#REF!=0.2,"14-15/0.2",
IF(#REF!=0.3,"14-15/0.3","Hata4"))),
IF(#REF!+BJ129=2015,
IF(#REF!=1,"15-16/1",
IF(#REF!=2,"15-16/2",
IF(#REF!=3,"15-16/3",
IF(#REF!=4,"16-17/1",
IF(#REF!=5,"16-17/2",
IF(#REF!=6,"16-17/3","Hata5")))))),
IF(#REF!+BJ129=2016,
IF(#REF!=1,"16-17/1",
IF(#REF!=2,"16-17/2",
IF(#REF!=3,"16-17/3",
IF(#REF!=4,"17-18/1",
IF(#REF!=5,"17-18/2",
IF(#REF!=6,"17-18/3","Hata6")))))),
IF(#REF!+BJ129=2017,
IF(#REF!=1,"17-18/1",
IF(#REF!=2,"17-18/2",
IF(#REF!=3,"17-18/3",
IF(#REF!=4,"18-19/1",
IF(#REF!=5,"18-19/2",
IF(#REF!=6,"18-19/3","Hata7")))))),
IF(#REF!+BJ129=2018,
IF(#REF!=1,"18-19/1",
IF(#REF!=2,"18-19/2",
IF(#REF!=3,"18-19/3",
IF(#REF!=4,"19-20/1",
IF(#REF!=5," 19-20/2",
IF(#REF!=6,"19-20/3","Hata8")))))),
IF(#REF!+BJ129=2019,
IF(#REF!=1,"19-20/1",
IF(#REF!=2,"19-20/2",
IF(#REF!=3,"19-20/3",
IF(#REF!=4,"20-21/1",
IF(#REF!=5,"20-21/2",
IF(#REF!=6,"20-21/3","Hata9")))))),
IF(#REF!+BJ129=2020,
IF(#REF!=1,"20-21/1",
IF(#REF!=2,"20-21/2",
IF(#REF!=3,"20-21/3",
IF(#REF!=4,"21-22/1",
IF(#REF!=5,"21-22/2",
IF(#REF!=6,"21-22/3","Hata10")))))),
IF(#REF!+BJ129=2021,
IF(#REF!=1,"21-22/1",
IF(#REF!=2,"21-22/2",
IF(#REF!=3,"21-22/3",
IF(#REF!=4,"22-23/1",
IF(#REF!=5,"22-23/2",
IF(#REF!=6,"22-23/3","Hata11")))))),
IF(#REF!+BJ129=2022,
IF(#REF!=1,"22-23/1",
IF(#REF!=2,"22-23/2",
IF(#REF!=3,"22-23/3",
IF(#REF!=4,"23-24/1",
IF(#REF!=5,"23-24/2",
IF(#REF!=6,"23-24/3","Hata12")))))),
IF(#REF!+BJ129=2023,
IF(#REF!=1,"23-24/1",
IF(#REF!=2,"23-24/2",
IF(#REF!=3,"23-24/3",
IF(#REF!=4,"24-25/1",
IF(#REF!=5,"24-25/2",
IF(#REF!=6,"24-25/3","Hata13")))))),
))))))))))))))
)</f>
        <v>#REF!</v>
      </c>
      <c r="G129" s="15"/>
      <c r="H129" s="14" t="s">
        <v>270</v>
      </c>
      <c r="I129" s="14">
        <v>54765</v>
      </c>
      <c r="J129" s="14" t="s">
        <v>271</v>
      </c>
      <c r="S129" s="16">
        <v>4</v>
      </c>
      <c r="T129" s="14">
        <f>VLOOKUP($S129,[1]sistem!$I$3:$L$10,2,FALSE)</f>
        <v>0</v>
      </c>
      <c r="U129" s="14">
        <f>VLOOKUP($S129,[1]sistem!$I$3:$L$10,3,FALSE)</f>
        <v>1</v>
      </c>
      <c r="V129" s="14">
        <f>VLOOKUP($S129,[1]sistem!$I$3:$L$10,4,FALSE)</f>
        <v>1</v>
      </c>
      <c r="W129" s="14" t="e">
        <f>VLOOKUP($BB129,[1]sistem!$I$13:$L$14,2,FALSE)*#REF!</f>
        <v>#REF!</v>
      </c>
      <c r="X129" s="14" t="e">
        <f>VLOOKUP($BB129,[1]sistem!$I$13:$L$14,3,FALSE)*#REF!</f>
        <v>#REF!</v>
      </c>
      <c r="Y129" s="14" t="e">
        <f>VLOOKUP($BB129,[1]sistem!$I$13:$L$14,4,FALSE)*#REF!</f>
        <v>#REF!</v>
      </c>
      <c r="Z129" s="14" t="e">
        <f t="shared" ref="Z129:AB192" si="28">T129*W129</f>
        <v>#REF!</v>
      </c>
      <c r="AA129" s="14" t="e">
        <f t="shared" si="28"/>
        <v>#REF!</v>
      </c>
      <c r="AB129" s="14" t="e">
        <f t="shared" si="28"/>
        <v>#REF!</v>
      </c>
      <c r="AC129" s="14" t="e">
        <f t="shared" si="14"/>
        <v>#REF!</v>
      </c>
      <c r="AD129" s="14">
        <f>VLOOKUP(BB129,[1]sistem!$I$18:$J$19,2,FALSE)</f>
        <v>14</v>
      </c>
      <c r="AE129" s="14">
        <v>0.25</v>
      </c>
      <c r="AF129" s="14">
        <f>VLOOKUP($S129,[1]sistem!$I$3:$M$10,5,FALSE)</f>
        <v>1</v>
      </c>
      <c r="AG129" s="14">
        <v>1</v>
      </c>
      <c r="AI129" s="14">
        <f>AG129*AM129</f>
        <v>14</v>
      </c>
      <c r="AJ129" s="14">
        <f>VLOOKUP($S129,[1]sistem!$I$3:$N$10,6,FALSE)</f>
        <v>2</v>
      </c>
      <c r="AK129" s="14">
        <v>2</v>
      </c>
      <c r="AL129" s="14">
        <f t="shared" si="15"/>
        <v>4</v>
      </c>
      <c r="AM129" s="14">
        <f>VLOOKUP($BB129,[1]sistem!$I$18:$K$19,3,FALSE)</f>
        <v>14</v>
      </c>
      <c r="AN129" s="14" t="e">
        <f>AM129*#REF!</f>
        <v>#REF!</v>
      </c>
      <c r="AO129" s="14" t="e">
        <f t="shared" si="16"/>
        <v>#REF!</v>
      </c>
      <c r="AP129" s="14">
        <f t="shared" si="27"/>
        <v>25</v>
      </c>
      <c r="AQ129" s="14" t="e">
        <f t="shared" si="18"/>
        <v>#REF!</v>
      </c>
      <c r="AR129" s="14" t="e">
        <f>ROUND(AQ129-#REF!,0)</f>
        <v>#REF!</v>
      </c>
      <c r="AS129" s="14">
        <f>IF(BB129="s",IF(S129=0,0,
IF(S129=1,#REF!*4*4,
IF(S129=2,0,
IF(S129=3,#REF!*4*2,
IF(S129=4,0,
IF(S129=5,0,
IF(S129=6,0,
IF(S129=7,0)))))))),
IF(BB129="t",
IF(S129=0,0,
IF(S129=1,#REF!*4*4*0.8,
IF(S129=2,0,
IF(S129=3,#REF!*4*2*0.8,
IF(S129=4,0,
IF(S129=5,0,
IF(S129=6,0,
IF(S129=7,0))))))))))</f>
        <v>0</v>
      </c>
      <c r="AT129" s="14" t="e">
        <f>IF(BB129="s",
IF(S129=0,0,
IF(S129=1,0,
IF(S129=2,#REF!*4*2,
IF(S129=3,#REF!*4,
IF(S129=4,#REF!*4,
IF(S129=5,0,
IF(S129=6,0,
IF(S129=7,#REF!*4)))))))),
IF(BB129="t",
IF(S129=0,0,
IF(S129=1,0,
IF(S129=2,#REF!*4*2*0.8,
IF(S129=3,#REF!*4*0.8,
IF(S129=4,#REF!*4*0.8,
IF(S129=5,0,
IF(S129=6,0,
IF(S129=7,#REF!*4))))))))))</f>
        <v>#REF!</v>
      </c>
      <c r="AU129" s="14" t="e">
        <f>IF(BB129="s",
IF(S129=0,0,
IF(S129=1,#REF!*2,
IF(S129=2,#REF!*2,
IF(S129=3,#REF!*2,
IF(S129=4,#REF!*2,
IF(S129=5,#REF!*2,
IF(S129=6,#REF!*2,
IF(S129=7,#REF!*2)))))))),
IF(BB129="t",
IF(S129=0,#REF!*2*0.8,
IF(S129=1,#REF!*2*0.8,
IF(S129=2,#REF!*2*0.8,
IF(S129=3,#REF!*2*0.8,
IF(S129=4,#REF!*2*0.8,
IF(S129=5,#REF!*2*0.8,
IF(S129=6,#REF!*1*0.8,
IF(S129=7,#REF!*2))))))))))</f>
        <v>#REF!</v>
      </c>
      <c r="AV129" s="14" t="e">
        <f t="shared" si="19"/>
        <v>#REF!</v>
      </c>
      <c r="AW129" s="14" t="e">
        <f>IF(BB129="s",
IF(S129=0,0,
IF(S129=1,(14-2)*(#REF!+#REF!)/4*4,
IF(S129=2,(14-2)*(#REF!+#REF!)/4*2,
IF(S129=3,(14-2)*(#REF!+#REF!)/4*3,
IF(S129=4,(14-2)*(#REF!+#REF!)/4,
IF(S129=5,(14-2)*#REF!/4,
IF(S129=6,0,
IF(S129=7,(14)*#REF!)))))))),
IF(BB129="t",
IF(S129=0,0,
IF(S129=1,(11-2)*(#REF!+#REF!)/4*4,
IF(S129=2,(11-2)*(#REF!+#REF!)/4*2,
IF(S129=3,(11-2)*(#REF!+#REF!)/4*3,
IF(S129=4,(11-2)*(#REF!+#REF!)/4,
IF(S129=5,(11-2)*#REF!/4,
IF(S129=6,0,
IF(S129=7,(11)*#REF!))))))))))</f>
        <v>#REF!</v>
      </c>
      <c r="AX129" s="14" t="e">
        <f t="shared" si="20"/>
        <v>#REF!</v>
      </c>
      <c r="AY129" s="14">
        <f t="shared" si="21"/>
        <v>8</v>
      </c>
      <c r="AZ129" s="14">
        <f t="shared" si="22"/>
        <v>4</v>
      </c>
      <c r="BA129" s="14" t="e">
        <f t="shared" si="23"/>
        <v>#REF!</v>
      </c>
      <c r="BB129" s="14" t="s">
        <v>87</v>
      </c>
      <c r="BC129" s="14" t="e">
        <f>IF(BI129="A",0,IF(BB129="s",14*#REF!,IF(BB129="T",11*#REF!,"HATA")))</f>
        <v>#REF!</v>
      </c>
      <c r="BD129" s="14" t="e">
        <f t="shared" si="24"/>
        <v>#REF!</v>
      </c>
      <c r="BE129" s="14" t="e">
        <f t="shared" si="25"/>
        <v>#REF!</v>
      </c>
      <c r="BF129" s="14" t="e">
        <f>IF(BE129-#REF!=0,"DOĞRU","YANLIŞ")</f>
        <v>#REF!</v>
      </c>
      <c r="BG129" s="14" t="e">
        <f>#REF!-BE129</f>
        <v>#REF!</v>
      </c>
      <c r="BH129" s="14">
        <v>0</v>
      </c>
      <c r="BJ129" s="14">
        <v>0</v>
      </c>
      <c r="BL129" s="14">
        <v>4</v>
      </c>
      <c r="BN129" s="5" t="e">
        <f>#REF!*14</f>
        <v>#REF!</v>
      </c>
      <c r="BO129" s="6"/>
      <c r="BP129" s="7"/>
      <c r="BQ129" s="8"/>
      <c r="BR129" s="8"/>
      <c r="BS129" s="8"/>
      <c r="BT129" s="8"/>
      <c r="BU129" s="8"/>
      <c r="BV129" s="9"/>
      <c r="BW129" s="10"/>
      <c r="BX129" s="11"/>
      <c r="CE129" s="8"/>
      <c r="CF129" s="17"/>
      <c r="CG129" s="17"/>
      <c r="CH129" s="17"/>
      <c r="CI129" s="17"/>
    </row>
    <row r="130" spans="1:87" hidden="1" x14ac:dyDescent="0.25">
      <c r="A130" s="14" t="s">
        <v>288</v>
      </c>
      <c r="B130" s="14" t="s">
        <v>289</v>
      </c>
      <c r="C130" s="14" t="s">
        <v>289</v>
      </c>
      <c r="D130" s="15" t="s">
        <v>84</v>
      </c>
      <c r="E130" s="15">
        <v>1</v>
      </c>
      <c r="F130" s="15" t="e">
        <f>IF(BB130="S",
IF(#REF!+BJ130=2012,
IF(#REF!=1,"12-13/1",
IF(#REF!=2,"12-13/2",
IF(#REF!=3,"13-14/1",
IF(#REF!=4,"13-14/2","Hata1")))),
IF(#REF!+BJ130=2013,
IF(#REF!=1,"13-14/1",
IF(#REF!=2,"13-14/2",
IF(#REF!=3,"14-15/1",
IF(#REF!=4,"14-15/2","Hata2")))),
IF(#REF!+BJ130=2014,
IF(#REF!=1,"14-15/1",
IF(#REF!=2,"14-15/2",
IF(#REF!=3,"15-16/1",
IF(#REF!=4,"15-16/2","Hata3")))),
IF(#REF!+BJ130=2015,
IF(#REF!=1,"15-16/1",
IF(#REF!=2,"15-16/2",
IF(#REF!=3,"16-17/1",
IF(#REF!=4,"16-17/2","Hata4")))),
IF(#REF!+BJ130=2016,
IF(#REF!=1,"16-17/1",
IF(#REF!=2,"16-17/2",
IF(#REF!=3,"17-18/1",
IF(#REF!=4,"17-18/2","Hata5")))),
IF(#REF!+BJ130=2017,
IF(#REF!=1,"17-18/1",
IF(#REF!=2,"17-18/2",
IF(#REF!=3,"18-19/1",
IF(#REF!=4,"18-19/2","Hata6")))),
IF(#REF!+BJ130=2018,
IF(#REF!=1,"18-19/1",
IF(#REF!=2,"18-19/2",
IF(#REF!=3,"19-20/1",
IF(#REF!=4,"19-20/2","Hata7")))),
IF(#REF!+BJ130=2019,
IF(#REF!=1,"19-20/1",
IF(#REF!=2,"19-20/2",
IF(#REF!=3,"20-21/1",
IF(#REF!=4,"20-21/2","Hata8")))),
IF(#REF!+BJ130=2020,
IF(#REF!=1,"20-21/1",
IF(#REF!=2,"20-21/2",
IF(#REF!=3,"21-22/1",
IF(#REF!=4,"21-22/2","Hata9")))),
IF(#REF!+BJ130=2021,
IF(#REF!=1,"21-22/1",
IF(#REF!=2,"21-22/2",
IF(#REF!=3,"22-23/1",
IF(#REF!=4,"22-23/2","Hata10")))),
IF(#REF!+BJ130=2022,
IF(#REF!=1,"22-23/1",
IF(#REF!=2,"22-23/2",
IF(#REF!=3,"23-24/1",
IF(#REF!=4,"23-24/2","Hata11")))),
IF(#REF!+BJ130=2023,
IF(#REF!=1,"23-24/1",
IF(#REF!=2,"23-24/2",
IF(#REF!=3,"24-25/1",
IF(#REF!=4,"24-25/2","Hata12")))),
)))))))))))),
IF(BB130="T",
IF(#REF!+BJ130=2012,
IF(#REF!=1,"12-13/1",
IF(#REF!=2,"12-13/2",
IF(#REF!=3,"12-13/3",
IF(#REF!=4,"13-14/1",
IF(#REF!=5,"13-14/2",
IF(#REF!=6,"13-14/3","Hata1")))))),
IF(#REF!+BJ130=2013,
IF(#REF!=1,"13-14/1",
IF(#REF!=2,"13-14/2",
IF(#REF!=3,"13-14/3",
IF(#REF!=4,"14-15/1",
IF(#REF!=5,"14-15/2",
IF(#REF!=6,"14-15/3","Hata2")))))),
IF(#REF!+BJ130=2014,
IF(#REF!=1,"14-15/1",
IF(#REF!=2,"14-15/2",
IF(#REF!=3,"14-15/3",
IF(#REF!=4,"15-16/1",
IF(#REF!=5,"15-16/2",
IF(#REF!=6,"15-16/3","Hata3")))))),
IF(AND(#REF!+#REF!&gt;2014,#REF!+#REF!&lt;2015,BJ130=1),
IF(#REF!=0.1,"14-15/0.1",
IF(#REF!=0.2,"14-15/0.2",
IF(#REF!=0.3,"14-15/0.3","Hata4"))),
IF(#REF!+BJ130=2015,
IF(#REF!=1,"15-16/1",
IF(#REF!=2,"15-16/2",
IF(#REF!=3,"15-16/3",
IF(#REF!=4,"16-17/1",
IF(#REF!=5,"16-17/2",
IF(#REF!=6,"16-17/3","Hata5")))))),
IF(#REF!+BJ130=2016,
IF(#REF!=1,"16-17/1",
IF(#REF!=2,"16-17/2",
IF(#REF!=3,"16-17/3",
IF(#REF!=4,"17-18/1",
IF(#REF!=5,"17-18/2",
IF(#REF!=6,"17-18/3","Hata6")))))),
IF(#REF!+BJ130=2017,
IF(#REF!=1,"17-18/1",
IF(#REF!=2,"17-18/2",
IF(#REF!=3,"17-18/3",
IF(#REF!=4,"18-19/1",
IF(#REF!=5,"18-19/2",
IF(#REF!=6,"18-19/3","Hata7")))))),
IF(#REF!+BJ130=2018,
IF(#REF!=1,"18-19/1",
IF(#REF!=2,"18-19/2",
IF(#REF!=3,"18-19/3",
IF(#REF!=4,"19-20/1",
IF(#REF!=5," 19-20/2",
IF(#REF!=6,"19-20/3","Hata8")))))),
IF(#REF!+BJ130=2019,
IF(#REF!=1,"19-20/1",
IF(#REF!=2,"19-20/2",
IF(#REF!=3,"19-20/3",
IF(#REF!=4,"20-21/1",
IF(#REF!=5,"20-21/2",
IF(#REF!=6,"20-21/3","Hata9")))))),
IF(#REF!+BJ130=2020,
IF(#REF!=1,"20-21/1",
IF(#REF!=2,"20-21/2",
IF(#REF!=3,"20-21/3",
IF(#REF!=4,"21-22/1",
IF(#REF!=5,"21-22/2",
IF(#REF!=6,"21-22/3","Hata10")))))),
IF(#REF!+BJ130=2021,
IF(#REF!=1,"21-22/1",
IF(#REF!=2,"21-22/2",
IF(#REF!=3,"21-22/3",
IF(#REF!=4,"22-23/1",
IF(#REF!=5,"22-23/2",
IF(#REF!=6,"22-23/3","Hata11")))))),
IF(#REF!+BJ130=2022,
IF(#REF!=1,"22-23/1",
IF(#REF!=2,"22-23/2",
IF(#REF!=3,"22-23/3",
IF(#REF!=4,"23-24/1",
IF(#REF!=5,"23-24/2",
IF(#REF!=6,"23-24/3","Hata12")))))),
IF(#REF!+BJ130=2023,
IF(#REF!=1,"23-24/1",
IF(#REF!=2,"23-24/2",
IF(#REF!=3,"23-24/3",
IF(#REF!=4,"24-25/1",
IF(#REF!=5,"24-25/2",
IF(#REF!=6,"24-25/3","Hata13")))))),
))))))))))))))
)</f>
        <v>#REF!</v>
      </c>
      <c r="G130" s="15"/>
      <c r="H130" s="14" t="s">
        <v>270</v>
      </c>
      <c r="I130" s="14">
        <v>54775</v>
      </c>
      <c r="J130" s="14" t="s">
        <v>271</v>
      </c>
      <c r="S130" s="16">
        <v>4</v>
      </c>
      <c r="T130" s="14">
        <f>VLOOKUP($S130,[1]sistem!$I$3:$L$10,2,FALSE)</f>
        <v>0</v>
      </c>
      <c r="U130" s="14">
        <f>VLOOKUP($S130,[1]sistem!$I$3:$L$10,3,FALSE)</f>
        <v>1</v>
      </c>
      <c r="V130" s="14">
        <f>VLOOKUP($S130,[1]sistem!$I$3:$L$10,4,FALSE)</f>
        <v>1</v>
      </c>
      <c r="W130" s="14" t="e">
        <f>VLOOKUP($BB130,[1]sistem!$I$13:$L$14,2,FALSE)*#REF!</f>
        <v>#REF!</v>
      </c>
      <c r="X130" s="14" t="e">
        <f>VLOOKUP($BB130,[1]sistem!$I$13:$L$14,3,FALSE)*#REF!</f>
        <v>#REF!</v>
      </c>
      <c r="Y130" s="14" t="e">
        <f>VLOOKUP($BB130,[1]sistem!$I$13:$L$14,4,FALSE)*#REF!</f>
        <v>#REF!</v>
      </c>
      <c r="Z130" s="14" t="e">
        <f t="shared" si="28"/>
        <v>#REF!</v>
      </c>
      <c r="AA130" s="14" t="e">
        <f t="shared" si="28"/>
        <v>#REF!</v>
      </c>
      <c r="AB130" s="14" t="e">
        <f t="shared" si="28"/>
        <v>#REF!</v>
      </c>
      <c r="AC130" s="14" t="e">
        <f t="shared" ref="AC130:AC193" si="29">SUM(Z130:AB130)</f>
        <v>#REF!</v>
      </c>
      <c r="AD130" s="14">
        <f>VLOOKUP(BB130,[1]sistem!$I$18:$J$19,2,FALSE)</f>
        <v>14</v>
      </c>
      <c r="AE130" s="14">
        <v>0.25</v>
      </c>
      <c r="AF130" s="14">
        <f>VLOOKUP($S130,[1]sistem!$I$3:$M$10,5,FALSE)</f>
        <v>1</v>
      </c>
      <c r="AG130" s="14">
        <v>4</v>
      </c>
      <c r="AI130" s="14">
        <f>AG130*AM130</f>
        <v>56</v>
      </c>
      <c r="AJ130" s="14">
        <f>VLOOKUP($S130,[1]sistem!$I$3:$N$10,6,FALSE)</f>
        <v>2</v>
      </c>
      <c r="AK130" s="14">
        <v>2</v>
      </c>
      <c r="AL130" s="14">
        <f t="shared" ref="AL130:AL193" si="30">AJ130*AK130</f>
        <v>4</v>
      </c>
      <c r="AM130" s="14">
        <f>VLOOKUP($BB130,[1]sistem!$I$18:$K$19,3,FALSE)</f>
        <v>14</v>
      </c>
      <c r="AN130" s="14" t="e">
        <f>AM130*#REF!</f>
        <v>#REF!</v>
      </c>
      <c r="AO130" s="14" t="e">
        <f t="shared" ref="AO130:AO193" si="31">AN130+AL130+AI130+Z130+AA130+AB130</f>
        <v>#REF!</v>
      </c>
      <c r="AP130" s="14">
        <f t="shared" si="27"/>
        <v>25</v>
      </c>
      <c r="AQ130" s="14" t="e">
        <f t="shared" ref="AQ130:AQ193" si="32">ROUND(AO130/AP130,0)</f>
        <v>#REF!</v>
      </c>
      <c r="AR130" s="14" t="e">
        <f>ROUND(AQ130-#REF!,0)</f>
        <v>#REF!</v>
      </c>
      <c r="AS130" s="14">
        <f>IF(BB130="s",IF(S130=0,0,
IF(S130=1,#REF!*4*4,
IF(S130=2,0,
IF(S130=3,#REF!*4*2,
IF(S130=4,0,
IF(S130=5,0,
IF(S130=6,0,
IF(S130=7,0)))))))),
IF(BB130="t",
IF(S130=0,0,
IF(S130=1,#REF!*4*4*0.8,
IF(S130=2,0,
IF(S130=3,#REF!*4*2*0.8,
IF(S130=4,0,
IF(S130=5,0,
IF(S130=6,0,
IF(S130=7,0))))))))))</f>
        <v>0</v>
      </c>
      <c r="AT130" s="14" t="e">
        <f>IF(BB130="s",
IF(S130=0,0,
IF(S130=1,0,
IF(S130=2,#REF!*4*2,
IF(S130=3,#REF!*4,
IF(S130=4,#REF!*4,
IF(S130=5,0,
IF(S130=6,0,
IF(S130=7,#REF!*4)))))))),
IF(BB130="t",
IF(S130=0,0,
IF(S130=1,0,
IF(S130=2,#REF!*4*2*0.8,
IF(S130=3,#REF!*4*0.8,
IF(S130=4,#REF!*4*0.8,
IF(S130=5,0,
IF(S130=6,0,
IF(S130=7,#REF!*4))))))))))</f>
        <v>#REF!</v>
      </c>
      <c r="AU130" s="14" t="e">
        <f>IF(BB130="s",
IF(S130=0,0,
IF(S130=1,#REF!*2,
IF(S130=2,#REF!*2,
IF(S130=3,#REF!*2,
IF(S130=4,#REF!*2,
IF(S130=5,#REF!*2,
IF(S130=6,#REF!*2,
IF(S130=7,#REF!*2)))))))),
IF(BB130="t",
IF(S130=0,#REF!*2*0.8,
IF(S130=1,#REF!*2*0.8,
IF(S130=2,#REF!*2*0.8,
IF(S130=3,#REF!*2*0.8,
IF(S130=4,#REF!*2*0.8,
IF(S130=5,#REF!*2*0.8,
IF(S130=6,#REF!*1*0.8,
IF(S130=7,#REF!*2))))))))))</f>
        <v>#REF!</v>
      </c>
      <c r="AV130" s="14" t="e">
        <f t="shared" ref="AV130:AV193" si="33">SUM(AS130:AU130)-SUM(Z130:AB130)</f>
        <v>#REF!</v>
      </c>
      <c r="AW130" s="14" t="e">
        <f>IF(BB130="s",
IF(S130=0,0,
IF(S130=1,(14-2)*(#REF!+#REF!)/4*4,
IF(S130=2,(14-2)*(#REF!+#REF!)/4*2,
IF(S130=3,(14-2)*(#REF!+#REF!)/4*3,
IF(S130=4,(14-2)*(#REF!+#REF!)/4,
IF(S130=5,(14-2)*#REF!/4,
IF(S130=6,0,
IF(S130=7,(14)*#REF!)))))))),
IF(BB130="t",
IF(S130=0,0,
IF(S130=1,(11-2)*(#REF!+#REF!)/4*4,
IF(S130=2,(11-2)*(#REF!+#REF!)/4*2,
IF(S130=3,(11-2)*(#REF!+#REF!)/4*3,
IF(S130=4,(11-2)*(#REF!+#REF!)/4,
IF(S130=5,(11-2)*#REF!/4,
IF(S130=6,0,
IF(S130=7,(11)*#REF!))))))))))</f>
        <v>#REF!</v>
      </c>
      <c r="AX130" s="14" t="e">
        <f t="shared" ref="AX130:AX193" si="34">AW130-AI130</f>
        <v>#REF!</v>
      </c>
      <c r="AY130" s="14">
        <f t="shared" ref="AY130:AY193" si="35">IF(BB130="s",
IF(S130=0,0,
IF(S130=1,4*5,
IF(S130=2,4*3,
IF(S130=3,4*4,
IF(S130=4,4*2,
IF(S130=5,4,
IF(S130=6,4/2,
IF(S130=7,4*2,)))))))),
IF(BB130="t",
IF(S130=0,0,
IF(S130=1,4*5,
IF(S130=2,4*3,
IF(S130=3,4*4,
IF(S130=4,4*2,
IF(S130=5,4,
IF(S130=6,4/2,
IF(S130=7,4*2))))))))))</f>
        <v>8</v>
      </c>
      <c r="AZ130" s="14">
        <f t="shared" ref="AZ130:AZ193" si="36">AY130-AL130</f>
        <v>4</v>
      </c>
      <c r="BA130" s="14" t="e">
        <f t="shared" ref="BA130:BA193" si="37">AS130+AT130+AU130+(IF(BH130=1,(AW130)*2,AW130))+AY130</f>
        <v>#REF!</v>
      </c>
      <c r="BB130" s="14" t="s">
        <v>87</v>
      </c>
      <c r="BC130" s="14" t="e">
        <f>IF(BI130="A",0,IF(BB130="s",14*#REF!,IF(BB130="T",11*#REF!,"HATA")))</f>
        <v>#REF!</v>
      </c>
      <c r="BD130" s="14" t="e">
        <f t="shared" ref="BD130:BD193" si="38">IF(BI130="Z",(BC130+BA130)*1.15,(BC130+BA130))</f>
        <v>#REF!</v>
      </c>
      <c r="BE130" s="14" t="e">
        <f t="shared" ref="BE130:BE193" si="39">IF(BB130="s",ROUND(BD130/30,0),IF(BB130="T",ROUND(BD130/25,0),"HATA"))</f>
        <v>#REF!</v>
      </c>
      <c r="BF130" s="14" t="e">
        <f>IF(BE130-#REF!=0,"DOĞRU","YANLIŞ")</f>
        <v>#REF!</v>
      </c>
      <c r="BG130" s="14" t="e">
        <f>#REF!-BE130</f>
        <v>#REF!</v>
      </c>
      <c r="BH130" s="14">
        <v>0</v>
      </c>
      <c r="BJ130" s="14">
        <v>0</v>
      </c>
      <c r="BL130" s="14">
        <v>4</v>
      </c>
      <c r="BN130" s="5" t="e">
        <f>#REF!*14</f>
        <v>#REF!</v>
      </c>
      <c r="BO130" s="6"/>
      <c r="BP130" s="7"/>
      <c r="BQ130" s="8"/>
      <c r="BR130" s="8"/>
      <c r="BS130" s="8"/>
      <c r="BT130" s="8"/>
      <c r="BU130" s="8"/>
      <c r="BV130" s="9"/>
      <c r="BW130" s="10"/>
      <c r="BX130" s="11"/>
      <c r="CE130" s="8"/>
      <c r="CF130" s="17"/>
      <c r="CG130" s="17"/>
      <c r="CH130" s="17"/>
      <c r="CI130" s="17"/>
    </row>
    <row r="131" spans="1:87" hidden="1" x14ac:dyDescent="0.25">
      <c r="A131" s="14" t="s">
        <v>138</v>
      </c>
      <c r="B131" s="14" t="s">
        <v>139</v>
      </c>
      <c r="C131" s="14" t="s">
        <v>139</v>
      </c>
      <c r="D131" s="15" t="s">
        <v>84</v>
      </c>
      <c r="E131" s="15">
        <v>3</v>
      </c>
      <c r="F131" s="15" t="e">
        <f>IF(BB131="S",
IF(#REF!+BJ131=2012,
IF(#REF!=1,"12-13/1",
IF(#REF!=2,"12-13/2",
IF(#REF!=3,"13-14/1",
IF(#REF!=4,"13-14/2","Hata1")))),
IF(#REF!+BJ131=2013,
IF(#REF!=1,"13-14/1",
IF(#REF!=2,"13-14/2",
IF(#REF!=3,"14-15/1",
IF(#REF!=4,"14-15/2","Hata2")))),
IF(#REF!+BJ131=2014,
IF(#REF!=1,"14-15/1",
IF(#REF!=2,"14-15/2",
IF(#REF!=3,"15-16/1",
IF(#REF!=4,"15-16/2","Hata3")))),
IF(#REF!+BJ131=2015,
IF(#REF!=1,"15-16/1",
IF(#REF!=2,"15-16/2",
IF(#REF!=3,"16-17/1",
IF(#REF!=4,"16-17/2","Hata4")))),
IF(#REF!+BJ131=2016,
IF(#REF!=1,"16-17/1",
IF(#REF!=2,"16-17/2",
IF(#REF!=3,"17-18/1",
IF(#REF!=4,"17-18/2","Hata5")))),
IF(#REF!+BJ131=2017,
IF(#REF!=1,"17-18/1",
IF(#REF!=2,"17-18/2",
IF(#REF!=3,"18-19/1",
IF(#REF!=4,"18-19/2","Hata6")))),
IF(#REF!+BJ131=2018,
IF(#REF!=1,"18-19/1",
IF(#REF!=2,"18-19/2",
IF(#REF!=3,"19-20/1",
IF(#REF!=4,"19-20/2","Hata7")))),
IF(#REF!+BJ131=2019,
IF(#REF!=1,"19-20/1",
IF(#REF!=2,"19-20/2",
IF(#REF!=3,"20-21/1",
IF(#REF!=4,"20-21/2","Hata8")))),
IF(#REF!+BJ131=2020,
IF(#REF!=1,"20-21/1",
IF(#REF!=2,"20-21/2",
IF(#REF!=3,"21-22/1",
IF(#REF!=4,"21-22/2","Hata9")))),
IF(#REF!+BJ131=2021,
IF(#REF!=1,"21-22/1",
IF(#REF!=2,"21-22/2",
IF(#REF!=3,"22-23/1",
IF(#REF!=4,"22-23/2","Hata10")))),
IF(#REF!+BJ131=2022,
IF(#REF!=1,"22-23/1",
IF(#REF!=2,"22-23/2",
IF(#REF!=3,"23-24/1",
IF(#REF!=4,"23-24/2","Hata11")))),
IF(#REF!+BJ131=2023,
IF(#REF!=1,"23-24/1",
IF(#REF!=2,"23-24/2",
IF(#REF!=3,"24-25/1",
IF(#REF!=4,"24-25/2","Hata12")))),
)))))))))))),
IF(BB131="T",
IF(#REF!+BJ131=2012,
IF(#REF!=1,"12-13/1",
IF(#REF!=2,"12-13/2",
IF(#REF!=3,"12-13/3",
IF(#REF!=4,"13-14/1",
IF(#REF!=5,"13-14/2",
IF(#REF!=6,"13-14/3","Hata1")))))),
IF(#REF!+BJ131=2013,
IF(#REF!=1,"13-14/1",
IF(#REF!=2,"13-14/2",
IF(#REF!=3,"13-14/3",
IF(#REF!=4,"14-15/1",
IF(#REF!=5,"14-15/2",
IF(#REF!=6,"14-15/3","Hata2")))))),
IF(#REF!+BJ131=2014,
IF(#REF!=1,"14-15/1",
IF(#REF!=2,"14-15/2",
IF(#REF!=3,"14-15/3",
IF(#REF!=4,"15-16/1",
IF(#REF!=5,"15-16/2",
IF(#REF!=6,"15-16/3","Hata3")))))),
IF(AND(#REF!+#REF!&gt;2014,#REF!+#REF!&lt;2015,BJ131=1),
IF(#REF!=0.1,"14-15/0.1",
IF(#REF!=0.2,"14-15/0.2",
IF(#REF!=0.3,"14-15/0.3","Hata4"))),
IF(#REF!+BJ131=2015,
IF(#REF!=1,"15-16/1",
IF(#REF!=2,"15-16/2",
IF(#REF!=3,"15-16/3",
IF(#REF!=4,"16-17/1",
IF(#REF!=5,"16-17/2",
IF(#REF!=6,"16-17/3","Hata5")))))),
IF(#REF!+BJ131=2016,
IF(#REF!=1,"16-17/1",
IF(#REF!=2,"16-17/2",
IF(#REF!=3,"16-17/3",
IF(#REF!=4,"17-18/1",
IF(#REF!=5,"17-18/2",
IF(#REF!=6,"17-18/3","Hata6")))))),
IF(#REF!+BJ131=2017,
IF(#REF!=1,"17-18/1",
IF(#REF!=2,"17-18/2",
IF(#REF!=3,"17-18/3",
IF(#REF!=4,"18-19/1",
IF(#REF!=5,"18-19/2",
IF(#REF!=6,"18-19/3","Hata7")))))),
IF(#REF!+BJ131=2018,
IF(#REF!=1,"18-19/1",
IF(#REF!=2,"18-19/2",
IF(#REF!=3,"18-19/3",
IF(#REF!=4,"19-20/1",
IF(#REF!=5," 19-20/2",
IF(#REF!=6,"19-20/3","Hata8")))))),
IF(#REF!+BJ131=2019,
IF(#REF!=1,"19-20/1",
IF(#REF!=2,"19-20/2",
IF(#REF!=3,"19-20/3",
IF(#REF!=4,"20-21/1",
IF(#REF!=5,"20-21/2",
IF(#REF!=6,"20-21/3","Hata9")))))),
IF(#REF!+BJ131=2020,
IF(#REF!=1,"20-21/1",
IF(#REF!=2,"20-21/2",
IF(#REF!=3,"20-21/3",
IF(#REF!=4,"21-22/1",
IF(#REF!=5,"21-22/2",
IF(#REF!=6,"21-22/3","Hata10")))))),
IF(#REF!+BJ131=2021,
IF(#REF!=1,"21-22/1",
IF(#REF!=2,"21-22/2",
IF(#REF!=3,"21-22/3",
IF(#REF!=4,"22-23/1",
IF(#REF!=5,"22-23/2",
IF(#REF!=6,"22-23/3","Hata11")))))),
IF(#REF!+BJ131=2022,
IF(#REF!=1,"22-23/1",
IF(#REF!=2,"22-23/2",
IF(#REF!=3,"22-23/3",
IF(#REF!=4,"23-24/1",
IF(#REF!=5,"23-24/2",
IF(#REF!=6,"23-24/3","Hata12")))))),
IF(#REF!+BJ131=2023,
IF(#REF!=1,"23-24/1",
IF(#REF!=2,"23-24/2",
IF(#REF!=3,"23-24/3",
IF(#REF!=4,"24-25/1",
IF(#REF!=5,"24-25/2",
IF(#REF!=6,"24-25/3","Hata13")))))),
))))))))))))))
)</f>
        <v>#REF!</v>
      </c>
      <c r="G131" s="15"/>
      <c r="H131" s="14" t="s">
        <v>270</v>
      </c>
      <c r="I131" s="14">
        <v>54732</v>
      </c>
      <c r="J131" s="14" t="s">
        <v>271</v>
      </c>
      <c r="Q131" s="14" t="s">
        <v>140</v>
      </c>
      <c r="R131" s="14" t="s">
        <v>140</v>
      </c>
      <c r="S131" s="16">
        <v>7</v>
      </c>
      <c r="T131" s="14">
        <f>VLOOKUP($S131,[1]sistem!$I$3:$L$10,2,FALSE)</f>
        <v>0</v>
      </c>
      <c r="U131" s="14">
        <f>VLOOKUP($S131,[1]sistem!$I$3:$L$10,3,FALSE)</f>
        <v>1</v>
      </c>
      <c r="V131" s="14">
        <f>VLOOKUP($S131,[1]sistem!$I$3:$L$10,4,FALSE)</f>
        <v>1</v>
      </c>
      <c r="W131" s="14" t="e">
        <f>VLOOKUP($BB131,[1]sistem!$I$13:$L$14,2,FALSE)*#REF!</f>
        <v>#REF!</v>
      </c>
      <c r="X131" s="14" t="e">
        <f>VLOOKUP($BB131,[1]sistem!$I$13:$L$14,3,FALSE)*#REF!</f>
        <v>#REF!</v>
      </c>
      <c r="Y131" s="14" t="e">
        <f>VLOOKUP($BB131,[1]sistem!$I$13:$L$14,4,FALSE)*#REF!</f>
        <v>#REF!</v>
      </c>
      <c r="Z131" s="14" t="e">
        <f t="shared" si="28"/>
        <v>#REF!</v>
      </c>
      <c r="AA131" s="14" t="e">
        <f t="shared" si="28"/>
        <v>#REF!</v>
      </c>
      <c r="AB131" s="14" t="e">
        <f t="shared" si="28"/>
        <v>#REF!</v>
      </c>
      <c r="AC131" s="14" t="e">
        <f t="shared" si="29"/>
        <v>#REF!</v>
      </c>
      <c r="AD131" s="14">
        <f>VLOOKUP(BB131,[1]sistem!$I$18:$J$19,2,FALSE)</f>
        <v>14</v>
      </c>
      <c r="AE131" s="14">
        <v>0.25</v>
      </c>
      <c r="AF131" s="14">
        <f>VLOOKUP($S131,[1]sistem!$I$3:$M$10,5,FALSE)</f>
        <v>1</v>
      </c>
      <c r="AG131" s="14">
        <v>4</v>
      </c>
      <c r="AI131" s="14">
        <f>AG131*AM131</f>
        <v>56</v>
      </c>
      <c r="AJ131" s="14">
        <f>VLOOKUP($S131,[1]sistem!$I$3:$N$10,6,FALSE)</f>
        <v>2</v>
      </c>
      <c r="AK131" s="14">
        <v>2</v>
      </c>
      <c r="AL131" s="14">
        <f t="shared" si="30"/>
        <v>4</v>
      </c>
      <c r="AM131" s="14">
        <f>VLOOKUP($BB131,[1]sistem!$I$18:$K$19,3,FALSE)</f>
        <v>14</v>
      </c>
      <c r="AN131" s="14" t="e">
        <f>AM131*#REF!</f>
        <v>#REF!</v>
      </c>
      <c r="AO131" s="14" t="e">
        <f t="shared" si="31"/>
        <v>#REF!</v>
      </c>
      <c r="AP131" s="14">
        <f t="shared" si="27"/>
        <v>25</v>
      </c>
      <c r="AQ131" s="14" t="e">
        <f t="shared" si="32"/>
        <v>#REF!</v>
      </c>
      <c r="AR131" s="14" t="e">
        <f>ROUND(AQ131-#REF!,0)</f>
        <v>#REF!</v>
      </c>
      <c r="AS131" s="14">
        <f>IF(BB131="s",IF(S131=0,0,
IF(S131=1,#REF!*4*4,
IF(S131=2,0,
IF(S131=3,#REF!*4*2,
IF(S131=4,0,
IF(S131=5,0,
IF(S131=6,0,
IF(S131=7,0)))))))),
IF(BB131="t",
IF(S131=0,0,
IF(S131=1,#REF!*4*4*0.8,
IF(S131=2,0,
IF(S131=3,#REF!*4*2*0.8,
IF(S131=4,0,
IF(S131=5,0,
IF(S131=6,0,
IF(S131=7,0))))))))))</f>
        <v>0</v>
      </c>
      <c r="AT131" s="14" t="e">
        <f>IF(BB131="s",
IF(S131=0,0,
IF(S131=1,0,
IF(S131=2,#REF!*4*2,
IF(S131=3,#REF!*4,
IF(S131=4,#REF!*4,
IF(S131=5,0,
IF(S131=6,0,
IF(S131=7,#REF!*4)))))))),
IF(BB131="t",
IF(S131=0,0,
IF(S131=1,0,
IF(S131=2,#REF!*4*2*0.8,
IF(S131=3,#REF!*4*0.8,
IF(S131=4,#REF!*4*0.8,
IF(S131=5,0,
IF(S131=6,0,
IF(S131=7,#REF!*4))))))))))</f>
        <v>#REF!</v>
      </c>
      <c r="AU131" s="14" t="e">
        <f>IF(BB131="s",
IF(S131=0,0,
IF(S131=1,#REF!*2,
IF(S131=2,#REF!*2,
IF(S131=3,#REF!*2,
IF(S131=4,#REF!*2,
IF(S131=5,#REF!*2,
IF(S131=6,#REF!*2,
IF(S131=7,#REF!*2)))))))),
IF(BB131="t",
IF(S131=0,#REF!*2*0.8,
IF(S131=1,#REF!*2*0.8,
IF(S131=2,#REF!*2*0.8,
IF(S131=3,#REF!*2*0.8,
IF(S131=4,#REF!*2*0.8,
IF(S131=5,#REF!*2*0.8,
IF(S131=6,#REF!*1*0.8,
IF(S131=7,#REF!*2))))))))))</f>
        <v>#REF!</v>
      </c>
      <c r="AV131" s="14" t="e">
        <f t="shared" si="33"/>
        <v>#REF!</v>
      </c>
      <c r="AW131" s="14" t="e">
        <f>IF(BB131="s",
IF(S131=0,0,
IF(S131=1,(14-2)*(#REF!+#REF!)/4*4,
IF(S131=2,(14-2)*(#REF!+#REF!)/4*2,
IF(S131=3,(14-2)*(#REF!+#REF!)/4*3,
IF(S131=4,(14-2)*(#REF!+#REF!)/4,
IF(S131=5,(14-2)*#REF!/4,
IF(S131=6,0,
IF(S131=7,(14)*#REF!)))))))),
IF(BB131="t",
IF(S131=0,0,
IF(S131=1,(11-2)*(#REF!+#REF!)/4*4,
IF(S131=2,(11-2)*(#REF!+#REF!)/4*2,
IF(S131=3,(11-2)*(#REF!+#REF!)/4*3,
IF(S131=4,(11-2)*(#REF!+#REF!)/4,
IF(S131=5,(11-2)*#REF!/4,
IF(S131=6,0,
IF(S131=7,(11)*#REF!))))))))))</f>
        <v>#REF!</v>
      </c>
      <c r="AX131" s="14" t="e">
        <f t="shared" si="34"/>
        <v>#REF!</v>
      </c>
      <c r="AY131" s="14">
        <f t="shared" si="35"/>
        <v>8</v>
      </c>
      <c r="AZ131" s="14">
        <f t="shared" si="36"/>
        <v>4</v>
      </c>
      <c r="BA131" s="14" t="e">
        <f t="shared" si="37"/>
        <v>#REF!</v>
      </c>
      <c r="BB131" s="14" t="s">
        <v>87</v>
      </c>
      <c r="BC131" s="14" t="e">
        <f>IF(BI131="A",0,IF(BB131="s",14*#REF!,IF(BB131="T",11*#REF!,"HATA")))</f>
        <v>#REF!</v>
      </c>
      <c r="BD131" s="14" t="e">
        <f t="shared" si="38"/>
        <v>#REF!</v>
      </c>
      <c r="BE131" s="14" t="e">
        <f t="shared" si="39"/>
        <v>#REF!</v>
      </c>
      <c r="BF131" s="14" t="e">
        <f>IF(BE131-#REF!=0,"DOĞRU","YANLIŞ")</f>
        <v>#REF!</v>
      </c>
      <c r="BG131" s="14" t="e">
        <f>#REF!-BE131</f>
        <v>#REF!</v>
      </c>
      <c r="BH131" s="14">
        <v>0</v>
      </c>
      <c r="BJ131" s="14">
        <v>0</v>
      </c>
      <c r="BL131" s="14">
        <v>7</v>
      </c>
      <c r="BN131" s="5" t="e">
        <f>#REF!*14</f>
        <v>#REF!</v>
      </c>
      <c r="BO131" s="6"/>
      <c r="BP131" s="7"/>
      <c r="BQ131" s="8"/>
      <c r="BR131" s="8"/>
      <c r="BS131" s="8"/>
      <c r="BT131" s="8"/>
      <c r="BU131" s="8"/>
      <c r="BV131" s="9"/>
      <c r="BW131" s="10"/>
      <c r="BX131" s="11"/>
      <c r="CE131" s="8"/>
      <c r="CF131" s="17"/>
      <c r="CG131" s="17"/>
      <c r="CH131" s="17"/>
      <c r="CI131" s="17"/>
    </row>
    <row r="132" spans="1:87" hidden="1" x14ac:dyDescent="0.25">
      <c r="A132" s="14" t="s">
        <v>290</v>
      </c>
      <c r="B132" s="14" t="s">
        <v>291</v>
      </c>
      <c r="C132" s="14" t="s">
        <v>291</v>
      </c>
      <c r="D132" s="15" t="s">
        <v>84</v>
      </c>
      <c r="E132" s="15">
        <v>1</v>
      </c>
      <c r="F132" s="15" t="e">
        <f>IF(BB132="S",
IF(#REF!+BJ132=2012,
IF(#REF!=1,"12-13/1",
IF(#REF!=2,"12-13/2",
IF(#REF!=3,"13-14/1",
IF(#REF!=4,"13-14/2","Hata1")))),
IF(#REF!+BJ132=2013,
IF(#REF!=1,"13-14/1",
IF(#REF!=2,"13-14/2",
IF(#REF!=3,"14-15/1",
IF(#REF!=4,"14-15/2","Hata2")))),
IF(#REF!+BJ132=2014,
IF(#REF!=1,"14-15/1",
IF(#REF!=2,"14-15/2",
IF(#REF!=3,"15-16/1",
IF(#REF!=4,"15-16/2","Hata3")))),
IF(#REF!+BJ132=2015,
IF(#REF!=1,"15-16/1",
IF(#REF!=2,"15-16/2",
IF(#REF!=3,"16-17/1",
IF(#REF!=4,"16-17/2","Hata4")))),
IF(#REF!+BJ132=2016,
IF(#REF!=1,"16-17/1",
IF(#REF!=2,"16-17/2",
IF(#REF!=3,"17-18/1",
IF(#REF!=4,"17-18/2","Hata5")))),
IF(#REF!+BJ132=2017,
IF(#REF!=1,"17-18/1",
IF(#REF!=2,"17-18/2",
IF(#REF!=3,"18-19/1",
IF(#REF!=4,"18-19/2","Hata6")))),
IF(#REF!+BJ132=2018,
IF(#REF!=1,"18-19/1",
IF(#REF!=2,"18-19/2",
IF(#REF!=3,"19-20/1",
IF(#REF!=4,"19-20/2","Hata7")))),
IF(#REF!+BJ132=2019,
IF(#REF!=1,"19-20/1",
IF(#REF!=2,"19-20/2",
IF(#REF!=3,"20-21/1",
IF(#REF!=4,"20-21/2","Hata8")))),
IF(#REF!+BJ132=2020,
IF(#REF!=1,"20-21/1",
IF(#REF!=2,"20-21/2",
IF(#REF!=3,"21-22/1",
IF(#REF!=4,"21-22/2","Hata9")))),
IF(#REF!+BJ132=2021,
IF(#REF!=1,"21-22/1",
IF(#REF!=2,"21-22/2",
IF(#REF!=3,"22-23/1",
IF(#REF!=4,"22-23/2","Hata10")))),
IF(#REF!+BJ132=2022,
IF(#REF!=1,"22-23/1",
IF(#REF!=2,"22-23/2",
IF(#REF!=3,"23-24/1",
IF(#REF!=4,"23-24/2","Hata11")))),
IF(#REF!+BJ132=2023,
IF(#REF!=1,"23-24/1",
IF(#REF!=2,"23-24/2",
IF(#REF!=3,"24-25/1",
IF(#REF!=4,"24-25/2","Hata12")))),
)))))))))))),
IF(BB132="T",
IF(#REF!+BJ132=2012,
IF(#REF!=1,"12-13/1",
IF(#REF!=2,"12-13/2",
IF(#REF!=3,"12-13/3",
IF(#REF!=4,"13-14/1",
IF(#REF!=5,"13-14/2",
IF(#REF!=6,"13-14/3","Hata1")))))),
IF(#REF!+BJ132=2013,
IF(#REF!=1,"13-14/1",
IF(#REF!=2,"13-14/2",
IF(#REF!=3,"13-14/3",
IF(#REF!=4,"14-15/1",
IF(#REF!=5,"14-15/2",
IF(#REF!=6,"14-15/3","Hata2")))))),
IF(#REF!+BJ132=2014,
IF(#REF!=1,"14-15/1",
IF(#REF!=2,"14-15/2",
IF(#REF!=3,"14-15/3",
IF(#REF!=4,"15-16/1",
IF(#REF!=5,"15-16/2",
IF(#REF!=6,"15-16/3","Hata3")))))),
IF(AND(#REF!+#REF!&gt;2014,#REF!+#REF!&lt;2015,BJ132=1),
IF(#REF!=0.1,"14-15/0.1",
IF(#REF!=0.2,"14-15/0.2",
IF(#REF!=0.3,"14-15/0.3","Hata4"))),
IF(#REF!+BJ132=2015,
IF(#REF!=1,"15-16/1",
IF(#REF!=2,"15-16/2",
IF(#REF!=3,"15-16/3",
IF(#REF!=4,"16-17/1",
IF(#REF!=5,"16-17/2",
IF(#REF!=6,"16-17/3","Hata5")))))),
IF(#REF!+BJ132=2016,
IF(#REF!=1,"16-17/1",
IF(#REF!=2,"16-17/2",
IF(#REF!=3,"16-17/3",
IF(#REF!=4,"17-18/1",
IF(#REF!=5,"17-18/2",
IF(#REF!=6,"17-18/3","Hata6")))))),
IF(#REF!+BJ132=2017,
IF(#REF!=1,"17-18/1",
IF(#REF!=2,"17-18/2",
IF(#REF!=3,"17-18/3",
IF(#REF!=4,"18-19/1",
IF(#REF!=5,"18-19/2",
IF(#REF!=6,"18-19/3","Hata7")))))),
IF(#REF!+BJ132=2018,
IF(#REF!=1,"18-19/1",
IF(#REF!=2,"18-19/2",
IF(#REF!=3,"18-19/3",
IF(#REF!=4,"19-20/1",
IF(#REF!=5," 19-20/2",
IF(#REF!=6,"19-20/3","Hata8")))))),
IF(#REF!+BJ132=2019,
IF(#REF!=1,"19-20/1",
IF(#REF!=2,"19-20/2",
IF(#REF!=3,"19-20/3",
IF(#REF!=4,"20-21/1",
IF(#REF!=5,"20-21/2",
IF(#REF!=6,"20-21/3","Hata9")))))),
IF(#REF!+BJ132=2020,
IF(#REF!=1,"20-21/1",
IF(#REF!=2,"20-21/2",
IF(#REF!=3,"20-21/3",
IF(#REF!=4,"21-22/1",
IF(#REF!=5,"21-22/2",
IF(#REF!=6,"21-22/3","Hata10")))))),
IF(#REF!+BJ132=2021,
IF(#REF!=1,"21-22/1",
IF(#REF!=2,"21-22/2",
IF(#REF!=3,"21-22/3",
IF(#REF!=4,"22-23/1",
IF(#REF!=5,"22-23/2",
IF(#REF!=6,"22-23/3","Hata11")))))),
IF(#REF!+BJ132=2022,
IF(#REF!=1,"22-23/1",
IF(#REF!=2,"22-23/2",
IF(#REF!=3,"22-23/3",
IF(#REF!=4,"23-24/1",
IF(#REF!=5,"23-24/2",
IF(#REF!=6,"23-24/3","Hata12")))))),
IF(#REF!+BJ132=2023,
IF(#REF!=1,"23-24/1",
IF(#REF!=2,"23-24/2",
IF(#REF!=3,"23-24/3",
IF(#REF!=4,"24-25/1",
IF(#REF!=5,"24-25/2",
IF(#REF!=6,"24-25/3","Hata13")))))),
))))))))))))))
)</f>
        <v>#REF!</v>
      </c>
      <c r="G132" s="15"/>
      <c r="H132" s="14" t="s">
        <v>270</v>
      </c>
      <c r="I132" s="14">
        <v>54777</v>
      </c>
      <c r="J132" s="14" t="s">
        <v>271</v>
      </c>
      <c r="L132" s="14">
        <v>3700</v>
      </c>
      <c r="Q132" s="14" t="s">
        <v>292</v>
      </c>
      <c r="R132" s="14" t="s">
        <v>292</v>
      </c>
      <c r="S132" s="16">
        <v>4</v>
      </c>
      <c r="T132" s="14">
        <f>VLOOKUP($S132,[1]sistem!$I$3:$L$10,2,FALSE)</f>
        <v>0</v>
      </c>
      <c r="U132" s="14">
        <f>VLOOKUP($S132,[1]sistem!$I$3:$L$10,3,FALSE)</f>
        <v>1</v>
      </c>
      <c r="V132" s="14">
        <f>VLOOKUP($S132,[1]sistem!$I$3:$L$10,4,FALSE)</f>
        <v>1</v>
      </c>
      <c r="W132" s="14" t="e">
        <f>VLOOKUP($BB132,[1]sistem!$I$13:$L$14,2,FALSE)*#REF!</f>
        <v>#REF!</v>
      </c>
      <c r="X132" s="14" t="e">
        <f>VLOOKUP($BB132,[1]sistem!$I$13:$L$14,3,FALSE)*#REF!</f>
        <v>#REF!</v>
      </c>
      <c r="Y132" s="14" t="e">
        <f>VLOOKUP($BB132,[1]sistem!$I$13:$L$14,4,FALSE)*#REF!</f>
        <v>#REF!</v>
      </c>
      <c r="Z132" s="14" t="e">
        <f t="shared" si="28"/>
        <v>#REF!</v>
      </c>
      <c r="AA132" s="14" t="e">
        <f t="shared" si="28"/>
        <v>#REF!</v>
      </c>
      <c r="AB132" s="14" t="e">
        <f t="shared" si="28"/>
        <v>#REF!</v>
      </c>
      <c r="AC132" s="14" t="e">
        <f t="shared" si="29"/>
        <v>#REF!</v>
      </c>
      <c r="AD132" s="14">
        <f>VLOOKUP(BB132,[1]sistem!$I$18:$J$19,2,FALSE)</f>
        <v>14</v>
      </c>
      <c r="AE132" s="14">
        <v>0.25</v>
      </c>
      <c r="AF132" s="14">
        <f>VLOOKUP($S132,[1]sistem!$I$3:$M$10,5,FALSE)</f>
        <v>1</v>
      </c>
      <c r="AG132" s="14">
        <v>4</v>
      </c>
      <c r="AI132" s="14">
        <f>AG132*AM132</f>
        <v>56</v>
      </c>
      <c r="AJ132" s="14">
        <f>VLOOKUP($S132,[1]sistem!$I$3:$N$10,6,FALSE)</f>
        <v>2</v>
      </c>
      <c r="AK132" s="14">
        <v>2</v>
      </c>
      <c r="AL132" s="14">
        <f t="shared" si="30"/>
        <v>4</v>
      </c>
      <c r="AM132" s="14">
        <f>VLOOKUP($BB132,[1]sistem!$I$18:$K$19,3,FALSE)</f>
        <v>14</v>
      </c>
      <c r="AN132" s="14" t="e">
        <f>AM132*#REF!</f>
        <v>#REF!</v>
      </c>
      <c r="AO132" s="14" t="e">
        <f t="shared" si="31"/>
        <v>#REF!</v>
      </c>
      <c r="AP132" s="14">
        <f t="shared" si="27"/>
        <v>25</v>
      </c>
      <c r="AQ132" s="14" t="e">
        <f t="shared" si="32"/>
        <v>#REF!</v>
      </c>
      <c r="AR132" s="14" t="e">
        <f>ROUND(AQ132-#REF!,0)</f>
        <v>#REF!</v>
      </c>
      <c r="AS132" s="14">
        <f>IF(BB132="s",IF(S132=0,0,
IF(S132=1,#REF!*4*4,
IF(S132=2,0,
IF(S132=3,#REF!*4*2,
IF(S132=4,0,
IF(S132=5,0,
IF(S132=6,0,
IF(S132=7,0)))))))),
IF(BB132="t",
IF(S132=0,0,
IF(S132=1,#REF!*4*4*0.8,
IF(S132=2,0,
IF(S132=3,#REF!*4*2*0.8,
IF(S132=4,0,
IF(S132=5,0,
IF(S132=6,0,
IF(S132=7,0))))))))))</f>
        <v>0</v>
      </c>
      <c r="AT132" s="14" t="e">
        <f>IF(BB132="s",
IF(S132=0,0,
IF(S132=1,0,
IF(S132=2,#REF!*4*2,
IF(S132=3,#REF!*4,
IF(S132=4,#REF!*4,
IF(S132=5,0,
IF(S132=6,0,
IF(S132=7,#REF!*4)))))))),
IF(BB132="t",
IF(S132=0,0,
IF(S132=1,0,
IF(S132=2,#REF!*4*2*0.8,
IF(S132=3,#REF!*4*0.8,
IF(S132=4,#REF!*4*0.8,
IF(S132=5,0,
IF(S132=6,0,
IF(S132=7,#REF!*4))))))))))</f>
        <v>#REF!</v>
      </c>
      <c r="AU132" s="14" t="e">
        <f>IF(BB132="s",
IF(S132=0,0,
IF(S132=1,#REF!*2,
IF(S132=2,#REF!*2,
IF(S132=3,#REF!*2,
IF(S132=4,#REF!*2,
IF(S132=5,#REF!*2,
IF(S132=6,#REF!*2,
IF(S132=7,#REF!*2)))))))),
IF(BB132="t",
IF(S132=0,#REF!*2*0.8,
IF(S132=1,#REF!*2*0.8,
IF(S132=2,#REF!*2*0.8,
IF(S132=3,#REF!*2*0.8,
IF(S132=4,#REF!*2*0.8,
IF(S132=5,#REF!*2*0.8,
IF(S132=6,#REF!*1*0.8,
IF(S132=7,#REF!*2))))))))))</f>
        <v>#REF!</v>
      </c>
      <c r="AV132" s="14" t="e">
        <f t="shared" si="33"/>
        <v>#REF!</v>
      </c>
      <c r="AW132" s="14" t="e">
        <f>IF(BB132="s",
IF(S132=0,0,
IF(S132=1,(14-2)*(#REF!+#REF!)/4*4,
IF(S132=2,(14-2)*(#REF!+#REF!)/4*2,
IF(S132=3,(14-2)*(#REF!+#REF!)/4*3,
IF(S132=4,(14-2)*(#REF!+#REF!)/4,
IF(S132=5,(14-2)*#REF!/4,
IF(S132=6,0,
IF(S132=7,(14)*#REF!)))))))),
IF(BB132="t",
IF(S132=0,0,
IF(S132=1,(11-2)*(#REF!+#REF!)/4*4,
IF(S132=2,(11-2)*(#REF!+#REF!)/4*2,
IF(S132=3,(11-2)*(#REF!+#REF!)/4*3,
IF(S132=4,(11-2)*(#REF!+#REF!)/4,
IF(S132=5,(11-2)*#REF!/4,
IF(S132=6,0,
IF(S132=7,(11)*#REF!))))))))))</f>
        <v>#REF!</v>
      </c>
      <c r="AX132" s="14" t="e">
        <f t="shared" si="34"/>
        <v>#REF!</v>
      </c>
      <c r="AY132" s="14">
        <f t="shared" si="35"/>
        <v>8</v>
      </c>
      <c r="AZ132" s="14">
        <f t="shared" si="36"/>
        <v>4</v>
      </c>
      <c r="BA132" s="14" t="e">
        <f t="shared" si="37"/>
        <v>#REF!</v>
      </c>
      <c r="BB132" s="14" t="s">
        <v>87</v>
      </c>
      <c r="BC132" s="14" t="e">
        <f>IF(BI132="A",0,IF(BB132="s",14*#REF!,IF(BB132="T",11*#REF!,"HATA")))</f>
        <v>#REF!</v>
      </c>
      <c r="BD132" s="14" t="e">
        <f t="shared" si="38"/>
        <v>#REF!</v>
      </c>
      <c r="BE132" s="14" t="e">
        <f t="shared" si="39"/>
        <v>#REF!</v>
      </c>
      <c r="BF132" s="14" t="e">
        <f>IF(BE132-#REF!=0,"DOĞRU","YANLIŞ")</f>
        <v>#REF!</v>
      </c>
      <c r="BG132" s="14" t="e">
        <f>#REF!-BE132</f>
        <v>#REF!</v>
      </c>
      <c r="BH132" s="14">
        <v>0</v>
      </c>
      <c r="BJ132" s="14">
        <v>0</v>
      </c>
      <c r="BL132" s="14">
        <v>4</v>
      </c>
      <c r="BN132" s="5" t="e">
        <f>#REF!*14</f>
        <v>#REF!</v>
      </c>
      <c r="BO132" s="6"/>
      <c r="BP132" s="7"/>
      <c r="BQ132" s="8"/>
      <c r="BR132" s="8"/>
      <c r="BS132" s="8"/>
      <c r="BT132" s="8"/>
      <c r="BU132" s="8"/>
      <c r="BV132" s="9"/>
      <c r="BW132" s="10"/>
      <c r="BX132" s="11"/>
      <c r="CE132" s="8"/>
      <c r="CF132" s="17"/>
      <c r="CG132" s="17"/>
      <c r="CH132" s="17"/>
      <c r="CI132" s="17"/>
    </row>
    <row r="133" spans="1:87" hidden="1" x14ac:dyDescent="0.25">
      <c r="A133" s="14" t="s">
        <v>103</v>
      </c>
      <c r="B133" s="14" t="s">
        <v>104</v>
      </c>
      <c r="C133" s="14" t="s">
        <v>104</v>
      </c>
      <c r="D133" s="15" t="s">
        <v>84</v>
      </c>
      <c r="E133" s="15">
        <v>1</v>
      </c>
      <c r="F133" s="15" t="e">
        <f>IF(BB133="S",
IF(#REF!+BJ133=2012,
IF(#REF!=1,"12-13/1",
IF(#REF!=2,"12-13/2",
IF(#REF!=3,"13-14/1",
IF(#REF!=4,"13-14/2","Hata1")))),
IF(#REF!+BJ133=2013,
IF(#REF!=1,"13-14/1",
IF(#REF!=2,"13-14/2",
IF(#REF!=3,"14-15/1",
IF(#REF!=4,"14-15/2","Hata2")))),
IF(#REF!+BJ133=2014,
IF(#REF!=1,"14-15/1",
IF(#REF!=2,"14-15/2",
IF(#REF!=3,"15-16/1",
IF(#REF!=4,"15-16/2","Hata3")))),
IF(#REF!+BJ133=2015,
IF(#REF!=1,"15-16/1",
IF(#REF!=2,"15-16/2",
IF(#REF!=3,"16-17/1",
IF(#REF!=4,"16-17/2","Hata4")))),
IF(#REF!+BJ133=2016,
IF(#REF!=1,"16-17/1",
IF(#REF!=2,"16-17/2",
IF(#REF!=3,"17-18/1",
IF(#REF!=4,"17-18/2","Hata5")))),
IF(#REF!+BJ133=2017,
IF(#REF!=1,"17-18/1",
IF(#REF!=2,"17-18/2",
IF(#REF!=3,"18-19/1",
IF(#REF!=4,"18-19/2","Hata6")))),
IF(#REF!+BJ133=2018,
IF(#REF!=1,"18-19/1",
IF(#REF!=2,"18-19/2",
IF(#REF!=3,"19-20/1",
IF(#REF!=4,"19-20/2","Hata7")))),
IF(#REF!+BJ133=2019,
IF(#REF!=1,"19-20/1",
IF(#REF!=2,"19-20/2",
IF(#REF!=3,"20-21/1",
IF(#REF!=4,"20-21/2","Hata8")))),
IF(#REF!+BJ133=2020,
IF(#REF!=1,"20-21/1",
IF(#REF!=2,"20-21/2",
IF(#REF!=3,"21-22/1",
IF(#REF!=4,"21-22/2","Hata9")))),
IF(#REF!+BJ133=2021,
IF(#REF!=1,"21-22/1",
IF(#REF!=2,"21-22/2",
IF(#REF!=3,"22-23/1",
IF(#REF!=4,"22-23/2","Hata10")))),
IF(#REF!+BJ133=2022,
IF(#REF!=1,"22-23/1",
IF(#REF!=2,"22-23/2",
IF(#REF!=3,"23-24/1",
IF(#REF!=4,"23-24/2","Hata11")))),
IF(#REF!+BJ133=2023,
IF(#REF!=1,"23-24/1",
IF(#REF!=2,"23-24/2",
IF(#REF!=3,"24-25/1",
IF(#REF!=4,"24-25/2","Hata12")))),
)))))))))))),
IF(BB133="T",
IF(#REF!+BJ133=2012,
IF(#REF!=1,"12-13/1",
IF(#REF!=2,"12-13/2",
IF(#REF!=3,"12-13/3",
IF(#REF!=4,"13-14/1",
IF(#REF!=5,"13-14/2",
IF(#REF!=6,"13-14/3","Hata1")))))),
IF(#REF!+BJ133=2013,
IF(#REF!=1,"13-14/1",
IF(#REF!=2,"13-14/2",
IF(#REF!=3,"13-14/3",
IF(#REF!=4,"14-15/1",
IF(#REF!=5,"14-15/2",
IF(#REF!=6,"14-15/3","Hata2")))))),
IF(#REF!+BJ133=2014,
IF(#REF!=1,"14-15/1",
IF(#REF!=2,"14-15/2",
IF(#REF!=3,"14-15/3",
IF(#REF!=4,"15-16/1",
IF(#REF!=5,"15-16/2",
IF(#REF!=6,"15-16/3","Hata3")))))),
IF(AND(#REF!+#REF!&gt;2014,#REF!+#REF!&lt;2015,BJ133=1),
IF(#REF!=0.1,"14-15/0.1",
IF(#REF!=0.2,"14-15/0.2",
IF(#REF!=0.3,"14-15/0.3","Hata4"))),
IF(#REF!+BJ133=2015,
IF(#REF!=1,"15-16/1",
IF(#REF!=2,"15-16/2",
IF(#REF!=3,"15-16/3",
IF(#REF!=4,"16-17/1",
IF(#REF!=5,"16-17/2",
IF(#REF!=6,"16-17/3","Hata5")))))),
IF(#REF!+BJ133=2016,
IF(#REF!=1,"16-17/1",
IF(#REF!=2,"16-17/2",
IF(#REF!=3,"16-17/3",
IF(#REF!=4,"17-18/1",
IF(#REF!=5,"17-18/2",
IF(#REF!=6,"17-18/3","Hata6")))))),
IF(#REF!+BJ133=2017,
IF(#REF!=1,"17-18/1",
IF(#REF!=2,"17-18/2",
IF(#REF!=3,"17-18/3",
IF(#REF!=4,"18-19/1",
IF(#REF!=5,"18-19/2",
IF(#REF!=6,"18-19/3","Hata7")))))),
IF(#REF!+BJ133=2018,
IF(#REF!=1,"18-19/1",
IF(#REF!=2,"18-19/2",
IF(#REF!=3,"18-19/3",
IF(#REF!=4,"19-20/1",
IF(#REF!=5," 19-20/2",
IF(#REF!=6,"19-20/3","Hata8")))))),
IF(#REF!+BJ133=2019,
IF(#REF!=1,"19-20/1",
IF(#REF!=2,"19-20/2",
IF(#REF!=3,"19-20/3",
IF(#REF!=4,"20-21/1",
IF(#REF!=5,"20-21/2",
IF(#REF!=6,"20-21/3","Hata9")))))),
IF(#REF!+BJ133=2020,
IF(#REF!=1,"20-21/1",
IF(#REF!=2,"20-21/2",
IF(#REF!=3,"20-21/3",
IF(#REF!=4,"21-22/1",
IF(#REF!=5,"21-22/2",
IF(#REF!=6,"21-22/3","Hata10")))))),
IF(#REF!+BJ133=2021,
IF(#REF!=1,"21-22/1",
IF(#REF!=2,"21-22/2",
IF(#REF!=3,"21-22/3",
IF(#REF!=4,"22-23/1",
IF(#REF!=5,"22-23/2",
IF(#REF!=6,"22-23/3","Hata11")))))),
IF(#REF!+BJ133=2022,
IF(#REF!=1,"22-23/1",
IF(#REF!=2,"22-23/2",
IF(#REF!=3,"22-23/3",
IF(#REF!=4,"23-24/1",
IF(#REF!=5,"23-24/2",
IF(#REF!=6,"23-24/3","Hata12")))))),
IF(#REF!+BJ133=2023,
IF(#REF!=1,"23-24/1",
IF(#REF!=2,"23-24/2",
IF(#REF!=3,"23-24/3",
IF(#REF!=4,"24-25/1",
IF(#REF!=5,"24-25/2",
IF(#REF!=6,"24-25/3","Hata13")))))),
))))))))))))))
)</f>
        <v>#REF!</v>
      </c>
      <c r="G133" s="15">
        <v>0</v>
      </c>
      <c r="H133" s="14" t="s">
        <v>270</v>
      </c>
      <c r="I133" s="14">
        <v>54768</v>
      </c>
      <c r="J133" s="14" t="s">
        <v>271</v>
      </c>
      <c r="S133" s="16">
        <v>7</v>
      </c>
      <c r="T133" s="14">
        <f>VLOOKUP($S133,[1]sistem!$I$3:$L$10,2,FALSE)</f>
        <v>0</v>
      </c>
      <c r="U133" s="14">
        <f>VLOOKUP($S133,[1]sistem!$I$3:$L$10,3,FALSE)</f>
        <v>1</v>
      </c>
      <c r="V133" s="14">
        <f>VLOOKUP($S133,[1]sistem!$I$3:$L$10,4,FALSE)</f>
        <v>1</v>
      </c>
      <c r="W133" s="14" t="e">
        <f>VLOOKUP($BB133,[1]sistem!$I$13:$L$14,2,FALSE)*#REF!</f>
        <v>#REF!</v>
      </c>
      <c r="X133" s="14" t="e">
        <f>VLOOKUP($BB133,[1]sistem!$I$13:$L$14,3,FALSE)*#REF!</f>
        <v>#REF!</v>
      </c>
      <c r="Y133" s="14" t="e">
        <f>VLOOKUP($BB133,[1]sistem!$I$13:$L$14,4,FALSE)*#REF!</f>
        <v>#REF!</v>
      </c>
      <c r="Z133" s="14" t="e">
        <f t="shared" si="28"/>
        <v>#REF!</v>
      </c>
      <c r="AA133" s="14" t="e">
        <f t="shared" si="28"/>
        <v>#REF!</v>
      </c>
      <c r="AB133" s="14" t="e">
        <f t="shared" si="28"/>
        <v>#REF!</v>
      </c>
      <c r="AC133" s="14" t="e">
        <f t="shared" si="29"/>
        <v>#REF!</v>
      </c>
      <c r="AD133" s="14">
        <f>VLOOKUP(BB133,[1]sistem!$I$18:$J$19,2,FALSE)</f>
        <v>14</v>
      </c>
      <c r="AE133" s="14">
        <v>0.25</v>
      </c>
      <c r="AF133" s="14">
        <f>VLOOKUP($S133,[1]sistem!$I$3:$M$10,5,FALSE)</f>
        <v>1</v>
      </c>
      <c r="AG133" s="14">
        <v>4</v>
      </c>
      <c r="AI133" s="14">
        <f>AG133*AM133</f>
        <v>56</v>
      </c>
      <c r="AJ133" s="14">
        <f>VLOOKUP($S133,[1]sistem!$I$3:$N$10,6,FALSE)</f>
        <v>2</v>
      </c>
      <c r="AK133" s="14">
        <v>2</v>
      </c>
      <c r="AL133" s="14">
        <f t="shared" si="30"/>
        <v>4</v>
      </c>
      <c r="AM133" s="14">
        <f>VLOOKUP($BB133,[1]sistem!$I$18:$K$19,3,FALSE)</f>
        <v>14</v>
      </c>
      <c r="AN133" s="14" t="e">
        <f>AM133*#REF!</f>
        <v>#REF!</v>
      </c>
      <c r="AO133" s="14" t="e">
        <f t="shared" si="31"/>
        <v>#REF!</v>
      </c>
      <c r="AP133" s="14">
        <f t="shared" si="27"/>
        <v>25</v>
      </c>
      <c r="AQ133" s="14" t="e">
        <f t="shared" si="32"/>
        <v>#REF!</v>
      </c>
      <c r="AR133" s="14" t="e">
        <f>ROUND(AQ133-#REF!,0)</f>
        <v>#REF!</v>
      </c>
      <c r="AS133" s="14">
        <f>IF(BB133="s",IF(S133=0,0,
IF(S133=1,#REF!*4*4,
IF(S133=2,0,
IF(S133=3,#REF!*4*2,
IF(S133=4,0,
IF(S133=5,0,
IF(S133=6,0,
IF(S133=7,0)))))))),
IF(BB133="t",
IF(S133=0,0,
IF(S133=1,#REF!*4*4*0.8,
IF(S133=2,0,
IF(S133=3,#REF!*4*2*0.8,
IF(S133=4,0,
IF(S133=5,0,
IF(S133=6,0,
IF(S133=7,0))))))))))</f>
        <v>0</v>
      </c>
      <c r="AT133" s="14" t="e">
        <f>IF(BB133="s",
IF(S133=0,0,
IF(S133=1,0,
IF(S133=2,#REF!*4*2,
IF(S133=3,#REF!*4,
IF(S133=4,#REF!*4,
IF(S133=5,0,
IF(S133=6,0,
IF(S133=7,#REF!*4)))))))),
IF(BB133="t",
IF(S133=0,0,
IF(S133=1,0,
IF(S133=2,#REF!*4*2*0.8,
IF(S133=3,#REF!*4*0.8,
IF(S133=4,#REF!*4*0.8,
IF(S133=5,0,
IF(S133=6,0,
IF(S133=7,#REF!*4))))))))))</f>
        <v>#REF!</v>
      </c>
      <c r="AU133" s="14" t="e">
        <f>IF(BB133="s",
IF(S133=0,0,
IF(S133=1,#REF!*2,
IF(S133=2,#REF!*2,
IF(S133=3,#REF!*2,
IF(S133=4,#REF!*2,
IF(S133=5,#REF!*2,
IF(S133=6,#REF!*2,
IF(S133=7,#REF!*2)))))))),
IF(BB133="t",
IF(S133=0,#REF!*2*0.8,
IF(S133=1,#REF!*2*0.8,
IF(S133=2,#REF!*2*0.8,
IF(S133=3,#REF!*2*0.8,
IF(S133=4,#REF!*2*0.8,
IF(S133=5,#REF!*2*0.8,
IF(S133=6,#REF!*1*0.8,
IF(S133=7,#REF!*2))))))))))</f>
        <v>#REF!</v>
      </c>
      <c r="AV133" s="14" t="e">
        <f t="shared" si="33"/>
        <v>#REF!</v>
      </c>
      <c r="AW133" s="14" t="e">
        <f>IF(BB133="s",
IF(S133=0,0,
IF(S133=1,(14-2)*(#REF!+#REF!)/4*4,
IF(S133=2,(14-2)*(#REF!+#REF!)/4*2,
IF(S133=3,(14-2)*(#REF!+#REF!)/4*3,
IF(S133=4,(14-2)*(#REF!+#REF!)/4,
IF(S133=5,(14-2)*#REF!/4,
IF(S133=6,0,
IF(S133=7,(14)*#REF!)))))))),
IF(BB133="t",
IF(S133=0,0,
IF(S133=1,(11-2)*(#REF!+#REF!)/4*4,
IF(S133=2,(11-2)*(#REF!+#REF!)/4*2,
IF(S133=3,(11-2)*(#REF!+#REF!)/4*3,
IF(S133=4,(11-2)*(#REF!+#REF!)/4,
IF(S133=5,(11-2)*#REF!/4,
IF(S133=6,0,
IF(S133=7,(11)*#REF!))))))))))</f>
        <v>#REF!</v>
      </c>
      <c r="AX133" s="14" t="e">
        <f t="shared" si="34"/>
        <v>#REF!</v>
      </c>
      <c r="AY133" s="14">
        <f t="shared" si="35"/>
        <v>8</v>
      </c>
      <c r="AZ133" s="14">
        <f t="shared" si="36"/>
        <v>4</v>
      </c>
      <c r="BA133" s="14" t="e">
        <f t="shared" si="37"/>
        <v>#REF!</v>
      </c>
      <c r="BB133" s="14" t="s">
        <v>87</v>
      </c>
      <c r="BC133" s="14" t="e">
        <f>IF(BI133="A",0,IF(BB133="s",14*#REF!,IF(BB133="T",11*#REF!,"HATA")))</f>
        <v>#REF!</v>
      </c>
      <c r="BD133" s="14" t="e">
        <f t="shared" si="38"/>
        <v>#REF!</v>
      </c>
      <c r="BE133" s="14" t="e">
        <f t="shared" si="39"/>
        <v>#REF!</v>
      </c>
      <c r="BF133" s="14" t="e">
        <f>IF(BE133-#REF!=0,"DOĞRU","YANLIŞ")</f>
        <v>#REF!</v>
      </c>
      <c r="BG133" s="14" t="e">
        <f>#REF!-BE133</f>
        <v>#REF!</v>
      </c>
      <c r="BH133" s="14">
        <v>1</v>
      </c>
      <c r="BJ133" s="14">
        <v>0</v>
      </c>
      <c r="BL133" s="14">
        <v>7</v>
      </c>
      <c r="BN133" s="5" t="e">
        <f>#REF!*14</f>
        <v>#REF!</v>
      </c>
      <c r="BO133" s="6"/>
      <c r="BP133" s="7"/>
      <c r="BQ133" s="8"/>
      <c r="BR133" s="8"/>
      <c r="BS133" s="8"/>
      <c r="BT133" s="8"/>
      <c r="BU133" s="8"/>
      <c r="BV133" s="9"/>
      <c r="BW133" s="10"/>
      <c r="BX133" s="11"/>
      <c r="CE133" s="8"/>
      <c r="CF133" s="17"/>
      <c r="CG133" s="17"/>
      <c r="CH133" s="17"/>
      <c r="CI133" s="17"/>
    </row>
    <row r="134" spans="1:87" hidden="1" x14ac:dyDescent="0.25">
      <c r="A134" s="14" t="s">
        <v>293</v>
      </c>
      <c r="B134" s="14" t="s">
        <v>294</v>
      </c>
      <c r="C134" s="14" t="s">
        <v>294</v>
      </c>
      <c r="D134" s="15" t="s">
        <v>90</v>
      </c>
      <c r="E134" s="15" t="s">
        <v>90</v>
      </c>
      <c r="F134" s="15" t="e">
        <f>IF(BB134="S",
IF(#REF!+BJ134=2012,
IF(#REF!=1,"12-13/1",
IF(#REF!=2,"12-13/2",
IF(#REF!=3,"13-14/1",
IF(#REF!=4,"13-14/2","Hata1")))),
IF(#REF!+BJ134=2013,
IF(#REF!=1,"13-14/1",
IF(#REF!=2,"13-14/2",
IF(#REF!=3,"14-15/1",
IF(#REF!=4,"14-15/2","Hata2")))),
IF(#REF!+BJ134=2014,
IF(#REF!=1,"14-15/1",
IF(#REF!=2,"14-15/2",
IF(#REF!=3,"15-16/1",
IF(#REF!=4,"15-16/2","Hata3")))),
IF(#REF!+BJ134=2015,
IF(#REF!=1,"15-16/1",
IF(#REF!=2,"15-16/2",
IF(#REF!=3,"16-17/1",
IF(#REF!=4,"16-17/2","Hata4")))),
IF(#REF!+BJ134=2016,
IF(#REF!=1,"16-17/1",
IF(#REF!=2,"16-17/2",
IF(#REF!=3,"17-18/1",
IF(#REF!=4,"17-18/2","Hata5")))),
IF(#REF!+BJ134=2017,
IF(#REF!=1,"17-18/1",
IF(#REF!=2,"17-18/2",
IF(#REF!=3,"18-19/1",
IF(#REF!=4,"18-19/2","Hata6")))),
IF(#REF!+BJ134=2018,
IF(#REF!=1,"18-19/1",
IF(#REF!=2,"18-19/2",
IF(#REF!=3,"19-20/1",
IF(#REF!=4,"19-20/2","Hata7")))),
IF(#REF!+BJ134=2019,
IF(#REF!=1,"19-20/1",
IF(#REF!=2,"19-20/2",
IF(#REF!=3,"20-21/1",
IF(#REF!=4,"20-21/2","Hata8")))),
IF(#REF!+BJ134=2020,
IF(#REF!=1,"20-21/1",
IF(#REF!=2,"20-21/2",
IF(#REF!=3,"21-22/1",
IF(#REF!=4,"21-22/2","Hata9")))),
IF(#REF!+BJ134=2021,
IF(#REF!=1,"21-22/1",
IF(#REF!=2,"21-22/2",
IF(#REF!=3,"22-23/1",
IF(#REF!=4,"22-23/2","Hata10")))),
IF(#REF!+BJ134=2022,
IF(#REF!=1,"22-23/1",
IF(#REF!=2,"22-23/2",
IF(#REF!=3,"23-24/1",
IF(#REF!=4,"23-24/2","Hata11")))),
IF(#REF!+BJ134=2023,
IF(#REF!=1,"23-24/1",
IF(#REF!=2,"23-24/2",
IF(#REF!=3,"24-25/1",
IF(#REF!=4,"24-25/2","Hata12")))),
)))))))))))),
IF(BB134="T",
IF(#REF!+BJ134=2012,
IF(#REF!=1,"12-13/1",
IF(#REF!=2,"12-13/2",
IF(#REF!=3,"12-13/3",
IF(#REF!=4,"13-14/1",
IF(#REF!=5,"13-14/2",
IF(#REF!=6,"13-14/3","Hata1")))))),
IF(#REF!+BJ134=2013,
IF(#REF!=1,"13-14/1",
IF(#REF!=2,"13-14/2",
IF(#REF!=3,"13-14/3",
IF(#REF!=4,"14-15/1",
IF(#REF!=5,"14-15/2",
IF(#REF!=6,"14-15/3","Hata2")))))),
IF(#REF!+BJ134=2014,
IF(#REF!=1,"14-15/1",
IF(#REF!=2,"14-15/2",
IF(#REF!=3,"14-15/3",
IF(#REF!=4,"15-16/1",
IF(#REF!=5,"15-16/2",
IF(#REF!=6,"15-16/3","Hata3")))))),
IF(AND(#REF!+#REF!&gt;2014,#REF!+#REF!&lt;2015,BJ134=1),
IF(#REF!=0.1,"14-15/0.1",
IF(#REF!=0.2,"14-15/0.2",
IF(#REF!=0.3,"14-15/0.3","Hata4"))),
IF(#REF!+BJ134=2015,
IF(#REF!=1,"15-16/1",
IF(#REF!=2,"15-16/2",
IF(#REF!=3,"15-16/3",
IF(#REF!=4,"16-17/1",
IF(#REF!=5,"16-17/2",
IF(#REF!=6,"16-17/3","Hata5")))))),
IF(#REF!+BJ134=2016,
IF(#REF!=1,"16-17/1",
IF(#REF!=2,"16-17/2",
IF(#REF!=3,"16-17/3",
IF(#REF!=4,"17-18/1",
IF(#REF!=5,"17-18/2",
IF(#REF!=6,"17-18/3","Hata6")))))),
IF(#REF!+BJ134=2017,
IF(#REF!=1,"17-18/1",
IF(#REF!=2,"17-18/2",
IF(#REF!=3,"17-18/3",
IF(#REF!=4,"18-19/1",
IF(#REF!=5,"18-19/2",
IF(#REF!=6,"18-19/3","Hata7")))))),
IF(#REF!+BJ134=2018,
IF(#REF!=1,"18-19/1",
IF(#REF!=2,"18-19/2",
IF(#REF!=3,"18-19/3",
IF(#REF!=4,"19-20/1",
IF(#REF!=5," 19-20/2",
IF(#REF!=6,"19-20/3","Hata8")))))),
IF(#REF!+BJ134=2019,
IF(#REF!=1,"19-20/1",
IF(#REF!=2,"19-20/2",
IF(#REF!=3,"19-20/3",
IF(#REF!=4,"20-21/1",
IF(#REF!=5,"20-21/2",
IF(#REF!=6,"20-21/3","Hata9")))))),
IF(#REF!+BJ134=2020,
IF(#REF!=1,"20-21/1",
IF(#REF!=2,"20-21/2",
IF(#REF!=3,"20-21/3",
IF(#REF!=4,"21-22/1",
IF(#REF!=5,"21-22/2",
IF(#REF!=6,"21-22/3","Hata10")))))),
IF(#REF!+BJ134=2021,
IF(#REF!=1,"21-22/1",
IF(#REF!=2,"21-22/2",
IF(#REF!=3,"21-22/3",
IF(#REF!=4,"22-23/1",
IF(#REF!=5,"22-23/2",
IF(#REF!=6,"22-23/3","Hata11")))))),
IF(#REF!+BJ134=2022,
IF(#REF!=1,"22-23/1",
IF(#REF!=2,"22-23/2",
IF(#REF!=3,"22-23/3",
IF(#REF!=4,"23-24/1",
IF(#REF!=5,"23-24/2",
IF(#REF!=6,"23-24/3","Hata12")))))),
IF(#REF!+BJ134=2023,
IF(#REF!=1,"23-24/1",
IF(#REF!=2,"23-24/2",
IF(#REF!=3,"23-24/3",
IF(#REF!=4,"24-25/1",
IF(#REF!=5,"24-25/2",
IF(#REF!=6,"24-25/3","Hata13")))))),
))))))))))))))
)</f>
        <v>#REF!</v>
      </c>
      <c r="G134" s="15"/>
      <c r="H134" s="14" t="s">
        <v>270</v>
      </c>
      <c r="I134" s="14">
        <v>54764</v>
      </c>
      <c r="J134" s="14" t="s">
        <v>271</v>
      </c>
      <c r="Q134" s="14" t="s">
        <v>110</v>
      </c>
      <c r="R134" s="14" t="s">
        <v>110</v>
      </c>
      <c r="S134" s="16">
        <v>0</v>
      </c>
      <c r="T134" s="14">
        <f>VLOOKUP($S134,[1]sistem!$I$3:$L$10,2,FALSE)</f>
        <v>0</v>
      </c>
      <c r="U134" s="14">
        <f>VLOOKUP($S134,[1]sistem!$I$3:$L$10,3,FALSE)</f>
        <v>0</v>
      </c>
      <c r="V134" s="14">
        <f>VLOOKUP($S134,[1]sistem!$I$3:$L$10,4,FALSE)</f>
        <v>0</v>
      </c>
      <c r="W134" s="14" t="e">
        <f>VLOOKUP($BB134,[1]sistem!$I$13:$L$14,2,FALSE)*#REF!</f>
        <v>#REF!</v>
      </c>
      <c r="X134" s="14" t="e">
        <f>VLOOKUP($BB134,[1]sistem!$I$13:$L$14,3,FALSE)*#REF!</f>
        <v>#REF!</v>
      </c>
      <c r="Y134" s="14" t="e">
        <f>VLOOKUP($BB134,[1]sistem!$I$13:$L$14,4,FALSE)*#REF!</f>
        <v>#REF!</v>
      </c>
      <c r="Z134" s="14" t="e">
        <f t="shared" si="28"/>
        <v>#REF!</v>
      </c>
      <c r="AA134" s="14" t="e">
        <f t="shared" si="28"/>
        <v>#REF!</v>
      </c>
      <c r="AB134" s="14" t="e">
        <f t="shared" si="28"/>
        <v>#REF!</v>
      </c>
      <c r="AC134" s="14" t="e">
        <f t="shared" si="29"/>
        <v>#REF!</v>
      </c>
      <c r="AD134" s="14">
        <f>VLOOKUP(BB134,[1]sistem!$I$18:$J$19,2,FALSE)</f>
        <v>14</v>
      </c>
      <c r="AE134" s="14">
        <v>0.25</v>
      </c>
      <c r="AF134" s="14">
        <f>VLOOKUP($S134,[1]sistem!$I$3:$M$10,5,FALSE)</f>
        <v>0</v>
      </c>
      <c r="AI134" s="14" t="e">
        <f>(#REF!+#REF!)*AD134</f>
        <v>#REF!</v>
      </c>
      <c r="AJ134" s="14">
        <f>VLOOKUP($S134,[1]sistem!$I$3:$N$10,6,FALSE)</f>
        <v>0</v>
      </c>
      <c r="AK134" s="14">
        <v>2</v>
      </c>
      <c r="AL134" s="14">
        <f t="shared" si="30"/>
        <v>0</v>
      </c>
      <c r="AM134" s="14">
        <f>VLOOKUP($BB134,[1]sistem!$I$18:$K$19,3,FALSE)</f>
        <v>14</v>
      </c>
      <c r="AN134" s="14" t="e">
        <f>AM134*#REF!</f>
        <v>#REF!</v>
      </c>
      <c r="AO134" s="14" t="e">
        <f t="shared" si="31"/>
        <v>#REF!</v>
      </c>
      <c r="AP134" s="14">
        <f t="shared" si="27"/>
        <v>25</v>
      </c>
      <c r="AQ134" s="14" t="e">
        <f t="shared" si="32"/>
        <v>#REF!</v>
      </c>
      <c r="AR134" s="14" t="e">
        <f>ROUND(AQ134-#REF!,0)</f>
        <v>#REF!</v>
      </c>
      <c r="AS134" s="14">
        <f>IF(BB134="s",IF(S134=0,0,
IF(S134=1,#REF!*4*4,
IF(S134=2,0,
IF(S134=3,#REF!*4*2,
IF(S134=4,0,
IF(S134=5,0,
IF(S134=6,0,
IF(S134=7,0)))))))),
IF(BB134="t",
IF(S134=0,0,
IF(S134=1,#REF!*4*4*0.8,
IF(S134=2,0,
IF(S134=3,#REF!*4*2*0.8,
IF(S134=4,0,
IF(S134=5,0,
IF(S134=6,0,
IF(S134=7,0))))))))))</f>
        <v>0</v>
      </c>
      <c r="AT134" s="14">
        <f>IF(BB134="s",
IF(S134=0,0,
IF(S134=1,0,
IF(S134=2,#REF!*4*2,
IF(S134=3,#REF!*4,
IF(S134=4,#REF!*4,
IF(S134=5,0,
IF(S134=6,0,
IF(S134=7,#REF!*4)))))))),
IF(BB134="t",
IF(S134=0,0,
IF(S134=1,0,
IF(S134=2,#REF!*4*2*0.8,
IF(S134=3,#REF!*4*0.8,
IF(S134=4,#REF!*4*0.8,
IF(S134=5,0,
IF(S134=6,0,
IF(S134=7,#REF!*4))))))))))</f>
        <v>0</v>
      </c>
      <c r="AU134" s="14">
        <f>IF(BB134="s",
IF(S134=0,0,
IF(S134=1,#REF!*2,
IF(S134=2,#REF!*2,
IF(S134=3,#REF!*2,
IF(S134=4,#REF!*2,
IF(S134=5,#REF!*2,
IF(S134=6,#REF!*2,
IF(S134=7,#REF!*2)))))))),
IF(BB134="t",
IF(S134=0,#REF!*2*0.8,
IF(S134=1,#REF!*2*0.8,
IF(S134=2,#REF!*2*0.8,
IF(S134=3,#REF!*2*0.8,
IF(S134=4,#REF!*2*0.8,
IF(S134=5,#REF!*2*0.8,
IF(S134=6,#REF!*1*0.8,
IF(S134=7,#REF!*2))))))))))</f>
        <v>0</v>
      </c>
      <c r="AV134" s="14" t="e">
        <f t="shared" si="33"/>
        <v>#REF!</v>
      </c>
      <c r="AW134" s="14">
        <f>IF(BB134="s",
IF(S134=0,0,
IF(S134=1,(14-2)*(#REF!+#REF!)/4*4,
IF(S134=2,(14-2)*(#REF!+#REF!)/4*2,
IF(S134=3,(14-2)*(#REF!+#REF!)/4*3,
IF(S134=4,(14-2)*(#REF!+#REF!)/4,
IF(S134=5,(14-2)*#REF!/4,
IF(S134=6,0,
IF(S134=7,(14)*#REF!)))))))),
IF(BB134="t",
IF(S134=0,0,
IF(S134=1,(11-2)*(#REF!+#REF!)/4*4,
IF(S134=2,(11-2)*(#REF!+#REF!)/4*2,
IF(S134=3,(11-2)*(#REF!+#REF!)/4*3,
IF(S134=4,(11-2)*(#REF!+#REF!)/4,
IF(S134=5,(11-2)*#REF!/4,
IF(S134=6,0,
IF(S134=7,(11)*#REF!))))))))))</f>
        <v>0</v>
      </c>
      <c r="AX134" s="14" t="e">
        <f t="shared" si="34"/>
        <v>#REF!</v>
      </c>
      <c r="AY134" s="14">
        <f t="shared" si="35"/>
        <v>0</v>
      </c>
      <c r="AZ134" s="14">
        <f t="shared" si="36"/>
        <v>0</v>
      </c>
      <c r="BA134" s="14">
        <f t="shared" si="37"/>
        <v>0</v>
      </c>
      <c r="BB134" s="14" t="s">
        <v>87</v>
      </c>
      <c r="BC134" s="14" t="e">
        <f>IF(BI134="A",0,IF(BB134="s",14*#REF!,IF(BB134="T",11*#REF!,"HATA")))</f>
        <v>#REF!</v>
      </c>
      <c r="BD134" s="14" t="e">
        <f t="shared" si="38"/>
        <v>#REF!</v>
      </c>
      <c r="BE134" s="14" t="e">
        <f t="shared" si="39"/>
        <v>#REF!</v>
      </c>
      <c r="BF134" s="14" t="e">
        <f>IF(BE134-#REF!=0,"DOĞRU","YANLIŞ")</f>
        <v>#REF!</v>
      </c>
      <c r="BG134" s="14" t="e">
        <f>#REF!-BE134</f>
        <v>#REF!</v>
      </c>
      <c r="BH134" s="14">
        <v>0</v>
      </c>
      <c r="BJ134" s="14">
        <v>0</v>
      </c>
      <c r="BL134" s="14">
        <v>0</v>
      </c>
      <c r="BN134" s="18" t="e">
        <f>#REF!*14</f>
        <v>#REF!</v>
      </c>
      <c r="BO134" s="6"/>
      <c r="BP134" s="7"/>
      <c r="BQ134" s="8"/>
      <c r="BR134" s="8"/>
      <c r="BS134" s="8"/>
      <c r="BT134" s="8"/>
      <c r="BU134" s="8"/>
      <c r="BV134" s="9"/>
      <c r="BW134" s="10"/>
      <c r="BX134" s="11"/>
      <c r="CE134" s="8"/>
      <c r="CF134" s="17"/>
      <c r="CG134" s="17"/>
      <c r="CH134" s="17"/>
      <c r="CI134" s="17"/>
    </row>
    <row r="135" spans="1:87" hidden="1" x14ac:dyDescent="0.25">
      <c r="A135" s="14" t="s">
        <v>295</v>
      </c>
      <c r="B135" s="14" t="s">
        <v>296</v>
      </c>
      <c r="C135" s="14" t="s">
        <v>296</v>
      </c>
      <c r="D135" s="15" t="s">
        <v>84</v>
      </c>
      <c r="E135" s="15">
        <v>1</v>
      </c>
      <c r="F135" s="15" t="e">
        <f>IF(BB135="S",
IF(#REF!+BJ135=2012,
IF(#REF!=1,"12-13/1",
IF(#REF!=2,"12-13/2",
IF(#REF!=3,"13-14/1",
IF(#REF!=4,"13-14/2","Hata1")))),
IF(#REF!+BJ135=2013,
IF(#REF!=1,"13-14/1",
IF(#REF!=2,"13-14/2",
IF(#REF!=3,"14-15/1",
IF(#REF!=4,"14-15/2","Hata2")))),
IF(#REF!+BJ135=2014,
IF(#REF!=1,"14-15/1",
IF(#REF!=2,"14-15/2",
IF(#REF!=3,"15-16/1",
IF(#REF!=4,"15-16/2","Hata3")))),
IF(#REF!+BJ135=2015,
IF(#REF!=1,"15-16/1",
IF(#REF!=2,"15-16/2",
IF(#REF!=3,"16-17/1",
IF(#REF!=4,"16-17/2","Hata4")))),
IF(#REF!+BJ135=2016,
IF(#REF!=1,"16-17/1",
IF(#REF!=2,"16-17/2",
IF(#REF!=3,"17-18/1",
IF(#REF!=4,"17-18/2","Hata5")))),
IF(#REF!+BJ135=2017,
IF(#REF!=1,"17-18/1",
IF(#REF!=2,"17-18/2",
IF(#REF!=3,"18-19/1",
IF(#REF!=4,"18-19/2","Hata6")))),
IF(#REF!+BJ135=2018,
IF(#REF!=1,"18-19/1",
IF(#REF!=2,"18-19/2",
IF(#REF!=3,"19-20/1",
IF(#REF!=4,"19-20/2","Hata7")))),
IF(#REF!+BJ135=2019,
IF(#REF!=1,"19-20/1",
IF(#REF!=2,"19-20/2",
IF(#REF!=3,"20-21/1",
IF(#REF!=4,"20-21/2","Hata8")))),
IF(#REF!+BJ135=2020,
IF(#REF!=1,"20-21/1",
IF(#REF!=2,"20-21/2",
IF(#REF!=3,"21-22/1",
IF(#REF!=4,"21-22/2","Hata9")))),
IF(#REF!+BJ135=2021,
IF(#REF!=1,"21-22/1",
IF(#REF!=2,"21-22/2",
IF(#REF!=3,"22-23/1",
IF(#REF!=4,"22-23/2","Hata10")))),
IF(#REF!+BJ135=2022,
IF(#REF!=1,"22-23/1",
IF(#REF!=2,"22-23/2",
IF(#REF!=3,"23-24/1",
IF(#REF!=4,"23-24/2","Hata11")))),
IF(#REF!+BJ135=2023,
IF(#REF!=1,"23-24/1",
IF(#REF!=2,"23-24/2",
IF(#REF!=3,"24-25/1",
IF(#REF!=4,"24-25/2","Hata12")))),
)))))))))))),
IF(BB135="T",
IF(#REF!+BJ135=2012,
IF(#REF!=1,"12-13/1",
IF(#REF!=2,"12-13/2",
IF(#REF!=3,"12-13/3",
IF(#REF!=4,"13-14/1",
IF(#REF!=5,"13-14/2",
IF(#REF!=6,"13-14/3","Hata1")))))),
IF(#REF!+BJ135=2013,
IF(#REF!=1,"13-14/1",
IF(#REF!=2,"13-14/2",
IF(#REF!=3,"13-14/3",
IF(#REF!=4,"14-15/1",
IF(#REF!=5,"14-15/2",
IF(#REF!=6,"14-15/3","Hata2")))))),
IF(#REF!+BJ135=2014,
IF(#REF!=1,"14-15/1",
IF(#REF!=2,"14-15/2",
IF(#REF!=3,"14-15/3",
IF(#REF!=4,"15-16/1",
IF(#REF!=5,"15-16/2",
IF(#REF!=6,"15-16/3","Hata3")))))),
IF(AND(#REF!+#REF!&gt;2014,#REF!+#REF!&lt;2015,BJ135=1),
IF(#REF!=0.1,"14-15/0.1",
IF(#REF!=0.2,"14-15/0.2",
IF(#REF!=0.3,"14-15/0.3","Hata4"))),
IF(#REF!+BJ135=2015,
IF(#REF!=1,"15-16/1",
IF(#REF!=2,"15-16/2",
IF(#REF!=3,"15-16/3",
IF(#REF!=4,"16-17/1",
IF(#REF!=5,"16-17/2",
IF(#REF!=6,"16-17/3","Hata5")))))),
IF(#REF!+BJ135=2016,
IF(#REF!=1,"16-17/1",
IF(#REF!=2,"16-17/2",
IF(#REF!=3,"16-17/3",
IF(#REF!=4,"17-18/1",
IF(#REF!=5,"17-18/2",
IF(#REF!=6,"17-18/3","Hata6")))))),
IF(#REF!+BJ135=2017,
IF(#REF!=1,"17-18/1",
IF(#REF!=2,"17-18/2",
IF(#REF!=3,"17-18/3",
IF(#REF!=4,"18-19/1",
IF(#REF!=5,"18-19/2",
IF(#REF!=6,"18-19/3","Hata7")))))),
IF(#REF!+BJ135=2018,
IF(#REF!=1,"18-19/1",
IF(#REF!=2,"18-19/2",
IF(#REF!=3,"18-19/3",
IF(#REF!=4,"19-20/1",
IF(#REF!=5," 19-20/2",
IF(#REF!=6,"19-20/3","Hata8")))))),
IF(#REF!+BJ135=2019,
IF(#REF!=1,"19-20/1",
IF(#REF!=2,"19-20/2",
IF(#REF!=3,"19-20/3",
IF(#REF!=4,"20-21/1",
IF(#REF!=5,"20-21/2",
IF(#REF!=6,"20-21/3","Hata9")))))),
IF(#REF!+BJ135=2020,
IF(#REF!=1,"20-21/1",
IF(#REF!=2,"20-21/2",
IF(#REF!=3,"20-21/3",
IF(#REF!=4,"21-22/1",
IF(#REF!=5,"21-22/2",
IF(#REF!=6,"21-22/3","Hata10")))))),
IF(#REF!+BJ135=2021,
IF(#REF!=1,"21-22/1",
IF(#REF!=2,"21-22/2",
IF(#REF!=3,"21-22/3",
IF(#REF!=4,"22-23/1",
IF(#REF!=5,"22-23/2",
IF(#REF!=6,"22-23/3","Hata11")))))),
IF(#REF!+BJ135=2022,
IF(#REF!=1,"22-23/1",
IF(#REF!=2,"22-23/2",
IF(#REF!=3,"22-23/3",
IF(#REF!=4,"23-24/1",
IF(#REF!=5,"23-24/2",
IF(#REF!=6,"23-24/3","Hata12")))))),
IF(#REF!+BJ135=2023,
IF(#REF!=1,"23-24/1",
IF(#REF!=2,"23-24/2",
IF(#REF!=3,"23-24/3",
IF(#REF!=4,"24-25/1",
IF(#REF!=5,"24-25/2",
IF(#REF!=6,"24-25/3","Hata13")))))),
))))))))))))))
)</f>
        <v>#REF!</v>
      </c>
      <c r="G135" s="15"/>
      <c r="H135" s="14" t="s">
        <v>270</v>
      </c>
      <c r="I135" s="14">
        <v>54754</v>
      </c>
      <c r="J135" s="14" t="s">
        <v>271</v>
      </c>
      <c r="S135" s="16">
        <v>4</v>
      </c>
      <c r="T135" s="14">
        <f>VLOOKUP($S135,[1]sistem!$I$3:$L$10,2,FALSE)</f>
        <v>0</v>
      </c>
      <c r="U135" s="14">
        <f>VLOOKUP($S135,[1]sistem!$I$3:$L$10,3,FALSE)</f>
        <v>1</v>
      </c>
      <c r="V135" s="14">
        <f>VLOOKUP($S135,[1]sistem!$I$3:$L$10,4,FALSE)</f>
        <v>1</v>
      </c>
      <c r="W135" s="14" t="e">
        <f>VLOOKUP($BB135,[1]sistem!$I$13:$L$14,2,FALSE)*#REF!</f>
        <v>#REF!</v>
      </c>
      <c r="X135" s="14" t="e">
        <f>VLOOKUP($BB135,[1]sistem!$I$13:$L$14,3,FALSE)*#REF!</f>
        <v>#REF!</v>
      </c>
      <c r="Y135" s="14" t="e">
        <f>VLOOKUP($BB135,[1]sistem!$I$13:$L$14,4,FALSE)*#REF!</f>
        <v>#REF!</v>
      </c>
      <c r="Z135" s="14" t="e">
        <f t="shared" si="28"/>
        <v>#REF!</v>
      </c>
      <c r="AA135" s="14" t="e">
        <f t="shared" si="28"/>
        <v>#REF!</v>
      </c>
      <c r="AB135" s="14" t="e">
        <f t="shared" si="28"/>
        <v>#REF!</v>
      </c>
      <c r="AC135" s="14" t="e">
        <f t="shared" si="29"/>
        <v>#REF!</v>
      </c>
      <c r="AD135" s="14">
        <f>VLOOKUP(BB135,[1]sistem!$I$18:$J$19,2,FALSE)</f>
        <v>14</v>
      </c>
      <c r="AE135" s="14">
        <v>0.25</v>
      </c>
      <c r="AF135" s="14">
        <f>VLOOKUP($S135,[1]sistem!$I$3:$M$10,5,FALSE)</f>
        <v>1</v>
      </c>
      <c r="AI135" s="14" t="e">
        <f>(#REF!+#REF!)*AD135</f>
        <v>#REF!</v>
      </c>
      <c r="AJ135" s="14">
        <f>VLOOKUP($S135,[1]sistem!$I$3:$N$10,6,FALSE)</f>
        <v>2</v>
      </c>
      <c r="AK135" s="14">
        <v>2</v>
      </c>
      <c r="AL135" s="14">
        <f t="shared" si="30"/>
        <v>4</v>
      </c>
      <c r="AM135" s="14">
        <f>VLOOKUP($BB135,[1]sistem!$I$18:$K$19,3,FALSE)</f>
        <v>14</v>
      </c>
      <c r="AN135" s="14" t="e">
        <f>AM135*#REF!</f>
        <v>#REF!</v>
      </c>
      <c r="AO135" s="14" t="e">
        <f t="shared" si="31"/>
        <v>#REF!</v>
      </c>
      <c r="AP135" s="14">
        <f t="shared" si="27"/>
        <v>25</v>
      </c>
      <c r="AQ135" s="14" t="e">
        <f t="shared" si="32"/>
        <v>#REF!</v>
      </c>
      <c r="AR135" s="14" t="e">
        <f>ROUND(AQ135-#REF!,0)</f>
        <v>#REF!</v>
      </c>
      <c r="AS135" s="14">
        <f>IF(BB135="s",IF(S135=0,0,
IF(S135=1,#REF!*4*4,
IF(S135=2,0,
IF(S135=3,#REF!*4*2,
IF(S135=4,0,
IF(S135=5,0,
IF(S135=6,0,
IF(S135=7,0)))))))),
IF(BB135="t",
IF(S135=0,0,
IF(S135=1,#REF!*4*4*0.8,
IF(S135=2,0,
IF(S135=3,#REF!*4*2*0.8,
IF(S135=4,0,
IF(S135=5,0,
IF(S135=6,0,
IF(S135=7,0))))))))))</f>
        <v>0</v>
      </c>
      <c r="AT135" s="14" t="e">
        <f>IF(BB135="s",
IF(S135=0,0,
IF(S135=1,0,
IF(S135=2,#REF!*4*2,
IF(S135=3,#REF!*4,
IF(S135=4,#REF!*4,
IF(S135=5,0,
IF(S135=6,0,
IF(S135=7,#REF!*4)))))))),
IF(BB135="t",
IF(S135=0,0,
IF(S135=1,0,
IF(S135=2,#REF!*4*2*0.8,
IF(S135=3,#REF!*4*0.8,
IF(S135=4,#REF!*4*0.8,
IF(S135=5,0,
IF(S135=6,0,
IF(S135=7,#REF!*4))))))))))</f>
        <v>#REF!</v>
      </c>
      <c r="AU135" s="14" t="e">
        <f>IF(BB135="s",
IF(S135=0,0,
IF(S135=1,#REF!*2,
IF(S135=2,#REF!*2,
IF(S135=3,#REF!*2,
IF(S135=4,#REF!*2,
IF(S135=5,#REF!*2,
IF(S135=6,#REF!*2,
IF(S135=7,#REF!*2)))))))),
IF(BB135="t",
IF(S135=0,#REF!*2*0.8,
IF(S135=1,#REF!*2*0.8,
IF(S135=2,#REF!*2*0.8,
IF(S135=3,#REF!*2*0.8,
IF(S135=4,#REF!*2*0.8,
IF(S135=5,#REF!*2*0.8,
IF(S135=6,#REF!*1*0.8,
IF(S135=7,#REF!*2))))))))))</f>
        <v>#REF!</v>
      </c>
      <c r="AV135" s="14" t="e">
        <f t="shared" si="33"/>
        <v>#REF!</v>
      </c>
      <c r="AW135" s="14" t="e">
        <f>IF(BB135="s",
IF(S135=0,0,
IF(S135=1,(14-2)*(#REF!+#REF!)/4*4,
IF(S135=2,(14-2)*(#REF!+#REF!)/4*2,
IF(S135=3,(14-2)*(#REF!+#REF!)/4*3,
IF(S135=4,(14-2)*(#REF!+#REF!)/4,
IF(S135=5,(14-2)*#REF!/4,
IF(S135=6,0,
IF(S135=7,(14)*#REF!)))))))),
IF(BB135="t",
IF(S135=0,0,
IF(S135=1,(11-2)*(#REF!+#REF!)/4*4,
IF(S135=2,(11-2)*(#REF!+#REF!)/4*2,
IF(S135=3,(11-2)*(#REF!+#REF!)/4*3,
IF(S135=4,(11-2)*(#REF!+#REF!)/4,
IF(S135=5,(11-2)*#REF!/4,
IF(S135=6,0,
IF(S135=7,(11)*#REF!))))))))))</f>
        <v>#REF!</v>
      </c>
      <c r="AX135" s="14" t="e">
        <f t="shared" si="34"/>
        <v>#REF!</v>
      </c>
      <c r="AY135" s="14">
        <f t="shared" si="35"/>
        <v>8</v>
      </c>
      <c r="AZ135" s="14">
        <f t="shared" si="36"/>
        <v>4</v>
      </c>
      <c r="BA135" s="14" t="e">
        <f t="shared" si="37"/>
        <v>#REF!</v>
      </c>
      <c r="BB135" s="14" t="s">
        <v>87</v>
      </c>
      <c r="BC135" s="14" t="e">
        <f>IF(BI135="A",0,IF(BB135="s",14*#REF!,IF(BB135="T",11*#REF!,"HATA")))</f>
        <v>#REF!</v>
      </c>
      <c r="BD135" s="14" t="e">
        <f t="shared" si="38"/>
        <v>#REF!</v>
      </c>
      <c r="BE135" s="14" t="e">
        <f t="shared" si="39"/>
        <v>#REF!</v>
      </c>
      <c r="BF135" s="14" t="e">
        <f>IF(BE135-#REF!=0,"DOĞRU","YANLIŞ")</f>
        <v>#REF!</v>
      </c>
      <c r="BG135" s="14" t="e">
        <f>#REF!-BE135</f>
        <v>#REF!</v>
      </c>
      <c r="BH135" s="14">
        <v>0</v>
      </c>
      <c r="BJ135" s="14">
        <v>0</v>
      </c>
      <c r="BL135" s="14">
        <v>4</v>
      </c>
      <c r="BN135" s="5" t="e">
        <f>#REF!*14</f>
        <v>#REF!</v>
      </c>
      <c r="BO135" s="6"/>
      <c r="BP135" s="7"/>
      <c r="BQ135" s="8"/>
      <c r="BR135" s="8"/>
      <c r="BS135" s="8"/>
      <c r="BT135" s="8"/>
      <c r="BU135" s="8"/>
      <c r="BV135" s="9"/>
      <c r="BW135" s="10"/>
      <c r="BX135" s="11"/>
      <c r="CE135" s="8"/>
      <c r="CF135" s="17"/>
      <c r="CG135" s="17"/>
      <c r="CH135" s="17"/>
      <c r="CI135" s="17"/>
    </row>
    <row r="136" spans="1:87" hidden="1" x14ac:dyDescent="0.25">
      <c r="A136" s="14" t="s">
        <v>297</v>
      </c>
      <c r="B136" s="14" t="s">
        <v>298</v>
      </c>
      <c r="C136" s="14" t="s">
        <v>298</v>
      </c>
      <c r="D136" s="15" t="s">
        <v>90</v>
      </c>
      <c r="E136" s="15" t="s">
        <v>90</v>
      </c>
      <c r="F136" s="15" t="e">
        <f>IF(BB136="S",
IF(#REF!+BJ136=2012,
IF(#REF!=1,"12-13/1",
IF(#REF!=2,"12-13/2",
IF(#REF!=3,"13-14/1",
IF(#REF!=4,"13-14/2","Hata1")))),
IF(#REF!+BJ136=2013,
IF(#REF!=1,"13-14/1",
IF(#REF!=2,"13-14/2",
IF(#REF!=3,"14-15/1",
IF(#REF!=4,"14-15/2","Hata2")))),
IF(#REF!+BJ136=2014,
IF(#REF!=1,"14-15/1",
IF(#REF!=2,"14-15/2",
IF(#REF!=3,"15-16/1",
IF(#REF!=4,"15-16/2","Hata3")))),
IF(#REF!+BJ136=2015,
IF(#REF!=1,"15-16/1",
IF(#REF!=2,"15-16/2",
IF(#REF!=3,"16-17/1",
IF(#REF!=4,"16-17/2","Hata4")))),
IF(#REF!+BJ136=2016,
IF(#REF!=1,"16-17/1",
IF(#REF!=2,"16-17/2",
IF(#REF!=3,"17-18/1",
IF(#REF!=4,"17-18/2","Hata5")))),
IF(#REF!+BJ136=2017,
IF(#REF!=1,"17-18/1",
IF(#REF!=2,"17-18/2",
IF(#REF!=3,"18-19/1",
IF(#REF!=4,"18-19/2","Hata6")))),
IF(#REF!+BJ136=2018,
IF(#REF!=1,"18-19/1",
IF(#REF!=2,"18-19/2",
IF(#REF!=3,"19-20/1",
IF(#REF!=4,"19-20/2","Hata7")))),
IF(#REF!+BJ136=2019,
IF(#REF!=1,"19-20/1",
IF(#REF!=2,"19-20/2",
IF(#REF!=3,"20-21/1",
IF(#REF!=4,"20-21/2","Hata8")))),
IF(#REF!+BJ136=2020,
IF(#REF!=1,"20-21/1",
IF(#REF!=2,"20-21/2",
IF(#REF!=3,"21-22/1",
IF(#REF!=4,"21-22/2","Hata9")))),
IF(#REF!+BJ136=2021,
IF(#REF!=1,"21-22/1",
IF(#REF!=2,"21-22/2",
IF(#REF!=3,"22-23/1",
IF(#REF!=4,"22-23/2","Hata10")))),
IF(#REF!+BJ136=2022,
IF(#REF!=1,"22-23/1",
IF(#REF!=2,"22-23/2",
IF(#REF!=3,"23-24/1",
IF(#REF!=4,"23-24/2","Hata11")))),
IF(#REF!+BJ136=2023,
IF(#REF!=1,"23-24/1",
IF(#REF!=2,"23-24/2",
IF(#REF!=3,"24-25/1",
IF(#REF!=4,"24-25/2","Hata12")))),
)))))))))))),
IF(BB136="T",
IF(#REF!+BJ136=2012,
IF(#REF!=1,"12-13/1",
IF(#REF!=2,"12-13/2",
IF(#REF!=3,"12-13/3",
IF(#REF!=4,"13-14/1",
IF(#REF!=5,"13-14/2",
IF(#REF!=6,"13-14/3","Hata1")))))),
IF(#REF!+BJ136=2013,
IF(#REF!=1,"13-14/1",
IF(#REF!=2,"13-14/2",
IF(#REF!=3,"13-14/3",
IF(#REF!=4,"14-15/1",
IF(#REF!=5,"14-15/2",
IF(#REF!=6,"14-15/3","Hata2")))))),
IF(#REF!+BJ136=2014,
IF(#REF!=1,"14-15/1",
IF(#REF!=2,"14-15/2",
IF(#REF!=3,"14-15/3",
IF(#REF!=4,"15-16/1",
IF(#REF!=5,"15-16/2",
IF(#REF!=6,"15-16/3","Hata3")))))),
IF(AND(#REF!+#REF!&gt;2014,#REF!+#REF!&lt;2015,BJ136=1),
IF(#REF!=0.1,"14-15/0.1",
IF(#REF!=0.2,"14-15/0.2",
IF(#REF!=0.3,"14-15/0.3","Hata4"))),
IF(#REF!+BJ136=2015,
IF(#REF!=1,"15-16/1",
IF(#REF!=2,"15-16/2",
IF(#REF!=3,"15-16/3",
IF(#REF!=4,"16-17/1",
IF(#REF!=5,"16-17/2",
IF(#REF!=6,"16-17/3","Hata5")))))),
IF(#REF!+BJ136=2016,
IF(#REF!=1,"16-17/1",
IF(#REF!=2,"16-17/2",
IF(#REF!=3,"16-17/3",
IF(#REF!=4,"17-18/1",
IF(#REF!=5,"17-18/2",
IF(#REF!=6,"17-18/3","Hata6")))))),
IF(#REF!+BJ136=2017,
IF(#REF!=1,"17-18/1",
IF(#REF!=2,"17-18/2",
IF(#REF!=3,"17-18/3",
IF(#REF!=4,"18-19/1",
IF(#REF!=5,"18-19/2",
IF(#REF!=6,"18-19/3","Hata7")))))),
IF(#REF!+BJ136=2018,
IF(#REF!=1,"18-19/1",
IF(#REF!=2,"18-19/2",
IF(#REF!=3,"18-19/3",
IF(#REF!=4,"19-20/1",
IF(#REF!=5," 19-20/2",
IF(#REF!=6,"19-20/3","Hata8")))))),
IF(#REF!+BJ136=2019,
IF(#REF!=1,"19-20/1",
IF(#REF!=2,"19-20/2",
IF(#REF!=3,"19-20/3",
IF(#REF!=4,"20-21/1",
IF(#REF!=5,"20-21/2",
IF(#REF!=6,"20-21/3","Hata9")))))),
IF(#REF!+BJ136=2020,
IF(#REF!=1,"20-21/1",
IF(#REF!=2,"20-21/2",
IF(#REF!=3,"20-21/3",
IF(#REF!=4,"21-22/1",
IF(#REF!=5,"21-22/2",
IF(#REF!=6,"21-22/3","Hata10")))))),
IF(#REF!+BJ136=2021,
IF(#REF!=1,"21-22/1",
IF(#REF!=2,"21-22/2",
IF(#REF!=3,"21-22/3",
IF(#REF!=4,"22-23/1",
IF(#REF!=5,"22-23/2",
IF(#REF!=6,"22-23/3","Hata11")))))),
IF(#REF!+BJ136=2022,
IF(#REF!=1,"22-23/1",
IF(#REF!=2,"22-23/2",
IF(#REF!=3,"22-23/3",
IF(#REF!=4,"23-24/1",
IF(#REF!=5,"23-24/2",
IF(#REF!=6,"23-24/3","Hata12")))))),
IF(#REF!+BJ136=2023,
IF(#REF!=1,"23-24/1",
IF(#REF!=2,"23-24/2",
IF(#REF!=3,"23-24/3",
IF(#REF!=4,"24-25/1",
IF(#REF!=5,"24-25/2",
IF(#REF!=6,"24-25/3","Hata13")))))),
))))))))))))))
)</f>
        <v>#REF!</v>
      </c>
      <c r="G136" s="15"/>
      <c r="H136" s="14" t="s">
        <v>270</v>
      </c>
      <c r="I136" s="14">
        <v>54762</v>
      </c>
      <c r="J136" s="14" t="s">
        <v>271</v>
      </c>
      <c r="S136" s="16">
        <v>4</v>
      </c>
      <c r="T136" s="14">
        <f>VLOOKUP($S136,[1]sistem!$I$3:$L$10,2,FALSE)</f>
        <v>0</v>
      </c>
      <c r="U136" s="14">
        <f>VLOOKUP($S136,[1]sistem!$I$3:$L$10,3,FALSE)</f>
        <v>1</v>
      </c>
      <c r="V136" s="14">
        <f>VLOOKUP($S136,[1]sistem!$I$3:$L$10,4,FALSE)</f>
        <v>1</v>
      </c>
      <c r="W136" s="14" t="e">
        <f>VLOOKUP($BB136,[1]sistem!$I$13:$L$14,2,FALSE)*#REF!</f>
        <v>#REF!</v>
      </c>
      <c r="X136" s="14" t="e">
        <f>VLOOKUP($BB136,[1]sistem!$I$13:$L$14,3,FALSE)*#REF!</f>
        <v>#REF!</v>
      </c>
      <c r="Y136" s="14" t="e">
        <f>VLOOKUP($BB136,[1]sistem!$I$13:$L$14,4,FALSE)*#REF!</f>
        <v>#REF!</v>
      </c>
      <c r="Z136" s="14" t="e">
        <f t="shared" si="28"/>
        <v>#REF!</v>
      </c>
      <c r="AA136" s="14" t="e">
        <f t="shared" si="28"/>
        <v>#REF!</v>
      </c>
      <c r="AB136" s="14" t="e">
        <f t="shared" si="28"/>
        <v>#REF!</v>
      </c>
      <c r="AC136" s="14" t="e">
        <f t="shared" si="29"/>
        <v>#REF!</v>
      </c>
      <c r="AD136" s="14">
        <f>VLOOKUP(BB136,[1]sistem!$I$18:$J$19,2,FALSE)</f>
        <v>14</v>
      </c>
      <c r="AE136" s="14">
        <v>0.25</v>
      </c>
      <c r="AF136" s="14">
        <f>VLOOKUP($S136,[1]sistem!$I$3:$M$10,5,FALSE)</f>
        <v>1</v>
      </c>
      <c r="AG136" s="14">
        <v>1</v>
      </c>
      <c r="AI136" s="14">
        <f>AG136*AM136</f>
        <v>14</v>
      </c>
      <c r="AJ136" s="14">
        <f>VLOOKUP($S136,[1]sistem!$I$3:$N$10,6,FALSE)</f>
        <v>2</v>
      </c>
      <c r="AK136" s="14">
        <v>2</v>
      </c>
      <c r="AL136" s="14">
        <f t="shared" si="30"/>
        <v>4</v>
      </c>
      <c r="AM136" s="14">
        <f>VLOOKUP($BB136,[1]sistem!$I$18:$K$19,3,FALSE)</f>
        <v>14</v>
      </c>
      <c r="AN136" s="14" t="e">
        <f>AM136*#REF!</f>
        <v>#REF!</v>
      </c>
      <c r="AO136" s="14" t="e">
        <f t="shared" si="31"/>
        <v>#REF!</v>
      </c>
      <c r="AP136" s="14">
        <f t="shared" si="27"/>
        <v>25</v>
      </c>
      <c r="AQ136" s="14" t="e">
        <f t="shared" si="32"/>
        <v>#REF!</v>
      </c>
      <c r="AR136" s="14" t="e">
        <f>ROUND(AQ136-#REF!,0)</f>
        <v>#REF!</v>
      </c>
      <c r="AS136" s="14">
        <f>IF(BB136="s",IF(S136=0,0,
IF(S136=1,#REF!*4*4,
IF(S136=2,0,
IF(S136=3,#REF!*4*2,
IF(S136=4,0,
IF(S136=5,0,
IF(S136=6,0,
IF(S136=7,0)))))))),
IF(BB136="t",
IF(S136=0,0,
IF(S136=1,#REF!*4*4*0.8,
IF(S136=2,0,
IF(S136=3,#REF!*4*2*0.8,
IF(S136=4,0,
IF(S136=5,0,
IF(S136=6,0,
IF(S136=7,0))))))))))</f>
        <v>0</v>
      </c>
      <c r="AT136" s="14" t="e">
        <f>IF(BB136="s",
IF(S136=0,0,
IF(S136=1,0,
IF(S136=2,#REF!*4*2,
IF(S136=3,#REF!*4,
IF(S136=4,#REF!*4,
IF(S136=5,0,
IF(S136=6,0,
IF(S136=7,#REF!*4)))))))),
IF(BB136="t",
IF(S136=0,0,
IF(S136=1,0,
IF(S136=2,#REF!*4*2*0.8,
IF(S136=3,#REF!*4*0.8,
IF(S136=4,#REF!*4*0.8,
IF(S136=5,0,
IF(S136=6,0,
IF(S136=7,#REF!*4))))))))))</f>
        <v>#REF!</v>
      </c>
      <c r="AU136" s="14" t="e">
        <f>IF(BB136="s",
IF(S136=0,0,
IF(S136=1,#REF!*2,
IF(S136=2,#REF!*2,
IF(S136=3,#REF!*2,
IF(S136=4,#REF!*2,
IF(S136=5,#REF!*2,
IF(S136=6,#REF!*2,
IF(S136=7,#REF!*2)))))))),
IF(BB136="t",
IF(S136=0,#REF!*2*0.8,
IF(S136=1,#REF!*2*0.8,
IF(S136=2,#REF!*2*0.8,
IF(S136=3,#REF!*2*0.8,
IF(S136=4,#REF!*2*0.8,
IF(S136=5,#REF!*2*0.8,
IF(S136=6,#REF!*1*0.8,
IF(S136=7,#REF!*2))))))))))</f>
        <v>#REF!</v>
      </c>
      <c r="AV136" s="14" t="e">
        <f t="shared" si="33"/>
        <v>#REF!</v>
      </c>
      <c r="AW136" s="14" t="e">
        <f>IF(BB136="s",
IF(S136=0,0,
IF(S136=1,(14-2)*(#REF!+#REF!)/4*4,
IF(S136=2,(14-2)*(#REF!+#REF!)/4*2,
IF(S136=3,(14-2)*(#REF!+#REF!)/4*3,
IF(S136=4,(14-2)*(#REF!+#REF!)/4,
IF(S136=5,(14-2)*#REF!/4,
IF(S136=6,0,
IF(S136=7,(14)*#REF!)))))))),
IF(BB136="t",
IF(S136=0,0,
IF(S136=1,(11-2)*(#REF!+#REF!)/4*4,
IF(S136=2,(11-2)*(#REF!+#REF!)/4*2,
IF(S136=3,(11-2)*(#REF!+#REF!)/4*3,
IF(S136=4,(11-2)*(#REF!+#REF!)/4,
IF(S136=5,(11-2)*#REF!/4,
IF(S136=6,0,
IF(S136=7,(11)*#REF!))))))))))</f>
        <v>#REF!</v>
      </c>
      <c r="AX136" s="14" t="e">
        <f t="shared" si="34"/>
        <v>#REF!</v>
      </c>
      <c r="AY136" s="14">
        <f t="shared" si="35"/>
        <v>8</v>
      </c>
      <c r="AZ136" s="14">
        <f t="shared" si="36"/>
        <v>4</v>
      </c>
      <c r="BA136" s="14" t="e">
        <f t="shared" si="37"/>
        <v>#REF!</v>
      </c>
      <c r="BB136" s="14" t="s">
        <v>87</v>
      </c>
      <c r="BC136" s="14" t="e">
        <f>IF(BI136="A",0,IF(BB136="s",14*#REF!,IF(BB136="T",11*#REF!,"HATA")))</f>
        <v>#REF!</v>
      </c>
      <c r="BD136" s="14" t="e">
        <f t="shared" si="38"/>
        <v>#REF!</v>
      </c>
      <c r="BE136" s="14" t="e">
        <f t="shared" si="39"/>
        <v>#REF!</v>
      </c>
      <c r="BF136" s="14" t="e">
        <f>IF(BE136-#REF!=0,"DOĞRU","YANLIŞ")</f>
        <v>#REF!</v>
      </c>
      <c r="BG136" s="14" t="e">
        <f>#REF!-BE136</f>
        <v>#REF!</v>
      </c>
      <c r="BH136" s="14">
        <v>0</v>
      </c>
      <c r="BJ136" s="14">
        <v>0</v>
      </c>
      <c r="BL136" s="14">
        <v>4</v>
      </c>
      <c r="BN136" s="5" t="e">
        <f>#REF!*14</f>
        <v>#REF!</v>
      </c>
      <c r="BO136" s="6"/>
      <c r="BP136" s="7"/>
      <c r="BQ136" s="8"/>
      <c r="BR136" s="8"/>
      <c r="BS136" s="8"/>
      <c r="BT136" s="8"/>
      <c r="BU136" s="8"/>
      <c r="BV136" s="9"/>
      <c r="BW136" s="10"/>
      <c r="BX136" s="11"/>
      <c r="CE136" s="8"/>
      <c r="CF136" s="17"/>
      <c r="CG136" s="17"/>
      <c r="CH136" s="17"/>
      <c r="CI136" s="17"/>
    </row>
    <row r="137" spans="1:87" hidden="1" x14ac:dyDescent="0.25">
      <c r="A137" s="14" t="s">
        <v>148</v>
      </c>
      <c r="B137" s="14" t="s">
        <v>149</v>
      </c>
      <c r="C137" s="14" t="s">
        <v>149</v>
      </c>
      <c r="D137" s="15" t="s">
        <v>84</v>
      </c>
      <c r="E137" s="15">
        <v>3</v>
      </c>
      <c r="F137" s="15" t="e">
        <f>IF(BB137="S",
IF(#REF!+BJ137=2012,
IF(#REF!=1,"12-13/1",
IF(#REF!=2,"12-13/2",
IF(#REF!=3,"13-14/1",
IF(#REF!=4,"13-14/2","Hata1")))),
IF(#REF!+BJ137=2013,
IF(#REF!=1,"13-14/1",
IF(#REF!=2,"13-14/2",
IF(#REF!=3,"14-15/1",
IF(#REF!=4,"14-15/2","Hata2")))),
IF(#REF!+BJ137=2014,
IF(#REF!=1,"14-15/1",
IF(#REF!=2,"14-15/2",
IF(#REF!=3,"15-16/1",
IF(#REF!=4,"15-16/2","Hata3")))),
IF(#REF!+BJ137=2015,
IF(#REF!=1,"15-16/1",
IF(#REF!=2,"15-16/2",
IF(#REF!=3,"16-17/1",
IF(#REF!=4,"16-17/2","Hata4")))),
IF(#REF!+BJ137=2016,
IF(#REF!=1,"16-17/1",
IF(#REF!=2,"16-17/2",
IF(#REF!=3,"17-18/1",
IF(#REF!=4,"17-18/2","Hata5")))),
IF(#REF!+BJ137=2017,
IF(#REF!=1,"17-18/1",
IF(#REF!=2,"17-18/2",
IF(#REF!=3,"18-19/1",
IF(#REF!=4,"18-19/2","Hata6")))),
IF(#REF!+BJ137=2018,
IF(#REF!=1,"18-19/1",
IF(#REF!=2,"18-19/2",
IF(#REF!=3,"19-20/1",
IF(#REF!=4,"19-20/2","Hata7")))),
IF(#REF!+BJ137=2019,
IF(#REF!=1,"19-20/1",
IF(#REF!=2,"19-20/2",
IF(#REF!=3,"20-21/1",
IF(#REF!=4,"20-21/2","Hata8")))),
IF(#REF!+BJ137=2020,
IF(#REF!=1,"20-21/1",
IF(#REF!=2,"20-21/2",
IF(#REF!=3,"21-22/1",
IF(#REF!=4,"21-22/2","Hata9")))),
IF(#REF!+BJ137=2021,
IF(#REF!=1,"21-22/1",
IF(#REF!=2,"21-22/2",
IF(#REF!=3,"22-23/1",
IF(#REF!=4,"22-23/2","Hata10")))),
IF(#REF!+BJ137=2022,
IF(#REF!=1,"22-23/1",
IF(#REF!=2,"22-23/2",
IF(#REF!=3,"23-24/1",
IF(#REF!=4,"23-24/2","Hata11")))),
IF(#REF!+BJ137=2023,
IF(#REF!=1,"23-24/1",
IF(#REF!=2,"23-24/2",
IF(#REF!=3,"24-25/1",
IF(#REF!=4,"24-25/2","Hata12")))),
)))))))))))),
IF(BB137="T",
IF(#REF!+BJ137=2012,
IF(#REF!=1,"12-13/1",
IF(#REF!=2,"12-13/2",
IF(#REF!=3,"12-13/3",
IF(#REF!=4,"13-14/1",
IF(#REF!=5,"13-14/2",
IF(#REF!=6,"13-14/3","Hata1")))))),
IF(#REF!+BJ137=2013,
IF(#REF!=1,"13-14/1",
IF(#REF!=2,"13-14/2",
IF(#REF!=3,"13-14/3",
IF(#REF!=4,"14-15/1",
IF(#REF!=5,"14-15/2",
IF(#REF!=6,"14-15/3","Hata2")))))),
IF(#REF!+BJ137=2014,
IF(#REF!=1,"14-15/1",
IF(#REF!=2,"14-15/2",
IF(#REF!=3,"14-15/3",
IF(#REF!=4,"15-16/1",
IF(#REF!=5,"15-16/2",
IF(#REF!=6,"15-16/3","Hata3")))))),
IF(AND(#REF!+#REF!&gt;2014,#REF!+#REF!&lt;2015,BJ137=1),
IF(#REF!=0.1,"14-15/0.1",
IF(#REF!=0.2,"14-15/0.2",
IF(#REF!=0.3,"14-15/0.3","Hata4"))),
IF(#REF!+BJ137=2015,
IF(#REF!=1,"15-16/1",
IF(#REF!=2,"15-16/2",
IF(#REF!=3,"15-16/3",
IF(#REF!=4,"16-17/1",
IF(#REF!=5,"16-17/2",
IF(#REF!=6,"16-17/3","Hata5")))))),
IF(#REF!+BJ137=2016,
IF(#REF!=1,"16-17/1",
IF(#REF!=2,"16-17/2",
IF(#REF!=3,"16-17/3",
IF(#REF!=4,"17-18/1",
IF(#REF!=5,"17-18/2",
IF(#REF!=6,"17-18/3","Hata6")))))),
IF(#REF!+BJ137=2017,
IF(#REF!=1,"17-18/1",
IF(#REF!=2,"17-18/2",
IF(#REF!=3,"17-18/3",
IF(#REF!=4,"18-19/1",
IF(#REF!=5,"18-19/2",
IF(#REF!=6,"18-19/3","Hata7")))))),
IF(#REF!+BJ137=2018,
IF(#REF!=1,"18-19/1",
IF(#REF!=2,"18-19/2",
IF(#REF!=3,"18-19/3",
IF(#REF!=4,"19-20/1",
IF(#REF!=5," 19-20/2",
IF(#REF!=6,"19-20/3","Hata8")))))),
IF(#REF!+BJ137=2019,
IF(#REF!=1,"19-20/1",
IF(#REF!=2,"19-20/2",
IF(#REF!=3,"19-20/3",
IF(#REF!=4,"20-21/1",
IF(#REF!=5,"20-21/2",
IF(#REF!=6,"20-21/3","Hata9")))))),
IF(#REF!+BJ137=2020,
IF(#REF!=1,"20-21/1",
IF(#REF!=2,"20-21/2",
IF(#REF!=3,"20-21/3",
IF(#REF!=4,"21-22/1",
IF(#REF!=5,"21-22/2",
IF(#REF!=6,"21-22/3","Hata10")))))),
IF(#REF!+BJ137=2021,
IF(#REF!=1,"21-22/1",
IF(#REF!=2,"21-22/2",
IF(#REF!=3,"21-22/3",
IF(#REF!=4,"22-23/1",
IF(#REF!=5,"22-23/2",
IF(#REF!=6,"22-23/3","Hata11")))))),
IF(#REF!+BJ137=2022,
IF(#REF!=1,"22-23/1",
IF(#REF!=2,"22-23/2",
IF(#REF!=3,"22-23/3",
IF(#REF!=4,"23-24/1",
IF(#REF!=5,"23-24/2",
IF(#REF!=6,"23-24/3","Hata12")))))),
IF(#REF!+BJ137=2023,
IF(#REF!=1,"23-24/1",
IF(#REF!=2,"23-24/2",
IF(#REF!=3,"23-24/3",
IF(#REF!=4,"24-25/1",
IF(#REF!=5,"24-25/2",
IF(#REF!=6,"24-25/3","Hata13")))))),
))))))))))))))
)</f>
        <v>#REF!</v>
      </c>
      <c r="G137" s="15">
        <v>0</v>
      </c>
      <c r="H137" s="14" t="s">
        <v>270</v>
      </c>
      <c r="I137" s="14">
        <v>54709</v>
      </c>
      <c r="J137" s="14" t="s">
        <v>271</v>
      </c>
      <c r="S137" s="16">
        <v>7</v>
      </c>
      <c r="T137" s="14">
        <f>VLOOKUP($S137,[1]sistem!$I$3:$L$10,2,FALSE)</f>
        <v>0</v>
      </c>
      <c r="U137" s="14">
        <f>VLOOKUP($S137,[1]sistem!$I$3:$L$10,3,FALSE)</f>
        <v>1</v>
      </c>
      <c r="V137" s="14">
        <f>VLOOKUP($S137,[1]sistem!$I$3:$L$10,4,FALSE)</f>
        <v>1</v>
      </c>
      <c r="W137" s="14" t="e">
        <f>VLOOKUP($BB137,[1]sistem!$I$13:$L$14,2,FALSE)*#REF!</f>
        <v>#REF!</v>
      </c>
      <c r="X137" s="14" t="e">
        <f>VLOOKUP($BB137,[1]sistem!$I$13:$L$14,3,FALSE)*#REF!</f>
        <v>#REF!</v>
      </c>
      <c r="Y137" s="14" t="e">
        <f>VLOOKUP($BB137,[1]sistem!$I$13:$L$14,4,FALSE)*#REF!</f>
        <v>#REF!</v>
      </c>
      <c r="Z137" s="14" t="e">
        <f t="shared" si="28"/>
        <v>#REF!</v>
      </c>
      <c r="AA137" s="14" t="e">
        <f t="shared" si="28"/>
        <v>#REF!</v>
      </c>
      <c r="AB137" s="14" t="e">
        <f t="shared" si="28"/>
        <v>#REF!</v>
      </c>
      <c r="AC137" s="14" t="e">
        <f t="shared" si="29"/>
        <v>#REF!</v>
      </c>
      <c r="AD137" s="14">
        <f>VLOOKUP(BB137,[1]sistem!$I$18:$J$19,2,FALSE)</f>
        <v>14</v>
      </c>
      <c r="AE137" s="14">
        <v>0.25</v>
      </c>
      <c r="AF137" s="14">
        <f>VLOOKUP($S137,[1]sistem!$I$3:$M$10,5,FALSE)</f>
        <v>1</v>
      </c>
      <c r="AG137" s="14">
        <v>4</v>
      </c>
      <c r="AI137" s="14">
        <f>AG137*AM137</f>
        <v>56</v>
      </c>
      <c r="AJ137" s="14">
        <f>VLOOKUP($S137,[1]sistem!$I$3:$N$10,6,FALSE)</f>
        <v>2</v>
      </c>
      <c r="AK137" s="14">
        <v>2</v>
      </c>
      <c r="AL137" s="14">
        <f t="shared" si="30"/>
        <v>4</v>
      </c>
      <c r="AM137" s="14">
        <f>VLOOKUP($BB137,[1]sistem!$I$18:$K$19,3,FALSE)</f>
        <v>14</v>
      </c>
      <c r="AN137" s="14" t="e">
        <f>AM137*#REF!</f>
        <v>#REF!</v>
      </c>
      <c r="AO137" s="14" t="e">
        <f t="shared" si="31"/>
        <v>#REF!</v>
      </c>
      <c r="AP137" s="14">
        <f t="shared" si="27"/>
        <v>25</v>
      </c>
      <c r="AQ137" s="14" t="e">
        <f t="shared" si="32"/>
        <v>#REF!</v>
      </c>
      <c r="AR137" s="14" t="e">
        <f>ROUND(AQ137-#REF!,0)</f>
        <v>#REF!</v>
      </c>
      <c r="AS137" s="14">
        <f>IF(BB137="s",IF(S137=0,0,
IF(S137=1,#REF!*4*4,
IF(S137=2,0,
IF(S137=3,#REF!*4*2,
IF(S137=4,0,
IF(S137=5,0,
IF(S137=6,0,
IF(S137=7,0)))))))),
IF(BB137="t",
IF(S137=0,0,
IF(S137=1,#REF!*4*4*0.8,
IF(S137=2,0,
IF(S137=3,#REF!*4*2*0.8,
IF(S137=4,0,
IF(S137=5,0,
IF(S137=6,0,
IF(S137=7,0))))))))))</f>
        <v>0</v>
      </c>
      <c r="AT137" s="14" t="e">
        <f>IF(BB137="s",
IF(S137=0,0,
IF(S137=1,0,
IF(S137=2,#REF!*4*2,
IF(S137=3,#REF!*4,
IF(S137=4,#REF!*4,
IF(S137=5,0,
IF(S137=6,0,
IF(S137=7,#REF!*4)))))))),
IF(BB137="t",
IF(S137=0,0,
IF(S137=1,0,
IF(S137=2,#REF!*4*2*0.8,
IF(S137=3,#REF!*4*0.8,
IF(S137=4,#REF!*4*0.8,
IF(S137=5,0,
IF(S137=6,0,
IF(S137=7,#REF!*4))))))))))</f>
        <v>#REF!</v>
      </c>
      <c r="AU137" s="14" t="e">
        <f>IF(BB137="s",
IF(S137=0,0,
IF(S137=1,#REF!*2,
IF(S137=2,#REF!*2,
IF(S137=3,#REF!*2,
IF(S137=4,#REF!*2,
IF(S137=5,#REF!*2,
IF(S137=6,#REF!*2,
IF(S137=7,#REF!*2)))))))),
IF(BB137="t",
IF(S137=0,#REF!*2*0.8,
IF(S137=1,#REF!*2*0.8,
IF(S137=2,#REF!*2*0.8,
IF(S137=3,#REF!*2*0.8,
IF(S137=4,#REF!*2*0.8,
IF(S137=5,#REF!*2*0.8,
IF(S137=6,#REF!*1*0.8,
IF(S137=7,#REF!*2))))))))))</f>
        <v>#REF!</v>
      </c>
      <c r="AV137" s="14" t="e">
        <f t="shared" si="33"/>
        <v>#REF!</v>
      </c>
      <c r="AW137" s="14" t="e">
        <f>IF(BB137="s",
IF(S137=0,0,
IF(S137=1,(14-2)*(#REF!+#REF!)/4*4,
IF(S137=2,(14-2)*(#REF!+#REF!)/4*2,
IF(S137=3,(14-2)*(#REF!+#REF!)/4*3,
IF(S137=4,(14-2)*(#REF!+#REF!)/4,
IF(S137=5,(14-2)*#REF!/4,
IF(S137=6,0,
IF(S137=7,(14)*#REF!)))))))),
IF(BB137="t",
IF(S137=0,0,
IF(S137=1,(11-2)*(#REF!+#REF!)/4*4,
IF(S137=2,(11-2)*(#REF!+#REF!)/4*2,
IF(S137=3,(11-2)*(#REF!+#REF!)/4*3,
IF(S137=4,(11-2)*(#REF!+#REF!)/4,
IF(S137=5,(11-2)*#REF!/4,
IF(S137=6,0,
IF(S137=7,(11)*#REF!))))))))))</f>
        <v>#REF!</v>
      </c>
      <c r="AX137" s="14" t="e">
        <f t="shared" si="34"/>
        <v>#REF!</v>
      </c>
      <c r="AY137" s="14">
        <f t="shared" si="35"/>
        <v>8</v>
      </c>
      <c r="AZ137" s="14">
        <f t="shared" si="36"/>
        <v>4</v>
      </c>
      <c r="BA137" s="14" t="e">
        <f t="shared" si="37"/>
        <v>#REF!</v>
      </c>
      <c r="BB137" s="14" t="s">
        <v>87</v>
      </c>
      <c r="BC137" s="14" t="e">
        <f>IF(BI137="A",0,IF(BB137="s",14*#REF!,IF(BB137="T",11*#REF!,"HATA")))</f>
        <v>#REF!</v>
      </c>
      <c r="BD137" s="14" t="e">
        <f t="shared" si="38"/>
        <v>#REF!</v>
      </c>
      <c r="BE137" s="14" t="e">
        <f t="shared" si="39"/>
        <v>#REF!</v>
      </c>
      <c r="BF137" s="14" t="e">
        <f>IF(BE137-#REF!=0,"DOĞRU","YANLIŞ")</f>
        <v>#REF!</v>
      </c>
      <c r="BG137" s="14" t="e">
        <f>#REF!-BE137</f>
        <v>#REF!</v>
      </c>
      <c r="BH137" s="14">
        <v>0</v>
      </c>
      <c r="BJ137" s="14">
        <v>0</v>
      </c>
      <c r="BL137" s="14">
        <v>7</v>
      </c>
      <c r="BN137" s="5" t="e">
        <f>#REF!*14</f>
        <v>#REF!</v>
      </c>
      <c r="BO137" s="6"/>
      <c r="BP137" s="7"/>
      <c r="BQ137" s="8"/>
      <c r="BR137" s="8"/>
      <c r="BS137" s="8"/>
      <c r="BT137" s="8"/>
      <c r="BU137" s="8"/>
      <c r="BV137" s="9"/>
      <c r="BW137" s="10"/>
      <c r="BX137" s="11"/>
      <c r="CE137" s="8"/>
      <c r="CF137" s="17"/>
      <c r="CG137" s="17"/>
      <c r="CH137" s="17"/>
      <c r="CI137" s="17"/>
    </row>
    <row r="138" spans="1:87" hidden="1" x14ac:dyDescent="0.25">
      <c r="A138" s="14" t="s">
        <v>299</v>
      </c>
      <c r="B138" s="14" t="s">
        <v>300</v>
      </c>
      <c r="C138" s="14" t="s">
        <v>300</v>
      </c>
      <c r="D138" s="15" t="s">
        <v>90</v>
      </c>
      <c r="E138" s="15" t="s">
        <v>90</v>
      </c>
      <c r="F138" s="16" t="e">
        <f>IF(BB138="S",
IF(#REF!+BJ138=2012,
IF(#REF!=1,"12-13/1",
IF(#REF!=2,"12-13/2",
IF(#REF!=3,"13-14/1",
IF(#REF!=4,"13-14/2","Hata1")))),
IF(#REF!+BJ138=2013,
IF(#REF!=1,"13-14/1",
IF(#REF!=2,"13-14/2",
IF(#REF!=3,"14-15/1",
IF(#REF!=4,"14-15/2","Hata2")))),
IF(#REF!+BJ138=2014,
IF(#REF!=1,"14-15/1",
IF(#REF!=2,"14-15/2",
IF(#REF!=3,"15-16/1",
IF(#REF!=4,"15-16/2","Hata3")))),
IF(#REF!+BJ138=2015,
IF(#REF!=1,"15-16/1",
IF(#REF!=2,"15-16/2",
IF(#REF!=3,"16-17/1",
IF(#REF!=4,"16-17/2","Hata4")))),
IF(#REF!+BJ138=2016,
IF(#REF!=1,"16-17/1",
IF(#REF!=2,"16-17/2",
IF(#REF!=3,"17-18/1",
IF(#REF!=4,"17-18/2","Hata5")))),
IF(#REF!+BJ138=2017,
IF(#REF!=1,"17-18/1",
IF(#REF!=2,"17-18/2",
IF(#REF!=3,"18-19/1",
IF(#REF!=4,"18-19/2","Hata6")))),
IF(#REF!+BJ138=2018,
IF(#REF!=1,"18-19/1",
IF(#REF!=2,"18-19/2",
IF(#REF!=3,"19-20/1",
IF(#REF!=4,"19-20/2","Hata7")))),
IF(#REF!+BJ138=2019,
IF(#REF!=1,"19-20/1",
IF(#REF!=2,"19-20/2",
IF(#REF!=3,"20-21/1",
IF(#REF!=4,"20-21/2","Hata8")))),
IF(#REF!+BJ138=2020,
IF(#REF!=1,"20-21/1",
IF(#REF!=2,"20-21/2",
IF(#REF!=3,"21-22/1",
IF(#REF!=4,"21-22/2","Hata9")))),
IF(#REF!+BJ138=2021,
IF(#REF!=1,"21-22/1",
IF(#REF!=2,"21-22/2",
IF(#REF!=3,"22-23/1",
IF(#REF!=4,"22-23/2","Hata10")))),
IF(#REF!+BJ138=2022,
IF(#REF!=1,"22-23/1",
IF(#REF!=2,"22-23/2",
IF(#REF!=3,"23-24/1",
IF(#REF!=4,"23-24/2","Hata11")))),
IF(#REF!+BJ138=2023,
IF(#REF!=1,"23-24/1",
IF(#REF!=2,"23-24/2",
IF(#REF!=3,"24-25/1",
IF(#REF!=4,"24-25/2","Hata12")))),
)))))))))))),
IF(BB138="T",
IF(#REF!+BJ138=2012,
IF(#REF!=1,"12-13/1",
IF(#REF!=2,"12-13/2",
IF(#REF!=3,"12-13/3",
IF(#REF!=4,"13-14/1",
IF(#REF!=5,"13-14/2",
IF(#REF!=6,"13-14/3","Hata1")))))),
IF(#REF!+BJ138=2013,
IF(#REF!=1,"13-14/1",
IF(#REF!=2,"13-14/2",
IF(#REF!=3,"13-14/3",
IF(#REF!=4,"14-15/1",
IF(#REF!=5,"14-15/2",
IF(#REF!=6,"14-15/3","Hata2")))))),
IF(#REF!+BJ138=2014,
IF(#REF!=1,"14-15/1",
IF(#REF!=2,"14-15/2",
IF(#REF!=3,"14-15/3",
IF(#REF!=4,"15-16/1",
IF(#REF!=5,"15-16/2",
IF(#REF!=6,"15-16/3","Hata3")))))),
IF(AND(#REF!+#REF!&gt;2014,#REF!+#REF!&lt;2015,BJ138=1),
IF(#REF!=0.1,"14-15/0.1",
IF(#REF!=0.2,"14-15/0.2",
IF(#REF!=0.3,"14-15/0.3","Hata4"))),
IF(#REF!+BJ138=2015,
IF(#REF!=1,"15-16/1",
IF(#REF!=2,"15-16/2",
IF(#REF!=3,"15-16/3",
IF(#REF!=4,"16-17/1",
IF(#REF!=5,"16-17/2",
IF(#REF!=6,"16-17/3","Hata5")))))),
IF(#REF!+BJ138=2016,
IF(#REF!=1,"16-17/1",
IF(#REF!=2,"16-17/2",
IF(#REF!=3,"16-17/3",
IF(#REF!=4,"17-18/1",
IF(#REF!=5,"17-18/2",
IF(#REF!=6,"17-18/3","Hata6")))))),
IF(#REF!+BJ138=2017,
IF(#REF!=1,"17-18/1",
IF(#REF!=2,"17-18/2",
IF(#REF!=3,"17-18/3",
IF(#REF!=4,"18-19/1",
IF(#REF!=5,"18-19/2",
IF(#REF!=6,"18-19/3","Hata7")))))),
IF(#REF!+BJ138=2018,
IF(#REF!=1,"18-19/1",
IF(#REF!=2,"18-19/2",
IF(#REF!=3,"18-19/3",
IF(#REF!=4,"19-20/1",
IF(#REF!=5," 19-20/2",
IF(#REF!=6,"19-20/3","Hata8")))))),
IF(#REF!+BJ138=2019,
IF(#REF!=1,"19-20/1",
IF(#REF!=2,"19-20/2",
IF(#REF!=3,"19-20/3",
IF(#REF!=4,"20-21/1",
IF(#REF!=5,"20-21/2",
IF(#REF!=6,"20-21/3","Hata9")))))),
IF(#REF!+BJ138=2020,
IF(#REF!=1,"20-21/1",
IF(#REF!=2,"20-21/2",
IF(#REF!=3,"20-21/3",
IF(#REF!=4,"21-22/1",
IF(#REF!=5,"21-22/2",
IF(#REF!=6,"21-22/3","Hata10")))))),
IF(#REF!+BJ138=2021,
IF(#REF!=1,"21-22/1",
IF(#REF!=2,"21-22/2",
IF(#REF!=3,"21-22/3",
IF(#REF!=4,"22-23/1",
IF(#REF!=5,"22-23/2",
IF(#REF!=6,"22-23/3","Hata11")))))),
IF(#REF!+BJ138=2022,
IF(#REF!=1,"22-23/1",
IF(#REF!=2,"22-23/2",
IF(#REF!=3,"22-23/3",
IF(#REF!=4,"23-24/1",
IF(#REF!=5,"23-24/2",
IF(#REF!=6,"23-24/3","Hata12")))))),
IF(#REF!+BJ138=2023,
IF(#REF!=1,"23-24/1",
IF(#REF!=2,"23-24/2",
IF(#REF!=3,"23-24/3",
IF(#REF!=4,"24-25/1",
IF(#REF!=5,"24-25/2",
IF(#REF!=6,"24-25/3","Hata13")))))),
))))))))))))))
)</f>
        <v>#REF!</v>
      </c>
      <c r="G138" s="15"/>
      <c r="H138" s="14" t="s">
        <v>270</v>
      </c>
      <c r="I138" s="14">
        <v>54768</v>
      </c>
      <c r="J138" s="14" t="s">
        <v>271</v>
      </c>
      <c r="S138" s="16">
        <v>4</v>
      </c>
      <c r="T138" s="14">
        <f>VLOOKUP($S138,[1]sistem!$I$3:$L$10,2,FALSE)</f>
        <v>0</v>
      </c>
      <c r="U138" s="14">
        <f>VLOOKUP($S138,[1]sistem!$I$3:$L$10,3,FALSE)</f>
        <v>1</v>
      </c>
      <c r="V138" s="14">
        <f>VLOOKUP($S138,[1]sistem!$I$3:$L$10,4,FALSE)</f>
        <v>1</v>
      </c>
      <c r="W138" s="14" t="e">
        <f>VLOOKUP($BB138,[1]sistem!$I$13:$L$14,2,FALSE)*#REF!</f>
        <v>#REF!</v>
      </c>
      <c r="X138" s="14" t="e">
        <f>VLOOKUP($BB138,[1]sistem!$I$13:$L$14,3,FALSE)*#REF!</f>
        <v>#REF!</v>
      </c>
      <c r="Y138" s="14" t="e">
        <f>VLOOKUP($BB138,[1]sistem!$I$13:$L$14,4,FALSE)*#REF!</f>
        <v>#REF!</v>
      </c>
      <c r="Z138" s="14" t="e">
        <f t="shared" si="28"/>
        <v>#REF!</v>
      </c>
      <c r="AA138" s="14" t="e">
        <f t="shared" si="28"/>
        <v>#REF!</v>
      </c>
      <c r="AB138" s="14" t="e">
        <f t="shared" si="28"/>
        <v>#REF!</v>
      </c>
      <c r="AC138" s="14" t="e">
        <f t="shared" si="29"/>
        <v>#REF!</v>
      </c>
      <c r="AD138" s="14">
        <f>VLOOKUP(BB138,[1]sistem!$I$18:$J$19,2,FALSE)</f>
        <v>14</v>
      </c>
      <c r="AE138" s="14">
        <v>0.25</v>
      </c>
      <c r="AF138" s="14">
        <f>VLOOKUP($S138,[1]sistem!$I$3:$M$10,5,FALSE)</f>
        <v>1</v>
      </c>
      <c r="AG138" s="14">
        <v>1</v>
      </c>
      <c r="AI138" s="14">
        <f>AG138*AM138</f>
        <v>14</v>
      </c>
      <c r="AJ138" s="14">
        <f>VLOOKUP($S138,[1]sistem!$I$3:$N$10,6,FALSE)</f>
        <v>2</v>
      </c>
      <c r="AK138" s="14">
        <v>2</v>
      </c>
      <c r="AL138" s="14">
        <f t="shared" si="30"/>
        <v>4</v>
      </c>
      <c r="AM138" s="14">
        <f>VLOOKUP($BB138,[1]sistem!$I$18:$K$19,3,FALSE)</f>
        <v>14</v>
      </c>
      <c r="AN138" s="14" t="e">
        <f>AM138*#REF!</f>
        <v>#REF!</v>
      </c>
      <c r="AO138" s="14" t="e">
        <f t="shared" si="31"/>
        <v>#REF!</v>
      </c>
      <c r="AP138" s="14">
        <f t="shared" si="27"/>
        <v>25</v>
      </c>
      <c r="AQ138" s="14" t="e">
        <f t="shared" si="32"/>
        <v>#REF!</v>
      </c>
      <c r="AR138" s="14" t="e">
        <f>ROUND(AQ138-#REF!,0)</f>
        <v>#REF!</v>
      </c>
      <c r="AS138" s="14">
        <f>IF(BB138="s",IF(S138=0,0,
IF(S138=1,#REF!*4*4,
IF(S138=2,0,
IF(S138=3,#REF!*4*2,
IF(S138=4,0,
IF(S138=5,0,
IF(S138=6,0,
IF(S138=7,0)))))))),
IF(BB138="t",
IF(S138=0,0,
IF(S138=1,#REF!*4*4*0.8,
IF(S138=2,0,
IF(S138=3,#REF!*4*2*0.8,
IF(S138=4,0,
IF(S138=5,0,
IF(S138=6,0,
IF(S138=7,0))))))))))</f>
        <v>0</v>
      </c>
      <c r="AT138" s="14" t="e">
        <f>IF(BB138="s",
IF(S138=0,0,
IF(S138=1,0,
IF(S138=2,#REF!*4*2,
IF(S138=3,#REF!*4,
IF(S138=4,#REF!*4,
IF(S138=5,0,
IF(S138=6,0,
IF(S138=7,#REF!*4)))))))),
IF(BB138="t",
IF(S138=0,0,
IF(S138=1,0,
IF(S138=2,#REF!*4*2*0.8,
IF(S138=3,#REF!*4*0.8,
IF(S138=4,#REF!*4*0.8,
IF(S138=5,0,
IF(S138=6,0,
IF(S138=7,#REF!*4))))))))))</f>
        <v>#REF!</v>
      </c>
      <c r="AU138" s="14" t="e">
        <f>IF(BB138="s",
IF(S138=0,0,
IF(S138=1,#REF!*2,
IF(S138=2,#REF!*2,
IF(S138=3,#REF!*2,
IF(S138=4,#REF!*2,
IF(S138=5,#REF!*2,
IF(S138=6,#REF!*2,
IF(S138=7,#REF!*2)))))))),
IF(BB138="t",
IF(S138=0,#REF!*2*0.8,
IF(S138=1,#REF!*2*0.8,
IF(S138=2,#REF!*2*0.8,
IF(S138=3,#REF!*2*0.8,
IF(S138=4,#REF!*2*0.8,
IF(S138=5,#REF!*2*0.8,
IF(S138=6,#REF!*1*0.8,
IF(S138=7,#REF!*2))))))))))</f>
        <v>#REF!</v>
      </c>
      <c r="AV138" s="14" t="e">
        <f t="shared" si="33"/>
        <v>#REF!</v>
      </c>
      <c r="AW138" s="14" t="e">
        <f>IF(BB138="s",
IF(S138=0,0,
IF(S138=1,(14-2)*(#REF!+#REF!)/4*4,
IF(S138=2,(14-2)*(#REF!+#REF!)/4*2,
IF(S138=3,(14-2)*(#REF!+#REF!)/4*3,
IF(S138=4,(14-2)*(#REF!+#REF!)/4,
IF(S138=5,(14-2)*#REF!/4,
IF(S138=6,0,
IF(S138=7,(14)*#REF!)))))))),
IF(BB138="t",
IF(S138=0,0,
IF(S138=1,(11-2)*(#REF!+#REF!)/4*4,
IF(S138=2,(11-2)*(#REF!+#REF!)/4*2,
IF(S138=3,(11-2)*(#REF!+#REF!)/4*3,
IF(S138=4,(11-2)*(#REF!+#REF!)/4,
IF(S138=5,(11-2)*#REF!/4,
IF(S138=6,0,
IF(S138=7,(11)*#REF!))))))))))</f>
        <v>#REF!</v>
      </c>
      <c r="AX138" s="14" t="e">
        <f t="shared" si="34"/>
        <v>#REF!</v>
      </c>
      <c r="AY138" s="14">
        <f t="shared" si="35"/>
        <v>8</v>
      </c>
      <c r="AZ138" s="14">
        <f t="shared" si="36"/>
        <v>4</v>
      </c>
      <c r="BA138" s="14" t="e">
        <f t="shared" si="37"/>
        <v>#REF!</v>
      </c>
      <c r="BB138" s="14" t="s">
        <v>87</v>
      </c>
      <c r="BC138" s="14" t="e">
        <f>IF(BI138="A",0,IF(BB138="s",14*#REF!,IF(BB138="T",11*#REF!,"HATA")))</f>
        <v>#REF!</v>
      </c>
      <c r="BD138" s="14" t="e">
        <f t="shared" si="38"/>
        <v>#REF!</v>
      </c>
      <c r="BE138" s="14" t="e">
        <f t="shared" si="39"/>
        <v>#REF!</v>
      </c>
      <c r="BF138" s="14" t="e">
        <f>IF(BE138-#REF!=0,"DOĞRU","YANLIŞ")</f>
        <v>#REF!</v>
      </c>
      <c r="BG138" s="14" t="e">
        <f>#REF!-BE138</f>
        <v>#REF!</v>
      </c>
      <c r="BH138" s="14">
        <v>0</v>
      </c>
      <c r="BJ138" s="14">
        <v>0</v>
      </c>
      <c r="BL138" s="14">
        <v>4</v>
      </c>
      <c r="BN138" s="5" t="e">
        <f>#REF!*14</f>
        <v>#REF!</v>
      </c>
      <c r="BO138" s="6"/>
      <c r="BP138" s="7"/>
      <c r="BQ138" s="8"/>
      <c r="BR138" s="8"/>
      <c r="BS138" s="8"/>
      <c r="BT138" s="8"/>
      <c r="BU138" s="8"/>
      <c r="BV138" s="9"/>
      <c r="BW138" s="10"/>
      <c r="BX138" s="11"/>
      <c r="CE138" s="8"/>
      <c r="CF138" s="17"/>
      <c r="CG138" s="17"/>
      <c r="CH138" s="17"/>
      <c r="CI138" s="17"/>
    </row>
    <row r="139" spans="1:87" hidden="1" x14ac:dyDescent="0.25">
      <c r="A139" s="14" t="s">
        <v>117</v>
      </c>
      <c r="B139" s="14" t="s">
        <v>118</v>
      </c>
      <c r="C139" s="14" t="s">
        <v>118</v>
      </c>
      <c r="D139" s="15" t="s">
        <v>90</v>
      </c>
      <c r="E139" s="15" t="s">
        <v>90</v>
      </c>
      <c r="F139" s="15" t="e">
        <f>IF(BB139="S",
IF(#REF!+BJ139=2012,
IF(#REF!=1,"12-13/1",
IF(#REF!=2,"12-13/2",
IF(#REF!=3,"13-14/1",
IF(#REF!=4,"13-14/2","Hata1")))),
IF(#REF!+BJ139=2013,
IF(#REF!=1,"13-14/1",
IF(#REF!=2,"13-14/2",
IF(#REF!=3,"14-15/1",
IF(#REF!=4,"14-15/2","Hata2")))),
IF(#REF!+BJ139=2014,
IF(#REF!=1,"14-15/1",
IF(#REF!=2,"14-15/2",
IF(#REF!=3,"15-16/1",
IF(#REF!=4,"15-16/2","Hata3")))),
IF(#REF!+BJ139=2015,
IF(#REF!=1,"15-16/1",
IF(#REF!=2,"15-16/2",
IF(#REF!=3,"16-17/1",
IF(#REF!=4,"16-17/2","Hata4")))),
IF(#REF!+BJ139=2016,
IF(#REF!=1,"16-17/1",
IF(#REF!=2,"16-17/2",
IF(#REF!=3,"17-18/1",
IF(#REF!=4,"17-18/2","Hata5")))),
IF(#REF!+BJ139=2017,
IF(#REF!=1,"17-18/1",
IF(#REF!=2,"17-18/2",
IF(#REF!=3,"18-19/1",
IF(#REF!=4,"18-19/2","Hata6")))),
IF(#REF!+BJ139=2018,
IF(#REF!=1,"18-19/1",
IF(#REF!=2,"18-19/2",
IF(#REF!=3,"19-20/1",
IF(#REF!=4,"19-20/2","Hata7")))),
IF(#REF!+BJ139=2019,
IF(#REF!=1,"19-20/1",
IF(#REF!=2,"19-20/2",
IF(#REF!=3,"20-21/1",
IF(#REF!=4,"20-21/2","Hata8")))),
IF(#REF!+BJ139=2020,
IF(#REF!=1,"20-21/1",
IF(#REF!=2,"20-21/2",
IF(#REF!=3,"21-22/1",
IF(#REF!=4,"21-22/2","Hata9")))),
IF(#REF!+BJ139=2021,
IF(#REF!=1,"21-22/1",
IF(#REF!=2,"21-22/2",
IF(#REF!=3,"22-23/1",
IF(#REF!=4,"22-23/2","Hata10")))),
IF(#REF!+BJ139=2022,
IF(#REF!=1,"22-23/1",
IF(#REF!=2,"22-23/2",
IF(#REF!=3,"23-24/1",
IF(#REF!=4,"23-24/2","Hata11")))),
IF(#REF!+BJ139=2023,
IF(#REF!=1,"23-24/1",
IF(#REF!=2,"23-24/2",
IF(#REF!=3,"24-25/1",
IF(#REF!=4,"24-25/2","Hata12")))),
)))))))))))),
IF(BB139="T",
IF(#REF!+BJ139=2012,
IF(#REF!=1,"12-13/1",
IF(#REF!=2,"12-13/2",
IF(#REF!=3,"12-13/3",
IF(#REF!=4,"13-14/1",
IF(#REF!=5,"13-14/2",
IF(#REF!=6,"13-14/3","Hata1")))))),
IF(#REF!+BJ139=2013,
IF(#REF!=1,"13-14/1",
IF(#REF!=2,"13-14/2",
IF(#REF!=3,"13-14/3",
IF(#REF!=4,"14-15/1",
IF(#REF!=5,"14-15/2",
IF(#REF!=6,"14-15/3","Hata2")))))),
IF(#REF!+BJ139=2014,
IF(#REF!=1,"14-15/1",
IF(#REF!=2,"14-15/2",
IF(#REF!=3,"14-15/3",
IF(#REF!=4,"15-16/1",
IF(#REF!=5,"15-16/2",
IF(#REF!=6,"15-16/3","Hata3")))))),
IF(AND(#REF!+#REF!&gt;2014,#REF!+#REF!&lt;2015,BJ139=1),
IF(#REF!=0.1,"14-15/0.1",
IF(#REF!=0.2,"14-15/0.2",
IF(#REF!=0.3,"14-15/0.3","Hata4"))),
IF(#REF!+BJ139=2015,
IF(#REF!=1,"15-16/1",
IF(#REF!=2,"15-16/2",
IF(#REF!=3,"15-16/3",
IF(#REF!=4,"16-17/1",
IF(#REF!=5,"16-17/2",
IF(#REF!=6,"16-17/3","Hata5")))))),
IF(#REF!+BJ139=2016,
IF(#REF!=1,"16-17/1",
IF(#REF!=2,"16-17/2",
IF(#REF!=3,"16-17/3",
IF(#REF!=4,"17-18/1",
IF(#REF!=5,"17-18/2",
IF(#REF!=6,"17-18/3","Hata6")))))),
IF(#REF!+BJ139=2017,
IF(#REF!=1,"17-18/1",
IF(#REF!=2,"17-18/2",
IF(#REF!=3,"17-18/3",
IF(#REF!=4,"18-19/1",
IF(#REF!=5,"18-19/2",
IF(#REF!=6,"18-19/3","Hata7")))))),
IF(#REF!+BJ139=2018,
IF(#REF!=1,"18-19/1",
IF(#REF!=2,"18-19/2",
IF(#REF!=3,"18-19/3",
IF(#REF!=4,"19-20/1",
IF(#REF!=5," 19-20/2",
IF(#REF!=6,"19-20/3","Hata8")))))),
IF(#REF!+BJ139=2019,
IF(#REF!=1,"19-20/1",
IF(#REF!=2,"19-20/2",
IF(#REF!=3,"19-20/3",
IF(#REF!=4,"20-21/1",
IF(#REF!=5,"20-21/2",
IF(#REF!=6,"20-21/3","Hata9")))))),
IF(#REF!+BJ139=2020,
IF(#REF!=1,"20-21/1",
IF(#REF!=2,"20-21/2",
IF(#REF!=3,"20-21/3",
IF(#REF!=4,"21-22/1",
IF(#REF!=5,"21-22/2",
IF(#REF!=6,"21-22/3","Hata10")))))),
IF(#REF!+BJ139=2021,
IF(#REF!=1,"21-22/1",
IF(#REF!=2,"21-22/2",
IF(#REF!=3,"21-22/3",
IF(#REF!=4,"22-23/1",
IF(#REF!=5,"22-23/2",
IF(#REF!=6,"22-23/3","Hata11")))))),
IF(#REF!+BJ139=2022,
IF(#REF!=1,"22-23/1",
IF(#REF!=2,"22-23/2",
IF(#REF!=3,"22-23/3",
IF(#REF!=4,"23-24/1",
IF(#REF!=5,"23-24/2",
IF(#REF!=6,"23-24/3","Hata12")))))),
IF(#REF!+BJ139=2023,
IF(#REF!=1,"23-24/1",
IF(#REF!=2,"23-24/2",
IF(#REF!=3,"23-24/3",
IF(#REF!=4,"24-25/1",
IF(#REF!=5,"24-25/2",
IF(#REF!=6,"24-25/3","Hata13")))))),
))))))))))))))
)</f>
        <v>#REF!</v>
      </c>
      <c r="G139" s="15"/>
      <c r="H139" s="14" t="s">
        <v>301</v>
      </c>
      <c r="I139" s="14">
        <v>206093</v>
      </c>
      <c r="J139" s="14" t="s">
        <v>271</v>
      </c>
      <c r="Q139" s="14" t="s">
        <v>119</v>
      </c>
      <c r="R139" s="14" t="s">
        <v>120</v>
      </c>
      <c r="S139" s="16">
        <v>7</v>
      </c>
      <c r="T139" s="14">
        <f>VLOOKUP($S139,[1]sistem!$I$3:$L$10,2,FALSE)</f>
        <v>0</v>
      </c>
      <c r="U139" s="14">
        <f>VLOOKUP($S139,[1]sistem!$I$3:$L$10,3,FALSE)</f>
        <v>1</v>
      </c>
      <c r="V139" s="14">
        <f>VLOOKUP($S139,[1]sistem!$I$3:$L$10,4,FALSE)</f>
        <v>1</v>
      </c>
      <c r="W139" s="14" t="e">
        <f>VLOOKUP($BB139,[1]sistem!$I$13:$L$14,2,FALSE)*#REF!</f>
        <v>#REF!</v>
      </c>
      <c r="X139" s="14" t="e">
        <f>VLOOKUP($BB139,[1]sistem!$I$13:$L$14,3,FALSE)*#REF!</f>
        <v>#REF!</v>
      </c>
      <c r="Y139" s="14" t="e">
        <f>VLOOKUP($BB139,[1]sistem!$I$13:$L$14,4,FALSE)*#REF!</f>
        <v>#REF!</v>
      </c>
      <c r="Z139" s="14" t="e">
        <f t="shared" si="28"/>
        <v>#REF!</v>
      </c>
      <c r="AA139" s="14" t="e">
        <f t="shared" si="28"/>
        <v>#REF!</v>
      </c>
      <c r="AB139" s="14" t="e">
        <f t="shared" si="28"/>
        <v>#REF!</v>
      </c>
      <c r="AC139" s="14" t="e">
        <f t="shared" si="29"/>
        <v>#REF!</v>
      </c>
      <c r="AD139" s="14">
        <f>VLOOKUP(BB139,[1]sistem!$I$18:$J$19,2,FALSE)</f>
        <v>14</v>
      </c>
      <c r="AE139" s="14">
        <v>0.25</v>
      </c>
      <c r="AF139" s="14">
        <f>VLOOKUP($S139,[1]sistem!$I$3:$M$10,5,FALSE)</f>
        <v>1</v>
      </c>
      <c r="AI139" s="14" t="e">
        <f>(#REF!+#REF!)*AD139</f>
        <v>#REF!</v>
      </c>
      <c r="AJ139" s="14">
        <f>VLOOKUP($S139,[1]sistem!$I$3:$N$10,6,FALSE)</f>
        <v>2</v>
      </c>
      <c r="AK139" s="14">
        <v>2</v>
      </c>
      <c r="AL139" s="14">
        <f t="shared" si="30"/>
        <v>4</v>
      </c>
      <c r="AM139" s="14">
        <f>VLOOKUP($BB139,[1]sistem!$I$18:$K$19,3,FALSE)</f>
        <v>14</v>
      </c>
      <c r="AN139" s="14" t="e">
        <f>AM139*#REF!</f>
        <v>#REF!</v>
      </c>
      <c r="AO139" s="14" t="e">
        <f t="shared" si="31"/>
        <v>#REF!</v>
      </c>
      <c r="AP139" s="14">
        <f t="shared" si="27"/>
        <v>25</v>
      </c>
      <c r="AQ139" s="14" t="e">
        <f t="shared" si="32"/>
        <v>#REF!</v>
      </c>
      <c r="AR139" s="14" t="e">
        <f>ROUND(AQ139-#REF!,0)</f>
        <v>#REF!</v>
      </c>
      <c r="AS139" s="14">
        <f>IF(BB139="s",IF(S139=0,0,
IF(S139=1,#REF!*4*4,
IF(S139=2,0,
IF(S139=3,#REF!*4*2,
IF(S139=4,0,
IF(S139=5,0,
IF(S139=6,0,
IF(S139=7,0)))))))),
IF(BB139="t",
IF(S139=0,0,
IF(S139=1,#REF!*4*4*0.8,
IF(S139=2,0,
IF(S139=3,#REF!*4*2*0.8,
IF(S139=4,0,
IF(S139=5,0,
IF(S139=6,0,
IF(S139=7,0))))))))))</f>
        <v>0</v>
      </c>
      <c r="AT139" s="14" t="e">
        <f>IF(BB139="s",
IF(S139=0,0,
IF(S139=1,0,
IF(S139=2,#REF!*4*2,
IF(S139=3,#REF!*4,
IF(S139=4,#REF!*4,
IF(S139=5,0,
IF(S139=6,0,
IF(S139=7,#REF!*4)))))))),
IF(BB139="t",
IF(S139=0,0,
IF(S139=1,0,
IF(S139=2,#REF!*4*2*0.8,
IF(S139=3,#REF!*4*0.8,
IF(S139=4,#REF!*4*0.8,
IF(S139=5,0,
IF(S139=6,0,
IF(S139=7,#REF!*4))))))))))</f>
        <v>#REF!</v>
      </c>
      <c r="AU139" s="14" t="e">
        <f>IF(BB139="s",
IF(S139=0,0,
IF(S139=1,#REF!*2,
IF(S139=2,#REF!*2,
IF(S139=3,#REF!*2,
IF(S139=4,#REF!*2,
IF(S139=5,#REF!*2,
IF(S139=6,#REF!*2,
IF(S139=7,#REF!*2)))))))),
IF(BB139="t",
IF(S139=0,#REF!*2*0.8,
IF(S139=1,#REF!*2*0.8,
IF(S139=2,#REF!*2*0.8,
IF(S139=3,#REF!*2*0.8,
IF(S139=4,#REF!*2*0.8,
IF(S139=5,#REF!*2*0.8,
IF(S139=6,#REF!*1*0.8,
IF(S139=7,#REF!*2))))))))))</f>
        <v>#REF!</v>
      </c>
      <c r="AV139" s="14" t="e">
        <f t="shared" si="33"/>
        <v>#REF!</v>
      </c>
      <c r="AW139" s="14" t="e">
        <f>IF(BB139="s",
IF(S139=0,0,
IF(S139=1,(14-2)*(#REF!+#REF!)/4*4,
IF(S139=2,(14-2)*(#REF!+#REF!)/4*2,
IF(S139=3,(14-2)*(#REF!+#REF!)/4*3,
IF(S139=4,(14-2)*(#REF!+#REF!)/4,
IF(S139=5,(14-2)*#REF!/4,
IF(S139=6,0,
IF(S139=7,(14)*#REF!)))))))),
IF(BB139="t",
IF(S139=0,0,
IF(S139=1,(11-2)*(#REF!+#REF!)/4*4,
IF(S139=2,(11-2)*(#REF!+#REF!)/4*2,
IF(S139=3,(11-2)*(#REF!+#REF!)/4*3,
IF(S139=4,(11-2)*(#REF!+#REF!)/4,
IF(S139=5,(11-2)*#REF!/4,
IF(S139=6,0,
IF(S139=7,(11)*#REF!))))))))))</f>
        <v>#REF!</v>
      </c>
      <c r="AX139" s="14" t="e">
        <f t="shared" si="34"/>
        <v>#REF!</v>
      </c>
      <c r="AY139" s="14">
        <f t="shared" si="35"/>
        <v>8</v>
      </c>
      <c r="AZ139" s="14">
        <f t="shared" si="36"/>
        <v>4</v>
      </c>
      <c r="BA139" s="14" t="e">
        <f t="shared" si="37"/>
        <v>#REF!</v>
      </c>
      <c r="BB139" s="14" t="s">
        <v>87</v>
      </c>
      <c r="BC139" s="14">
        <f>IF(BI139="A",0,IF(BB139="s",14*#REF!,IF(BB139="T",11*#REF!,"HATA")))</f>
        <v>0</v>
      </c>
      <c r="BD139" s="14" t="e">
        <f t="shared" si="38"/>
        <v>#REF!</v>
      </c>
      <c r="BE139" s="14" t="e">
        <f t="shared" si="39"/>
        <v>#REF!</v>
      </c>
      <c r="BF139" s="14" t="e">
        <f>IF(BE139-#REF!=0,"DOĞRU","YANLIŞ")</f>
        <v>#REF!</v>
      </c>
      <c r="BG139" s="14" t="e">
        <f>#REF!-BE139</f>
        <v>#REF!</v>
      </c>
      <c r="BH139" s="14">
        <v>0</v>
      </c>
      <c r="BI139" s="14" t="s">
        <v>93</v>
      </c>
      <c r="BJ139" s="14">
        <v>0</v>
      </c>
      <c r="BL139" s="14">
        <v>7</v>
      </c>
      <c r="BN139" s="5" t="e">
        <f>#REF!*14</f>
        <v>#REF!</v>
      </c>
      <c r="BO139" s="6"/>
      <c r="BP139" s="7"/>
      <c r="BQ139" s="8"/>
      <c r="BR139" s="8"/>
      <c r="BS139" s="8"/>
      <c r="BT139" s="8"/>
      <c r="BU139" s="8"/>
      <c r="BV139" s="9"/>
      <c r="BW139" s="10"/>
      <c r="BX139" s="11"/>
      <c r="CE139" s="8"/>
      <c r="CF139" s="17"/>
      <c r="CG139" s="17"/>
      <c r="CH139" s="17"/>
      <c r="CI139" s="17"/>
    </row>
    <row r="140" spans="1:87" hidden="1" x14ac:dyDescent="0.25">
      <c r="A140" s="14" t="s">
        <v>302</v>
      </c>
      <c r="B140" s="14" t="s">
        <v>273</v>
      </c>
      <c r="C140" s="14" t="s">
        <v>273</v>
      </c>
      <c r="D140" s="15" t="s">
        <v>90</v>
      </c>
      <c r="E140" s="15" t="s">
        <v>90</v>
      </c>
      <c r="F140" s="15" t="e">
        <f>IF(BB140="S",
IF(#REF!+BJ140=2012,
IF(#REF!=1,"12-13/1",
IF(#REF!=2,"12-13/2",
IF(#REF!=3,"13-14/1",
IF(#REF!=4,"13-14/2","Hata1")))),
IF(#REF!+BJ140=2013,
IF(#REF!=1,"13-14/1",
IF(#REF!=2,"13-14/2",
IF(#REF!=3,"14-15/1",
IF(#REF!=4,"14-15/2","Hata2")))),
IF(#REF!+BJ140=2014,
IF(#REF!=1,"14-15/1",
IF(#REF!=2,"14-15/2",
IF(#REF!=3,"15-16/1",
IF(#REF!=4,"15-16/2","Hata3")))),
IF(#REF!+BJ140=2015,
IF(#REF!=1,"15-16/1",
IF(#REF!=2,"15-16/2",
IF(#REF!=3,"16-17/1",
IF(#REF!=4,"16-17/2","Hata4")))),
IF(#REF!+BJ140=2016,
IF(#REF!=1,"16-17/1",
IF(#REF!=2,"16-17/2",
IF(#REF!=3,"17-18/1",
IF(#REF!=4,"17-18/2","Hata5")))),
IF(#REF!+BJ140=2017,
IF(#REF!=1,"17-18/1",
IF(#REF!=2,"17-18/2",
IF(#REF!=3,"18-19/1",
IF(#REF!=4,"18-19/2","Hata6")))),
IF(#REF!+BJ140=2018,
IF(#REF!=1,"18-19/1",
IF(#REF!=2,"18-19/2",
IF(#REF!=3,"19-20/1",
IF(#REF!=4,"19-20/2","Hata7")))),
IF(#REF!+BJ140=2019,
IF(#REF!=1,"19-20/1",
IF(#REF!=2,"19-20/2",
IF(#REF!=3,"20-21/1",
IF(#REF!=4,"20-21/2","Hata8")))),
IF(#REF!+BJ140=2020,
IF(#REF!=1,"20-21/1",
IF(#REF!=2,"20-21/2",
IF(#REF!=3,"21-22/1",
IF(#REF!=4,"21-22/2","Hata9")))),
IF(#REF!+BJ140=2021,
IF(#REF!=1,"21-22/1",
IF(#REF!=2,"21-22/2",
IF(#REF!=3,"22-23/1",
IF(#REF!=4,"22-23/2","Hata10")))),
IF(#REF!+BJ140=2022,
IF(#REF!=1,"22-23/1",
IF(#REF!=2,"22-23/2",
IF(#REF!=3,"23-24/1",
IF(#REF!=4,"23-24/2","Hata11")))),
IF(#REF!+BJ140=2023,
IF(#REF!=1,"23-24/1",
IF(#REF!=2,"23-24/2",
IF(#REF!=3,"24-25/1",
IF(#REF!=4,"24-25/2","Hata12")))),
)))))))))))),
IF(BB140="T",
IF(#REF!+BJ140=2012,
IF(#REF!=1,"12-13/1",
IF(#REF!=2,"12-13/2",
IF(#REF!=3,"12-13/3",
IF(#REF!=4,"13-14/1",
IF(#REF!=5,"13-14/2",
IF(#REF!=6,"13-14/3","Hata1")))))),
IF(#REF!+BJ140=2013,
IF(#REF!=1,"13-14/1",
IF(#REF!=2,"13-14/2",
IF(#REF!=3,"13-14/3",
IF(#REF!=4,"14-15/1",
IF(#REF!=5,"14-15/2",
IF(#REF!=6,"14-15/3","Hata2")))))),
IF(#REF!+BJ140=2014,
IF(#REF!=1,"14-15/1",
IF(#REF!=2,"14-15/2",
IF(#REF!=3,"14-15/3",
IF(#REF!=4,"15-16/1",
IF(#REF!=5,"15-16/2",
IF(#REF!=6,"15-16/3","Hata3")))))),
IF(AND(#REF!+#REF!&gt;2014,#REF!+#REF!&lt;2015,BJ140=1),
IF(#REF!=0.1,"14-15/0.1",
IF(#REF!=0.2,"14-15/0.2",
IF(#REF!=0.3,"14-15/0.3","Hata4"))),
IF(#REF!+BJ140=2015,
IF(#REF!=1,"15-16/1",
IF(#REF!=2,"15-16/2",
IF(#REF!=3,"15-16/3",
IF(#REF!=4,"16-17/1",
IF(#REF!=5,"16-17/2",
IF(#REF!=6,"16-17/3","Hata5")))))),
IF(#REF!+BJ140=2016,
IF(#REF!=1,"16-17/1",
IF(#REF!=2,"16-17/2",
IF(#REF!=3,"16-17/3",
IF(#REF!=4,"17-18/1",
IF(#REF!=5,"17-18/2",
IF(#REF!=6,"17-18/3","Hata6")))))),
IF(#REF!+BJ140=2017,
IF(#REF!=1,"17-18/1",
IF(#REF!=2,"17-18/2",
IF(#REF!=3,"17-18/3",
IF(#REF!=4,"18-19/1",
IF(#REF!=5,"18-19/2",
IF(#REF!=6,"18-19/3","Hata7")))))),
IF(#REF!+BJ140=2018,
IF(#REF!=1,"18-19/1",
IF(#REF!=2,"18-19/2",
IF(#REF!=3,"18-19/3",
IF(#REF!=4,"19-20/1",
IF(#REF!=5," 19-20/2",
IF(#REF!=6,"19-20/3","Hata8")))))),
IF(#REF!+BJ140=2019,
IF(#REF!=1,"19-20/1",
IF(#REF!=2,"19-20/2",
IF(#REF!=3,"19-20/3",
IF(#REF!=4,"20-21/1",
IF(#REF!=5,"20-21/2",
IF(#REF!=6,"20-21/3","Hata9")))))),
IF(#REF!+BJ140=2020,
IF(#REF!=1,"20-21/1",
IF(#REF!=2,"20-21/2",
IF(#REF!=3,"20-21/3",
IF(#REF!=4,"21-22/1",
IF(#REF!=5,"21-22/2",
IF(#REF!=6,"21-22/3","Hata10")))))),
IF(#REF!+BJ140=2021,
IF(#REF!=1,"21-22/1",
IF(#REF!=2,"21-22/2",
IF(#REF!=3,"21-22/3",
IF(#REF!=4,"22-23/1",
IF(#REF!=5,"22-23/2",
IF(#REF!=6,"22-23/3","Hata11")))))),
IF(#REF!+BJ140=2022,
IF(#REF!=1,"22-23/1",
IF(#REF!=2,"22-23/2",
IF(#REF!=3,"22-23/3",
IF(#REF!=4,"23-24/1",
IF(#REF!=5,"23-24/2",
IF(#REF!=6,"23-24/3","Hata12")))))),
IF(#REF!+BJ140=2023,
IF(#REF!=1,"23-24/1",
IF(#REF!=2,"23-24/2",
IF(#REF!=3,"23-24/3",
IF(#REF!=4,"24-25/1",
IF(#REF!=5,"24-25/2",
IF(#REF!=6,"24-25/3","Hata13")))))),
))))))))))))))
)</f>
        <v>#REF!</v>
      </c>
      <c r="G140" s="15"/>
      <c r="H140" s="14" t="s">
        <v>301</v>
      </c>
      <c r="I140" s="14">
        <v>206093</v>
      </c>
      <c r="J140" s="14" t="s">
        <v>271</v>
      </c>
      <c r="Q140" s="14" t="s">
        <v>274</v>
      </c>
      <c r="R140" s="14" t="s">
        <v>274</v>
      </c>
      <c r="S140" s="16">
        <v>4</v>
      </c>
      <c r="T140" s="14">
        <f>VLOOKUP($S140,[1]sistem!$I$3:$L$10,2,FALSE)</f>
        <v>0</v>
      </c>
      <c r="U140" s="14">
        <f>VLOOKUP($S140,[1]sistem!$I$3:$L$10,3,FALSE)</f>
        <v>1</v>
      </c>
      <c r="V140" s="14">
        <f>VLOOKUP($S140,[1]sistem!$I$3:$L$10,4,FALSE)</f>
        <v>1</v>
      </c>
      <c r="W140" s="14" t="e">
        <f>VLOOKUP($BB140,[1]sistem!$I$13:$L$14,2,FALSE)*#REF!</f>
        <v>#REF!</v>
      </c>
      <c r="X140" s="14" t="e">
        <f>VLOOKUP($BB140,[1]sistem!$I$13:$L$14,3,FALSE)*#REF!</f>
        <v>#REF!</v>
      </c>
      <c r="Y140" s="14" t="e">
        <f>VLOOKUP($BB140,[1]sistem!$I$13:$L$14,4,FALSE)*#REF!</f>
        <v>#REF!</v>
      </c>
      <c r="Z140" s="14" t="e">
        <f t="shared" si="28"/>
        <v>#REF!</v>
      </c>
      <c r="AA140" s="14" t="e">
        <f t="shared" si="28"/>
        <v>#REF!</v>
      </c>
      <c r="AB140" s="14" t="e">
        <f t="shared" si="28"/>
        <v>#REF!</v>
      </c>
      <c r="AC140" s="14" t="e">
        <f t="shared" si="29"/>
        <v>#REF!</v>
      </c>
      <c r="AD140" s="14">
        <f>VLOOKUP(BB140,[1]sistem!$I$18:$J$19,2,FALSE)</f>
        <v>14</v>
      </c>
      <c r="AE140" s="14">
        <v>0.25</v>
      </c>
      <c r="AF140" s="14">
        <f>VLOOKUP($S140,[1]sistem!$I$3:$M$10,5,FALSE)</f>
        <v>1</v>
      </c>
      <c r="AI140" s="14" t="e">
        <f>(#REF!+#REF!)*AD140</f>
        <v>#REF!</v>
      </c>
      <c r="AJ140" s="14">
        <f>VLOOKUP($S140,[1]sistem!$I$3:$N$10,6,FALSE)</f>
        <v>2</v>
      </c>
      <c r="AK140" s="14">
        <v>2</v>
      </c>
      <c r="AL140" s="14">
        <f t="shared" si="30"/>
        <v>4</v>
      </c>
      <c r="AM140" s="14">
        <f>VLOOKUP($BB140,[1]sistem!$I$18:$K$19,3,FALSE)</f>
        <v>14</v>
      </c>
      <c r="AN140" s="14" t="e">
        <f>AM140*#REF!</f>
        <v>#REF!</v>
      </c>
      <c r="AO140" s="14" t="e">
        <f t="shared" si="31"/>
        <v>#REF!</v>
      </c>
      <c r="AP140" s="14">
        <f t="shared" si="27"/>
        <v>25</v>
      </c>
      <c r="AQ140" s="14" t="e">
        <f t="shared" si="32"/>
        <v>#REF!</v>
      </c>
      <c r="AR140" s="14" t="e">
        <f>ROUND(AQ140-#REF!,0)</f>
        <v>#REF!</v>
      </c>
      <c r="AS140" s="14">
        <f>IF(BB140="s",IF(S140=0,0,
IF(S140=1,#REF!*4*4,
IF(S140=2,0,
IF(S140=3,#REF!*4*2,
IF(S140=4,0,
IF(S140=5,0,
IF(S140=6,0,
IF(S140=7,0)))))))),
IF(BB140="t",
IF(S140=0,0,
IF(S140=1,#REF!*4*4*0.8,
IF(S140=2,0,
IF(S140=3,#REF!*4*2*0.8,
IF(S140=4,0,
IF(S140=5,0,
IF(S140=6,0,
IF(S140=7,0))))))))))</f>
        <v>0</v>
      </c>
      <c r="AT140" s="14" t="e">
        <f>IF(BB140="s",
IF(S140=0,0,
IF(S140=1,0,
IF(S140=2,#REF!*4*2,
IF(S140=3,#REF!*4,
IF(S140=4,#REF!*4,
IF(S140=5,0,
IF(S140=6,0,
IF(S140=7,#REF!*4)))))))),
IF(BB140="t",
IF(S140=0,0,
IF(S140=1,0,
IF(S140=2,#REF!*4*2*0.8,
IF(S140=3,#REF!*4*0.8,
IF(S140=4,#REF!*4*0.8,
IF(S140=5,0,
IF(S140=6,0,
IF(S140=7,#REF!*4))))))))))</f>
        <v>#REF!</v>
      </c>
      <c r="AU140" s="14" t="e">
        <f>IF(BB140="s",
IF(S140=0,0,
IF(S140=1,#REF!*2,
IF(S140=2,#REF!*2,
IF(S140=3,#REF!*2,
IF(S140=4,#REF!*2,
IF(S140=5,#REF!*2,
IF(S140=6,#REF!*2,
IF(S140=7,#REF!*2)))))))),
IF(BB140="t",
IF(S140=0,#REF!*2*0.8,
IF(S140=1,#REF!*2*0.8,
IF(S140=2,#REF!*2*0.8,
IF(S140=3,#REF!*2*0.8,
IF(S140=4,#REF!*2*0.8,
IF(S140=5,#REF!*2*0.8,
IF(S140=6,#REF!*1*0.8,
IF(S140=7,#REF!*2))))))))))</f>
        <v>#REF!</v>
      </c>
      <c r="AV140" s="14" t="e">
        <f t="shared" si="33"/>
        <v>#REF!</v>
      </c>
      <c r="AW140" s="14" t="e">
        <f>IF(BB140="s",
IF(S140=0,0,
IF(S140=1,(14-2)*(#REF!+#REF!)/4*4,
IF(S140=2,(14-2)*(#REF!+#REF!)/4*2,
IF(S140=3,(14-2)*(#REF!+#REF!)/4*3,
IF(S140=4,(14-2)*(#REF!+#REF!)/4,
IF(S140=5,(14-2)*#REF!/4,
IF(S140=6,0,
IF(S140=7,(14)*#REF!)))))))),
IF(BB140="t",
IF(S140=0,0,
IF(S140=1,(11-2)*(#REF!+#REF!)/4*4,
IF(S140=2,(11-2)*(#REF!+#REF!)/4*2,
IF(S140=3,(11-2)*(#REF!+#REF!)/4*3,
IF(S140=4,(11-2)*(#REF!+#REF!)/4,
IF(S140=5,(11-2)*#REF!/4,
IF(S140=6,0,
IF(S140=7,(11)*#REF!))))))))))</f>
        <v>#REF!</v>
      </c>
      <c r="AX140" s="14" t="e">
        <f t="shared" si="34"/>
        <v>#REF!</v>
      </c>
      <c r="AY140" s="14">
        <f t="shared" si="35"/>
        <v>8</v>
      </c>
      <c r="AZ140" s="14">
        <f t="shared" si="36"/>
        <v>4</v>
      </c>
      <c r="BA140" s="14" t="e">
        <f t="shared" si="37"/>
        <v>#REF!</v>
      </c>
      <c r="BB140" s="14" t="s">
        <v>87</v>
      </c>
      <c r="BC140" s="14" t="e">
        <f>IF(BI140="A",0,IF(BB140="s",14*#REF!,IF(BB140="T",11*#REF!,"HATA")))</f>
        <v>#REF!</v>
      </c>
      <c r="BD140" s="14" t="e">
        <f t="shared" si="38"/>
        <v>#REF!</v>
      </c>
      <c r="BE140" s="14" t="e">
        <f t="shared" si="39"/>
        <v>#REF!</v>
      </c>
      <c r="BF140" s="14" t="e">
        <f>IF(BE140-#REF!=0,"DOĞRU","YANLIŞ")</f>
        <v>#REF!</v>
      </c>
      <c r="BG140" s="14" t="e">
        <f>#REF!-BE140</f>
        <v>#REF!</v>
      </c>
      <c r="BH140" s="14">
        <v>0</v>
      </c>
      <c r="BJ140" s="14">
        <v>0</v>
      </c>
      <c r="BL140" s="14">
        <v>4</v>
      </c>
      <c r="BN140" s="5" t="e">
        <f>#REF!*14</f>
        <v>#REF!</v>
      </c>
      <c r="BO140" s="6"/>
      <c r="BP140" s="7"/>
      <c r="BQ140" s="8"/>
      <c r="BR140" s="8"/>
      <c r="BS140" s="8"/>
      <c r="BT140" s="8"/>
      <c r="BU140" s="8"/>
      <c r="BV140" s="9"/>
      <c r="BW140" s="10"/>
      <c r="BX140" s="11"/>
      <c r="CE140" s="8"/>
      <c r="CF140" s="17"/>
      <c r="CG140" s="17"/>
      <c r="CH140" s="17"/>
      <c r="CI140" s="17"/>
    </row>
    <row r="141" spans="1:87" hidden="1" x14ac:dyDescent="0.25">
      <c r="A141" s="14" t="s">
        <v>91</v>
      </c>
      <c r="B141" s="14" t="s">
        <v>92</v>
      </c>
      <c r="C141" s="14" t="s">
        <v>92</v>
      </c>
      <c r="D141" s="15" t="s">
        <v>90</v>
      </c>
      <c r="E141" s="15" t="s">
        <v>90</v>
      </c>
      <c r="F141" s="15" t="e">
        <f>IF(BB141="S",
IF(#REF!+BJ141=2012,
IF(#REF!=1,"12-13/1",
IF(#REF!=2,"12-13/2",
IF(#REF!=3,"13-14/1",
IF(#REF!=4,"13-14/2","Hata1")))),
IF(#REF!+BJ141=2013,
IF(#REF!=1,"13-14/1",
IF(#REF!=2,"13-14/2",
IF(#REF!=3,"14-15/1",
IF(#REF!=4,"14-15/2","Hata2")))),
IF(#REF!+BJ141=2014,
IF(#REF!=1,"14-15/1",
IF(#REF!=2,"14-15/2",
IF(#REF!=3,"15-16/1",
IF(#REF!=4,"15-16/2","Hata3")))),
IF(#REF!+BJ141=2015,
IF(#REF!=1,"15-16/1",
IF(#REF!=2,"15-16/2",
IF(#REF!=3,"16-17/1",
IF(#REF!=4,"16-17/2","Hata4")))),
IF(#REF!+BJ141=2016,
IF(#REF!=1,"16-17/1",
IF(#REF!=2,"16-17/2",
IF(#REF!=3,"17-18/1",
IF(#REF!=4,"17-18/2","Hata5")))),
IF(#REF!+BJ141=2017,
IF(#REF!=1,"17-18/1",
IF(#REF!=2,"17-18/2",
IF(#REF!=3,"18-19/1",
IF(#REF!=4,"18-19/2","Hata6")))),
IF(#REF!+BJ141=2018,
IF(#REF!=1,"18-19/1",
IF(#REF!=2,"18-19/2",
IF(#REF!=3,"19-20/1",
IF(#REF!=4,"19-20/2","Hata7")))),
IF(#REF!+BJ141=2019,
IF(#REF!=1,"19-20/1",
IF(#REF!=2,"19-20/2",
IF(#REF!=3,"20-21/1",
IF(#REF!=4,"20-21/2","Hata8")))),
IF(#REF!+BJ141=2020,
IF(#REF!=1,"20-21/1",
IF(#REF!=2,"20-21/2",
IF(#REF!=3,"21-22/1",
IF(#REF!=4,"21-22/2","Hata9")))),
IF(#REF!+BJ141=2021,
IF(#REF!=1,"21-22/1",
IF(#REF!=2,"21-22/2",
IF(#REF!=3,"22-23/1",
IF(#REF!=4,"22-23/2","Hata10")))),
IF(#REF!+BJ141=2022,
IF(#REF!=1,"22-23/1",
IF(#REF!=2,"22-23/2",
IF(#REF!=3,"23-24/1",
IF(#REF!=4,"23-24/2","Hata11")))),
IF(#REF!+BJ141=2023,
IF(#REF!=1,"23-24/1",
IF(#REF!=2,"23-24/2",
IF(#REF!=3,"24-25/1",
IF(#REF!=4,"24-25/2","Hata12")))),
)))))))))))),
IF(BB141="T",
IF(#REF!+BJ141=2012,
IF(#REF!=1,"12-13/1",
IF(#REF!=2,"12-13/2",
IF(#REF!=3,"12-13/3",
IF(#REF!=4,"13-14/1",
IF(#REF!=5,"13-14/2",
IF(#REF!=6,"13-14/3","Hata1")))))),
IF(#REF!+BJ141=2013,
IF(#REF!=1,"13-14/1",
IF(#REF!=2,"13-14/2",
IF(#REF!=3,"13-14/3",
IF(#REF!=4,"14-15/1",
IF(#REF!=5,"14-15/2",
IF(#REF!=6,"14-15/3","Hata2")))))),
IF(#REF!+BJ141=2014,
IF(#REF!=1,"14-15/1",
IF(#REF!=2,"14-15/2",
IF(#REF!=3,"14-15/3",
IF(#REF!=4,"15-16/1",
IF(#REF!=5,"15-16/2",
IF(#REF!=6,"15-16/3","Hata3")))))),
IF(AND(#REF!+#REF!&gt;2014,#REF!+#REF!&lt;2015,BJ141=1),
IF(#REF!=0.1,"14-15/0.1",
IF(#REF!=0.2,"14-15/0.2",
IF(#REF!=0.3,"14-15/0.3","Hata4"))),
IF(#REF!+BJ141=2015,
IF(#REF!=1,"15-16/1",
IF(#REF!=2,"15-16/2",
IF(#REF!=3,"15-16/3",
IF(#REF!=4,"16-17/1",
IF(#REF!=5,"16-17/2",
IF(#REF!=6,"16-17/3","Hata5")))))),
IF(#REF!+BJ141=2016,
IF(#REF!=1,"16-17/1",
IF(#REF!=2,"16-17/2",
IF(#REF!=3,"16-17/3",
IF(#REF!=4,"17-18/1",
IF(#REF!=5,"17-18/2",
IF(#REF!=6,"17-18/3","Hata6")))))),
IF(#REF!+BJ141=2017,
IF(#REF!=1,"17-18/1",
IF(#REF!=2,"17-18/2",
IF(#REF!=3,"17-18/3",
IF(#REF!=4,"18-19/1",
IF(#REF!=5,"18-19/2",
IF(#REF!=6,"18-19/3","Hata7")))))),
IF(#REF!+BJ141=2018,
IF(#REF!=1,"18-19/1",
IF(#REF!=2,"18-19/2",
IF(#REF!=3,"18-19/3",
IF(#REF!=4,"19-20/1",
IF(#REF!=5," 19-20/2",
IF(#REF!=6,"19-20/3","Hata8")))))),
IF(#REF!+BJ141=2019,
IF(#REF!=1,"19-20/1",
IF(#REF!=2,"19-20/2",
IF(#REF!=3,"19-20/3",
IF(#REF!=4,"20-21/1",
IF(#REF!=5,"20-21/2",
IF(#REF!=6,"20-21/3","Hata9")))))),
IF(#REF!+BJ141=2020,
IF(#REF!=1,"20-21/1",
IF(#REF!=2,"20-21/2",
IF(#REF!=3,"20-21/3",
IF(#REF!=4,"21-22/1",
IF(#REF!=5,"21-22/2",
IF(#REF!=6,"21-22/3","Hata10")))))),
IF(#REF!+BJ141=2021,
IF(#REF!=1,"21-22/1",
IF(#REF!=2,"21-22/2",
IF(#REF!=3,"21-22/3",
IF(#REF!=4,"22-23/1",
IF(#REF!=5,"22-23/2",
IF(#REF!=6,"22-23/3","Hata11")))))),
IF(#REF!+BJ141=2022,
IF(#REF!=1,"22-23/1",
IF(#REF!=2,"22-23/2",
IF(#REF!=3,"22-23/3",
IF(#REF!=4,"23-24/1",
IF(#REF!=5,"23-24/2",
IF(#REF!=6,"23-24/3","Hata12")))))),
IF(#REF!+BJ141=2023,
IF(#REF!=1,"23-24/1",
IF(#REF!=2,"23-24/2",
IF(#REF!=3,"23-24/3",
IF(#REF!=4,"24-25/1",
IF(#REF!=5,"24-25/2",
IF(#REF!=6,"24-25/3","Hata13")))))),
))))))))))))))
)</f>
        <v>#REF!</v>
      </c>
      <c r="G141" s="15"/>
      <c r="H141" s="14" t="s">
        <v>301</v>
      </c>
      <c r="I141" s="14">
        <v>206093</v>
      </c>
      <c r="J141" s="14" t="s">
        <v>271</v>
      </c>
      <c r="L141" s="14">
        <v>4358</v>
      </c>
      <c r="S141" s="16">
        <v>0</v>
      </c>
      <c r="T141" s="14">
        <f>VLOOKUP($S141,[1]sistem!$I$3:$L$10,2,FALSE)</f>
        <v>0</v>
      </c>
      <c r="U141" s="14">
        <f>VLOOKUP($S141,[1]sistem!$I$3:$L$10,3,FALSE)</f>
        <v>0</v>
      </c>
      <c r="V141" s="14">
        <f>VLOOKUP($S141,[1]sistem!$I$3:$L$10,4,FALSE)</f>
        <v>0</v>
      </c>
      <c r="W141" s="14" t="e">
        <f>VLOOKUP($BB141,[1]sistem!$I$13:$L$14,2,FALSE)*#REF!</f>
        <v>#REF!</v>
      </c>
      <c r="X141" s="14" t="e">
        <f>VLOOKUP($BB141,[1]sistem!$I$13:$L$14,3,FALSE)*#REF!</f>
        <v>#REF!</v>
      </c>
      <c r="Y141" s="14" t="e">
        <f>VLOOKUP($BB141,[1]sistem!$I$13:$L$14,4,FALSE)*#REF!</f>
        <v>#REF!</v>
      </c>
      <c r="Z141" s="14" t="e">
        <f t="shared" si="28"/>
        <v>#REF!</v>
      </c>
      <c r="AA141" s="14" t="e">
        <f t="shared" si="28"/>
        <v>#REF!</v>
      </c>
      <c r="AB141" s="14" t="e">
        <f t="shared" si="28"/>
        <v>#REF!</v>
      </c>
      <c r="AC141" s="14" t="e">
        <f t="shared" si="29"/>
        <v>#REF!</v>
      </c>
      <c r="AD141" s="14">
        <f>VLOOKUP(BB141,[1]sistem!$I$18:$J$19,2,FALSE)</f>
        <v>11</v>
      </c>
      <c r="AE141" s="14">
        <v>0.25</v>
      </c>
      <c r="AF141" s="14">
        <f>VLOOKUP($S141,[1]sistem!$I$3:$M$10,5,FALSE)</f>
        <v>0</v>
      </c>
      <c r="AI141" s="14" t="e">
        <f>(#REF!+#REF!)*AD141</f>
        <v>#REF!</v>
      </c>
      <c r="AJ141" s="14">
        <f>VLOOKUP($S141,[1]sistem!$I$3:$N$10,6,FALSE)</f>
        <v>0</v>
      </c>
      <c r="AK141" s="14">
        <v>2</v>
      </c>
      <c r="AL141" s="14">
        <f t="shared" si="30"/>
        <v>0</v>
      </c>
      <c r="AM141" s="14">
        <f>VLOOKUP($BB141,[1]sistem!$I$18:$K$19,3,FALSE)</f>
        <v>11</v>
      </c>
      <c r="AN141" s="14" t="e">
        <f>AM141*#REF!</f>
        <v>#REF!</v>
      </c>
      <c r="AO141" s="14" t="e">
        <f t="shared" si="31"/>
        <v>#REF!</v>
      </c>
      <c r="AP141" s="14">
        <f t="shared" si="27"/>
        <v>25</v>
      </c>
      <c r="AQ141" s="14" t="e">
        <f t="shared" si="32"/>
        <v>#REF!</v>
      </c>
      <c r="AR141" s="14" t="e">
        <f>ROUND(AQ141-#REF!,0)</f>
        <v>#REF!</v>
      </c>
      <c r="AS141" s="14">
        <f>IF(BB141="s",IF(S141=0,0,
IF(S141=1,#REF!*4*4,
IF(S141=2,0,
IF(S141=3,#REF!*4*2,
IF(S141=4,0,
IF(S141=5,0,
IF(S141=6,0,
IF(S141=7,0)))))))),
IF(BB141="t",
IF(S141=0,0,
IF(S141=1,#REF!*4*4*0.8,
IF(S141=2,0,
IF(S141=3,#REF!*4*2*0.8,
IF(S141=4,0,
IF(S141=5,0,
IF(S141=6,0,
IF(S141=7,0))))))))))</f>
        <v>0</v>
      </c>
      <c r="AT141" s="14">
        <f>IF(BB141="s",
IF(S141=0,0,
IF(S141=1,0,
IF(S141=2,#REF!*4*2,
IF(S141=3,#REF!*4,
IF(S141=4,#REF!*4,
IF(S141=5,0,
IF(S141=6,0,
IF(S141=7,#REF!*4)))))))),
IF(BB141="t",
IF(S141=0,0,
IF(S141=1,0,
IF(S141=2,#REF!*4*2*0.8,
IF(S141=3,#REF!*4*0.8,
IF(S141=4,#REF!*4*0.8,
IF(S141=5,0,
IF(S141=6,0,
IF(S141=7,#REF!*4))))))))))</f>
        <v>0</v>
      </c>
      <c r="AU141" s="14" t="e">
        <f>IF(BB141="s",
IF(S141=0,0,
IF(S141=1,#REF!*2,
IF(S141=2,#REF!*2,
IF(S141=3,#REF!*2,
IF(S141=4,#REF!*2,
IF(S141=5,#REF!*2,
IF(S141=6,#REF!*2,
IF(S141=7,#REF!*2)))))))),
IF(BB141="t",
IF(S141=0,#REF!*2*0.8,
IF(S141=1,#REF!*2*0.8,
IF(S141=2,#REF!*2*0.8,
IF(S141=3,#REF!*2*0.8,
IF(S141=4,#REF!*2*0.8,
IF(S141=5,#REF!*2*0.8,
IF(S141=6,#REF!*1*0.8,
IF(S141=7,#REF!*2))))))))))</f>
        <v>#REF!</v>
      </c>
      <c r="AV141" s="14" t="e">
        <f t="shared" si="33"/>
        <v>#REF!</v>
      </c>
      <c r="AW141" s="14">
        <f>IF(BB141="s",
IF(S141=0,0,
IF(S141=1,(14-2)*(#REF!+#REF!)/4*4,
IF(S141=2,(14-2)*(#REF!+#REF!)/4*2,
IF(S141=3,(14-2)*(#REF!+#REF!)/4*3,
IF(S141=4,(14-2)*(#REF!+#REF!)/4,
IF(S141=5,(14-2)*#REF!/4,
IF(S141=6,0,
IF(S141=7,(14)*#REF!)))))))),
IF(BB141="t",
IF(S141=0,0,
IF(S141=1,(11-2)*(#REF!+#REF!)/4*4,
IF(S141=2,(11-2)*(#REF!+#REF!)/4*2,
IF(S141=3,(11-2)*(#REF!+#REF!)/4*3,
IF(S141=4,(11-2)*(#REF!+#REF!)/4,
IF(S141=5,(11-2)*#REF!/4,
IF(S141=6,0,
IF(S141=7,(11)*#REF!))))))))))</f>
        <v>0</v>
      </c>
      <c r="AX141" s="14" t="e">
        <f t="shared" si="34"/>
        <v>#REF!</v>
      </c>
      <c r="AY141" s="14">
        <f t="shared" si="35"/>
        <v>0</v>
      </c>
      <c r="AZ141" s="14">
        <f t="shared" si="36"/>
        <v>0</v>
      </c>
      <c r="BA141" s="14" t="e">
        <f t="shared" si="37"/>
        <v>#REF!</v>
      </c>
      <c r="BB141" s="14" t="s">
        <v>186</v>
      </c>
      <c r="BC141" s="14" t="e">
        <f>IF(BI141="A",0,IF(BB141="s",14*#REF!,IF(BB141="T",11*#REF!,"HATA")))</f>
        <v>#REF!</v>
      </c>
      <c r="BD141" s="14" t="e">
        <f t="shared" si="38"/>
        <v>#REF!</v>
      </c>
      <c r="BE141" s="14" t="e">
        <f t="shared" si="39"/>
        <v>#REF!</v>
      </c>
      <c r="BF141" s="14" t="e">
        <f>IF(BE141-#REF!=0,"DOĞRU","YANLIŞ")</f>
        <v>#REF!</v>
      </c>
      <c r="BG141" s="14" t="e">
        <f>#REF!-BE141</f>
        <v>#REF!</v>
      </c>
      <c r="BH141" s="14">
        <v>0</v>
      </c>
      <c r="BJ141" s="14">
        <v>0</v>
      </c>
      <c r="BL141" s="14">
        <v>0</v>
      </c>
      <c r="BN141" s="5" t="e">
        <f>#REF!*14</f>
        <v>#REF!</v>
      </c>
      <c r="BO141" s="6"/>
      <c r="BP141" s="7"/>
      <c r="BQ141" s="8"/>
      <c r="BR141" s="8"/>
      <c r="BS141" s="8"/>
      <c r="BT141" s="8"/>
      <c r="BU141" s="8"/>
      <c r="BV141" s="9"/>
      <c r="BW141" s="10"/>
      <c r="BX141" s="11"/>
      <c r="CE141" s="8"/>
      <c r="CF141" s="17"/>
      <c r="CG141" s="17"/>
      <c r="CH141" s="17"/>
      <c r="CI141" s="17"/>
    </row>
    <row r="142" spans="1:87" hidden="1" x14ac:dyDescent="0.25">
      <c r="A142" s="14" t="s">
        <v>303</v>
      </c>
      <c r="B142" s="14" t="s">
        <v>276</v>
      </c>
      <c r="C142" s="14" t="s">
        <v>276</v>
      </c>
      <c r="D142" s="15" t="s">
        <v>90</v>
      </c>
      <c r="E142" s="15" t="s">
        <v>90</v>
      </c>
      <c r="F142" s="15" t="e">
        <f>IF(BB142="S",
IF(#REF!+BJ142=2012,
IF(#REF!=1,"12-13/1",
IF(#REF!=2,"12-13/2",
IF(#REF!=3,"13-14/1",
IF(#REF!=4,"13-14/2","Hata1")))),
IF(#REF!+BJ142=2013,
IF(#REF!=1,"13-14/1",
IF(#REF!=2,"13-14/2",
IF(#REF!=3,"14-15/1",
IF(#REF!=4,"14-15/2","Hata2")))),
IF(#REF!+BJ142=2014,
IF(#REF!=1,"14-15/1",
IF(#REF!=2,"14-15/2",
IF(#REF!=3,"15-16/1",
IF(#REF!=4,"15-16/2","Hata3")))),
IF(#REF!+BJ142=2015,
IF(#REF!=1,"15-16/1",
IF(#REF!=2,"15-16/2",
IF(#REF!=3,"16-17/1",
IF(#REF!=4,"16-17/2","Hata4")))),
IF(#REF!+BJ142=2016,
IF(#REF!=1,"16-17/1",
IF(#REF!=2,"16-17/2",
IF(#REF!=3,"17-18/1",
IF(#REF!=4,"17-18/2","Hata5")))),
IF(#REF!+BJ142=2017,
IF(#REF!=1,"17-18/1",
IF(#REF!=2,"17-18/2",
IF(#REF!=3,"18-19/1",
IF(#REF!=4,"18-19/2","Hata6")))),
IF(#REF!+BJ142=2018,
IF(#REF!=1,"18-19/1",
IF(#REF!=2,"18-19/2",
IF(#REF!=3,"19-20/1",
IF(#REF!=4,"19-20/2","Hata7")))),
IF(#REF!+BJ142=2019,
IF(#REF!=1,"19-20/1",
IF(#REF!=2,"19-20/2",
IF(#REF!=3,"20-21/1",
IF(#REF!=4,"20-21/2","Hata8")))),
IF(#REF!+BJ142=2020,
IF(#REF!=1,"20-21/1",
IF(#REF!=2,"20-21/2",
IF(#REF!=3,"21-22/1",
IF(#REF!=4,"21-22/2","Hata9")))),
IF(#REF!+BJ142=2021,
IF(#REF!=1,"21-22/1",
IF(#REF!=2,"21-22/2",
IF(#REF!=3,"22-23/1",
IF(#REF!=4,"22-23/2","Hata10")))),
IF(#REF!+BJ142=2022,
IF(#REF!=1,"22-23/1",
IF(#REF!=2,"22-23/2",
IF(#REF!=3,"23-24/1",
IF(#REF!=4,"23-24/2","Hata11")))),
IF(#REF!+BJ142=2023,
IF(#REF!=1,"23-24/1",
IF(#REF!=2,"23-24/2",
IF(#REF!=3,"24-25/1",
IF(#REF!=4,"24-25/2","Hata12")))),
)))))))))))),
IF(BB142="T",
IF(#REF!+BJ142=2012,
IF(#REF!=1,"12-13/1",
IF(#REF!=2,"12-13/2",
IF(#REF!=3,"12-13/3",
IF(#REF!=4,"13-14/1",
IF(#REF!=5,"13-14/2",
IF(#REF!=6,"13-14/3","Hata1")))))),
IF(#REF!+BJ142=2013,
IF(#REF!=1,"13-14/1",
IF(#REF!=2,"13-14/2",
IF(#REF!=3,"13-14/3",
IF(#REF!=4,"14-15/1",
IF(#REF!=5,"14-15/2",
IF(#REF!=6,"14-15/3","Hata2")))))),
IF(#REF!+BJ142=2014,
IF(#REF!=1,"14-15/1",
IF(#REF!=2,"14-15/2",
IF(#REF!=3,"14-15/3",
IF(#REF!=4,"15-16/1",
IF(#REF!=5,"15-16/2",
IF(#REF!=6,"15-16/3","Hata3")))))),
IF(AND(#REF!+#REF!&gt;2014,#REF!+#REF!&lt;2015,BJ142=1),
IF(#REF!=0.1,"14-15/0.1",
IF(#REF!=0.2,"14-15/0.2",
IF(#REF!=0.3,"14-15/0.3","Hata4"))),
IF(#REF!+BJ142=2015,
IF(#REF!=1,"15-16/1",
IF(#REF!=2,"15-16/2",
IF(#REF!=3,"15-16/3",
IF(#REF!=4,"16-17/1",
IF(#REF!=5,"16-17/2",
IF(#REF!=6,"16-17/3","Hata5")))))),
IF(#REF!+BJ142=2016,
IF(#REF!=1,"16-17/1",
IF(#REF!=2,"16-17/2",
IF(#REF!=3,"16-17/3",
IF(#REF!=4,"17-18/1",
IF(#REF!=5,"17-18/2",
IF(#REF!=6,"17-18/3","Hata6")))))),
IF(#REF!+BJ142=2017,
IF(#REF!=1,"17-18/1",
IF(#REF!=2,"17-18/2",
IF(#REF!=3,"17-18/3",
IF(#REF!=4,"18-19/1",
IF(#REF!=5,"18-19/2",
IF(#REF!=6,"18-19/3","Hata7")))))),
IF(#REF!+BJ142=2018,
IF(#REF!=1,"18-19/1",
IF(#REF!=2,"18-19/2",
IF(#REF!=3,"18-19/3",
IF(#REF!=4,"19-20/1",
IF(#REF!=5," 19-20/2",
IF(#REF!=6,"19-20/3","Hata8")))))),
IF(#REF!+BJ142=2019,
IF(#REF!=1,"19-20/1",
IF(#REF!=2,"19-20/2",
IF(#REF!=3,"19-20/3",
IF(#REF!=4,"20-21/1",
IF(#REF!=5,"20-21/2",
IF(#REF!=6,"20-21/3","Hata9")))))),
IF(#REF!+BJ142=2020,
IF(#REF!=1,"20-21/1",
IF(#REF!=2,"20-21/2",
IF(#REF!=3,"20-21/3",
IF(#REF!=4,"21-22/1",
IF(#REF!=5,"21-22/2",
IF(#REF!=6,"21-22/3","Hata10")))))),
IF(#REF!+BJ142=2021,
IF(#REF!=1,"21-22/1",
IF(#REF!=2,"21-22/2",
IF(#REF!=3,"21-22/3",
IF(#REF!=4,"22-23/1",
IF(#REF!=5,"22-23/2",
IF(#REF!=6,"22-23/3","Hata11")))))),
IF(#REF!+BJ142=2022,
IF(#REF!=1,"22-23/1",
IF(#REF!=2,"22-23/2",
IF(#REF!=3,"22-23/3",
IF(#REF!=4,"23-24/1",
IF(#REF!=5,"23-24/2",
IF(#REF!=6,"23-24/3","Hata12")))))),
IF(#REF!+BJ142=2023,
IF(#REF!=1,"23-24/1",
IF(#REF!=2,"23-24/2",
IF(#REF!=3,"23-24/3",
IF(#REF!=4,"24-25/1",
IF(#REF!=5,"24-25/2",
IF(#REF!=6,"24-25/3","Hata13")))))),
))))))))))))))
)</f>
        <v>#REF!</v>
      </c>
      <c r="G142" s="15"/>
      <c r="H142" s="14" t="s">
        <v>301</v>
      </c>
      <c r="I142" s="14">
        <v>206093</v>
      </c>
      <c r="J142" s="14" t="s">
        <v>271</v>
      </c>
      <c r="S142" s="16">
        <v>2</v>
      </c>
      <c r="T142" s="14">
        <f>VLOOKUP($S142,[1]sistem!$I$3:$L$10,2,FALSE)</f>
        <v>0</v>
      </c>
      <c r="U142" s="14">
        <f>VLOOKUP($S142,[1]sistem!$I$3:$L$10,3,FALSE)</f>
        <v>2</v>
      </c>
      <c r="V142" s="14">
        <f>VLOOKUP($S142,[1]sistem!$I$3:$L$10,4,FALSE)</f>
        <v>1</v>
      </c>
      <c r="W142" s="14" t="e">
        <f>VLOOKUP($BB142,[1]sistem!$I$13:$L$14,2,FALSE)*#REF!</f>
        <v>#REF!</v>
      </c>
      <c r="X142" s="14" t="e">
        <f>VLOOKUP($BB142,[1]sistem!$I$13:$L$14,3,FALSE)*#REF!</f>
        <v>#REF!</v>
      </c>
      <c r="Y142" s="14" t="e">
        <f>VLOOKUP($BB142,[1]sistem!$I$13:$L$14,4,FALSE)*#REF!</f>
        <v>#REF!</v>
      </c>
      <c r="Z142" s="14" t="e">
        <f t="shared" si="28"/>
        <v>#REF!</v>
      </c>
      <c r="AA142" s="14" t="e">
        <f t="shared" si="28"/>
        <v>#REF!</v>
      </c>
      <c r="AB142" s="14" t="e">
        <f t="shared" si="28"/>
        <v>#REF!</v>
      </c>
      <c r="AC142" s="14" t="e">
        <f t="shared" si="29"/>
        <v>#REF!</v>
      </c>
      <c r="AD142" s="14">
        <f>VLOOKUP(BB142,[1]sistem!$I$18:$J$19,2,FALSE)</f>
        <v>14</v>
      </c>
      <c r="AE142" s="14">
        <v>0.25</v>
      </c>
      <c r="AF142" s="14">
        <f>VLOOKUP($S142,[1]sistem!$I$3:$M$10,5,FALSE)</f>
        <v>2</v>
      </c>
      <c r="AG142" s="14">
        <v>5</v>
      </c>
      <c r="AI142" s="14">
        <f>AG142*AM142</f>
        <v>70</v>
      </c>
      <c r="AJ142" s="14">
        <f>VLOOKUP($S142,[1]sistem!$I$3:$N$10,6,FALSE)</f>
        <v>3</v>
      </c>
      <c r="AK142" s="14">
        <v>2</v>
      </c>
      <c r="AL142" s="14">
        <f t="shared" si="30"/>
        <v>6</v>
      </c>
      <c r="AM142" s="14">
        <f>VLOOKUP($BB142,[1]sistem!$I$18:$K$19,3,FALSE)</f>
        <v>14</v>
      </c>
      <c r="AN142" s="14" t="e">
        <f>AM142*#REF!</f>
        <v>#REF!</v>
      </c>
      <c r="AO142" s="14" t="e">
        <f t="shared" si="31"/>
        <v>#REF!</v>
      </c>
      <c r="AP142" s="14">
        <f t="shared" si="27"/>
        <v>25</v>
      </c>
      <c r="AQ142" s="14" t="e">
        <f t="shared" si="32"/>
        <v>#REF!</v>
      </c>
      <c r="AR142" s="14" t="e">
        <f>ROUND(AQ142-#REF!,0)</f>
        <v>#REF!</v>
      </c>
      <c r="AS142" s="14">
        <f>IF(BB142="s",IF(S142=0,0,
IF(S142=1,#REF!*4*4,
IF(S142=2,0,
IF(S142=3,#REF!*4*2,
IF(S142=4,0,
IF(S142=5,0,
IF(S142=6,0,
IF(S142=7,0)))))))),
IF(BB142="t",
IF(S142=0,0,
IF(S142=1,#REF!*4*4*0.8,
IF(S142=2,0,
IF(S142=3,#REF!*4*2*0.8,
IF(S142=4,0,
IF(S142=5,0,
IF(S142=6,0,
IF(S142=7,0))))))))))</f>
        <v>0</v>
      </c>
      <c r="AT142" s="14" t="e">
        <f>IF(BB142="s",
IF(S142=0,0,
IF(S142=1,0,
IF(S142=2,#REF!*4*2,
IF(S142=3,#REF!*4,
IF(S142=4,#REF!*4,
IF(S142=5,0,
IF(S142=6,0,
IF(S142=7,#REF!*4)))))))),
IF(BB142="t",
IF(S142=0,0,
IF(S142=1,0,
IF(S142=2,#REF!*4*2*0.8,
IF(S142=3,#REF!*4*0.8,
IF(S142=4,#REF!*4*0.8,
IF(S142=5,0,
IF(S142=6,0,
IF(S142=7,#REF!*4))))))))))</f>
        <v>#REF!</v>
      </c>
      <c r="AU142" s="14" t="e">
        <f>IF(BB142="s",
IF(S142=0,0,
IF(S142=1,#REF!*2,
IF(S142=2,#REF!*2,
IF(S142=3,#REF!*2,
IF(S142=4,#REF!*2,
IF(S142=5,#REF!*2,
IF(S142=6,#REF!*2,
IF(S142=7,#REF!*2)))))))),
IF(BB142="t",
IF(S142=0,#REF!*2*0.8,
IF(S142=1,#REF!*2*0.8,
IF(S142=2,#REF!*2*0.8,
IF(S142=3,#REF!*2*0.8,
IF(S142=4,#REF!*2*0.8,
IF(S142=5,#REF!*2*0.8,
IF(S142=6,#REF!*1*0.8,
IF(S142=7,#REF!*2))))))))))</f>
        <v>#REF!</v>
      </c>
      <c r="AV142" s="14" t="e">
        <f t="shared" si="33"/>
        <v>#REF!</v>
      </c>
      <c r="AW142" s="14" t="e">
        <f>IF(BB142="s",
IF(S142=0,0,
IF(S142=1,(14-2)*(#REF!+#REF!)/4*4,
IF(S142=2,(14-2)*(#REF!+#REF!)/4*2,
IF(S142=3,(14-2)*(#REF!+#REF!)/4*3,
IF(S142=4,(14-2)*(#REF!+#REF!)/4,
IF(S142=5,(14-2)*#REF!/4,
IF(S142=6,0,
IF(S142=7,(14)*#REF!)))))))),
IF(BB142="t",
IF(S142=0,0,
IF(S142=1,(11-2)*(#REF!+#REF!)/4*4,
IF(S142=2,(11-2)*(#REF!+#REF!)/4*2,
IF(S142=3,(11-2)*(#REF!+#REF!)/4*3,
IF(S142=4,(11-2)*(#REF!+#REF!)/4,
IF(S142=5,(11-2)*#REF!/4,
IF(S142=6,0,
IF(S142=7,(11)*#REF!))))))))))</f>
        <v>#REF!</v>
      </c>
      <c r="AX142" s="14" t="e">
        <f t="shared" si="34"/>
        <v>#REF!</v>
      </c>
      <c r="AY142" s="14">
        <f t="shared" si="35"/>
        <v>12</v>
      </c>
      <c r="AZ142" s="14">
        <f t="shared" si="36"/>
        <v>6</v>
      </c>
      <c r="BA142" s="14" t="e">
        <f t="shared" si="37"/>
        <v>#REF!</v>
      </c>
      <c r="BB142" s="14" t="s">
        <v>87</v>
      </c>
      <c r="BC142" s="14" t="e">
        <f>IF(BI142="A",0,IF(BB142="s",14*#REF!,IF(BB142="T",11*#REF!,"HATA")))</f>
        <v>#REF!</v>
      </c>
      <c r="BD142" s="14" t="e">
        <f t="shared" si="38"/>
        <v>#REF!</v>
      </c>
      <c r="BE142" s="14" t="e">
        <f t="shared" si="39"/>
        <v>#REF!</v>
      </c>
      <c r="BF142" s="14" t="e">
        <f>IF(BE142-#REF!=0,"DOĞRU","YANLIŞ")</f>
        <v>#REF!</v>
      </c>
      <c r="BG142" s="14" t="e">
        <f>#REF!-BE142</f>
        <v>#REF!</v>
      </c>
      <c r="BH142" s="14">
        <v>0</v>
      </c>
      <c r="BJ142" s="14">
        <v>0</v>
      </c>
      <c r="BL142" s="14">
        <v>2</v>
      </c>
      <c r="BN142" s="5" t="e">
        <f>#REF!*14</f>
        <v>#REF!</v>
      </c>
      <c r="BO142" s="6"/>
      <c r="BP142" s="7"/>
      <c r="BQ142" s="8"/>
      <c r="BR142" s="8"/>
      <c r="BS142" s="8"/>
      <c r="BT142" s="8"/>
      <c r="BU142" s="8"/>
      <c r="BV142" s="9"/>
      <c r="BW142" s="10"/>
      <c r="BX142" s="11"/>
      <c r="CE142" s="8"/>
      <c r="CF142" s="17"/>
      <c r="CG142" s="17"/>
      <c r="CH142" s="17"/>
      <c r="CI142" s="17"/>
    </row>
    <row r="143" spans="1:87" hidden="1" x14ac:dyDescent="0.25">
      <c r="A143" s="14" t="s">
        <v>121</v>
      </c>
      <c r="B143" s="14" t="s">
        <v>122</v>
      </c>
      <c r="C143" s="14" t="s">
        <v>122</v>
      </c>
      <c r="D143" s="15" t="s">
        <v>90</v>
      </c>
      <c r="E143" s="15" t="s">
        <v>90</v>
      </c>
      <c r="F143" s="15" t="e">
        <f>IF(BB143="S",
IF(#REF!+BJ143=2012,
IF(#REF!=1,"12-13/1",
IF(#REF!=2,"12-13/2",
IF(#REF!=3,"13-14/1",
IF(#REF!=4,"13-14/2","Hata1")))),
IF(#REF!+BJ143=2013,
IF(#REF!=1,"13-14/1",
IF(#REF!=2,"13-14/2",
IF(#REF!=3,"14-15/1",
IF(#REF!=4,"14-15/2","Hata2")))),
IF(#REF!+BJ143=2014,
IF(#REF!=1,"14-15/1",
IF(#REF!=2,"14-15/2",
IF(#REF!=3,"15-16/1",
IF(#REF!=4,"15-16/2","Hata3")))),
IF(#REF!+BJ143=2015,
IF(#REF!=1,"15-16/1",
IF(#REF!=2,"15-16/2",
IF(#REF!=3,"16-17/1",
IF(#REF!=4,"16-17/2","Hata4")))),
IF(#REF!+BJ143=2016,
IF(#REF!=1,"16-17/1",
IF(#REF!=2,"16-17/2",
IF(#REF!=3,"17-18/1",
IF(#REF!=4,"17-18/2","Hata5")))),
IF(#REF!+BJ143=2017,
IF(#REF!=1,"17-18/1",
IF(#REF!=2,"17-18/2",
IF(#REF!=3,"18-19/1",
IF(#REF!=4,"18-19/2","Hata6")))),
IF(#REF!+BJ143=2018,
IF(#REF!=1,"18-19/1",
IF(#REF!=2,"18-19/2",
IF(#REF!=3,"19-20/1",
IF(#REF!=4,"19-20/2","Hata7")))),
IF(#REF!+BJ143=2019,
IF(#REF!=1,"19-20/1",
IF(#REF!=2,"19-20/2",
IF(#REF!=3,"20-21/1",
IF(#REF!=4,"20-21/2","Hata8")))),
IF(#REF!+BJ143=2020,
IF(#REF!=1,"20-21/1",
IF(#REF!=2,"20-21/2",
IF(#REF!=3,"21-22/1",
IF(#REF!=4,"21-22/2","Hata9")))),
IF(#REF!+BJ143=2021,
IF(#REF!=1,"21-22/1",
IF(#REF!=2,"21-22/2",
IF(#REF!=3,"22-23/1",
IF(#REF!=4,"22-23/2","Hata10")))),
IF(#REF!+BJ143=2022,
IF(#REF!=1,"22-23/1",
IF(#REF!=2,"22-23/2",
IF(#REF!=3,"23-24/1",
IF(#REF!=4,"23-24/2","Hata11")))),
IF(#REF!+BJ143=2023,
IF(#REF!=1,"23-24/1",
IF(#REF!=2,"23-24/2",
IF(#REF!=3,"24-25/1",
IF(#REF!=4,"24-25/2","Hata12")))),
)))))))))))),
IF(BB143="T",
IF(#REF!+BJ143=2012,
IF(#REF!=1,"12-13/1",
IF(#REF!=2,"12-13/2",
IF(#REF!=3,"12-13/3",
IF(#REF!=4,"13-14/1",
IF(#REF!=5,"13-14/2",
IF(#REF!=6,"13-14/3","Hata1")))))),
IF(#REF!+BJ143=2013,
IF(#REF!=1,"13-14/1",
IF(#REF!=2,"13-14/2",
IF(#REF!=3,"13-14/3",
IF(#REF!=4,"14-15/1",
IF(#REF!=5,"14-15/2",
IF(#REF!=6,"14-15/3","Hata2")))))),
IF(#REF!+BJ143=2014,
IF(#REF!=1,"14-15/1",
IF(#REF!=2,"14-15/2",
IF(#REF!=3,"14-15/3",
IF(#REF!=4,"15-16/1",
IF(#REF!=5,"15-16/2",
IF(#REF!=6,"15-16/3","Hata3")))))),
IF(AND(#REF!+#REF!&gt;2014,#REF!+#REF!&lt;2015,BJ143=1),
IF(#REF!=0.1,"14-15/0.1",
IF(#REF!=0.2,"14-15/0.2",
IF(#REF!=0.3,"14-15/0.3","Hata4"))),
IF(#REF!+BJ143=2015,
IF(#REF!=1,"15-16/1",
IF(#REF!=2,"15-16/2",
IF(#REF!=3,"15-16/3",
IF(#REF!=4,"16-17/1",
IF(#REF!=5,"16-17/2",
IF(#REF!=6,"16-17/3","Hata5")))))),
IF(#REF!+BJ143=2016,
IF(#REF!=1,"16-17/1",
IF(#REF!=2,"16-17/2",
IF(#REF!=3,"16-17/3",
IF(#REF!=4,"17-18/1",
IF(#REF!=5,"17-18/2",
IF(#REF!=6,"17-18/3","Hata6")))))),
IF(#REF!+BJ143=2017,
IF(#REF!=1,"17-18/1",
IF(#REF!=2,"17-18/2",
IF(#REF!=3,"17-18/3",
IF(#REF!=4,"18-19/1",
IF(#REF!=5,"18-19/2",
IF(#REF!=6,"18-19/3","Hata7")))))),
IF(#REF!+BJ143=2018,
IF(#REF!=1,"18-19/1",
IF(#REF!=2,"18-19/2",
IF(#REF!=3,"18-19/3",
IF(#REF!=4,"19-20/1",
IF(#REF!=5," 19-20/2",
IF(#REF!=6,"19-20/3","Hata8")))))),
IF(#REF!+BJ143=2019,
IF(#REF!=1,"19-20/1",
IF(#REF!=2,"19-20/2",
IF(#REF!=3,"19-20/3",
IF(#REF!=4,"20-21/1",
IF(#REF!=5,"20-21/2",
IF(#REF!=6,"20-21/3","Hata9")))))),
IF(#REF!+BJ143=2020,
IF(#REF!=1,"20-21/1",
IF(#REF!=2,"20-21/2",
IF(#REF!=3,"20-21/3",
IF(#REF!=4,"21-22/1",
IF(#REF!=5,"21-22/2",
IF(#REF!=6,"21-22/3","Hata10")))))),
IF(#REF!+BJ143=2021,
IF(#REF!=1,"21-22/1",
IF(#REF!=2,"21-22/2",
IF(#REF!=3,"21-22/3",
IF(#REF!=4,"22-23/1",
IF(#REF!=5,"22-23/2",
IF(#REF!=6,"22-23/3","Hata11")))))),
IF(#REF!+BJ143=2022,
IF(#REF!=1,"22-23/1",
IF(#REF!=2,"22-23/2",
IF(#REF!=3,"22-23/3",
IF(#REF!=4,"23-24/1",
IF(#REF!=5,"23-24/2",
IF(#REF!=6,"23-24/3","Hata12")))))),
IF(#REF!+BJ143=2023,
IF(#REF!=1,"23-24/1",
IF(#REF!=2,"23-24/2",
IF(#REF!=3,"23-24/3",
IF(#REF!=4,"24-25/1",
IF(#REF!=5,"24-25/2",
IF(#REF!=6,"24-25/3","Hata13")))))),
))))))))))))))
)</f>
        <v>#REF!</v>
      </c>
      <c r="G143" s="15"/>
      <c r="H143" s="14" t="s">
        <v>301</v>
      </c>
      <c r="I143" s="14">
        <v>206093</v>
      </c>
      <c r="J143" s="14" t="s">
        <v>271</v>
      </c>
      <c r="Q143" s="14" t="s">
        <v>123</v>
      </c>
      <c r="R143" s="14" t="s">
        <v>123</v>
      </c>
      <c r="S143" s="16">
        <v>7</v>
      </c>
      <c r="T143" s="14">
        <f>VLOOKUP($S143,[1]sistem!$I$3:$L$10,2,FALSE)</f>
        <v>0</v>
      </c>
      <c r="U143" s="14">
        <f>VLOOKUP($S143,[1]sistem!$I$3:$L$10,3,FALSE)</f>
        <v>1</v>
      </c>
      <c r="V143" s="14">
        <f>VLOOKUP($S143,[1]sistem!$I$3:$L$10,4,FALSE)</f>
        <v>1</v>
      </c>
      <c r="W143" s="14" t="e">
        <f>VLOOKUP($BB143,[1]sistem!$I$13:$L$14,2,FALSE)*#REF!</f>
        <v>#REF!</v>
      </c>
      <c r="X143" s="14" t="e">
        <f>VLOOKUP($BB143,[1]sistem!$I$13:$L$14,3,FALSE)*#REF!</f>
        <v>#REF!</v>
      </c>
      <c r="Y143" s="14" t="e">
        <f>VLOOKUP($BB143,[1]sistem!$I$13:$L$14,4,FALSE)*#REF!</f>
        <v>#REF!</v>
      </c>
      <c r="Z143" s="14" t="e">
        <f t="shared" si="28"/>
        <v>#REF!</v>
      </c>
      <c r="AA143" s="14" t="e">
        <f t="shared" si="28"/>
        <v>#REF!</v>
      </c>
      <c r="AB143" s="14" t="e">
        <f t="shared" si="28"/>
        <v>#REF!</v>
      </c>
      <c r="AC143" s="14" t="e">
        <f t="shared" si="29"/>
        <v>#REF!</v>
      </c>
      <c r="AD143" s="14">
        <f>VLOOKUP(BB143,[1]sistem!$I$18:$J$19,2,FALSE)</f>
        <v>14</v>
      </c>
      <c r="AE143" s="14">
        <v>0.25</v>
      </c>
      <c r="AF143" s="14">
        <f>VLOOKUP($S143,[1]sistem!$I$3:$M$10,5,FALSE)</f>
        <v>1</v>
      </c>
      <c r="AG143" s="14">
        <v>4</v>
      </c>
      <c r="AI143" s="14">
        <f>AG143*AM143</f>
        <v>56</v>
      </c>
      <c r="AJ143" s="14">
        <f>VLOOKUP($S143,[1]sistem!$I$3:$N$10,6,FALSE)</f>
        <v>2</v>
      </c>
      <c r="AK143" s="14">
        <v>2</v>
      </c>
      <c r="AL143" s="14">
        <f t="shared" si="30"/>
        <v>4</v>
      </c>
      <c r="AM143" s="14">
        <f>VLOOKUP($BB143,[1]sistem!$I$18:$K$19,3,FALSE)</f>
        <v>14</v>
      </c>
      <c r="AN143" s="14" t="e">
        <f>AM143*#REF!</f>
        <v>#REF!</v>
      </c>
      <c r="AO143" s="14" t="e">
        <f t="shared" si="31"/>
        <v>#REF!</v>
      </c>
      <c r="AP143" s="14">
        <f t="shared" si="27"/>
        <v>25</v>
      </c>
      <c r="AQ143" s="14" t="e">
        <f t="shared" si="32"/>
        <v>#REF!</v>
      </c>
      <c r="AR143" s="14" t="e">
        <f>ROUND(AQ143-#REF!,0)</f>
        <v>#REF!</v>
      </c>
      <c r="AS143" s="14">
        <f>IF(BB143="s",IF(S143=0,0,
IF(S143=1,#REF!*4*4,
IF(S143=2,0,
IF(S143=3,#REF!*4*2,
IF(S143=4,0,
IF(S143=5,0,
IF(S143=6,0,
IF(S143=7,0)))))))),
IF(BB143="t",
IF(S143=0,0,
IF(S143=1,#REF!*4*4*0.8,
IF(S143=2,0,
IF(S143=3,#REF!*4*2*0.8,
IF(S143=4,0,
IF(S143=5,0,
IF(S143=6,0,
IF(S143=7,0))))))))))</f>
        <v>0</v>
      </c>
      <c r="AT143" s="14" t="e">
        <f>IF(BB143="s",
IF(S143=0,0,
IF(S143=1,0,
IF(S143=2,#REF!*4*2,
IF(S143=3,#REF!*4,
IF(S143=4,#REF!*4,
IF(S143=5,0,
IF(S143=6,0,
IF(S143=7,#REF!*4)))))))),
IF(BB143="t",
IF(S143=0,0,
IF(S143=1,0,
IF(S143=2,#REF!*4*2*0.8,
IF(S143=3,#REF!*4*0.8,
IF(S143=4,#REF!*4*0.8,
IF(S143=5,0,
IF(S143=6,0,
IF(S143=7,#REF!*4))))))))))</f>
        <v>#REF!</v>
      </c>
      <c r="AU143" s="14" t="e">
        <f>IF(BB143="s",
IF(S143=0,0,
IF(S143=1,#REF!*2,
IF(S143=2,#REF!*2,
IF(S143=3,#REF!*2,
IF(S143=4,#REF!*2,
IF(S143=5,#REF!*2,
IF(S143=6,#REF!*2,
IF(S143=7,#REF!*2)))))))),
IF(BB143="t",
IF(S143=0,#REF!*2*0.8,
IF(S143=1,#REF!*2*0.8,
IF(S143=2,#REF!*2*0.8,
IF(S143=3,#REF!*2*0.8,
IF(S143=4,#REF!*2*0.8,
IF(S143=5,#REF!*2*0.8,
IF(S143=6,#REF!*1*0.8,
IF(S143=7,#REF!*2))))))))))</f>
        <v>#REF!</v>
      </c>
      <c r="AV143" s="14" t="e">
        <f t="shared" si="33"/>
        <v>#REF!</v>
      </c>
      <c r="AW143" s="14" t="e">
        <f>IF(BB143="s",
IF(S143=0,0,
IF(S143=1,(14-2)*(#REF!+#REF!)/4*4,
IF(S143=2,(14-2)*(#REF!+#REF!)/4*2,
IF(S143=3,(14-2)*(#REF!+#REF!)/4*3,
IF(S143=4,(14-2)*(#REF!+#REF!)/4,
IF(S143=5,(14-2)*#REF!/4,
IF(S143=6,0,
IF(S143=7,(14)*#REF!)))))))),
IF(BB143="t",
IF(S143=0,0,
IF(S143=1,(11-2)*(#REF!+#REF!)/4*4,
IF(S143=2,(11-2)*(#REF!+#REF!)/4*2,
IF(S143=3,(11-2)*(#REF!+#REF!)/4*3,
IF(S143=4,(11-2)*(#REF!+#REF!)/4,
IF(S143=5,(11-2)*#REF!/4,
IF(S143=6,0,
IF(S143=7,(11)*#REF!))))))))))</f>
        <v>#REF!</v>
      </c>
      <c r="AX143" s="14" t="e">
        <f t="shared" si="34"/>
        <v>#REF!</v>
      </c>
      <c r="AY143" s="14">
        <f t="shared" si="35"/>
        <v>8</v>
      </c>
      <c r="AZ143" s="14">
        <f t="shared" si="36"/>
        <v>4</v>
      </c>
      <c r="BA143" s="14" t="e">
        <f t="shared" si="37"/>
        <v>#REF!</v>
      </c>
      <c r="BB143" s="14" t="s">
        <v>87</v>
      </c>
      <c r="BC143" s="14">
        <f>IF(BI143="A",0,IF(BB143="s",14*#REF!,IF(BB143="T",11*#REF!,"HATA")))</f>
        <v>0</v>
      </c>
      <c r="BD143" s="14" t="e">
        <f t="shared" si="38"/>
        <v>#REF!</v>
      </c>
      <c r="BE143" s="14" t="e">
        <f t="shared" si="39"/>
        <v>#REF!</v>
      </c>
      <c r="BF143" s="14" t="e">
        <f>IF(BE143-#REF!=0,"DOĞRU","YANLIŞ")</f>
        <v>#REF!</v>
      </c>
      <c r="BG143" s="14" t="e">
        <f>#REF!-BE143</f>
        <v>#REF!</v>
      </c>
      <c r="BH143" s="14">
        <v>1</v>
      </c>
      <c r="BI143" s="14" t="s">
        <v>93</v>
      </c>
      <c r="BJ143" s="14">
        <v>0</v>
      </c>
      <c r="BL143" s="14">
        <v>7</v>
      </c>
      <c r="BN143" s="5" t="e">
        <f>#REF!*14</f>
        <v>#REF!</v>
      </c>
      <c r="BO143" s="6"/>
      <c r="BP143" s="7"/>
      <c r="BQ143" s="8"/>
      <c r="BR143" s="8"/>
      <c r="BS143" s="8"/>
      <c r="BT143" s="8"/>
      <c r="BU143" s="8"/>
      <c r="BV143" s="9"/>
      <c r="BW143" s="10"/>
      <c r="BX143" s="11"/>
      <c r="CE143" s="8"/>
      <c r="CF143" s="17"/>
      <c r="CG143" s="17"/>
      <c r="CH143" s="17"/>
      <c r="CI143" s="17"/>
    </row>
    <row r="144" spans="1:87" hidden="1" x14ac:dyDescent="0.25">
      <c r="A144" s="14" t="s">
        <v>304</v>
      </c>
      <c r="B144" s="14" t="s">
        <v>278</v>
      </c>
      <c r="C144" s="14" t="s">
        <v>278</v>
      </c>
      <c r="D144" s="15" t="s">
        <v>90</v>
      </c>
      <c r="E144" s="15" t="s">
        <v>90</v>
      </c>
      <c r="F144" s="15" t="e">
        <f>IF(BB144="S",
IF(#REF!+BJ144=2012,
IF(#REF!=1,"12-13/1",
IF(#REF!=2,"12-13/2",
IF(#REF!=3,"13-14/1",
IF(#REF!=4,"13-14/2","Hata1")))),
IF(#REF!+BJ144=2013,
IF(#REF!=1,"13-14/1",
IF(#REF!=2,"13-14/2",
IF(#REF!=3,"14-15/1",
IF(#REF!=4,"14-15/2","Hata2")))),
IF(#REF!+BJ144=2014,
IF(#REF!=1,"14-15/1",
IF(#REF!=2,"14-15/2",
IF(#REF!=3,"15-16/1",
IF(#REF!=4,"15-16/2","Hata3")))),
IF(#REF!+BJ144=2015,
IF(#REF!=1,"15-16/1",
IF(#REF!=2,"15-16/2",
IF(#REF!=3,"16-17/1",
IF(#REF!=4,"16-17/2","Hata4")))),
IF(#REF!+BJ144=2016,
IF(#REF!=1,"16-17/1",
IF(#REF!=2,"16-17/2",
IF(#REF!=3,"17-18/1",
IF(#REF!=4,"17-18/2","Hata5")))),
IF(#REF!+BJ144=2017,
IF(#REF!=1,"17-18/1",
IF(#REF!=2,"17-18/2",
IF(#REF!=3,"18-19/1",
IF(#REF!=4,"18-19/2","Hata6")))),
IF(#REF!+BJ144=2018,
IF(#REF!=1,"18-19/1",
IF(#REF!=2,"18-19/2",
IF(#REF!=3,"19-20/1",
IF(#REF!=4,"19-20/2","Hata7")))),
IF(#REF!+BJ144=2019,
IF(#REF!=1,"19-20/1",
IF(#REF!=2,"19-20/2",
IF(#REF!=3,"20-21/1",
IF(#REF!=4,"20-21/2","Hata8")))),
IF(#REF!+BJ144=2020,
IF(#REF!=1,"20-21/1",
IF(#REF!=2,"20-21/2",
IF(#REF!=3,"21-22/1",
IF(#REF!=4,"21-22/2","Hata9")))),
IF(#REF!+BJ144=2021,
IF(#REF!=1,"21-22/1",
IF(#REF!=2,"21-22/2",
IF(#REF!=3,"22-23/1",
IF(#REF!=4,"22-23/2","Hata10")))),
IF(#REF!+BJ144=2022,
IF(#REF!=1,"22-23/1",
IF(#REF!=2,"22-23/2",
IF(#REF!=3,"23-24/1",
IF(#REF!=4,"23-24/2","Hata11")))),
IF(#REF!+BJ144=2023,
IF(#REF!=1,"23-24/1",
IF(#REF!=2,"23-24/2",
IF(#REF!=3,"24-25/1",
IF(#REF!=4,"24-25/2","Hata12")))),
)))))))))))),
IF(BB144="T",
IF(#REF!+BJ144=2012,
IF(#REF!=1,"12-13/1",
IF(#REF!=2,"12-13/2",
IF(#REF!=3,"12-13/3",
IF(#REF!=4,"13-14/1",
IF(#REF!=5,"13-14/2",
IF(#REF!=6,"13-14/3","Hata1")))))),
IF(#REF!+BJ144=2013,
IF(#REF!=1,"13-14/1",
IF(#REF!=2,"13-14/2",
IF(#REF!=3,"13-14/3",
IF(#REF!=4,"14-15/1",
IF(#REF!=5,"14-15/2",
IF(#REF!=6,"14-15/3","Hata2")))))),
IF(#REF!+BJ144=2014,
IF(#REF!=1,"14-15/1",
IF(#REF!=2,"14-15/2",
IF(#REF!=3,"14-15/3",
IF(#REF!=4,"15-16/1",
IF(#REF!=5,"15-16/2",
IF(#REF!=6,"15-16/3","Hata3")))))),
IF(AND(#REF!+#REF!&gt;2014,#REF!+#REF!&lt;2015,BJ144=1),
IF(#REF!=0.1,"14-15/0.1",
IF(#REF!=0.2,"14-15/0.2",
IF(#REF!=0.3,"14-15/0.3","Hata4"))),
IF(#REF!+BJ144=2015,
IF(#REF!=1,"15-16/1",
IF(#REF!=2,"15-16/2",
IF(#REF!=3,"15-16/3",
IF(#REF!=4,"16-17/1",
IF(#REF!=5,"16-17/2",
IF(#REF!=6,"16-17/3","Hata5")))))),
IF(#REF!+BJ144=2016,
IF(#REF!=1,"16-17/1",
IF(#REF!=2,"16-17/2",
IF(#REF!=3,"16-17/3",
IF(#REF!=4,"17-18/1",
IF(#REF!=5,"17-18/2",
IF(#REF!=6,"17-18/3","Hata6")))))),
IF(#REF!+BJ144=2017,
IF(#REF!=1,"17-18/1",
IF(#REF!=2,"17-18/2",
IF(#REF!=3,"17-18/3",
IF(#REF!=4,"18-19/1",
IF(#REF!=5,"18-19/2",
IF(#REF!=6,"18-19/3","Hata7")))))),
IF(#REF!+BJ144=2018,
IF(#REF!=1,"18-19/1",
IF(#REF!=2,"18-19/2",
IF(#REF!=3,"18-19/3",
IF(#REF!=4,"19-20/1",
IF(#REF!=5," 19-20/2",
IF(#REF!=6,"19-20/3","Hata8")))))),
IF(#REF!+BJ144=2019,
IF(#REF!=1,"19-20/1",
IF(#REF!=2,"19-20/2",
IF(#REF!=3,"19-20/3",
IF(#REF!=4,"20-21/1",
IF(#REF!=5,"20-21/2",
IF(#REF!=6,"20-21/3","Hata9")))))),
IF(#REF!+BJ144=2020,
IF(#REF!=1,"20-21/1",
IF(#REF!=2,"20-21/2",
IF(#REF!=3,"20-21/3",
IF(#REF!=4,"21-22/1",
IF(#REF!=5,"21-22/2",
IF(#REF!=6,"21-22/3","Hata10")))))),
IF(#REF!+BJ144=2021,
IF(#REF!=1,"21-22/1",
IF(#REF!=2,"21-22/2",
IF(#REF!=3,"21-22/3",
IF(#REF!=4,"22-23/1",
IF(#REF!=5,"22-23/2",
IF(#REF!=6,"22-23/3","Hata11")))))),
IF(#REF!+BJ144=2022,
IF(#REF!=1,"22-23/1",
IF(#REF!=2,"22-23/2",
IF(#REF!=3,"22-23/3",
IF(#REF!=4,"23-24/1",
IF(#REF!=5,"23-24/2",
IF(#REF!=6,"23-24/3","Hata12")))))),
IF(#REF!+BJ144=2023,
IF(#REF!=1,"23-24/1",
IF(#REF!=2,"23-24/2",
IF(#REF!=3,"23-24/3",
IF(#REF!=4,"24-25/1",
IF(#REF!=5,"24-25/2",
IF(#REF!=6,"24-25/3","Hata13")))))),
))))))))))))))
)</f>
        <v>#REF!</v>
      </c>
      <c r="G144" s="15"/>
      <c r="H144" s="14" t="s">
        <v>301</v>
      </c>
      <c r="I144" s="14">
        <v>206093</v>
      </c>
      <c r="J144" s="14" t="s">
        <v>271</v>
      </c>
      <c r="Q144" s="14" t="s">
        <v>279</v>
      </c>
      <c r="R144" s="14" t="s">
        <v>279</v>
      </c>
      <c r="S144" s="16">
        <v>2</v>
      </c>
      <c r="T144" s="14">
        <f>VLOOKUP($S144,[1]sistem!$I$3:$L$10,2,FALSE)</f>
        <v>0</v>
      </c>
      <c r="U144" s="14">
        <f>VLOOKUP($S144,[1]sistem!$I$3:$L$10,3,FALSE)</f>
        <v>2</v>
      </c>
      <c r="V144" s="14">
        <f>VLOOKUP($S144,[1]sistem!$I$3:$L$10,4,FALSE)</f>
        <v>1</v>
      </c>
      <c r="W144" s="14" t="e">
        <f>VLOOKUP($BB144,[1]sistem!$I$13:$L$14,2,FALSE)*#REF!</f>
        <v>#REF!</v>
      </c>
      <c r="X144" s="14" t="e">
        <f>VLOOKUP($BB144,[1]sistem!$I$13:$L$14,3,FALSE)*#REF!</f>
        <v>#REF!</v>
      </c>
      <c r="Y144" s="14" t="e">
        <f>VLOOKUP($BB144,[1]sistem!$I$13:$L$14,4,FALSE)*#REF!</f>
        <v>#REF!</v>
      </c>
      <c r="Z144" s="14" t="e">
        <f t="shared" si="28"/>
        <v>#REF!</v>
      </c>
      <c r="AA144" s="14" t="e">
        <f t="shared" si="28"/>
        <v>#REF!</v>
      </c>
      <c r="AB144" s="14" t="e">
        <f t="shared" si="28"/>
        <v>#REF!</v>
      </c>
      <c r="AC144" s="14" t="e">
        <f t="shared" si="29"/>
        <v>#REF!</v>
      </c>
      <c r="AD144" s="14">
        <f>VLOOKUP(BB144,[1]sistem!$I$18:$J$19,2,FALSE)</f>
        <v>14</v>
      </c>
      <c r="AE144" s="14">
        <v>0.25</v>
      </c>
      <c r="AF144" s="14">
        <f>VLOOKUP($S144,[1]sistem!$I$3:$M$10,5,FALSE)</f>
        <v>2</v>
      </c>
      <c r="AG144" s="14">
        <v>4</v>
      </c>
      <c r="AI144" s="14">
        <f>AG144*AM144</f>
        <v>56</v>
      </c>
      <c r="AJ144" s="14">
        <f>VLOOKUP($S144,[1]sistem!$I$3:$N$10,6,FALSE)</f>
        <v>3</v>
      </c>
      <c r="AK144" s="14">
        <v>2</v>
      </c>
      <c r="AL144" s="14">
        <f t="shared" si="30"/>
        <v>6</v>
      </c>
      <c r="AM144" s="14">
        <f>VLOOKUP($BB144,[1]sistem!$I$18:$K$19,3,FALSE)</f>
        <v>14</v>
      </c>
      <c r="AN144" s="14" t="e">
        <f>AM144*#REF!</f>
        <v>#REF!</v>
      </c>
      <c r="AO144" s="14" t="e">
        <f t="shared" si="31"/>
        <v>#REF!</v>
      </c>
      <c r="AP144" s="14">
        <f t="shared" si="27"/>
        <v>25</v>
      </c>
      <c r="AQ144" s="14" t="e">
        <f t="shared" si="32"/>
        <v>#REF!</v>
      </c>
      <c r="AR144" s="14" t="e">
        <f>ROUND(AQ144-#REF!,0)</f>
        <v>#REF!</v>
      </c>
      <c r="AS144" s="14">
        <f>IF(BB144="s",IF(S144=0,0,
IF(S144=1,#REF!*4*4,
IF(S144=2,0,
IF(S144=3,#REF!*4*2,
IF(S144=4,0,
IF(S144=5,0,
IF(S144=6,0,
IF(S144=7,0)))))))),
IF(BB144="t",
IF(S144=0,0,
IF(S144=1,#REF!*4*4*0.8,
IF(S144=2,0,
IF(S144=3,#REF!*4*2*0.8,
IF(S144=4,0,
IF(S144=5,0,
IF(S144=6,0,
IF(S144=7,0))))))))))</f>
        <v>0</v>
      </c>
      <c r="AT144" s="14" t="e">
        <f>IF(BB144="s",
IF(S144=0,0,
IF(S144=1,0,
IF(S144=2,#REF!*4*2,
IF(S144=3,#REF!*4,
IF(S144=4,#REF!*4,
IF(S144=5,0,
IF(S144=6,0,
IF(S144=7,#REF!*4)))))))),
IF(BB144="t",
IF(S144=0,0,
IF(S144=1,0,
IF(S144=2,#REF!*4*2*0.8,
IF(S144=3,#REF!*4*0.8,
IF(S144=4,#REF!*4*0.8,
IF(S144=5,0,
IF(S144=6,0,
IF(S144=7,#REF!*4))))))))))</f>
        <v>#REF!</v>
      </c>
      <c r="AU144" s="14" t="e">
        <f>IF(BB144="s",
IF(S144=0,0,
IF(S144=1,#REF!*2,
IF(S144=2,#REF!*2,
IF(S144=3,#REF!*2,
IF(S144=4,#REF!*2,
IF(S144=5,#REF!*2,
IF(S144=6,#REF!*2,
IF(S144=7,#REF!*2)))))))),
IF(BB144="t",
IF(S144=0,#REF!*2*0.8,
IF(S144=1,#REF!*2*0.8,
IF(S144=2,#REF!*2*0.8,
IF(S144=3,#REF!*2*0.8,
IF(S144=4,#REF!*2*0.8,
IF(S144=5,#REF!*2*0.8,
IF(S144=6,#REF!*1*0.8,
IF(S144=7,#REF!*2))))))))))</f>
        <v>#REF!</v>
      </c>
      <c r="AV144" s="14" t="e">
        <f t="shared" si="33"/>
        <v>#REF!</v>
      </c>
      <c r="AW144" s="14" t="e">
        <f>IF(BB144="s",
IF(S144=0,0,
IF(S144=1,(14-2)*(#REF!+#REF!)/4*4,
IF(S144=2,(14-2)*(#REF!+#REF!)/4*2,
IF(S144=3,(14-2)*(#REF!+#REF!)/4*3,
IF(S144=4,(14-2)*(#REF!+#REF!)/4,
IF(S144=5,(14-2)*#REF!/4,
IF(S144=6,0,
IF(S144=7,(14)*#REF!)))))))),
IF(BB144="t",
IF(S144=0,0,
IF(S144=1,(11-2)*(#REF!+#REF!)/4*4,
IF(S144=2,(11-2)*(#REF!+#REF!)/4*2,
IF(S144=3,(11-2)*(#REF!+#REF!)/4*3,
IF(S144=4,(11-2)*(#REF!+#REF!)/4,
IF(S144=5,(11-2)*#REF!/4,
IF(S144=6,0,
IF(S144=7,(11)*#REF!))))))))))</f>
        <v>#REF!</v>
      </c>
      <c r="AX144" s="14" t="e">
        <f t="shared" si="34"/>
        <v>#REF!</v>
      </c>
      <c r="AY144" s="14">
        <f t="shared" si="35"/>
        <v>12</v>
      </c>
      <c r="AZ144" s="14">
        <f t="shared" si="36"/>
        <v>6</v>
      </c>
      <c r="BA144" s="14" t="e">
        <f t="shared" si="37"/>
        <v>#REF!</v>
      </c>
      <c r="BB144" s="14" t="s">
        <v>87</v>
      </c>
      <c r="BC144" s="14" t="e">
        <f>IF(BI144="A",0,IF(BB144="s",14*#REF!,IF(BB144="T",11*#REF!,"HATA")))</f>
        <v>#REF!</v>
      </c>
      <c r="BD144" s="14" t="e">
        <f t="shared" si="38"/>
        <v>#REF!</v>
      </c>
      <c r="BE144" s="14" t="e">
        <f t="shared" si="39"/>
        <v>#REF!</v>
      </c>
      <c r="BF144" s="14" t="e">
        <f>IF(BE144-#REF!=0,"DOĞRU","YANLIŞ")</f>
        <v>#REF!</v>
      </c>
      <c r="BG144" s="14" t="e">
        <f>#REF!-BE144</f>
        <v>#REF!</v>
      </c>
      <c r="BH144" s="14">
        <v>0</v>
      </c>
      <c r="BJ144" s="14">
        <v>0</v>
      </c>
      <c r="BL144" s="14">
        <v>2</v>
      </c>
      <c r="BN144" s="5" t="e">
        <f>#REF!*14</f>
        <v>#REF!</v>
      </c>
      <c r="BO144" s="6"/>
      <c r="BP144" s="7"/>
      <c r="BQ144" s="8"/>
      <c r="BR144" s="8"/>
      <c r="BS144" s="8"/>
      <c r="BT144" s="8"/>
      <c r="BU144" s="8"/>
      <c r="BV144" s="9"/>
      <c r="BW144" s="10"/>
      <c r="BX144" s="11"/>
      <c r="CE144" s="8"/>
      <c r="CF144" s="17"/>
      <c r="CG144" s="17"/>
      <c r="CH144" s="17"/>
      <c r="CI144" s="17"/>
    </row>
    <row r="145" spans="1:87" hidden="1" x14ac:dyDescent="0.25">
      <c r="A145" s="14" t="s">
        <v>305</v>
      </c>
      <c r="B145" s="14" t="s">
        <v>281</v>
      </c>
      <c r="C145" s="14" t="s">
        <v>281</v>
      </c>
      <c r="D145" s="15" t="s">
        <v>90</v>
      </c>
      <c r="E145" s="15" t="s">
        <v>90</v>
      </c>
      <c r="F145" s="15" t="e">
        <f>IF(BB145="S",
IF(#REF!+BJ145=2012,
IF(#REF!=1,"12-13/1",
IF(#REF!=2,"12-13/2",
IF(#REF!=3,"13-14/1",
IF(#REF!=4,"13-14/2","Hata1")))),
IF(#REF!+BJ145=2013,
IF(#REF!=1,"13-14/1",
IF(#REF!=2,"13-14/2",
IF(#REF!=3,"14-15/1",
IF(#REF!=4,"14-15/2","Hata2")))),
IF(#REF!+BJ145=2014,
IF(#REF!=1,"14-15/1",
IF(#REF!=2,"14-15/2",
IF(#REF!=3,"15-16/1",
IF(#REF!=4,"15-16/2","Hata3")))),
IF(#REF!+BJ145=2015,
IF(#REF!=1,"15-16/1",
IF(#REF!=2,"15-16/2",
IF(#REF!=3,"16-17/1",
IF(#REF!=4,"16-17/2","Hata4")))),
IF(#REF!+BJ145=2016,
IF(#REF!=1,"16-17/1",
IF(#REF!=2,"16-17/2",
IF(#REF!=3,"17-18/1",
IF(#REF!=4,"17-18/2","Hata5")))),
IF(#REF!+BJ145=2017,
IF(#REF!=1,"17-18/1",
IF(#REF!=2,"17-18/2",
IF(#REF!=3,"18-19/1",
IF(#REF!=4,"18-19/2","Hata6")))),
IF(#REF!+BJ145=2018,
IF(#REF!=1,"18-19/1",
IF(#REF!=2,"18-19/2",
IF(#REF!=3,"19-20/1",
IF(#REF!=4,"19-20/2","Hata7")))),
IF(#REF!+BJ145=2019,
IF(#REF!=1,"19-20/1",
IF(#REF!=2,"19-20/2",
IF(#REF!=3,"20-21/1",
IF(#REF!=4,"20-21/2","Hata8")))),
IF(#REF!+BJ145=2020,
IF(#REF!=1,"20-21/1",
IF(#REF!=2,"20-21/2",
IF(#REF!=3,"21-22/1",
IF(#REF!=4,"21-22/2","Hata9")))),
IF(#REF!+BJ145=2021,
IF(#REF!=1,"21-22/1",
IF(#REF!=2,"21-22/2",
IF(#REF!=3,"22-23/1",
IF(#REF!=4,"22-23/2","Hata10")))),
IF(#REF!+BJ145=2022,
IF(#REF!=1,"22-23/1",
IF(#REF!=2,"22-23/2",
IF(#REF!=3,"23-24/1",
IF(#REF!=4,"23-24/2","Hata11")))),
IF(#REF!+BJ145=2023,
IF(#REF!=1,"23-24/1",
IF(#REF!=2,"23-24/2",
IF(#REF!=3,"24-25/1",
IF(#REF!=4,"24-25/2","Hata12")))),
)))))))))))),
IF(BB145="T",
IF(#REF!+BJ145=2012,
IF(#REF!=1,"12-13/1",
IF(#REF!=2,"12-13/2",
IF(#REF!=3,"12-13/3",
IF(#REF!=4,"13-14/1",
IF(#REF!=5,"13-14/2",
IF(#REF!=6,"13-14/3","Hata1")))))),
IF(#REF!+BJ145=2013,
IF(#REF!=1,"13-14/1",
IF(#REF!=2,"13-14/2",
IF(#REF!=3,"13-14/3",
IF(#REF!=4,"14-15/1",
IF(#REF!=5,"14-15/2",
IF(#REF!=6,"14-15/3","Hata2")))))),
IF(#REF!+BJ145=2014,
IF(#REF!=1,"14-15/1",
IF(#REF!=2,"14-15/2",
IF(#REF!=3,"14-15/3",
IF(#REF!=4,"15-16/1",
IF(#REF!=5,"15-16/2",
IF(#REF!=6,"15-16/3","Hata3")))))),
IF(AND(#REF!+#REF!&gt;2014,#REF!+#REF!&lt;2015,BJ145=1),
IF(#REF!=0.1,"14-15/0.1",
IF(#REF!=0.2,"14-15/0.2",
IF(#REF!=0.3,"14-15/0.3","Hata4"))),
IF(#REF!+BJ145=2015,
IF(#REF!=1,"15-16/1",
IF(#REF!=2,"15-16/2",
IF(#REF!=3,"15-16/3",
IF(#REF!=4,"16-17/1",
IF(#REF!=5,"16-17/2",
IF(#REF!=6,"16-17/3","Hata5")))))),
IF(#REF!+BJ145=2016,
IF(#REF!=1,"16-17/1",
IF(#REF!=2,"16-17/2",
IF(#REF!=3,"16-17/3",
IF(#REF!=4,"17-18/1",
IF(#REF!=5,"17-18/2",
IF(#REF!=6,"17-18/3","Hata6")))))),
IF(#REF!+BJ145=2017,
IF(#REF!=1,"17-18/1",
IF(#REF!=2,"17-18/2",
IF(#REF!=3,"17-18/3",
IF(#REF!=4,"18-19/1",
IF(#REF!=5,"18-19/2",
IF(#REF!=6,"18-19/3","Hata7")))))),
IF(#REF!+BJ145=2018,
IF(#REF!=1,"18-19/1",
IF(#REF!=2,"18-19/2",
IF(#REF!=3,"18-19/3",
IF(#REF!=4,"19-20/1",
IF(#REF!=5," 19-20/2",
IF(#REF!=6,"19-20/3","Hata8")))))),
IF(#REF!+BJ145=2019,
IF(#REF!=1,"19-20/1",
IF(#REF!=2,"19-20/2",
IF(#REF!=3,"19-20/3",
IF(#REF!=4,"20-21/1",
IF(#REF!=5,"20-21/2",
IF(#REF!=6,"20-21/3","Hata9")))))),
IF(#REF!+BJ145=2020,
IF(#REF!=1,"20-21/1",
IF(#REF!=2,"20-21/2",
IF(#REF!=3,"20-21/3",
IF(#REF!=4,"21-22/1",
IF(#REF!=5,"21-22/2",
IF(#REF!=6,"21-22/3","Hata10")))))),
IF(#REF!+BJ145=2021,
IF(#REF!=1,"21-22/1",
IF(#REF!=2,"21-22/2",
IF(#REF!=3,"21-22/3",
IF(#REF!=4,"22-23/1",
IF(#REF!=5,"22-23/2",
IF(#REF!=6,"22-23/3","Hata11")))))),
IF(#REF!+BJ145=2022,
IF(#REF!=1,"22-23/1",
IF(#REF!=2,"22-23/2",
IF(#REF!=3,"22-23/3",
IF(#REF!=4,"23-24/1",
IF(#REF!=5,"23-24/2",
IF(#REF!=6,"23-24/3","Hata12")))))),
IF(#REF!+BJ145=2023,
IF(#REF!=1,"23-24/1",
IF(#REF!=2,"23-24/2",
IF(#REF!=3,"23-24/3",
IF(#REF!=4,"24-25/1",
IF(#REF!=5,"24-25/2",
IF(#REF!=6,"24-25/3","Hata13")))))),
))))))))))))))
)</f>
        <v>#REF!</v>
      </c>
      <c r="G145" s="15"/>
      <c r="H145" s="14" t="s">
        <v>301</v>
      </c>
      <c r="I145" s="14">
        <v>206093</v>
      </c>
      <c r="J145" s="14" t="s">
        <v>271</v>
      </c>
      <c r="S145" s="16">
        <v>2</v>
      </c>
      <c r="T145" s="14">
        <f>VLOOKUP($S145,[1]sistem!$I$3:$L$10,2,FALSE)</f>
        <v>0</v>
      </c>
      <c r="U145" s="14">
        <f>VLOOKUP($S145,[1]sistem!$I$3:$L$10,3,FALSE)</f>
        <v>2</v>
      </c>
      <c r="V145" s="14">
        <f>VLOOKUP($S145,[1]sistem!$I$3:$L$10,4,FALSE)</f>
        <v>1</v>
      </c>
      <c r="W145" s="14" t="e">
        <f>VLOOKUP($BB145,[1]sistem!$I$13:$L$14,2,FALSE)*#REF!</f>
        <v>#REF!</v>
      </c>
      <c r="X145" s="14" t="e">
        <f>VLOOKUP($BB145,[1]sistem!$I$13:$L$14,3,FALSE)*#REF!</f>
        <v>#REF!</v>
      </c>
      <c r="Y145" s="14" t="e">
        <f>VLOOKUP($BB145,[1]sistem!$I$13:$L$14,4,FALSE)*#REF!</f>
        <v>#REF!</v>
      </c>
      <c r="Z145" s="14" t="e">
        <f t="shared" si="28"/>
        <v>#REF!</v>
      </c>
      <c r="AA145" s="14" t="e">
        <f t="shared" si="28"/>
        <v>#REF!</v>
      </c>
      <c r="AB145" s="14" t="e">
        <f t="shared" si="28"/>
        <v>#REF!</v>
      </c>
      <c r="AC145" s="14" t="e">
        <f t="shared" si="29"/>
        <v>#REF!</v>
      </c>
      <c r="AD145" s="14">
        <f>VLOOKUP(BB145,[1]sistem!$I$18:$J$19,2,FALSE)</f>
        <v>14</v>
      </c>
      <c r="AE145" s="14">
        <v>0.25</v>
      </c>
      <c r="AF145" s="14">
        <f>VLOOKUP($S145,[1]sistem!$I$3:$M$10,5,FALSE)</f>
        <v>2</v>
      </c>
      <c r="AG145" s="14">
        <v>5</v>
      </c>
      <c r="AI145" s="14">
        <f>AG145*AM145</f>
        <v>70</v>
      </c>
      <c r="AJ145" s="14">
        <f>VLOOKUP($S145,[1]sistem!$I$3:$N$10,6,FALSE)</f>
        <v>3</v>
      </c>
      <c r="AK145" s="14">
        <v>2</v>
      </c>
      <c r="AL145" s="14">
        <f t="shared" si="30"/>
        <v>6</v>
      </c>
      <c r="AM145" s="14">
        <f>VLOOKUP($BB145,[1]sistem!$I$18:$K$19,3,FALSE)</f>
        <v>14</v>
      </c>
      <c r="AN145" s="14" t="e">
        <f>AM145*#REF!</f>
        <v>#REF!</v>
      </c>
      <c r="AO145" s="14" t="e">
        <f t="shared" si="31"/>
        <v>#REF!</v>
      </c>
      <c r="AP145" s="14">
        <f t="shared" si="27"/>
        <v>25</v>
      </c>
      <c r="AQ145" s="14" t="e">
        <f t="shared" si="32"/>
        <v>#REF!</v>
      </c>
      <c r="AR145" s="14" t="e">
        <f>ROUND(AQ145-#REF!,0)</f>
        <v>#REF!</v>
      </c>
      <c r="AS145" s="14">
        <f>IF(BB145="s",IF(S145=0,0,
IF(S145=1,#REF!*4*4,
IF(S145=2,0,
IF(S145=3,#REF!*4*2,
IF(S145=4,0,
IF(S145=5,0,
IF(S145=6,0,
IF(S145=7,0)))))))),
IF(BB145="t",
IF(S145=0,0,
IF(S145=1,#REF!*4*4*0.8,
IF(S145=2,0,
IF(S145=3,#REF!*4*2*0.8,
IF(S145=4,0,
IF(S145=5,0,
IF(S145=6,0,
IF(S145=7,0))))))))))</f>
        <v>0</v>
      </c>
      <c r="AT145" s="14" t="e">
        <f>IF(BB145="s",
IF(S145=0,0,
IF(S145=1,0,
IF(S145=2,#REF!*4*2,
IF(S145=3,#REF!*4,
IF(S145=4,#REF!*4,
IF(S145=5,0,
IF(S145=6,0,
IF(S145=7,#REF!*4)))))))),
IF(BB145="t",
IF(S145=0,0,
IF(S145=1,0,
IF(S145=2,#REF!*4*2*0.8,
IF(S145=3,#REF!*4*0.8,
IF(S145=4,#REF!*4*0.8,
IF(S145=5,0,
IF(S145=6,0,
IF(S145=7,#REF!*4))))))))))</f>
        <v>#REF!</v>
      </c>
      <c r="AU145" s="14" t="e">
        <f>IF(BB145="s",
IF(S145=0,0,
IF(S145=1,#REF!*2,
IF(S145=2,#REF!*2,
IF(S145=3,#REF!*2,
IF(S145=4,#REF!*2,
IF(S145=5,#REF!*2,
IF(S145=6,#REF!*2,
IF(S145=7,#REF!*2)))))))),
IF(BB145="t",
IF(S145=0,#REF!*2*0.8,
IF(S145=1,#REF!*2*0.8,
IF(S145=2,#REF!*2*0.8,
IF(S145=3,#REF!*2*0.8,
IF(S145=4,#REF!*2*0.8,
IF(S145=5,#REF!*2*0.8,
IF(S145=6,#REF!*1*0.8,
IF(S145=7,#REF!*2))))))))))</f>
        <v>#REF!</v>
      </c>
      <c r="AV145" s="14" t="e">
        <f t="shared" si="33"/>
        <v>#REF!</v>
      </c>
      <c r="AW145" s="14" t="e">
        <f>IF(BB145="s",
IF(S145=0,0,
IF(S145=1,(14-2)*(#REF!+#REF!)/4*4,
IF(S145=2,(14-2)*(#REF!+#REF!)/4*2,
IF(S145=3,(14-2)*(#REF!+#REF!)/4*3,
IF(S145=4,(14-2)*(#REF!+#REF!)/4,
IF(S145=5,(14-2)*#REF!/4,
IF(S145=6,0,
IF(S145=7,(14)*#REF!)))))))),
IF(BB145="t",
IF(S145=0,0,
IF(S145=1,(11-2)*(#REF!+#REF!)/4*4,
IF(S145=2,(11-2)*(#REF!+#REF!)/4*2,
IF(S145=3,(11-2)*(#REF!+#REF!)/4*3,
IF(S145=4,(11-2)*(#REF!+#REF!)/4,
IF(S145=5,(11-2)*#REF!/4,
IF(S145=6,0,
IF(S145=7,(11)*#REF!))))))))))</f>
        <v>#REF!</v>
      </c>
      <c r="AX145" s="14" t="e">
        <f t="shared" si="34"/>
        <v>#REF!</v>
      </c>
      <c r="AY145" s="14">
        <f t="shared" si="35"/>
        <v>12</v>
      </c>
      <c r="AZ145" s="14">
        <f t="shared" si="36"/>
        <v>6</v>
      </c>
      <c r="BA145" s="14" t="e">
        <f t="shared" si="37"/>
        <v>#REF!</v>
      </c>
      <c r="BB145" s="14" t="s">
        <v>87</v>
      </c>
      <c r="BC145" s="14" t="e">
        <f>IF(BI145="A",0,IF(BB145="s",14*#REF!,IF(BB145="T",11*#REF!,"HATA")))</f>
        <v>#REF!</v>
      </c>
      <c r="BD145" s="14" t="e">
        <f t="shared" si="38"/>
        <v>#REF!</v>
      </c>
      <c r="BE145" s="14" t="e">
        <f t="shared" si="39"/>
        <v>#REF!</v>
      </c>
      <c r="BF145" s="14" t="e">
        <f>IF(BE145-#REF!=0,"DOĞRU","YANLIŞ")</f>
        <v>#REF!</v>
      </c>
      <c r="BG145" s="14" t="e">
        <f>#REF!-BE145</f>
        <v>#REF!</v>
      </c>
      <c r="BH145" s="14">
        <v>0</v>
      </c>
      <c r="BJ145" s="14">
        <v>0</v>
      </c>
      <c r="BL145" s="14">
        <v>2</v>
      </c>
      <c r="BN145" s="5" t="e">
        <f>#REF!*14</f>
        <v>#REF!</v>
      </c>
      <c r="BO145" s="6"/>
      <c r="BP145" s="7"/>
      <c r="BQ145" s="8"/>
      <c r="BR145" s="8"/>
      <c r="BS145" s="8"/>
      <c r="BT145" s="8"/>
      <c r="BU145" s="8"/>
      <c r="BV145" s="9"/>
      <c r="BW145" s="10"/>
      <c r="BX145" s="11"/>
      <c r="CE145" s="8"/>
      <c r="CF145" s="17"/>
      <c r="CG145" s="17"/>
      <c r="CH145" s="17"/>
      <c r="CI145" s="17"/>
    </row>
    <row r="146" spans="1:87" hidden="1" x14ac:dyDescent="0.25">
      <c r="A146" s="14" t="s">
        <v>131</v>
      </c>
      <c r="B146" s="14" t="s">
        <v>132</v>
      </c>
      <c r="C146" s="14" t="s">
        <v>132</v>
      </c>
      <c r="D146" s="15" t="s">
        <v>90</v>
      </c>
      <c r="E146" s="15" t="s">
        <v>90</v>
      </c>
      <c r="F146" s="15" t="e">
        <f>IF(BB146="S",
IF(#REF!+BJ146=2012,
IF(#REF!=1,"12-13/1",
IF(#REF!=2,"12-13/2",
IF(#REF!=3,"13-14/1",
IF(#REF!=4,"13-14/2","Hata1")))),
IF(#REF!+BJ146=2013,
IF(#REF!=1,"13-14/1",
IF(#REF!=2,"13-14/2",
IF(#REF!=3,"14-15/1",
IF(#REF!=4,"14-15/2","Hata2")))),
IF(#REF!+BJ146=2014,
IF(#REF!=1,"14-15/1",
IF(#REF!=2,"14-15/2",
IF(#REF!=3,"15-16/1",
IF(#REF!=4,"15-16/2","Hata3")))),
IF(#REF!+BJ146=2015,
IF(#REF!=1,"15-16/1",
IF(#REF!=2,"15-16/2",
IF(#REF!=3,"16-17/1",
IF(#REF!=4,"16-17/2","Hata4")))),
IF(#REF!+BJ146=2016,
IF(#REF!=1,"16-17/1",
IF(#REF!=2,"16-17/2",
IF(#REF!=3,"17-18/1",
IF(#REF!=4,"17-18/2","Hata5")))),
IF(#REF!+BJ146=2017,
IF(#REF!=1,"17-18/1",
IF(#REF!=2,"17-18/2",
IF(#REF!=3,"18-19/1",
IF(#REF!=4,"18-19/2","Hata6")))),
IF(#REF!+BJ146=2018,
IF(#REF!=1,"18-19/1",
IF(#REF!=2,"18-19/2",
IF(#REF!=3,"19-20/1",
IF(#REF!=4,"19-20/2","Hata7")))),
IF(#REF!+BJ146=2019,
IF(#REF!=1,"19-20/1",
IF(#REF!=2,"19-20/2",
IF(#REF!=3,"20-21/1",
IF(#REF!=4,"20-21/2","Hata8")))),
IF(#REF!+BJ146=2020,
IF(#REF!=1,"20-21/1",
IF(#REF!=2,"20-21/2",
IF(#REF!=3,"21-22/1",
IF(#REF!=4,"21-22/2","Hata9")))),
IF(#REF!+BJ146=2021,
IF(#REF!=1,"21-22/1",
IF(#REF!=2,"21-22/2",
IF(#REF!=3,"22-23/1",
IF(#REF!=4,"22-23/2","Hata10")))),
IF(#REF!+BJ146=2022,
IF(#REF!=1,"22-23/1",
IF(#REF!=2,"22-23/2",
IF(#REF!=3,"23-24/1",
IF(#REF!=4,"23-24/2","Hata11")))),
IF(#REF!+BJ146=2023,
IF(#REF!=1,"23-24/1",
IF(#REF!=2,"23-24/2",
IF(#REF!=3,"24-25/1",
IF(#REF!=4,"24-25/2","Hata12")))),
)))))))))))),
IF(BB146="T",
IF(#REF!+BJ146=2012,
IF(#REF!=1,"12-13/1",
IF(#REF!=2,"12-13/2",
IF(#REF!=3,"12-13/3",
IF(#REF!=4,"13-14/1",
IF(#REF!=5,"13-14/2",
IF(#REF!=6,"13-14/3","Hata1")))))),
IF(#REF!+BJ146=2013,
IF(#REF!=1,"13-14/1",
IF(#REF!=2,"13-14/2",
IF(#REF!=3,"13-14/3",
IF(#REF!=4,"14-15/1",
IF(#REF!=5,"14-15/2",
IF(#REF!=6,"14-15/3","Hata2")))))),
IF(#REF!+BJ146=2014,
IF(#REF!=1,"14-15/1",
IF(#REF!=2,"14-15/2",
IF(#REF!=3,"14-15/3",
IF(#REF!=4,"15-16/1",
IF(#REF!=5,"15-16/2",
IF(#REF!=6,"15-16/3","Hata3")))))),
IF(AND(#REF!+#REF!&gt;2014,#REF!+#REF!&lt;2015,BJ146=1),
IF(#REF!=0.1,"14-15/0.1",
IF(#REF!=0.2,"14-15/0.2",
IF(#REF!=0.3,"14-15/0.3","Hata4"))),
IF(#REF!+BJ146=2015,
IF(#REF!=1,"15-16/1",
IF(#REF!=2,"15-16/2",
IF(#REF!=3,"15-16/3",
IF(#REF!=4,"16-17/1",
IF(#REF!=5,"16-17/2",
IF(#REF!=6,"16-17/3","Hata5")))))),
IF(#REF!+BJ146=2016,
IF(#REF!=1,"16-17/1",
IF(#REF!=2,"16-17/2",
IF(#REF!=3,"16-17/3",
IF(#REF!=4,"17-18/1",
IF(#REF!=5,"17-18/2",
IF(#REF!=6,"17-18/3","Hata6")))))),
IF(#REF!+BJ146=2017,
IF(#REF!=1,"17-18/1",
IF(#REF!=2,"17-18/2",
IF(#REF!=3,"17-18/3",
IF(#REF!=4,"18-19/1",
IF(#REF!=5,"18-19/2",
IF(#REF!=6,"18-19/3","Hata7")))))),
IF(#REF!+BJ146=2018,
IF(#REF!=1,"18-19/1",
IF(#REF!=2,"18-19/2",
IF(#REF!=3,"18-19/3",
IF(#REF!=4,"19-20/1",
IF(#REF!=5," 19-20/2",
IF(#REF!=6,"19-20/3","Hata8")))))),
IF(#REF!+BJ146=2019,
IF(#REF!=1,"19-20/1",
IF(#REF!=2,"19-20/2",
IF(#REF!=3,"19-20/3",
IF(#REF!=4,"20-21/1",
IF(#REF!=5,"20-21/2",
IF(#REF!=6,"20-21/3","Hata9")))))),
IF(#REF!+BJ146=2020,
IF(#REF!=1,"20-21/1",
IF(#REF!=2,"20-21/2",
IF(#REF!=3,"20-21/3",
IF(#REF!=4,"21-22/1",
IF(#REF!=5,"21-22/2",
IF(#REF!=6,"21-22/3","Hata10")))))),
IF(#REF!+BJ146=2021,
IF(#REF!=1,"21-22/1",
IF(#REF!=2,"21-22/2",
IF(#REF!=3,"21-22/3",
IF(#REF!=4,"22-23/1",
IF(#REF!=5,"22-23/2",
IF(#REF!=6,"22-23/3","Hata11")))))),
IF(#REF!+BJ146=2022,
IF(#REF!=1,"22-23/1",
IF(#REF!=2,"22-23/2",
IF(#REF!=3,"22-23/3",
IF(#REF!=4,"23-24/1",
IF(#REF!=5,"23-24/2",
IF(#REF!=6,"23-24/3","Hata12")))))),
IF(#REF!+BJ146=2023,
IF(#REF!=1,"23-24/1",
IF(#REF!=2,"23-24/2",
IF(#REF!=3,"23-24/3",
IF(#REF!=4,"24-25/1",
IF(#REF!=5,"24-25/2",
IF(#REF!=6,"24-25/3","Hata13")))))),
))))))))))))))
)</f>
        <v>#REF!</v>
      </c>
      <c r="G146" s="15"/>
      <c r="H146" s="14" t="s">
        <v>301</v>
      </c>
      <c r="I146" s="14">
        <v>206093</v>
      </c>
      <c r="J146" s="14" t="s">
        <v>271</v>
      </c>
      <c r="Q146" s="14" t="s">
        <v>133</v>
      </c>
      <c r="R146" s="14" t="s">
        <v>133</v>
      </c>
      <c r="S146" s="16">
        <v>7</v>
      </c>
      <c r="T146" s="14">
        <f>VLOOKUP($S146,[1]sistem!$I$3:$L$10,2,FALSE)</f>
        <v>0</v>
      </c>
      <c r="U146" s="14">
        <f>VLOOKUP($S146,[1]sistem!$I$3:$L$10,3,FALSE)</f>
        <v>1</v>
      </c>
      <c r="V146" s="14">
        <f>VLOOKUP($S146,[1]sistem!$I$3:$L$10,4,FALSE)</f>
        <v>1</v>
      </c>
      <c r="W146" s="14" t="e">
        <f>VLOOKUP($BB146,[1]sistem!$I$13:$L$14,2,FALSE)*#REF!</f>
        <v>#REF!</v>
      </c>
      <c r="X146" s="14" t="e">
        <f>VLOOKUP($BB146,[1]sistem!$I$13:$L$14,3,FALSE)*#REF!</f>
        <v>#REF!</v>
      </c>
      <c r="Y146" s="14" t="e">
        <f>VLOOKUP($BB146,[1]sistem!$I$13:$L$14,4,FALSE)*#REF!</f>
        <v>#REF!</v>
      </c>
      <c r="Z146" s="14" t="e">
        <f t="shared" si="28"/>
        <v>#REF!</v>
      </c>
      <c r="AA146" s="14" t="e">
        <f t="shared" si="28"/>
        <v>#REF!</v>
      </c>
      <c r="AB146" s="14" t="e">
        <f t="shared" si="28"/>
        <v>#REF!</v>
      </c>
      <c r="AC146" s="14" t="e">
        <f t="shared" si="29"/>
        <v>#REF!</v>
      </c>
      <c r="AD146" s="14">
        <f>VLOOKUP(BB146,[1]sistem!$I$18:$J$19,2,FALSE)</f>
        <v>14</v>
      </c>
      <c r="AE146" s="14">
        <v>0.25</v>
      </c>
      <c r="AF146" s="14">
        <f>VLOOKUP($S146,[1]sistem!$I$3:$M$10,5,FALSE)</f>
        <v>1</v>
      </c>
      <c r="AI146" s="14" t="e">
        <f>(#REF!+#REF!)*AD146</f>
        <v>#REF!</v>
      </c>
      <c r="AJ146" s="14">
        <f>VLOOKUP($S146,[1]sistem!$I$3:$N$10,6,FALSE)</f>
        <v>2</v>
      </c>
      <c r="AK146" s="14">
        <v>2</v>
      </c>
      <c r="AL146" s="14">
        <f t="shared" si="30"/>
        <v>4</v>
      </c>
      <c r="AM146" s="14">
        <f>VLOOKUP($BB146,[1]sistem!$I$18:$K$19,3,FALSE)</f>
        <v>14</v>
      </c>
      <c r="AN146" s="14" t="e">
        <f>AM146*#REF!</f>
        <v>#REF!</v>
      </c>
      <c r="AO146" s="14" t="e">
        <f t="shared" si="31"/>
        <v>#REF!</v>
      </c>
      <c r="AP146" s="14">
        <f t="shared" si="27"/>
        <v>25</v>
      </c>
      <c r="AQ146" s="14" t="e">
        <f t="shared" si="32"/>
        <v>#REF!</v>
      </c>
      <c r="AR146" s="14" t="e">
        <f>ROUND(AQ146-#REF!,0)</f>
        <v>#REF!</v>
      </c>
      <c r="AS146" s="14">
        <f>IF(BB146="s",IF(S146=0,0,
IF(S146=1,#REF!*4*4,
IF(S146=2,0,
IF(S146=3,#REF!*4*2,
IF(S146=4,0,
IF(S146=5,0,
IF(S146=6,0,
IF(S146=7,0)))))))),
IF(BB146="t",
IF(S146=0,0,
IF(S146=1,#REF!*4*4*0.8,
IF(S146=2,0,
IF(S146=3,#REF!*4*2*0.8,
IF(S146=4,0,
IF(S146=5,0,
IF(S146=6,0,
IF(S146=7,0))))))))))</f>
        <v>0</v>
      </c>
      <c r="AT146" s="14" t="e">
        <f>IF(BB146="s",
IF(S146=0,0,
IF(S146=1,0,
IF(S146=2,#REF!*4*2,
IF(S146=3,#REF!*4,
IF(S146=4,#REF!*4,
IF(S146=5,0,
IF(S146=6,0,
IF(S146=7,#REF!*4)))))))),
IF(BB146="t",
IF(S146=0,0,
IF(S146=1,0,
IF(S146=2,#REF!*4*2*0.8,
IF(S146=3,#REF!*4*0.8,
IF(S146=4,#REF!*4*0.8,
IF(S146=5,0,
IF(S146=6,0,
IF(S146=7,#REF!*4))))))))))</f>
        <v>#REF!</v>
      </c>
      <c r="AU146" s="14" t="e">
        <f>IF(BB146="s",
IF(S146=0,0,
IF(S146=1,#REF!*2,
IF(S146=2,#REF!*2,
IF(S146=3,#REF!*2,
IF(S146=4,#REF!*2,
IF(S146=5,#REF!*2,
IF(S146=6,#REF!*2,
IF(S146=7,#REF!*2)))))))),
IF(BB146="t",
IF(S146=0,#REF!*2*0.8,
IF(S146=1,#REF!*2*0.8,
IF(S146=2,#REF!*2*0.8,
IF(S146=3,#REF!*2*0.8,
IF(S146=4,#REF!*2*0.8,
IF(S146=5,#REF!*2*0.8,
IF(S146=6,#REF!*1*0.8,
IF(S146=7,#REF!*2))))))))))</f>
        <v>#REF!</v>
      </c>
      <c r="AV146" s="14" t="e">
        <f t="shared" si="33"/>
        <v>#REF!</v>
      </c>
      <c r="AW146" s="14" t="e">
        <f>IF(BB146="s",
IF(S146=0,0,
IF(S146=1,(14-2)*(#REF!+#REF!)/4*4,
IF(S146=2,(14-2)*(#REF!+#REF!)/4*2,
IF(S146=3,(14-2)*(#REF!+#REF!)/4*3,
IF(S146=4,(14-2)*(#REF!+#REF!)/4,
IF(S146=5,(14-2)*#REF!/4,
IF(S146=6,0,
IF(S146=7,(14)*#REF!)))))))),
IF(BB146="t",
IF(S146=0,0,
IF(S146=1,(11-2)*(#REF!+#REF!)/4*4,
IF(S146=2,(11-2)*(#REF!+#REF!)/4*2,
IF(S146=3,(11-2)*(#REF!+#REF!)/4*3,
IF(S146=4,(11-2)*(#REF!+#REF!)/4,
IF(S146=5,(11-2)*#REF!/4,
IF(S146=6,0,
IF(S146=7,(11)*#REF!))))))))))</f>
        <v>#REF!</v>
      </c>
      <c r="AX146" s="14" t="e">
        <f t="shared" si="34"/>
        <v>#REF!</v>
      </c>
      <c r="AY146" s="14">
        <f t="shared" si="35"/>
        <v>8</v>
      </c>
      <c r="AZ146" s="14">
        <f t="shared" si="36"/>
        <v>4</v>
      </c>
      <c r="BA146" s="14" t="e">
        <f t="shared" si="37"/>
        <v>#REF!</v>
      </c>
      <c r="BB146" s="14" t="s">
        <v>87</v>
      </c>
      <c r="BC146" s="14">
        <f>IF(BI146="A",0,IF(BB146="s",14*#REF!,IF(BB146="T",11*#REF!,"HATA")))</f>
        <v>0</v>
      </c>
      <c r="BD146" s="14" t="e">
        <f t="shared" si="38"/>
        <v>#REF!</v>
      </c>
      <c r="BE146" s="14" t="e">
        <f t="shared" si="39"/>
        <v>#REF!</v>
      </c>
      <c r="BF146" s="14" t="e">
        <f>IF(BE146-#REF!=0,"DOĞRU","YANLIŞ")</f>
        <v>#REF!</v>
      </c>
      <c r="BG146" s="14" t="e">
        <f>#REF!-BE146</f>
        <v>#REF!</v>
      </c>
      <c r="BH146" s="14">
        <v>0</v>
      </c>
      <c r="BI146" s="14" t="s">
        <v>93</v>
      </c>
      <c r="BJ146" s="14">
        <v>0</v>
      </c>
      <c r="BL146" s="14">
        <v>7</v>
      </c>
      <c r="BN146" s="5" t="e">
        <f>#REF!*14</f>
        <v>#REF!</v>
      </c>
      <c r="BO146" s="6"/>
      <c r="BP146" s="7"/>
      <c r="BQ146" s="8"/>
      <c r="BR146" s="8"/>
      <c r="BS146" s="8"/>
      <c r="BT146" s="8"/>
      <c r="BU146" s="8"/>
      <c r="BV146" s="9"/>
      <c r="BW146" s="10"/>
      <c r="BX146" s="11"/>
      <c r="CE146" s="8"/>
      <c r="CF146" s="17"/>
      <c r="CG146" s="17"/>
      <c r="CH146" s="17"/>
      <c r="CI146" s="17"/>
    </row>
    <row r="147" spans="1:87" hidden="1" x14ac:dyDescent="0.25">
      <c r="A147" s="14" t="s">
        <v>306</v>
      </c>
      <c r="B147" s="14" t="s">
        <v>283</v>
      </c>
      <c r="C147" s="14" t="s">
        <v>283</v>
      </c>
      <c r="D147" s="15" t="s">
        <v>90</v>
      </c>
      <c r="E147" s="15" t="s">
        <v>90</v>
      </c>
      <c r="F147" s="15" t="e">
        <f>IF(BB147="S",
IF(#REF!+BJ147=2012,
IF(#REF!=1,"12-13/1",
IF(#REF!=2,"12-13/2",
IF(#REF!=3,"13-14/1",
IF(#REF!=4,"13-14/2","Hata1")))),
IF(#REF!+BJ147=2013,
IF(#REF!=1,"13-14/1",
IF(#REF!=2,"13-14/2",
IF(#REF!=3,"14-15/1",
IF(#REF!=4,"14-15/2","Hata2")))),
IF(#REF!+BJ147=2014,
IF(#REF!=1,"14-15/1",
IF(#REF!=2,"14-15/2",
IF(#REF!=3,"15-16/1",
IF(#REF!=4,"15-16/2","Hata3")))),
IF(#REF!+BJ147=2015,
IF(#REF!=1,"15-16/1",
IF(#REF!=2,"15-16/2",
IF(#REF!=3,"16-17/1",
IF(#REF!=4,"16-17/2","Hata4")))),
IF(#REF!+BJ147=2016,
IF(#REF!=1,"16-17/1",
IF(#REF!=2,"16-17/2",
IF(#REF!=3,"17-18/1",
IF(#REF!=4,"17-18/2","Hata5")))),
IF(#REF!+BJ147=2017,
IF(#REF!=1,"17-18/1",
IF(#REF!=2,"17-18/2",
IF(#REF!=3,"18-19/1",
IF(#REF!=4,"18-19/2","Hata6")))),
IF(#REF!+BJ147=2018,
IF(#REF!=1,"18-19/1",
IF(#REF!=2,"18-19/2",
IF(#REF!=3,"19-20/1",
IF(#REF!=4,"19-20/2","Hata7")))),
IF(#REF!+BJ147=2019,
IF(#REF!=1,"19-20/1",
IF(#REF!=2,"19-20/2",
IF(#REF!=3,"20-21/1",
IF(#REF!=4,"20-21/2","Hata8")))),
IF(#REF!+BJ147=2020,
IF(#REF!=1,"20-21/1",
IF(#REF!=2,"20-21/2",
IF(#REF!=3,"21-22/1",
IF(#REF!=4,"21-22/2","Hata9")))),
IF(#REF!+BJ147=2021,
IF(#REF!=1,"21-22/1",
IF(#REF!=2,"21-22/2",
IF(#REF!=3,"22-23/1",
IF(#REF!=4,"22-23/2","Hata10")))),
IF(#REF!+BJ147=2022,
IF(#REF!=1,"22-23/1",
IF(#REF!=2,"22-23/2",
IF(#REF!=3,"23-24/1",
IF(#REF!=4,"23-24/2","Hata11")))),
IF(#REF!+BJ147=2023,
IF(#REF!=1,"23-24/1",
IF(#REF!=2,"23-24/2",
IF(#REF!=3,"24-25/1",
IF(#REF!=4,"24-25/2","Hata12")))),
)))))))))))),
IF(BB147="T",
IF(#REF!+BJ147=2012,
IF(#REF!=1,"12-13/1",
IF(#REF!=2,"12-13/2",
IF(#REF!=3,"12-13/3",
IF(#REF!=4,"13-14/1",
IF(#REF!=5,"13-14/2",
IF(#REF!=6,"13-14/3","Hata1")))))),
IF(#REF!+BJ147=2013,
IF(#REF!=1,"13-14/1",
IF(#REF!=2,"13-14/2",
IF(#REF!=3,"13-14/3",
IF(#REF!=4,"14-15/1",
IF(#REF!=5,"14-15/2",
IF(#REF!=6,"14-15/3","Hata2")))))),
IF(#REF!+BJ147=2014,
IF(#REF!=1,"14-15/1",
IF(#REF!=2,"14-15/2",
IF(#REF!=3,"14-15/3",
IF(#REF!=4,"15-16/1",
IF(#REF!=5,"15-16/2",
IF(#REF!=6,"15-16/3","Hata3")))))),
IF(AND(#REF!+#REF!&gt;2014,#REF!+#REF!&lt;2015,BJ147=1),
IF(#REF!=0.1,"14-15/0.1",
IF(#REF!=0.2,"14-15/0.2",
IF(#REF!=0.3,"14-15/0.3","Hata4"))),
IF(#REF!+BJ147=2015,
IF(#REF!=1,"15-16/1",
IF(#REF!=2,"15-16/2",
IF(#REF!=3,"15-16/3",
IF(#REF!=4,"16-17/1",
IF(#REF!=5,"16-17/2",
IF(#REF!=6,"16-17/3","Hata5")))))),
IF(#REF!+BJ147=2016,
IF(#REF!=1,"16-17/1",
IF(#REF!=2,"16-17/2",
IF(#REF!=3,"16-17/3",
IF(#REF!=4,"17-18/1",
IF(#REF!=5,"17-18/2",
IF(#REF!=6,"17-18/3","Hata6")))))),
IF(#REF!+BJ147=2017,
IF(#REF!=1,"17-18/1",
IF(#REF!=2,"17-18/2",
IF(#REF!=3,"17-18/3",
IF(#REF!=4,"18-19/1",
IF(#REF!=5,"18-19/2",
IF(#REF!=6,"18-19/3","Hata7")))))),
IF(#REF!+BJ147=2018,
IF(#REF!=1,"18-19/1",
IF(#REF!=2,"18-19/2",
IF(#REF!=3,"18-19/3",
IF(#REF!=4,"19-20/1",
IF(#REF!=5," 19-20/2",
IF(#REF!=6,"19-20/3","Hata8")))))),
IF(#REF!+BJ147=2019,
IF(#REF!=1,"19-20/1",
IF(#REF!=2,"19-20/2",
IF(#REF!=3,"19-20/3",
IF(#REF!=4,"20-21/1",
IF(#REF!=5,"20-21/2",
IF(#REF!=6,"20-21/3","Hata9")))))),
IF(#REF!+BJ147=2020,
IF(#REF!=1,"20-21/1",
IF(#REF!=2,"20-21/2",
IF(#REF!=3,"20-21/3",
IF(#REF!=4,"21-22/1",
IF(#REF!=5,"21-22/2",
IF(#REF!=6,"21-22/3","Hata10")))))),
IF(#REF!+BJ147=2021,
IF(#REF!=1,"21-22/1",
IF(#REF!=2,"21-22/2",
IF(#REF!=3,"21-22/3",
IF(#REF!=4,"22-23/1",
IF(#REF!=5,"22-23/2",
IF(#REF!=6,"22-23/3","Hata11")))))),
IF(#REF!+BJ147=2022,
IF(#REF!=1,"22-23/1",
IF(#REF!=2,"22-23/2",
IF(#REF!=3,"22-23/3",
IF(#REF!=4,"23-24/1",
IF(#REF!=5,"23-24/2",
IF(#REF!=6,"23-24/3","Hata12")))))),
IF(#REF!+BJ147=2023,
IF(#REF!=1,"23-24/1",
IF(#REF!=2,"23-24/2",
IF(#REF!=3,"23-24/3",
IF(#REF!=4,"24-25/1",
IF(#REF!=5,"24-25/2",
IF(#REF!=6,"24-25/3","Hata13")))))),
))))))))))))))
)</f>
        <v>#REF!</v>
      </c>
      <c r="G147" s="15"/>
      <c r="H147" s="14" t="s">
        <v>301</v>
      </c>
      <c r="I147" s="14">
        <v>206093</v>
      </c>
      <c r="J147" s="14" t="s">
        <v>271</v>
      </c>
      <c r="Q147" s="14" t="s">
        <v>153</v>
      </c>
      <c r="R147" s="14" t="s">
        <v>153</v>
      </c>
      <c r="S147" s="16">
        <v>0</v>
      </c>
      <c r="T147" s="14">
        <f>VLOOKUP($S147,[1]sistem!$I$3:$L$10,2,FALSE)</f>
        <v>0</v>
      </c>
      <c r="U147" s="14">
        <f>VLOOKUP($S147,[1]sistem!$I$3:$L$10,3,FALSE)</f>
        <v>0</v>
      </c>
      <c r="V147" s="14">
        <f>VLOOKUP($S147,[1]sistem!$I$3:$L$10,4,FALSE)</f>
        <v>0</v>
      </c>
      <c r="W147" s="14" t="e">
        <f>VLOOKUP($BB147,[1]sistem!$I$13:$L$14,2,FALSE)*#REF!</f>
        <v>#REF!</v>
      </c>
      <c r="X147" s="14" t="e">
        <f>VLOOKUP($BB147,[1]sistem!$I$13:$L$14,3,FALSE)*#REF!</f>
        <v>#REF!</v>
      </c>
      <c r="Y147" s="14" t="e">
        <f>VLOOKUP($BB147,[1]sistem!$I$13:$L$14,4,FALSE)*#REF!</f>
        <v>#REF!</v>
      </c>
      <c r="Z147" s="14" t="e">
        <f t="shared" si="28"/>
        <v>#REF!</v>
      </c>
      <c r="AA147" s="14" t="e">
        <f t="shared" si="28"/>
        <v>#REF!</v>
      </c>
      <c r="AB147" s="14" t="e">
        <f t="shared" si="28"/>
        <v>#REF!</v>
      </c>
      <c r="AC147" s="14" t="e">
        <f t="shared" si="29"/>
        <v>#REF!</v>
      </c>
      <c r="AD147" s="14">
        <f>VLOOKUP(BB147,[1]sistem!$I$18:$J$19,2,FALSE)</f>
        <v>14</v>
      </c>
      <c r="AE147" s="14">
        <v>0.25</v>
      </c>
      <c r="AF147" s="14">
        <f>VLOOKUP($S147,[1]sistem!$I$3:$M$10,5,FALSE)</f>
        <v>0</v>
      </c>
      <c r="AG147" s="14">
        <v>2</v>
      </c>
      <c r="AI147" s="14">
        <f>AG147*AM147</f>
        <v>28</v>
      </c>
      <c r="AJ147" s="14">
        <f>VLOOKUP($S147,[1]sistem!$I$3:$N$10,6,FALSE)</f>
        <v>0</v>
      </c>
      <c r="AK147" s="14">
        <v>2</v>
      </c>
      <c r="AL147" s="14">
        <f t="shared" si="30"/>
        <v>0</v>
      </c>
      <c r="AM147" s="14">
        <f>VLOOKUP($BB147,[1]sistem!$I$18:$K$19,3,FALSE)</f>
        <v>14</v>
      </c>
      <c r="AN147" s="14" t="e">
        <f>AM147*#REF!</f>
        <v>#REF!</v>
      </c>
      <c r="AO147" s="14" t="e">
        <f t="shared" si="31"/>
        <v>#REF!</v>
      </c>
      <c r="AP147" s="14">
        <f>IF(AP158="s",25,25)</f>
        <v>25</v>
      </c>
      <c r="AQ147" s="14" t="e">
        <f t="shared" si="32"/>
        <v>#REF!</v>
      </c>
      <c r="AR147" s="14" t="e">
        <f>ROUND(AQ147-#REF!,0)</f>
        <v>#REF!</v>
      </c>
      <c r="AS147" s="14">
        <f>IF(BB147="s",IF(S147=0,0,
IF(S147=1,#REF!*4*4,
IF(S147=2,0,
IF(S147=3,#REF!*4*2,
IF(S147=4,0,
IF(S147=5,0,
IF(S147=6,0,
IF(S147=7,0)))))))),
IF(BB147="t",
IF(S147=0,0,
IF(S147=1,#REF!*4*4*0.8,
IF(S147=2,0,
IF(S147=3,#REF!*4*2*0.8,
IF(S147=4,0,
IF(S147=5,0,
IF(S147=6,0,
IF(S147=7,0))))))))))</f>
        <v>0</v>
      </c>
      <c r="AT147" s="14">
        <f>IF(BB147="s",
IF(S147=0,0,
IF(S147=1,0,
IF(S147=2,#REF!*4*2,
IF(S147=3,#REF!*4,
IF(S147=4,#REF!*4,
IF(S147=5,0,
IF(S147=6,0,
IF(S147=7,#REF!*4)))))))),
IF(BB147="t",
IF(S147=0,0,
IF(S147=1,0,
IF(S147=2,#REF!*4*2*0.8,
IF(S147=3,#REF!*4*0.8,
IF(S147=4,#REF!*4*0.8,
IF(S147=5,0,
IF(S147=6,0,
IF(S147=7,#REF!*4))))))))))</f>
        <v>0</v>
      </c>
      <c r="AU147" s="14">
        <f>IF(BB147="s",
IF(S147=0,0,
IF(S147=1,#REF!*2,
IF(S147=2,#REF!*2,
IF(S147=3,#REF!*2,
IF(S147=4,#REF!*2,
IF(S147=5,#REF!*2,
IF(S147=6,#REF!*2,
IF(S147=7,#REF!*2)))))))),
IF(BB147="t",
IF(S147=0,#REF!*2*0.8,
IF(S147=1,#REF!*2*0.8,
IF(S147=2,#REF!*2*0.8,
IF(S147=3,#REF!*2*0.8,
IF(S147=4,#REF!*2*0.8,
IF(S147=5,#REF!*2*0.8,
IF(S147=6,#REF!*1*0.8,
IF(S147=7,#REF!*2))))))))))</f>
        <v>0</v>
      </c>
      <c r="AV147" s="14" t="e">
        <f t="shared" si="33"/>
        <v>#REF!</v>
      </c>
      <c r="AW147" s="14">
        <f>IF(BB147="s",
IF(S147=0,0,
IF(S147=1,(14-2)*(#REF!+#REF!)/4*4,
IF(S147=2,(14-2)*(#REF!+#REF!)/4*2,
IF(S147=3,(14-2)*(#REF!+#REF!)/4*3,
IF(S147=4,(14-2)*(#REF!+#REF!)/4,
IF(S147=5,(14-2)*#REF!/4,
IF(S147=6,0,
IF(S147=7,(14)*#REF!)))))))),
IF(BB147="t",
IF(S147=0,0,
IF(S147=1,(11-2)*(#REF!+#REF!)/4*4,
IF(S147=2,(11-2)*(#REF!+#REF!)/4*2,
IF(S147=3,(11-2)*(#REF!+#REF!)/4*3,
IF(S147=4,(11-2)*(#REF!+#REF!)/4,
IF(S147=5,(11-2)*#REF!/4,
IF(S147=6,0,
IF(S147=7,(11)*#REF!))))))))))</f>
        <v>0</v>
      </c>
      <c r="AX147" s="14">
        <f t="shared" si="34"/>
        <v>-28</v>
      </c>
      <c r="AY147" s="14">
        <f t="shared" si="35"/>
        <v>0</v>
      </c>
      <c r="AZ147" s="14">
        <f t="shared" si="36"/>
        <v>0</v>
      </c>
      <c r="BA147" s="14">
        <f t="shared" si="37"/>
        <v>0</v>
      </c>
      <c r="BB147" s="14" t="s">
        <v>87</v>
      </c>
      <c r="BC147" s="14" t="e">
        <f>IF(BI147="A",0,IF(BB147="s",14*#REF!,IF(BB147="T",11*#REF!,"HATA")))</f>
        <v>#REF!</v>
      </c>
      <c r="BD147" s="14" t="e">
        <f t="shared" si="38"/>
        <v>#REF!</v>
      </c>
      <c r="BE147" s="14" t="e">
        <f t="shared" si="39"/>
        <v>#REF!</v>
      </c>
      <c r="BF147" s="14" t="e">
        <f>IF(BE147-#REF!=0,"DOĞRU","YANLIŞ")</f>
        <v>#REF!</v>
      </c>
      <c r="BG147" s="14" t="e">
        <f>#REF!-BE147</f>
        <v>#REF!</v>
      </c>
      <c r="BH147" s="14">
        <v>0</v>
      </c>
      <c r="BJ147" s="14">
        <v>0</v>
      </c>
      <c r="BL147" s="14">
        <v>0</v>
      </c>
      <c r="BN147" s="5" t="e">
        <f>#REF!*14</f>
        <v>#REF!</v>
      </c>
      <c r="BO147" s="6"/>
      <c r="BP147" s="7"/>
      <c r="BQ147" s="8"/>
      <c r="BR147" s="8"/>
      <c r="BS147" s="8"/>
      <c r="BT147" s="8"/>
      <c r="BU147" s="8"/>
      <c r="BV147" s="9"/>
      <c r="BW147" s="10"/>
      <c r="BX147" s="11"/>
      <c r="CE147" s="8"/>
      <c r="CF147" s="17"/>
      <c r="CG147" s="17"/>
      <c r="CH147" s="17"/>
      <c r="CI147" s="17"/>
    </row>
    <row r="148" spans="1:87" hidden="1" x14ac:dyDescent="0.25">
      <c r="A148" s="14" t="s">
        <v>284</v>
      </c>
      <c r="B148" s="14" t="s">
        <v>285</v>
      </c>
      <c r="C148" s="14" t="s">
        <v>285</v>
      </c>
      <c r="D148" s="15" t="s">
        <v>84</v>
      </c>
      <c r="E148" s="15">
        <v>1</v>
      </c>
      <c r="F148" s="15" t="e">
        <f>IF(BB148="S",
IF(#REF!+BJ148=2012,
IF(#REF!=1,"12-13/1",
IF(#REF!=2,"12-13/2",
IF(#REF!=3,"13-14/1",
IF(#REF!=4,"13-14/2","Hata1")))),
IF(#REF!+BJ148=2013,
IF(#REF!=1,"13-14/1",
IF(#REF!=2,"13-14/2",
IF(#REF!=3,"14-15/1",
IF(#REF!=4,"14-15/2","Hata2")))),
IF(#REF!+BJ148=2014,
IF(#REF!=1,"14-15/1",
IF(#REF!=2,"14-15/2",
IF(#REF!=3,"15-16/1",
IF(#REF!=4,"15-16/2","Hata3")))),
IF(#REF!+BJ148=2015,
IF(#REF!=1,"15-16/1",
IF(#REF!=2,"15-16/2",
IF(#REF!=3,"16-17/1",
IF(#REF!=4,"16-17/2","Hata4")))),
IF(#REF!+BJ148=2016,
IF(#REF!=1,"16-17/1",
IF(#REF!=2,"16-17/2",
IF(#REF!=3,"17-18/1",
IF(#REF!=4,"17-18/2","Hata5")))),
IF(#REF!+BJ148=2017,
IF(#REF!=1,"17-18/1",
IF(#REF!=2,"17-18/2",
IF(#REF!=3,"18-19/1",
IF(#REF!=4,"18-19/2","Hata6")))),
IF(#REF!+BJ148=2018,
IF(#REF!=1,"18-19/1",
IF(#REF!=2,"18-19/2",
IF(#REF!=3,"19-20/1",
IF(#REF!=4,"19-20/2","Hata7")))),
IF(#REF!+BJ148=2019,
IF(#REF!=1,"19-20/1",
IF(#REF!=2,"19-20/2",
IF(#REF!=3,"20-21/1",
IF(#REF!=4,"20-21/2","Hata8")))),
IF(#REF!+BJ148=2020,
IF(#REF!=1,"20-21/1",
IF(#REF!=2,"20-21/2",
IF(#REF!=3,"21-22/1",
IF(#REF!=4,"21-22/2","Hata9")))),
IF(#REF!+BJ148=2021,
IF(#REF!=1,"21-22/1",
IF(#REF!=2,"21-22/2",
IF(#REF!=3,"22-23/1",
IF(#REF!=4,"22-23/2","Hata10")))),
IF(#REF!+BJ148=2022,
IF(#REF!=1,"22-23/1",
IF(#REF!=2,"22-23/2",
IF(#REF!=3,"23-24/1",
IF(#REF!=4,"23-24/2","Hata11")))),
IF(#REF!+BJ148=2023,
IF(#REF!=1,"23-24/1",
IF(#REF!=2,"23-24/2",
IF(#REF!=3,"24-25/1",
IF(#REF!=4,"24-25/2","Hata12")))),
)))))))))))),
IF(BB148="T",
IF(#REF!+BJ148=2012,
IF(#REF!=1,"12-13/1",
IF(#REF!=2,"12-13/2",
IF(#REF!=3,"12-13/3",
IF(#REF!=4,"13-14/1",
IF(#REF!=5,"13-14/2",
IF(#REF!=6,"13-14/3","Hata1")))))),
IF(#REF!+BJ148=2013,
IF(#REF!=1,"13-14/1",
IF(#REF!=2,"13-14/2",
IF(#REF!=3,"13-14/3",
IF(#REF!=4,"14-15/1",
IF(#REF!=5,"14-15/2",
IF(#REF!=6,"14-15/3","Hata2")))))),
IF(#REF!+BJ148=2014,
IF(#REF!=1,"14-15/1",
IF(#REF!=2,"14-15/2",
IF(#REF!=3,"14-15/3",
IF(#REF!=4,"15-16/1",
IF(#REF!=5,"15-16/2",
IF(#REF!=6,"15-16/3","Hata3")))))),
IF(AND(#REF!+#REF!&gt;2014,#REF!+#REF!&lt;2015,BJ148=1),
IF(#REF!=0.1,"14-15/0.1",
IF(#REF!=0.2,"14-15/0.2",
IF(#REF!=0.3,"14-15/0.3","Hata4"))),
IF(#REF!+BJ148=2015,
IF(#REF!=1,"15-16/1",
IF(#REF!=2,"15-16/2",
IF(#REF!=3,"15-16/3",
IF(#REF!=4,"16-17/1",
IF(#REF!=5,"16-17/2",
IF(#REF!=6,"16-17/3","Hata5")))))),
IF(#REF!+BJ148=2016,
IF(#REF!=1,"16-17/1",
IF(#REF!=2,"16-17/2",
IF(#REF!=3,"16-17/3",
IF(#REF!=4,"17-18/1",
IF(#REF!=5,"17-18/2",
IF(#REF!=6,"17-18/3","Hata6")))))),
IF(#REF!+BJ148=2017,
IF(#REF!=1,"17-18/1",
IF(#REF!=2,"17-18/2",
IF(#REF!=3,"17-18/3",
IF(#REF!=4,"18-19/1",
IF(#REF!=5,"18-19/2",
IF(#REF!=6,"18-19/3","Hata7")))))),
IF(#REF!+BJ148=2018,
IF(#REF!=1,"18-19/1",
IF(#REF!=2,"18-19/2",
IF(#REF!=3,"18-19/3",
IF(#REF!=4,"19-20/1",
IF(#REF!=5," 19-20/2",
IF(#REF!=6,"19-20/3","Hata8")))))),
IF(#REF!+BJ148=2019,
IF(#REF!=1,"19-20/1",
IF(#REF!=2,"19-20/2",
IF(#REF!=3,"19-20/3",
IF(#REF!=4,"20-21/1",
IF(#REF!=5,"20-21/2",
IF(#REF!=6,"20-21/3","Hata9")))))),
IF(#REF!+BJ148=2020,
IF(#REF!=1,"20-21/1",
IF(#REF!=2,"20-21/2",
IF(#REF!=3,"20-21/3",
IF(#REF!=4,"21-22/1",
IF(#REF!=5,"21-22/2",
IF(#REF!=6,"21-22/3","Hata10")))))),
IF(#REF!+BJ148=2021,
IF(#REF!=1,"21-22/1",
IF(#REF!=2,"21-22/2",
IF(#REF!=3,"21-22/3",
IF(#REF!=4,"22-23/1",
IF(#REF!=5,"22-23/2",
IF(#REF!=6,"22-23/3","Hata11")))))),
IF(#REF!+BJ148=2022,
IF(#REF!=1,"22-23/1",
IF(#REF!=2,"22-23/2",
IF(#REF!=3,"22-23/3",
IF(#REF!=4,"23-24/1",
IF(#REF!=5,"23-24/2",
IF(#REF!=6,"23-24/3","Hata12")))))),
IF(#REF!+BJ148=2023,
IF(#REF!=1,"23-24/1",
IF(#REF!=2,"23-24/2",
IF(#REF!=3,"23-24/3",
IF(#REF!=4,"24-25/1",
IF(#REF!=5,"24-25/2",
IF(#REF!=6,"24-25/3","Hata13")))))),
))))))))))))))
)</f>
        <v>#REF!</v>
      </c>
      <c r="G148" s="15"/>
      <c r="H148" s="14" t="s">
        <v>301</v>
      </c>
      <c r="I148" s="14">
        <v>206093</v>
      </c>
      <c r="J148" s="14" t="s">
        <v>271</v>
      </c>
      <c r="S148" s="16">
        <v>4</v>
      </c>
      <c r="T148" s="14">
        <f>VLOOKUP($S148,[1]sistem!$I$3:$L$10,2,FALSE)</f>
        <v>0</v>
      </c>
      <c r="U148" s="14">
        <f>VLOOKUP($S148,[1]sistem!$I$3:$L$10,3,FALSE)</f>
        <v>1</v>
      </c>
      <c r="V148" s="14">
        <f>VLOOKUP($S148,[1]sistem!$I$3:$L$10,4,FALSE)</f>
        <v>1</v>
      </c>
      <c r="W148" s="14" t="e">
        <f>VLOOKUP($BB148,[1]sistem!$I$13:$L$14,2,FALSE)*#REF!</f>
        <v>#REF!</v>
      </c>
      <c r="X148" s="14" t="e">
        <f>VLOOKUP($BB148,[1]sistem!$I$13:$L$14,3,FALSE)*#REF!</f>
        <v>#REF!</v>
      </c>
      <c r="Y148" s="14" t="e">
        <f>VLOOKUP($BB148,[1]sistem!$I$13:$L$14,4,FALSE)*#REF!</f>
        <v>#REF!</v>
      </c>
      <c r="Z148" s="14" t="e">
        <f t="shared" si="28"/>
        <v>#REF!</v>
      </c>
      <c r="AA148" s="14" t="e">
        <f t="shared" si="28"/>
        <v>#REF!</v>
      </c>
      <c r="AB148" s="14" t="e">
        <f t="shared" si="28"/>
        <v>#REF!</v>
      </c>
      <c r="AC148" s="14" t="e">
        <f t="shared" si="29"/>
        <v>#REF!</v>
      </c>
      <c r="AD148" s="14">
        <f>VLOOKUP(BB148,[1]sistem!$I$18:$J$19,2,FALSE)</f>
        <v>14</v>
      </c>
      <c r="AE148" s="14">
        <v>0.25</v>
      </c>
      <c r="AF148" s="14">
        <f>VLOOKUP($S148,[1]sistem!$I$3:$M$10,5,FALSE)</f>
        <v>1</v>
      </c>
      <c r="AG148" s="14">
        <v>4</v>
      </c>
      <c r="AI148" s="14">
        <f>AG148*AM148</f>
        <v>56</v>
      </c>
      <c r="AJ148" s="14">
        <f>VLOOKUP($S148,[1]sistem!$I$3:$N$10,6,FALSE)</f>
        <v>2</v>
      </c>
      <c r="AK148" s="14">
        <v>2</v>
      </c>
      <c r="AL148" s="14">
        <f t="shared" si="30"/>
        <v>4</v>
      </c>
      <c r="AM148" s="14">
        <f>VLOOKUP($BB148,[1]sistem!$I$18:$K$19,3,FALSE)</f>
        <v>14</v>
      </c>
      <c r="AN148" s="14" t="e">
        <f>AM148*#REF!</f>
        <v>#REF!</v>
      </c>
      <c r="AO148" s="14" t="e">
        <f t="shared" si="31"/>
        <v>#REF!</v>
      </c>
      <c r="AP148" s="14">
        <f>IF(AP157="s",25,25)</f>
        <v>25</v>
      </c>
      <c r="AQ148" s="14" t="e">
        <f t="shared" si="32"/>
        <v>#REF!</v>
      </c>
      <c r="AR148" s="14" t="e">
        <f>ROUND(AQ148-#REF!,0)</f>
        <v>#REF!</v>
      </c>
      <c r="AS148" s="14">
        <f>IF(BB148="s",IF(S148=0,0,
IF(S148=1,#REF!*4*4,
IF(S148=2,0,
IF(S148=3,#REF!*4*2,
IF(S148=4,0,
IF(S148=5,0,
IF(S148=6,0,
IF(S148=7,0)))))))),
IF(BB148="t",
IF(S148=0,0,
IF(S148=1,#REF!*4*4*0.8,
IF(S148=2,0,
IF(S148=3,#REF!*4*2*0.8,
IF(S148=4,0,
IF(S148=5,0,
IF(S148=6,0,
IF(S148=7,0))))))))))</f>
        <v>0</v>
      </c>
      <c r="AT148" s="14" t="e">
        <f>IF(BB148="s",
IF(S148=0,0,
IF(S148=1,0,
IF(S148=2,#REF!*4*2,
IF(S148=3,#REF!*4,
IF(S148=4,#REF!*4,
IF(S148=5,0,
IF(S148=6,0,
IF(S148=7,#REF!*4)))))))),
IF(BB148="t",
IF(S148=0,0,
IF(S148=1,0,
IF(S148=2,#REF!*4*2*0.8,
IF(S148=3,#REF!*4*0.8,
IF(S148=4,#REF!*4*0.8,
IF(S148=5,0,
IF(S148=6,0,
IF(S148=7,#REF!*4))))))))))</f>
        <v>#REF!</v>
      </c>
      <c r="AU148" s="14" t="e">
        <f>IF(BB148="s",
IF(S148=0,0,
IF(S148=1,#REF!*2,
IF(S148=2,#REF!*2,
IF(S148=3,#REF!*2,
IF(S148=4,#REF!*2,
IF(S148=5,#REF!*2,
IF(S148=6,#REF!*2,
IF(S148=7,#REF!*2)))))))),
IF(BB148="t",
IF(S148=0,#REF!*2*0.8,
IF(S148=1,#REF!*2*0.8,
IF(S148=2,#REF!*2*0.8,
IF(S148=3,#REF!*2*0.8,
IF(S148=4,#REF!*2*0.8,
IF(S148=5,#REF!*2*0.8,
IF(S148=6,#REF!*1*0.8,
IF(S148=7,#REF!*2))))))))))</f>
        <v>#REF!</v>
      </c>
      <c r="AV148" s="14" t="e">
        <f t="shared" si="33"/>
        <v>#REF!</v>
      </c>
      <c r="AW148" s="14" t="e">
        <f>IF(BB148="s",
IF(S148=0,0,
IF(S148=1,(14-2)*(#REF!+#REF!)/4*4,
IF(S148=2,(14-2)*(#REF!+#REF!)/4*2,
IF(S148=3,(14-2)*(#REF!+#REF!)/4*3,
IF(S148=4,(14-2)*(#REF!+#REF!)/4,
IF(S148=5,(14-2)*#REF!/4,
IF(S148=6,0,
IF(S148=7,(14)*#REF!)))))))),
IF(BB148="t",
IF(S148=0,0,
IF(S148=1,(11-2)*(#REF!+#REF!)/4*4,
IF(S148=2,(11-2)*(#REF!+#REF!)/4*2,
IF(S148=3,(11-2)*(#REF!+#REF!)/4*3,
IF(S148=4,(11-2)*(#REF!+#REF!)/4,
IF(S148=5,(11-2)*#REF!/4,
IF(S148=6,0,
IF(S148=7,(11)*#REF!))))))))))</f>
        <v>#REF!</v>
      </c>
      <c r="AX148" s="14" t="e">
        <f t="shared" si="34"/>
        <v>#REF!</v>
      </c>
      <c r="AY148" s="14">
        <f t="shared" si="35"/>
        <v>8</v>
      </c>
      <c r="AZ148" s="14">
        <f t="shared" si="36"/>
        <v>4</v>
      </c>
      <c r="BA148" s="14" t="e">
        <f t="shared" si="37"/>
        <v>#REF!</v>
      </c>
      <c r="BB148" s="14" t="s">
        <v>87</v>
      </c>
      <c r="BC148" s="14" t="e">
        <f>IF(BI148="A",0,IF(BB148="s",14*#REF!,IF(BB148="T",11*#REF!,"HATA")))</f>
        <v>#REF!</v>
      </c>
      <c r="BD148" s="14" t="e">
        <f t="shared" si="38"/>
        <v>#REF!</v>
      </c>
      <c r="BE148" s="14" t="e">
        <f t="shared" si="39"/>
        <v>#REF!</v>
      </c>
      <c r="BF148" s="14" t="e">
        <f>IF(BE148-#REF!=0,"DOĞRU","YANLIŞ")</f>
        <v>#REF!</v>
      </c>
      <c r="BG148" s="14" t="e">
        <f>#REF!-BE148</f>
        <v>#REF!</v>
      </c>
      <c r="BH148" s="14">
        <v>0</v>
      </c>
      <c r="BJ148" s="14">
        <v>0</v>
      </c>
      <c r="BL148" s="14">
        <v>4</v>
      </c>
      <c r="BN148" s="5" t="e">
        <f>#REF!*14</f>
        <v>#REF!</v>
      </c>
      <c r="BO148" s="6"/>
      <c r="BP148" s="7"/>
      <c r="BQ148" s="8"/>
      <c r="BR148" s="8"/>
      <c r="BS148" s="8"/>
      <c r="BT148" s="8"/>
      <c r="BU148" s="8"/>
      <c r="BV148" s="9"/>
      <c r="BW148" s="10"/>
      <c r="BX148" s="11"/>
      <c r="CE148" s="8"/>
      <c r="CF148" s="17"/>
      <c r="CG148" s="17"/>
      <c r="CH148" s="17"/>
      <c r="CI148" s="17"/>
    </row>
    <row r="149" spans="1:87" hidden="1" x14ac:dyDescent="0.25">
      <c r="A149" s="14" t="s">
        <v>91</v>
      </c>
      <c r="B149" s="14" t="s">
        <v>92</v>
      </c>
      <c r="C149" s="14" t="s">
        <v>92</v>
      </c>
      <c r="D149" s="15" t="s">
        <v>90</v>
      </c>
      <c r="E149" s="15" t="s">
        <v>90</v>
      </c>
      <c r="F149" s="16" t="e">
        <f>IF(BB149="S",
IF(#REF!+BJ149=2012,
IF(#REF!=1,"12-13/1",
IF(#REF!=2,"12-13/2",
IF(#REF!=3,"13-14/1",
IF(#REF!=4,"13-14/2","Hata1")))),
IF(#REF!+BJ149=2013,
IF(#REF!=1,"13-14/1",
IF(#REF!=2,"13-14/2",
IF(#REF!=3,"14-15/1",
IF(#REF!=4,"14-15/2","Hata2")))),
IF(#REF!+BJ149=2014,
IF(#REF!=1,"14-15/1",
IF(#REF!=2,"14-15/2",
IF(#REF!=3,"15-16/1",
IF(#REF!=4,"15-16/2","Hata3")))),
IF(#REF!+BJ149=2015,
IF(#REF!=1,"15-16/1",
IF(#REF!=2,"15-16/2",
IF(#REF!=3,"16-17/1",
IF(#REF!=4,"16-17/2","Hata4")))),
IF(#REF!+BJ149=2016,
IF(#REF!=1,"16-17/1",
IF(#REF!=2,"16-17/2",
IF(#REF!=3,"17-18/1",
IF(#REF!=4,"17-18/2","Hata5")))),
IF(#REF!+BJ149=2017,
IF(#REF!=1,"17-18/1",
IF(#REF!=2,"17-18/2",
IF(#REF!=3,"18-19/1",
IF(#REF!=4,"18-19/2","Hata6")))),
IF(#REF!+BJ149=2018,
IF(#REF!=1,"18-19/1",
IF(#REF!=2,"18-19/2",
IF(#REF!=3,"19-20/1",
IF(#REF!=4,"19-20/2","Hata7")))),
IF(#REF!+BJ149=2019,
IF(#REF!=1,"19-20/1",
IF(#REF!=2,"19-20/2",
IF(#REF!=3,"20-21/1",
IF(#REF!=4,"20-21/2","Hata8")))),
IF(#REF!+BJ149=2020,
IF(#REF!=1,"20-21/1",
IF(#REF!=2,"20-21/2",
IF(#REF!=3,"21-22/1",
IF(#REF!=4,"21-22/2","Hata9")))),
IF(#REF!+BJ149=2021,
IF(#REF!=1,"21-22/1",
IF(#REF!=2,"21-22/2",
IF(#REF!=3,"22-23/1",
IF(#REF!=4,"22-23/2","Hata10")))),
IF(#REF!+BJ149=2022,
IF(#REF!=1,"22-23/1",
IF(#REF!=2,"22-23/2",
IF(#REF!=3,"23-24/1",
IF(#REF!=4,"23-24/2","Hata11")))),
IF(#REF!+BJ149=2023,
IF(#REF!=1,"23-24/1",
IF(#REF!=2,"23-24/2",
IF(#REF!=3,"24-25/1",
IF(#REF!=4,"24-25/2","Hata12")))),
)))))))))))),
IF(BB149="T",
IF(#REF!+BJ149=2012,
IF(#REF!=1,"12-13/1",
IF(#REF!=2,"12-13/2",
IF(#REF!=3,"12-13/3",
IF(#REF!=4,"13-14/1",
IF(#REF!=5,"13-14/2",
IF(#REF!=6,"13-14/3","Hata1")))))),
IF(#REF!+BJ149=2013,
IF(#REF!=1,"13-14/1",
IF(#REF!=2,"13-14/2",
IF(#REF!=3,"13-14/3",
IF(#REF!=4,"14-15/1",
IF(#REF!=5,"14-15/2",
IF(#REF!=6,"14-15/3","Hata2")))))),
IF(#REF!+BJ149=2014,
IF(#REF!=1,"14-15/1",
IF(#REF!=2,"14-15/2",
IF(#REF!=3,"14-15/3",
IF(#REF!=4,"15-16/1",
IF(#REF!=5,"15-16/2",
IF(#REF!=6,"15-16/3","Hata3")))))),
IF(AND(#REF!+#REF!&gt;2014,#REF!+#REF!&lt;2015,BJ149=1),
IF(#REF!=0.1,"14-15/0.1",
IF(#REF!=0.2,"14-15/0.2",
IF(#REF!=0.3,"14-15/0.3","Hata4"))),
IF(#REF!+BJ149=2015,
IF(#REF!=1,"15-16/1",
IF(#REF!=2,"15-16/2",
IF(#REF!=3,"15-16/3",
IF(#REF!=4,"16-17/1",
IF(#REF!=5,"16-17/2",
IF(#REF!=6,"16-17/3","Hata5")))))),
IF(#REF!+BJ149=2016,
IF(#REF!=1,"16-17/1",
IF(#REF!=2,"16-17/2",
IF(#REF!=3,"16-17/3",
IF(#REF!=4,"17-18/1",
IF(#REF!=5,"17-18/2",
IF(#REF!=6,"17-18/3","Hata6")))))),
IF(#REF!+BJ149=2017,
IF(#REF!=1,"17-18/1",
IF(#REF!=2,"17-18/2",
IF(#REF!=3,"17-18/3",
IF(#REF!=4,"18-19/1",
IF(#REF!=5,"18-19/2",
IF(#REF!=6,"18-19/3","Hata7")))))),
IF(#REF!+BJ149=2018,
IF(#REF!=1,"18-19/1",
IF(#REF!=2,"18-19/2",
IF(#REF!=3,"18-19/3",
IF(#REF!=4,"19-20/1",
IF(#REF!=5," 19-20/2",
IF(#REF!=6,"19-20/3","Hata8")))))),
IF(#REF!+BJ149=2019,
IF(#REF!=1,"19-20/1",
IF(#REF!=2,"19-20/2",
IF(#REF!=3,"19-20/3",
IF(#REF!=4,"20-21/1",
IF(#REF!=5,"20-21/2",
IF(#REF!=6,"20-21/3","Hata9")))))),
IF(#REF!+BJ149=2020,
IF(#REF!=1,"20-21/1",
IF(#REF!=2,"20-21/2",
IF(#REF!=3,"20-21/3",
IF(#REF!=4,"21-22/1",
IF(#REF!=5,"21-22/2",
IF(#REF!=6,"21-22/3","Hata10")))))),
IF(#REF!+BJ149=2021,
IF(#REF!=1,"21-22/1",
IF(#REF!=2,"21-22/2",
IF(#REF!=3,"21-22/3",
IF(#REF!=4,"22-23/1",
IF(#REF!=5,"22-23/2",
IF(#REF!=6,"22-23/3","Hata11")))))),
IF(#REF!+BJ149=2022,
IF(#REF!=1,"22-23/1",
IF(#REF!=2,"22-23/2",
IF(#REF!=3,"22-23/3",
IF(#REF!=4,"23-24/1",
IF(#REF!=5,"23-24/2",
IF(#REF!=6,"23-24/3","Hata12")))))),
IF(#REF!+BJ149=2023,
IF(#REF!=1,"23-24/1",
IF(#REF!=2,"23-24/2",
IF(#REF!=3,"23-24/3",
IF(#REF!=4,"24-25/1",
IF(#REF!=5,"24-25/2",
IF(#REF!=6,"24-25/3","Hata13")))))),
))))))))))))))
)</f>
        <v>#REF!</v>
      </c>
      <c r="G149" s="15"/>
      <c r="H149" s="14" t="s">
        <v>301</v>
      </c>
      <c r="I149" s="14">
        <v>206093</v>
      </c>
      <c r="J149" s="14" t="s">
        <v>271</v>
      </c>
      <c r="L149" s="14">
        <v>4358</v>
      </c>
      <c r="S149" s="16">
        <v>0</v>
      </c>
      <c r="T149" s="14">
        <f>VLOOKUP($S149,[1]sistem!$I$3:$L$10,2,FALSE)</f>
        <v>0</v>
      </c>
      <c r="U149" s="14">
        <f>VLOOKUP($S149,[1]sistem!$I$3:$L$10,3,FALSE)</f>
        <v>0</v>
      </c>
      <c r="V149" s="14">
        <f>VLOOKUP($S149,[1]sistem!$I$3:$L$10,4,FALSE)</f>
        <v>0</v>
      </c>
      <c r="W149" s="14" t="e">
        <f>VLOOKUP($BB149,[1]sistem!$I$13:$L$14,2,FALSE)*#REF!</f>
        <v>#REF!</v>
      </c>
      <c r="X149" s="14" t="e">
        <f>VLOOKUP($BB149,[1]sistem!$I$13:$L$14,3,FALSE)*#REF!</f>
        <v>#REF!</v>
      </c>
      <c r="Y149" s="14" t="e">
        <f>VLOOKUP($BB149,[1]sistem!$I$13:$L$14,4,FALSE)*#REF!</f>
        <v>#REF!</v>
      </c>
      <c r="Z149" s="14" t="e">
        <f t="shared" si="28"/>
        <v>#REF!</v>
      </c>
      <c r="AA149" s="14" t="e">
        <f t="shared" si="28"/>
        <v>#REF!</v>
      </c>
      <c r="AB149" s="14" t="e">
        <f t="shared" si="28"/>
        <v>#REF!</v>
      </c>
      <c r="AC149" s="14" t="e">
        <f t="shared" si="29"/>
        <v>#REF!</v>
      </c>
      <c r="AD149" s="14">
        <f>VLOOKUP(BB149,[1]sistem!$I$18:$J$19,2,FALSE)</f>
        <v>11</v>
      </c>
      <c r="AE149" s="14">
        <v>0.25</v>
      </c>
      <c r="AF149" s="14">
        <f>VLOOKUP($S149,[1]sistem!$I$3:$M$10,5,FALSE)</f>
        <v>0</v>
      </c>
      <c r="AI149" s="14" t="e">
        <f>(#REF!+#REF!)*AD149</f>
        <v>#REF!</v>
      </c>
      <c r="AJ149" s="14">
        <f>VLOOKUP($S149,[1]sistem!$I$3:$N$10,6,FALSE)</f>
        <v>0</v>
      </c>
      <c r="AK149" s="14">
        <v>2</v>
      </c>
      <c r="AL149" s="14">
        <f t="shared" si="30"/>
        <v>0</v>
      </c>
      <c r="AM149" s="14">
        <f>VLOOKUP($BB149,[1]sistem!$I$18:$K$19,3,FALSE)</f>
        <v>11</v>
      </c>
      <c r="AN149" s="14" t="e">
        <f>AM149*#REF!</f>
        <v>#REF!</v>
      </c>
      <c r="AO149" s="14" t="e">
        <f t="shared" si="31"/>
        <v>#REF!</v>
      </c>
      <c r="AP149" s="14">
        <f>IF(BB149="s",25,25)</f>
        <v>25</v>
      </c>
      <c r="AQ149" s="14" t="e">
        <f t="shared" si="32"/>
        <v>#REF!</v>
      </c>
      <c r="AR149" s="14" t="e">
        <f>ROUND(AQ149-#REF!,0)</f>
        <v>#REF!</v>
      </c>
      <c r="AS149" s="14">
        <f>IF(BB149="s",IF(S149=0,0,
IF(S149=1,#REF!*4*4,
IF(S149=2,0,
IF(S149=3,#REF!*4*2,
IF(S149=4,0,
IF(S149=5,0,
IF(S149=6,0,
IF(S149=7,0)))))))),
IF(BB149="t",
IF(S149=0,0,
IF(S149=1,#REF!*4*4*0.8,
IF(S149=2,0,
IF(S149=3,#REF!*4*2*0.8,
IF(S149=4,0,
IF(S149=5,0,
IF(S149=6,0,
IF(S149=7,0))))))))))</f>
        <v>0</v>
      </c>
      <c r="AT149" s="14">
        <f>IF(BB149="s",
IF(S149=0,0,
IF(S149=1,0,
IF(S149=2,#REF!*4*2,
IF(S149=3,#REF!*4,
IF(S149=4,#REF!*4,
IF(S149=5,0,
IF(S149=6,0,
IF(S149=7,#REF!*4)))))))),
IF(BB149="t",
IF(S149=0,0,
IF(S149=1,0,
IF(S149=2,#REF!*4*2*0.8,
IF(S149=3,#REF!*4*0.8,
IF(S149=4,#REF!*4*0.8,
IF(S149=5,0,
IF(S149=6,0,
IF(S149=7,#REF!*4))))))))))</f>
        <v>0</v>
      </c>
      <c r="AU149" s="14" t="e">
        <f>IF(BB149="s",
IF(S149=0,0,
IF(S149=1,#REF!*2,
IF(S149=2,#REF!*2,
IF(S149=3,#REF!*2,
IF(S149=4,#REF!*2,
IF(S149=5,#REF!*2,
IF(S149=6,#REF!*2,
IF(S149=7,#REF!*2)))))))),
IF(BB149="t",
IF(S149=0,#REF!*2*0.8,
IF(S149=1,#REF!*2*0.8,
IF(S149=2,#REF!*2*0.8,
IF(S149=3,#REF!*2*0.8,
IF(S149=4,#REF!*2*0.8,
IF(S149=5,#REF!*2*0.8,
IF(S149=6,#REF!*1*0.8,
IF(S149=7,#REF!*2))))))))))</f>
        <v>#REF!</v>
      </c>
      <c r="AV149" s="14" t="e">
        <f t="shared" si="33"/>
        <v>#REF!</v>
      </c>
      <c r="AW149" s="14">
        <f>IF(BB149="s",
IF(S149=0,0,
IF(S149=1,(14-2)*(#REF!+#REF!)/4*4,
IF(S149=2,(14-2)*(#REF!+#REF!)/4*2,
IF(S149=3,(14-2)*(#REF!+#REF!)/4*3,
IF(S149=4,(14-2)*(#REF!+#REF!)/4,
IF(S149=5,(14-2)*#REF!/4,
IF(S149=6,0,
IF(S149=7,(14)*#REF!)))))))),
IF(BB149="t",
IF(S149=0,0,
IF(S149=1,(11-2)*(#REF!+#REF!)/4*4,
IF(S149=2,(11-2)*(#REF!+#REF!)/4*2,
IF(S149=3,(11-2)*(#REF!+#REF!)/4*3,
IF(S149=4,(11-2)*(#REF!+#REF!)/4,
IF(S149=5,(11-2)*#REF!/4,
IF(S149=6,0,
IF(S149=7,(11)*#REF!))))))))))</f>
        <v>0</v>
      </c>
      <c r="AX149" s="14" t="e">
        <f t="shared" si="34"/>
        <v>#REF!</v>
      </c>
      <c r="AY149" s="14">
        <f t="shared" si="35"/>
        <v>0</v>
      </c>
      <c r="AZ149" s="14">
        <f t="shared" si="36"/>
        <v>0</v>
      </c>
      <c r="BA149" s="14" t="e">
        <f t="shared" si="37"/>
        <v>#REF!</v>
      </c>
      <c r="BB149" s="14" t="s">
        <v>186</v>
      </c>
      <c r="BC149" s="14" t="e">
        <f>IF(BI149="A",0,IF(BB149="s",14*#REF!,IF(BB149="T",11*#REF!,"HATA")))</f>
        <v>#REF!</v>
      </c>
      <c r="BD149" s="14" t="e">
        <f t="shared" si="38"/>
        <v>#REF!</v>
      </c>
      <c r="BE149" s="14" t="e">
        <f t="shared" si="39"/>
        <v>#REF!</v>
      </c>
      <c r="BF149" s="14" t="e">
        <f>IF(BE149-#REF!=0,"DOĞRU","YANLIŞ")</f>
        <v>#REF!</v>
      </c>
      <c r="BG149" s="14" t="e">
        <f>#REF!-BE149</f>
        <v>#REF!</v>
      </c>
      <c r="BH149" s="14">
        <v>0</v>
      </c>
      <c r="BJ149" s="14">
        <v>0</v>
      </c>
      <c r="BL149" s="14">
        <v>0</v>
      </c>
      <c r="BN149" s="5" t="e">
        <f>#REF!*14</f>
        <v>#REF!</v>
      </c>
      <c r="BO149" s="6"/>
      <c r="BP149" s="7"/>
      <c r="BQ149" s="8"/>
      <c r="BR149" s="8"/>
      <c r="BS149" s="8"/>
      <c r="BT149" s="8"/>
      <c r="BU149" s="8"/>
      <c r="BV149" s="9"/>
      <c r="BW149" s="10"/>
      <c r="BX149" s="11"/>
      <c r="CE149" s="8"/>
      <c r="CF149" s="17"/>
      <c r="CG149" s="17"/>
      <c r="CH149" s="17"/>
      <c r="CI149" s="17"/>
    </row>
    <row r="150" spans="1:87" hidden="1" x14ac:dyDescent="0.25">
      <c r="A150" s="14" t="s">
        <v>286</v>
      </c>
      <c r="B150" s="14" t="s">
        <v>287</v>
      </c>
      <c r="C150" s="14" t="s">
        <v>287</v>
      </c>
      <c r="D150" s="15" t="s">
        <v>90</v>
      </c>
      <c r="E150" s="15" t="s">
        <v>90</v>
      </c>
      <c r="F150" s="15" t="e">
        <f>IF(BB150="S",
IF(#REF!+BJ150=2012,
IF(#REF!=1,"12-13/1",
IF(#REF!=2,"12-13/2",
IF(#REF!=3,"13-14/1",
IF(#REF!=4,"13-14/2","Hata1")))),
IF(#REF!+BJ150=2013,
IF(#REF!=1,"13-14/1",
IF(#REF!=2,"13-14/2",
IF(#REF!=3,"14-15/1",
IF(#REF!=4,"14-15/2","Hata2")))),
IF(#REF!+BJ150=2014,
IF(#REF!=1,"14-15/1",
IF(#REF!=2,"14-15/2",
IF(#REF!=3,"15-16/1",
IF(#REF!=4,"15-16/2","Hata3")))),
IF(#REF!+BJ150=2015,
IF(#REF!=1,"15-16/1",
IF(#REF!=2,"15-16/2",
IF(#REF!=3,"16-17/1",
IF(#REF!=4,"16-17/2","Hata4")))),
IF(#REF!+BJ150=2016,
IF(#REF!=1,"16-17/1",
IF(#REF!=2,"16-17/2",
IF(#REF!=3,"17-18/1",
IF(#REF!=4,"17-18/2","Hata5")))),
IF(#REF!+BJ150=2017,
IF(#REF!=1,"17-18/1",
IF(#REF!=2,"17-18/2",
IF(#REF!=3,"18-19/1",
IF(#REF!=4,"18-19/2","Hata6")))),
IF(#REF!+BJ150=2018,
IF(#REF!=1,"18-19/1",
IF(#REF!=2,"18-19/2",
IF(#REF!=3,"19-20/1",
IF(#REF!=4,"19-20/2","Hata7")))),
IF(#REF!+BJ150=2019,
IF(#REF!=1,"19-20/1",
IF(#REF!=2,"19-20/2",
IF(#REF!=3,"20-21/1",
IF(#REF!=4,"20-21/2","Hata8")))),
IF(#REF!+BJ150=2020,
IF(#REF!=1,"20-21/1",
IF(#REF!=2,"20-21/2",
IF(#REF!=3,"21-22/1",
IF(#REF!=4,"21-22/2","Hata9")))),
IF(#REF!+BJ150=2021,
IF(#REF!=1,"21-22/1",
IF(#REF!=2,"21-22/2",
IF(#REF!=3,"22-23/1",
IF(#REF!=4,"22-23/2","Hata10")))),
IF(#REF!+BJ150=2022,
IF(#REF!=1,"22-23/1",
IF(#REF!=2,"22-23/2",
IF(#REF!=3,"23-24/1",
IF(#REF!=4,"23-24/2","Hata11")))),
IF(#REF!+BJ150=2023,
IF(#REF!=1,"23-24/1",
IF(#REF!=2,"23-24/2",
IF(#REF!=3,"24-25/1",
IF(#REF!=4,"24-25/2","Hata12")))),
)))))))))))),
IF(BB150="T",
IF(#REF!+BJ150=2012,
IF(#REF!=1,"12-13/1",
IF(#REF!=2,"12-13/2",
IF(#REF!=3,"12-13/3",
IF(#REF!=4,"13-14/1",
IF(#REF!=5,"13-14/2",
IF(#REF!=6,"13-14/3","Hata1")))))),
IF(#REF!+BJ150=2013,
IF(#REF!=1,"13-14/1",
IF(#REF!=2,"13-14/2",
IF(#REF!=3,"13-14/3",
IF(#REF!=4,"14-15/1",
IF(#REF!=5,"14-15/2",
IF(#REF!=6,"14-15/3","Hata2")))))),
IF(#REF!+BJ150=2014,
IF(#REF!=1,"14-15/1",
IF(#REF!=2,"14-15/2",
IF(#REF!=3,"14-15/3",
IF(#REF!=4,"15-16/1",
IF(#REF!=5,"15-16/2",
IF(#REF!=6,"15-16/3","Hata3")))))),
IF(AND(#REF!+#REF!&gt;2014,#REF!+#REF!&lt;2015,BJ150=1),
IF(#REF!=0.1,"14-15/0.1",
IF(#REF!=0.2,"14-15/0.2",
IF(#REF!=0.3,"14-15/0.3","Hata4"))),
IF(#REF!+BJ150=2015,
IF(#REF!=1,"15-16/1",
IF(#REF!=2,"15-16/2",
IF(#REF!=3,"15-16/3",
IF(#REF!=4,"16-17/1",
IF(#REF!=5,"16-17/2",
IF(#REF!=6,"16-17/3","Hata5")))))),
IF(#REF!+BJ150=2016,
IF(#REF!=1,"16-17/1",
IF(#REF!=2,"16-17/2",
IF(#REF!=3,"16-17/3",
IF(#REF!=4,"17-18/1",
IF(#REF!=5,"17-18/2",
IF(#REF!=6,"17-18/3","Hata6")))))),
IF(#REF!+BJ150=2017,
IF(#REF!=1,"17-18/1",
IF(#REF!=2,"17-18/2",
IF(#REF!=3,"17-18/3",
IF(#REF!=4,"18-19/1",
IF(#REF!=5,"18-19/2",
IF(#REF!=6,"18-19/3","Hata7")))))),
IF(#REF!+BJ150=2018,
IF(#REF!=1,"18-19/1",
IF(#REF!=2,"18-19/2",
IF(#REF!=3,"18-19/3",
IF(#REF!=4,"19-20/1",
IF(#REF!=5," 19-20/2",
IF(#REF!=6,"19-20/3","Hata8")))))),
IF(#REF!+BJ150=2019,
IF(#REF!=1,"19-20/1",
IF(#REF!=2,"19-20/2",
IF(#REF!=3,"19-20/3",
IF(#REF!=4,"20-21/1",
IF(#REF!=5,"20-21/2",
IF(#REF!=6,"20-21/3","Hata9")))))),
IF(#REF!+BJ150=2020,
IF(#REF!=1,"20-21/1",
IF(#REF!=2,"20-21/2",
IF(#REF!=3,"20-21/3",
IF(#REF!=4,"21-22/1",
IF(#REF!=5,"21-22/2",
IF(#REF!=6,"21-22/3","Hata10")))))),
IF(#REF!+BJ150=2021,
IF(#REF!=1,"21-22/1",
IF(#REF!=2,"21-22/2",
IF(#REF!=3,"21-22/3",
IF(#REF!=4,"22-23/1",
IF(#REF!=5,"22-23/2",
IF(#REF!=6,"22-23/3","Hata11")))))),
IF(#REF!+BJ150=2022,
IF(#REF!=1,"22-23/1",
IF(#REF!=2,"22-23/2",
IF(#REF!=3,"22-23/3",
IF(#REF!=4,"23-24/1",
IF(#REF!=5,"23-24/2",
IF(#REF!=6,"23-24/3","Hata12")))))),
IF(#REF!+BJ150=2023,
IF(#REF!=1,"23-24/1",
IF(#REF!=2,"23-24/2",
IF(#REF!=3,"23-24/3",
IF(#REF!=4,"24-25/1",
IF(#REF!=5,"24-25/2",
IF(#REF!=6,"24-25/3","Hata13")))))),
))))))))))))))
)</f>
        <v>#REF!</v>
      </c>
      <c r="G150" s="15"/>
      <c r="H150" s="14" t="s">
        <v>301</v>
      </c>
      <c r="I150" s="14">
        <v>206093</v>
      </c>
      <c r="J150" s="14" t="s">
        <v>271</v>
      </c>
      <c r="S150" s="16">
        <v>4</v>
      </c>
      <c r="T150" s="14">
        <f>VLOOKUP($S150,[1]sistem!$I$3:$L$10,2,FALSE)</f>
        <v>0</v>
      </c>
      <c r="U150" s="14">
        <f>VLOOKUP($S150,[1]sistem!$I$3:$L$10,3,FALSE)</f>
        <v>1</v>
      </c>
      <c r="V150" s="14">
        <f>VLOOKUP($S150,[1]sistem!$I$3:$L$10,4,FALSE)</f>
        <v>1</v>
      </c>
      <c r="W150" s="14" t="e">
        <f>VLOOKUP($BB150,[1]sistem!$I$13:$L$14,2,FALSE)*#REF!</f>
        <v>#REF!</v>
      </c>
      <c r="X150" s="14" t="e">
        <f>VLOOKUP($BB150,[1]sistem!$I$13:$L$14,3,FALSE)*#REF!</f>
        <v>#REF!</v>
      </c>
      <c r="Y150" s="14" t="e">
        <f>VLOOKUP($BB150,[1]sistem!$I$13:$L$14,4,FALSE)*#REF!</f>
        <v>#REF!</v>
      </c>
      <c r="Z150" s="14" t="e">
        <f t="shared" si="28"/>
        <v>#REF!</v>
      </c>
      <c r="AA150" s="14" t="e">
        <f t="shared" si="28"/>
        <v>#REF!</v>
      </c>
      <c r="AB150" s="14" t="e">
        <f t="shared" si="28"/>
        <v>#REF!</v>
      </c>
      <c r="AC150" s="14" t="e">
        <f t="shared" si="29"/>
        <v>#REF!</v>
      </c>
      <c r="AD150" s="14">
        <f>VLOOKUP(BB150,[1]sistem!$I$18:$J$19,2,FALSE)</f>
        <v>14</v>
      </c>
      <c r="AE150" s="14">
        <v>0.25</v>
      </c>
      <c r="AF150" s="14">
        <f>VLOOKUP($S150,[1]sistem!$I$3:$M$10,5,FALSE)</f>
        <v>1</v>
      </c>
      <c r="AG150" s="14">
        <v>1</v>
      </c>
      <c r="AI150" s="14">
        <f>AG150*AM150</f>
        <v>14</v>
      </c>
      <c r="AJ150" s="14">
        <f>VLOOKUP($S150,[1]sistem!$I$3:$N$10,6,FALSE)</f>
        <v>2</v>
      </c>
      <c r="AK150" s="14">
        <v>2</v>
      </c>
      <c r="AL150" s="14">
        <f t="shared" si="30"/>
        <v>4</v>
      </c>
      <c r="AM150" s="14">
        <f>VLOOKUP($BB150,[1]sistem!$I$18:$K$19,3,FALSE)</f>
        <v>14</v>
      </c>
      <c r="AN150" s="14" t="e">
        <f>AM150*#REF!</f>
        <v>#REF!</v>
      </c>
      <c r="AO150" s="14" t="e">
        <f t="shared" si="31"/>
        <v>#REF!</v>
      </c>
      <c r="AP150" s="14">
        <f>IF(AP161="s",25,25)</f>
        <v>25</v>
      </c>
      <c r="AQ150" s="14" t="e">
        <f t="shared" si="32"/>
        <v>#REF!</v>
      </c>
      <c r="AR150" s="14" t="e">
        <f>ROUND(AQ150-#REF!,0)</f>
        <v>#REF!</v>
      </c>
      <c r="AS150" s="14">
        <f>IF(BB150="s",IF(S150=0,0,
IF(S150=1,#REF!*4*4,
IF(S150=2,0,
IF(S150=3,#REF!*4*2,
IF(S150=4,0,
IF(S150=5,0,
IF(S150=6,0,
IF(S150=7,0)))))))),
IF(BB150="t",
IF(S150=0,0,
IF(S150=1,#REF!*4*4*0.8,
IF(S150=2,0,
IF(S150=3,#REF!*4*2*0.8,
IF(S150=4,0,
IF(S150=5,0,
IF(S150=6,0,
IF(S150=7,0))))))))))</f>
        <v>0</v>
      </c>
      <c r="AT150" s="14" t="e">
        <f>IF(BB150="s",
IF(S150=0,0,
IF(S150=1,0,
IF(S150=2,#REF!*4*2,
IF(S150=3,#REF!*4,
IF(S150=4,#REF!*4,
IF(S150=5,0,
IF(S150=6,0,
IF(S150=7,#REF!*4)))))))),
IF(BB150="t",
IF(S150=0,0,
IF(S150=1,0,
IF(S150=2,#REF!*4*2*0.8,
IF(S150=3,#REF!*4*0.8,
IF(S150=4,#REF!*4*0.8,
IF(S150=5,0,
IF(S150=6,0,
IF(S150=7,#REF!*4))))))))))</f>
        <v>#REF!</v>
      </c>
      <c r="AU150" s="14" t="e">
        <f>IF(BB150="s",
IF(S150=0,0,
IF(S150=1,#REF!*2,
IF(S150=2,#REF!*2,
IF(S150=3,#REF!*2,
IF(S150=4,#REF!*2,
IF(S150=5,#REF!*2,
IF(S150=6,#REF!*2,
IF(S150=7,#REF!*2)))))))),
IF(BB150="t",
IF(S150=0,#REF!*2*0.8,
IF(S150=1,#REF!*2*0.8,
IF(S150=2,#REF!*2*0.8,
IF(S150=3,#REF!*2*0.8,
IF(S150=4,#REF!*2*0.8,
IF(S150=5,#REF!*2*0.8,
IF(S150=6,#REF!*1*0.8,
IF(S150=7,#REF!*2))))))))))</f>
        <v>#REF!</v>
      </c>
      <c r="AV150" s="14" t="e">
        <f t="shared" si="33"/>
        <v>#REF!</v>
      </c>
      <c r="AW150" s="14" t="e">
        <f>IF(BB150="s",
IF(S150=0,0,
IF(S150=1,(14-2)*(#REF!+#REF!)/4*4,
IF(S150=2,(14-2)*(#REF!+#REF!)/4*2,
IF(S150=3,(14-2)*(#REF!+#REF!)/4*3,
IF(S150=4,(14-2)*(#REF!+#REF!)/4,
IF(S150=5,(14-2)*#REF!/4,
IF(S150=6,0,
IF(S150=7,(14)*#REF!)))))))),
IF(BB150="t",
IF(S150=0,0,
IF(S150=1,(11-2)*(#REF!+#REF!)/4*4,
IF(S150=2,(11-2)*(#REF!+#REF!)/4*2,
IF(S150=3,(11-2)*(#REF!+#REF!)/4*3,
IF(S150=4,(11-2)*(#REF!+#REF!)/4,
IF(S150=5,(11-2)*#REF!/4,
IF(S150=6,0,
IF(S150=7,(11)*#REF!))))))))))</f>
        <v>#REF!</v>
      </c>
      <c r="AX150" s="14" t="e">
        <f t="shared" si="34"/>
        <v>#REF!</v>
      </c>
      <c r="AY150" s="14">
        <f t="shared" si="35"/>
        <v>8</v>
      </c>
      <c r="AZ150" s="14">
        <f t="shared" si="36"/>
        <v>4</v>
      </c>
      <c r="BA150" s="14" t="e">
        <f t="shared" si="37"/>
        <v>#REF!</v>
      </c>
      <c r="BB150" s="14" t="s">
        <v>87</v>
      </c>
      <c r="BC150" s="14" t="e">
        <f>IF(BI150="A",0,IF(BB150="s",14*#REF!,IF(BB150="T",11*#REF!,"HATA")))</f>
        <v>#REF!</v>
      </c>
      <c r="BD150" s="14" t="e">
        <f t="shared" si="38"/>
        <v>#REF!</v>
      </c>
      <c r="BE150" s="14" t="e">
        <f t="shared" si="39"/>
        <v>#REF!</v>
      </c>
      <c r="BF150" s="14" t="e">
        <f>IF(BE150-#REF!=0,"DOĞRU","YANLIŞ")</f>
        <v>#REF!</v>
      </c>
      <c r="BG150" s="14" t="e">
        <f>#REF!-BE150</f>
        <v>#REF!</v>
      </c>
      <c r="BH150" s="14">
        <v>0</v>
      </c>
      <c r="BJ150" s="14">
        <v>0</v>
      </c>
      <c r="BL150" s="14">
        <v>4</v>
      </c>
      <c r="BN150" s="5" t="e">
        <f>#REF!*14</f>
        <v>#REF!</v>
      </c>
      <c r="BO150" s="6"/>
      <c r="BP150" s="7"/>
      <c r="BQ150" s="8"/>
      <c r="BR150" s="8"/>
      <c r="BS150" s="8"/>
      <c r="BT150" s="8"/>
      <c r="BU150" s="8"/>
      <c r="BV150" s="9"/>
      <c r="BW150" s="10"/>
      <c r="BX150" s="11"/>
      <c r="CE150" s="8"/>
      <c r="CF150" s="17"/>
      <c r="CG150" s="17"/>
      <c r="CH150" s="17"/>
      <c r="CI150" s="17"/>
    </row>
    <row r="151" spans="1:87" hidden="1" x14ac:dyDescent="0.25">
      <c r="A151" s="14" t="s">
        <v>288</v>
      </c>
      <c r="B151" s="14" t="s">
        <v>289</v>
      </c>
      <c r="C151" s="14" t="s">
        <v>289</v>
      </c>
      <c r="D151" s="15" t="s">
        <v>84</v>
      </c>
      <c r="E151" s="15">
        <v>1</v>
      </c>
      <c r="F151" s="15" t="e">
        <f>IF(BB151="S",
IF(#REF!+BJ151=2012,
IF(#REF!=1,"12-13/1",
IF(#REF!=2,"12-13/2",
IF(#REF!=3,"13-14/1",
IF(#REF!=4,"13-14/2","Hata1")))),
IF(#REF!+BJ151=2013,
IF(#REF!=1,"13-14/1",
IF(#REF!=2,"13-14/2",
IF(#REF!=3,"14-15/1",
IF(#REF!=4,"14-15/2","Hata2")))),
IF(#REF!+BJ151=2014,
IF(#REF!=1,"14-15/1",
IF(#REF!=2,"14-15/2",
IF(#REF!=3,"15-16/1",
IF(#REF!=4,"15-16/2","Hata3")))),
IF(#REF!+BJ151=2015,
IF(#REF!=1,"15-16/1",
IF(#REF!=2,"15-16/2",
IF(#REF!=3,"16-17/1",
IF(#REF!=4,"16-17/2","Hata4")))),
IF(#REF!+BJ151=2016,
IF(#REF!=1,"16-17/1",
IF(#REF!=2,"16-17/2",
IF(#REF!=3,"17-18/1",
IF(#REF!=4,"17-18/2","Hata5")))),
IF(#REF!+BJ151=2017,
IF(#REF!=1,"17-18/1",
IF(#REF!=2,"17-18/2",
IF(#REF!=3,"18-19/1",
IF(#REF!=4,"18-19/2","Hata6")))),
IF(#REF!+BJ151=2018,
IF(#REF!=1,"18-19/1",
IF(#REF!=2,"18-19/2",
IF(#REF!=3,"19-20/1",
IF(#REF!=4,"19-20/2","Hata7")))),
IF(#REF!+BJ151=2019,
IF(#REF!=1,"19-20/1",
IF(#REF!=2,"19-20/2",
IF(#REF!=3,"20-21/1",
IF(#REF!=4,"20-21/2","Hata8")))),
IF(#REF!+BJ151=2020,
IF(#REF!=1,"20-21/1",
IF(#REF!=2,"20-21/2",
IF(#REF!=3,"21-22/1",
IF(#REF!=4,"21-22/2","Hata9")))),
IF(#REF!+BJ151=2021,
IF(#REF!=1,"21-22/1",
IF(#REF!=2,"21-22/2",
IF(#REF!=3,"22-23/1",
IF(#REF!=4,"22-23/2","Hata10")))),
IF(#REF!+BJ151=2022,
IF(#REF!=1,"22-23/1",
IF(#REF!=2,"22-23/2",
IF(#REF!=3,"23-24/1",
IF(#REF!=4,"23-24/2","Hata11")))),
IF(#REF!+BJ151=2023,
IF(#REF!=1,"23-24/1",
IF(#REF!=2,"23-24/2",
IF(#REF!=3,"24-25/1",
IF(#REF!=4,"24-25/2","Hata12")))),
)))))))))))),
IF(BB151="T",
IF(#REF!+BJ151=2012,
IF(#REF!=1,"12-13/1",
IF(#REF!=2,"12-13/2",
IF(#REF!=3,"12-13/3",
IF(#REF!=4,"13-14/1",
IF(#REF!=5,"13-14/2",
IF(#REF!=6,"13-14/3","Hata1")))))),
IF(#REF!+BJ151=2013,
IF(#REF!=1,"13-14/1",
IF(#REF!=2,"13-14/2",
IF(#REF!=3,"13-14/3",
IF(#REF!=4,"14-15/1",
IF(#REF!=5,"14-15/2",
IF(#REF!=6,"14-15/3","Hata2")))))),
IF(#REF!+BJ151=2014,
IF(#REF!=1,"14-15/1",
IF(#REF!=2,"14-15/2",
IF(#REF!=3,"14-15/3",
IF(#REF!=4,"15-16/1",
IF(#REF!=5,"15-16/2",
IF(#REF!=6,"15-16/3","Hata3")))))),
IF(AND(#REF!+#REF!&gt;2014,#REF!+#REF!&lt;2015,BJ151=1),
IF(#REF!=0.1,"14-15/0.1",
IF(#REF!=0.2,"14-15/0.2",
IF(#REF!=0.3,"14-15/0.3","Hata4"))),
IF(#REF!+BJ151=2015,
IF(#REF!=1,"15-16/1",
IF(#REF!=2,"15-16/2",
IF(#REF!=3,"15-16/3",
IF(#REF!=4,"16-17/1",
IF(#REF!=5,"16-17/2",
IF(#REF!=6,"16-17/3","Hata5")))))),
IF(#REF!+BJ151=2016,
IF(#REF!=1,"16-17/1",
IF(#REF!=2,"16-17/2",
IF(#REF!=3,"16-17/3",
IF(#REF!=4,"17-18/1",
IF(#REF!=5,"17-18/2",
IF(#REF!=6,"17-18/3","Hata6")))))),
IF(#REF!+BJ151=2017,
IF(#REF!=1,"17-18/1",
IF(#REF!=2,"17-18/2",
IF(#REF!=3,"17-18/3",
IF(#REF!=4,"18-19/1",
IF(#REF!=5,"18-19/2",
IF(#REF!=6,"18-19/3","Hata7")))))),
IF(#REF!+BJ151=2018,
IF(#REF!=1,"18-19/1",
IF(#REF!=2,"18-19/2",
IF(#REF!=3,"18-19/3",
IF(#REF!=4,"19-20/1",
IF(#REF!=5," 19-20/2",
IF(#REF!=6,"19-20/3","Hata8")))))),
IF(#REF!+BJ151=2019,
IF(#REF!=1,"19-20/1",
IF(#REF!=2,"19-20/2",
IF(#REF!=3,"19-20/3",
IF(#REF!=4,"20-21/1",
IF(#REF!=5,"20-21/2",
IF(#REF!=6,"20-21/3","Hata9")))))),
IF(#REF!+BJ151=2020,
IF(#REF!=1,"20-21/1",
IF(#REF!=2,"20-21/2",
IF(#REF!=3,"20-21/3",
IF(#REF!=4,"21-22/1",
IF(#REF!=5,"21-22/2",
IF(#REF!=6,"21-22/3","Hata10")))))),
IF(#REF!+BJ151=2021,
IF(#REF!=1,"21-22/1",
IF(#REF!=2,"21-22/2",
IF(#REF!=3,"21-22/3",
IF(#REF!=4,"22-23/1",
IF(#REF!=5,"22-23/2",
IF(#REF!=6,"22-23/3","Hata11")))))),
IF(#REF!+BJ151=2022,
IF(#REF!=1,"22-23/1",
IF(#REF!=2,"22-23/2",
IF(#REF!=3,"22-23/3",
IF(#REF!=4,"23-24/1",
IF(#REF!=5,"23-24/2",
IF(#REF!=6,"23-24/3","Hata12")))))),
IF(#REF!+BJ151=2023,
IF(#REF!=1,"23-24/1",
IF(#REF!=2,"23-24/2",
IF(#REF!=3,"23-24/3",
IF(#REF!=4,"24-25/1",
IF(#REF!=5,"24-25/2",
IF(#REF!=6,"24-25/3","Hata13")))))),
))))))))))))))
)</f>
        <v>#REF!</v>
      </c>
      <c r="G151" s="15"/>
      <c r="H151" s="14" t="s">
        <v>301</v>
      </c>
      <c r="I151" s="14">
        <v>206093</v>
      </c>
      <c r="J151" s="14" t="s">
        <v>271</v>
      </c>
      <c r="S151" s="16">
        <v>4</v>
      </c>
      <c r="T151" s="14">
        <f>VLOOKUP($S151,[1]sistem!$I$3:$L$10,2,FALSE)</f>
        <v>0</v>
      </c>
      <c r="U151" s="14">
        <f>VLOOKUP($S151,[1]sistem!$I$3:$L$10,3,FALSE)</f>
        <v>1</v>
      </c>
      <c r="V151" s="14">
        <f>VLOOKUP($S151,[1]sistem!$I$3:$L$10,4,FALSE)</f>
        <v>1</v>
      </c>
      <c r="W151" s="14" t="e">
        <f>VLOOKUP($BB151,[1]sistem!$I$13:$L$14,2,FALSE)*#REF!</f>
        <v>#REF!</v>
      </c>
      <c r="X151" s="14" t="e">
        <f>VLOOKUP($BB151,[1]sistem!$I$13:$L$14,3,FALSE)*#REF!</f>
        <v>#REF!</v>
      </c>
      <c r="Y151" s="14" t="e">
        <f>VLOOKUP($BB151,[1]sistem!$I$13:$L$14,4,FALSE)*#REF!</f>
        <v>#REF!</v>
      </c>
      <c r="Z151" s="14" t="e">
        <f t="shared" si="28"/>
        <v>#REF!</v>
      </c>
      <c r="AA151" s="14" t="e">
        <f t="shared" si="28"/>
        <v>#REF!</v>
      </c>
      <c r="AB151" s="14" t="e">
        <f t="shared" si="28"/>
        <v>#REF!</v>
      </c>
      <c r="AC151" s="14" t="e">
        <f t="shared" si="29"/>
        <v>#REF!</v>
      </c>
      <c r="AD151" s="14">
        <f>VLOOKUP(BB151,[1]sistem!$I$18:$J$19,2,FALSE)</f>
        <v>14</v>
      </c>
      <c r="AE151" s="14">
        <v>0.25</v>
      </c>
      <c r="AF151" s="14">
        <f>VLOOKUP($S151,[1]sistem!$I$3:$M$10,5,FALSE)</f>
        <v>1</v>
      </c>
      <c r="AG151" s="14">
        <v>4</v>
      </c>
      <c r="AI151" s="14">
        <f>AG151*AM151</f>
        <v>56</v>
      </c>
      <c r="AJ151" s="14">
        <f>VLOOKUP($S151,[1]sistem!$I$3:$N$10,6,FALSE)</f>
        <v>2</v>
      </c>
      <c r="AK151" s="14">
        <v>2</v>
      </c>
      <c r="AL151" s="14">
        <f t="shared" si="30"/>
        <v>4</v>
      </c>
      <c r="AM151" s="14">
        <f>VLOOKUP($BB151,[1]sistem!$I$18:$K$19,3,FALSE)</f>
        <v>14</v>
      </c>
      <c r="AN151" s="14" t="e">
        <f>AM151*#REF!</f>
        <v>#REF!</v>
      </c>
      <c r="AO151" s="14" t="e">
        <f t="shared" si="31"/>
        <v>#REF!</v>
      </c>
      <c r="AP151" s="14">
        <f>IF(AP160="s",25,25)</f>
        <v>25</v>
      </c>
      <c r="AQ151" s="14" t="e">
        <f t="shared" si="32"/>
        <v>#REF!</v>
      </c>
      <c r="AR151" s="14" t="e">
        <f>ROUND(AQ151-#REF!,0)</f>
        <v>#REF!</v>
      </c>
      <c r="AS151" s="14">
        <f>IF(BB151="s",IF(S151=0,0,
IF(S151=1,#REF!*4*4,
IF(S151=2,0,
IF(S151=3,#REF!*4*2,
IF(S151=4,0,
IF(S151=5,0,
IF(S151=6,0,
IF(S151=7,0)))))))),
IF(BB151="t",
IF(S151=0,0,
IF(S151=1,#REF!*4*4*0.8,
IF(S151=2,0,
IF(S151=3,#REF!*4*2*0.8,
IF(S151=4,0,
IF(S151=5,0,
IF(S151=6,0,
IF(S151=7,0))))))))))</f>
        <v>0</v>
      </c>
      <c r="AT151" s="14" t="e">
        <f>IF(BB151="s",
IF(S151=0,0,
IF(S151=1,0,
IF(S151=2,#REF!*4*2,
IF(S151=3,#REF!*4,
IF(S151=4,#REF!*4,
IF(S151=5,0,
IF(S151=6,0,
IF(S151=7,#REF!*4)))))))),
IF(BB151="t",
IF(S151=0,0,
IF(S151=1,0,
IF(S151=2,#REF!*4*2*0.8,
IF(S151=3,#REF!*4*0.8,
IF(S151=4,#REF!*4*0.8,
IF(S151=5,0,
IF(S151=6,0,
IF(S151=7,#REF!*4))))))))))</f>
        <v>#REF!</v>
      </c>
      <c r="AU151" s="14" t="e">
        <f>IF(BB151="s",
IF(S151=0,0,
IF(S151=1,#REF!*2,
IF(S151=2,#REF!*2,
IF(S151=3,#REF!*2,
IF(S151=4,#REF!*2,
IF(S151=5,#REF!*2,
IF(S151=6,#REF!*2,
IF(S151=7,#REF!*2)))))))),
IF(BB151="t",
IF(S151=0,#REF!*2*0.8,
IF(S151=1,#REF!*2*0.8,
IF(S151=2,#REF!*2*0.8,
IF(S151=3,#REF!*2*0.8,
IF(S151=4,#REF!*2*0.8,
IF(S151=5,#REF!*2*0.8,
IF(S151=6,#REF!*1*0.8,
IF(S151=7,#REF!*2))))))))))</f>
        <v>#REF!</v>
      </c>
      <c r="AV151" s="14" t="e">
        <f t="shared" si="33"/>
        <v>#REF!</v>
      </c>
      <c r="AW151" s="14" t="e">
        <f>IF(BB151="s",
IF(S151=0,0,
IF(S151=1,(14-2)*(#REF!+#REF!)/4*4,
IF(S151=2,(14-2)*(#REF!+#REF!)/4*2,
IF(S151=3,(14-2)*(#REF!+#REF!)/4*3,
IF(S151=4,(14-2)*(#REF!+#REF!)/4,
IF(S151=5,(14-2)*#REF!/4,
IF(S151=6,0,
IF(S151=7,(14)*#REF!)))))))),
IF(BB151="t",
IF(S151=0,0,
IF(S151=1,(11-2)*(#REF!+#REF!)/4*4,
IF(S151=2,(11-2)*(#REF!+#REF!)/4*2,
IF(S151=3,(11-2)*(#REF!+#REF!)/4*3,
IF(S151=4,(11-2)*(#REF!+#REF!)/4,
IF(S151=5,(11-2)*#REF!/4,
IF(S151=6,0,
IF(S151=7,(11)*#REF!))))))))))</f>
        <v>#REF!</v>
      </c>
      <c r="AX151" s="14" t="e">
        <f t="shared" si="34"/>
        <v>#REF!</v>
      </c>
      <c r="AY151" s="14">
        <f t="shared" si="35"/>
        <v>8</v>
      </c>
      <c r="AZ151" s="14">
        <f t="shared" si="36"/>
        <v>4</v>
      </c>
      <c r="BA151" s="14" t="e">
        <f t="shared" si="37"/>
        <v>#REF!</v>
      </c>
      <c r="BB151" s="14" t="s">
        <v>87</v>
      </c>
      <c r="BC151" s="14" t="e">
        <f>IF(BI151="A",0,IF(BB151="s",14*#REF!,IF(BB151="T",11*#REF!,"HATA")))</f>
        <v>#REF!</v>
      </c>
      <c r="BD151" s="14" t="e">
        <f t="shared" si="38"/>
        <v>#REF!</v>
      </c>
      <c r="BE151" s="14" t="e">
        <f t="shared" si="39"/>
        <v>#REF!</v>
      </c>
      <c r="BF151" s="14" t="e">
        <f>IF(BE151-#REF!=0,"DOĞRU","YANLIŞ")</f>
        <v>#REF!</v>
      </c>
      <c r="BG151" s="14" t="e">
        <f>#REF!-BE151</f>
        <v>#REF!</v>
      </c>
      <c r="BH151" s="14">
        <v>0</v>
      </c>
      <c r="BJ151" s="14">
        <v>0</v>
      </c>
      <c r="BL151" s="14">
        <v>4</v>
      </c>
      <c r="BN151" s="5" t="e">
        <f>#REF!*14</f>
        <v>#REF!</v>
      </c>
      <c r="BO151" s="6"/>
      <c r="BP151" s="7"/>
      <c r="BQ151" s="8"/>
      <c r="BR151" s="8"/>
      <c r="BS151" s="8"/>
      <c r="BT151" s="8"/>
      <c r="BU151" s="8"/>
      <c r="BV151" s="9"/>
      <c r="BW151" s="10"/>
      <c r="BX151" s="11"/>
      <c r="CE151" s="8"/>
      <c r="CF151" s="17"/>
      <c r="CG151" s="17"/>
      <c r="CH151" s="17"/>
      <c r="CI151" s="17"/>
    </row>
    <row r="152" spans="1:87" hidden="1" x14ac:dyDescent="0.25">
      <c r="A152" s="14" t="s">
        <v>138</v>
      </c>
      <c r="B152" s="14" t="s">
        <v>139</v>
      </c>
      <c r="C152" s="14" t="s">
        <v>139</v>
      </c>
      <c r="D152" s="15" t="s">
        <v>84</v>
      </c>
      <c r="E152" s="15">
        <v>3</v>
      </c>
      <c r="F152" s="15" t="e">
        <f>IF(BB152="S",
IF(#REF!+BJ152=2012,
IF(#REF!=1,"12-13/1",
IF(#REF!=2,"12-13/2",
IF(#REF!=3,"13-14/1",
IF(#REF!=4,"13-14/2","Hata1")))),
IF(#REF!+BJ152=2013,
IF(#REF!=1,"13-14/1",
IF(#REF!=2,"13-14/2",
IF(#REF!=3,"14-15/1",
IF(#REF!=4,"14-15/2","Hata2")))),
IF(#REF!+BJ152=2014,
IF(#REF!=1,"14-15/1",
IF(#REF!=2,"14-15/2",
IF(#REF!=3,"15-16/1",
IF(#REF!=4,"15-16/2","Hata3")))),
IF(#REF!+BJ152=2015,
IF(#REF!=1,"15-16/1",
IF(#REF!=2,"15-16/2",
IF(#REF!=3,"16-17/1",
IF(#REF!=4,"16-17/2","Hata4")))),
IF(#REF!+BJ152=2016,
IF(#REF!=1,"16-17/1",
IF(#REF!=2,"16-17/2",
IF(#REF!=3,"17-18/1",
IF(#REF!=4,"17-18/2","Hata5")))),
IF(#REF!+BJ152=2017,
IF(#REF!=1,"17-18/1",
IF(#REF!=2,"17-18/2",
IF(#REF!=3,"18-19/1",
IF(#REF!=4,"18-19/2","Hata6")))),
IF(#REF!+BJ152=2018,
IF(#REF!=1,"18-19/1",
IF(#REF!=2,"18-19/2",
IF(#REF!=3,"19-20/1",
IF(#REF!=4,"19-20/2","Hata7")))),
IF(#REF!+BJ152=2019,
IF(#REF!=1,"19-20/1",
IF(#REF!=2,"19-20/2",
IF(#REF!=3,"20-21/1",
IF(#REF!=4,"20-21/2","Hata8")))),
IF(#REF!+BJ152=2020,
IF(#REF!=1,"20-21/1",
IF(#REF!=2,"20-21/2",
IF(#REF!=3,"21-22/1",
IF(#REF!=4,"21-22/2","Hata9")))),
IF(#REF!+BJ152=2021,
IF(#REF!=1,"21-22/1",
IF(#REF!=2,"21-22/2",
IF(#REF!=3,"22-23/1",
IF(#REF!=4,"22-23/2","Hata10")))),
IF(#REF!+BJ152=2022,
IF(#REF!=1,"22-23/1",
IF(#REF!=2,"22-23/2",
IF(#REF!=3,"23-24/1",
IF(#REF!=4,"23-24/2","Hata11")))),
IF(#REF!+BJ152=2023,
IF(#REF!=1,"23-24/1",
IF(#REF!=2,"23-24/2",
IF(#REF!=3,"24-25/1",
IF(#REF!=4,"24-25/2","Hata12")))),
)))))))))))),
IF(BB152="T",
IF(#REF!+BJ152=2012,
IF(#REF!=1,"12-13/1",
IF(#REF!=2,"12-13/2",
IF(#REF!=3,"12-13/3",
IF(#REF!=4,"13-14/1",
IF(#REF!=5,"13-14/2",
IF(#REF!=6,"13-14/3","Hata1")))))),
IF(#REF!+BJ152=2013,
IF(#REF!=1,"13-14/1",
IF(#REF!=2,"13-14/2",
IF(#REF!=3,"13-14/3",
IF(#REF!=4,"14-15/1",
IF(#REF!=5,"14-15/2",
IF(#REF!=6,"14-15/3","Hata2")))))),
IF(#REF!+BJ152=2014,
IF(#REF!=1,"14-15/1",
IF(#REF!=2,"14-15/2",
IF(#REF!=3,"14-15/3",
IF(#REF!=4,"15-16/1",
IF(#REF!=5,"15-16/2",
IF(#REF!=6,"15-16/3","Hata3")))))),
IF(AND(#REF!+#REF!&gt;2014,#REF!+#REF!&lt;2015,BJ152=1),
IF(#REF!=0.1,"14-15/0.1",
IF(#REF!=0.2,"14-15/0.2",
IF(#REF!=0.3,"14-15/0.3","Hata4"))),
IF(#REF!+BJ152=2015,
IF(#REF!=1,"15-16/1",
IF(#REF!=2,"15-16/2",
IF(#REF!=3,"15-16/3",
IF(#REF!=4,"16-17/1",
IF(#REF!=5,"16-17/2",
IF(#REF!=6,"16-17/3","Hata5")))))),
IF(#REF!+BJ152=2016,
IF(#REF!=1,"16-17/1",
IF(#REF!=2,"16-17/2",
IF(#REF!=3,"16-17/3",
IF(#REF!=4,"17-18/1",
IF(#REF!=5,"17-18/2",
IF(#REF!=6,"17-18/3","Hata6")))))),
IF(#REF!+BJ152=2017,
IF(#REF!=1,"17-18/1",
IF(#REF!=2,"17-18/2",
IF(#REF!=3,"17-18/3",
IF(#REF!=4,"18-19/1",
IF(#REF!=5,"18-19/2",
IF(#REF!=6,"18-19/3","Hata7")))))),
IF(#REF!+BJ152=2018,
IF(#REF!=1,"18-19/1",
IF(#REF!=2,"18-19/2",
IF(#REF!=3,"18-19/3",
IF(#REF!=4,"19-20/1",
IF(#REF!=5," 19-20/2",
IF(#REF!=6,"19-20/3","Hata8")))))),
IF(#REF!+BJ152=2019,
IF(#REF!=1,"19-20/1",
IF(#REF!=2,"19-20/2",
IF(#REF!=3,"19-20/3",
IF(#REF!=4,"20-21/1",
IF(#REF!=5,"20-21/2",
IF(#REF!=6,"20-21/3","Hata9")))))),
IF(#REF!+BJ152=2020,
IF(#REF!=1,"20-21/1",
IF(#REF!=2,"20-21/2",
IF(#REF!=3,"20-21/3",
IF(#REF!=4,"21-22/1",
IF(#REF!=5,"21-22/2",
IF(#REF!=6,"21-22/3","Hata10")))))),
IF(#REF!+BJ152=2021,
IF(#REF!=1,"21-22/1",
IF(#REF!=2,"21-22/2",
IF(#REF!=3,"21-22/3",
IF(#REF!=4,"22-23/1",
IF(#REF!=5,"22-23/2",
IF(#REF!=6,"22-23/3","Hata11")))))),
IF(#REF!+BJ152=2022,
IF(#REF!=1,"22-23/1",
IF(#REF!=2,"22-23/2",
IF(#REF!=3,"22-23/3",
IF(#REF!=4,"23-24/1",
IF(#REF!=5,"23-24/2",
IF(#REF!=6,"23-24/3","Hata12")))))),
IF(#REF!+BJ152=2023,
IF(#REF!=1,"23-24/1",
IF(#REF!=2,"23-24/2",
IF(#REF!=3,"23-24/3",
IF(#REF!=4,"24-25/1",
IF(#REF!=5,"24-25/2",
IF(#REF!=6,"24-25/3","Hata13")))))),
))))))))))))))
)</f>
        <v>#REF!</v>
      </c>
      <c r="G152" s="15"/>
      <c r="H152" s="14" t="s">
        <v>301</v>
      </c>
      <c r="I152" s="14">
        <v>206093</v>
      </c>
      <c r="J152" s="14" t="s">
        <v>271</v>
      </c>
      <c r="Q152" s="14" t="s">
        <v>140</v>
      </c>
      <c r="R152" s="14" t="s">
        <v>140</v>
      </c>
      <c r="S152" s="16">
        <v>7</v>
      </c>
      <c r="T152" s="14">
        <f>VLOOKUP($S152,[1]sistem!$I$3:$L$10,2,FALSE)</f>
        <v>0</v>
      </c>
      <c r="U152" s="14">
        <f>VLOOKUP($S152,[1]sistem!$I$3:$L$10,3,FALSE)</f>
        <v>1</v>
      </c>
      <c r="V152" s="14">
        <f>VLOOKUP($S152,[1]sistem!$I$3:$L$10,4,FALSE)</f>
        <v>1</v>
      </c>
      <c r="W152" s="14" t="e">
        <f>VLOOKUP($BB152,[1]sistem!$I$13:$L$14,2,FALSE)*#REF!</f>
        <v>#REF!</v>
      </c>
      <c r="X152" s="14" t="e">
        <f>VLOOKUP($BB152,[1]sistem!$I$13:$L$14,3,FALSE)*#REF!</f>
        <v>#REF!</v>
      </c>
      <c r="Y152" s="14" t="e">
        <f>VLOOKUP($BB152,[1]sistem!$I$13:$L$14,4,FALSE)*#REF!</f>
        <v>#REF!</v>
      </c>
      <c r="Z152" s="14" t="e">
        <f t="shared" si="28"/>
        <v>#REF!</v>
      </c>
      <c r="AA152" s="14" t="e">
        <f t="shared" si="28"/>
        <v>#REF!</v>
      </c>
      <c r="AB152" s="14" t="e">
        <f t="shared" si="28"/>
        <v>#REF!</v>
      </c>
      <c r="AC152" s="14" t="e">
        <f t="shared" si="29"/>
        <v>#REF!</v>
      </c>
      <c r="AD152" s="14">
        <f>VLOOKUP(BB152,[1]sistem!$I$18:$J$19,2,FALSE)</f>
        <v>14</v>
      </c>
      <c r="AE152" s="14">
        <v>0.25</v>
      </c>
      <c r="AF152" s="14">
        <f>VLOOKUP($S152,[1]sistem!$I$3:$M$10,5,FALSE)</f>
        <v>1</v>
      </c>
      <c r="AG152" s="14">
        <v>4</v>
      </c>
      <c r="AI152" s="14">
        <f>AG152*AM152</f>
        <v>56</v>
      </c>
      <c r="AJ152" s="14">
        <f>VLOOKUP($S152,[1]sistem!$I$3:$N$10,6,FALSE)</f>
        <v>2</v>
      </c>
      <c r="AK152" s="14">
        <v>2</v>
      </c>
      <c r="AL152" s="14">
        <f t="shared" si="30"/>
        <v>4</v>
      </c>
      <c r="AM152" s="14">
        <f>VLOOKUP($BB152,[1]sistem!$I$18:$K$19,3,FALSE)</f>
        <v>14</v>
      </c>
      <c r="AN152" s="14" t="e">
        <f>AM152*#REF!</f>
        <v>#REF!</v>
      </c>
      <c r="AO152" s="14" t="e">
        <f t="shared" si="31"/>
        <v>#REF!</v>
      </c>
      <c r="AP152" s="14">
        <f>IF(AP161="s",25,25)</f>
        <v>25</v>
      </c>
      <c r="AQ152" s="14" t="e">
        <f t="shared" si="32"/>
        <v>#REF!</v>
      </c>
      <c r="AR152" s="14" t="e">
        <f>ROUND(AQ152-#REF!,0)</f>
        <v>#REF!</v>
      </c>
      <c r="AS152" s="14">
        <f>IF(BB152="s",IF(S152=0,0,
IF(S152=1,#REF!*4*4,
IF(S152=2,0,
IF(S152=3,#REF!*4*2,
IF(S152=4,0,
IF(S152=5,0,
IF(S152=6,0,
IF(S152=7,0)))))))),
IF(BB152="t",
IF(S152=0,0,
IF(S152=1,#REF!*4*4*0.8,
IF(S152=2,0,
IF(S152=3,#REF!*4*2*0.8,
IF(S152=4,0,
IF(S152=5,0,
IF(S152=6,0,
IF(S152=7,0))))))))))</f>
        <v>0</v>
      </c>
      <c r="AT152" s="14" t="e">
        <f>IF(BB152="s",
IF(S152=0,0,
IF(S152=1,0,
IF(S152=2,#REF!*4*2,
IF(S152=3,#REF!*4,
IF(S152=4,#REF!*4,
IF(S152=5,0,
IF(S152=6,0,
IF(S152=7,#REF!*4)))))))),
IF(BB152="t",
IF(S152=0,0,
IF(S152=1,0,
IF(S152=2,#REF!*4*2*0.8,
IF(S152=3,#REF!*4*0.8,
IF(S152=4,#REF!*4*0.8,
IF(S152=5,0,
IF(S152=6,0,
IF(S152=7,#REF!*4))))))))))</f>
        <v>#REF!</v>
      </c>
      <c r="AU152" s="14" t="e">
        <f>IF(BB152="s",
IF(S152=0,0,
IF(S152=1,#REF!*2,
IF(S152=2,#REF!*2,
IF(S152=3,#REF!*2,
IF(S152=4,#REF!*2,
IF(S152=5,#REF!*2,
IF(S152=6,#REF!*2,
IF(S152=7,#REF!*2)))))))),
IF(BB152="t",
IF(S152=0,#REF!*2*0.8,
IF(S152=1,#REF!*2*0.8,
IF(S152=2,#REF!*2*0.8,
IF(S152=3,#REF!*2*0.8,
IF(S152=4,#REF!*2*0.8,
IF(S152=5,#REF!*2*0.8,
IF(S152=6,#REF!*1*0.8,
IF(S152=7,#REF!*2))))))))))</f>
        <v>#REF!</v>
      </c>
      <c r="AV152" s="14" t="e">
        <f t="shared" si="33"/>
        <v>#REF!</v>
      </c>
      <c r="AW152" s="14" t="e">
        <f>IF(BB152="s",
IF(S152=0,0,
IF(S152=1,(14-2)*(#REF!+#REF!)/4*4,
IF(S152=2,(14-2)*(#REF!+#REF!)/4*2,
IF(S152=3,(14-2)*(#REF!+#REF!)/4*3,
IF(S152=4,(14-2)*(#REF!+#REF!)/4,
IF(S152=5,(14-2)*#REF!/4,
IF(S152=6,0,
IF(S152=7,(14)*#REF!)))))))),
IF(BB152="t",
IF(S152=0,0,
IF(S152=1,(11-2)*(#REF!+#REF!)/4*4,
IF(S152=2,(11-2)*(#REF!+#REF!)/4*2,
IF(S152=3,(11-2)*(#REF!+#REF!)/4*3,
IF(S152=4,(11-2)*(#REF!+#REF!)/4,
IF(S152=5,(11-2)*#REF!/4,
IF(S152=6,0,
IF(S152=7,(11)*#REF!))))))))))</f>
        <v>#REF!</v>
      </c>
      <c r="AX152" s="14" t="e">
        <f t="shared" si="34"/>
        <v>#REF!</v>
      </c>
      <c r="AY152" s="14">
        <f t="shared" si="35"/>
        <v>8</v>
      </c>
      <c r="AZ152" s="14">
        <f t="shared" si="36"/>
        <v>4</v>
      </c>
      <c r="BA152" s="14" t="e">
        <f t="shared" si="37"/>
        <v>#REF!</v>
      </c>
      <c r="BB152" s="14" t="s">
        <v>87</v>
      </c>
      <c r="BC152" s="14" t="e">
        <f>IF(BI152="A",0,IF(BB152="s",14*#REF!,IF(BB152="T",11*#REF!,"HATA")))</f>
        <v>#REF!</v>
      </c>
      <c r="BD152" s="14" t="e">
        <f t="shared" si="38"/>
        <v>#REF!</v>
      </c>
      <c r="BE152" s="14" t="e">
        <f t="shared" si="39"/>
        <v>#REF!</v>
      </c>
      <c r="BF152" s="14" t="e">
        <f>IF(BE152-#REF!=0,"DOĞRU","YANLIŞ")</f>
        <v>#REF!</v>
      </c>
      <c r="BG152" s="14" t="e">
        <f>#REF!-BE152</f>
        <v>#REF!</v>
      </c>
      <c r="BH152" s="14">
        <v>0</v>
      </c>
      <c r="BJ152" s="14">
        <v>0</v>
      </c>
      <c r="BL152" s="14">
        <v>7</v>
      </c>
      <c r="BN152" s="5" t="e">
        <f>#REF!*14</f>
        <v>#REF!</v>
      </c>
      <c r="BO152" s="6"/>
      <c r="BP152" s="7"/>
      <c r="BQ152" s="8"/>
      <c r="BR152" s="8"/>
      <c r="BS152" s="8"/>
      <c r="BT152" s="8"/>
      <c r="BU152" s="8"/>
      <c r="BV152" s="9"/>
      <c r="BW152" s="10"/>
      <c r="BX152" s="11"/>
      <c r="CE152" s="8"/>
      <c r="CF152" s="17"/>
      <c r="CG152" s="17"/>
      <c r="CH152" s="17"/>
      <c r="CI152" s="17"/>
    </row>
    <row r="153" spans="1:87" hidden="1" x14ac:dyDescent="0.25">
      <c r="A153" s="14" t="s">
        <v>290</v>
      </c>
      <c r="B153" s="14" t="s">
        <v>291</v>
      </c>
      <c r="C153" s="14" t="s">
        <v>291</v>
      </c>
      <c r="D153" s="15" t="s">
        <v>84</v>
      </c>
      <c r="E153" s="15">
        <v>1</v>
      </c>
      <c r="F153" s="15" t="e">
        <f>IF(BB153="S",
IF(#REF!+BJ153=2012,
IF(#REF!=1,"12-13/1",
IF(#REF!=2,"12-13/2",
IF(#REF!=3,"13-14/1",
IF(#REF!=4,"13-14/2","Hata1")))),
IF(#REF!+BJ153=2013,
IF(#REF!=1,"13-14/1",
IF(#REF!=2,"13-14/2",
IF(#REF!=3,"14-15/1",
IF(#REF!=4,"14-15/2","Hata2")))),
IF(#REF!+BJ153=2014,
IF(#REF!=1,"14-15/1",
IF(#REF!=2,"14-15/2",
IF(#REF!=3,"15-16/1",
IF(#REF!=4,"15-16/2","Hata3")))),
IF(#REF!+BJ153=2015,
IF(#REF!=1,"15-16/1",
IF(#REF!=2,"15-16/2",
IF(#REF!=3,"16-17/1",
IF(#REF!=4,"16-17/2","Hata4")))),
IF(#REF!+BJ153=2016,
IF(#REF!=1,"16-17/1",
IF(#REF!=2,"16-17/2",
IF(#REF!=3,"17-18/1",
IF(#REF!=4,"17-18/2","Hata5")))),
IF(#REF!+BJ153=2017,
IF(#REF!=1,"17-18/1",
IF(#REF!=2,"17-18/2",
IF(#REF!=3,"18-19/1",
IF(#REF!=4,"18-19/2","Hata6")))),
IF(#REF!+BJ153=2018,
IF(#REF!=1,"18-19/1",
IF(#REF!=2,"18-19/2",
IF(#REF!=3,"19-20/1",
IF(#REF!=4,"19-20/2","Hata7")))),
IF(#REF!+BJ153=2019,
IF(#REF!=1,"19-20/1",
IF(#REF!=2,"19-20/2",
IF(#REF!=3,"20-21/1",
IF(#REF!=4,"20-21/2","Hata8")))),
IF(#REF!+BJ153=2020,
IF(#REF!=1,"20-21/1",
IF(#REF!=2,"20-21/2",
IF(#REF!=3,"21-22/1",
IF(#REF!=4,"21-22/2","Hata9")))),
IF(#REF!+BJ153=2021,
IF(#REF!=1,"21-22/1",
IF(#REF!=2,"21-22/2",
IF(#REF!=3,"22-23/1",
IF(#REF!=4,"22-23/2","Hata10")))),
IF(#REF!+BJ153=2022,
IF(#REF!=1,"22-23/1",
IF(#REF!=2,"22-23/2",
IF(#REF!=3,"23-24/1",
IF(#REF!=4,"23-24/2","Hata11")))),
IF(#REF!+BJ153=2023,
IF(#REF!=1,"23-24/1",
IF(#REF!=2,"23-24/2",
IF(#REF!=3,"24-25/1",
IF(#REF!=4,"24-25/2","Hata12")))),
)))))))))))),
IF(BB153="T",
IF(#REF!+BJ153=2012,
IF(#REF!=1,"12-13/1",
IF(#REF!=2,"12-13/2",
IF(#REF!=3,"12-13/3",
IF(#REF!=4,"13-14/1",
IF(#REF!=5,"13-14/2",
IF(#REF!=6,"13-14/3","Hata1")))))),
IF(#REF!+BJ153=2013,
IF(#REF!=1,"13-14/1",
IF(#REF!=2,"13-14/2",
IF(#REF!=3,"13-14/3",
IF(#REF!=4,"14-15/1",
IF(#REF!=5,"14-15/2",
IF(#REF!=6,"14-15/3","Hata2")))))),
IF(#REF!+BJ153=2014,
IF(#REF!=1,"14-15/1",
IF(#REF!=2,"14-15/2",
IF(#REF!=3,"14-15/3",
IF(#REF!=4,"15-16/1",
IF(#REF!=5,"15-16/2",
IF(#REF!=6,"15-16/3","Hata3")))))),
IF(AND(#REF!+#REF!&gt;2014,#REF!+#REF!&lt;2015,BJ153=1),
IF(#REF!=0.1,"14-15/0.1",
IF(#REF!=0.2,"14-15/0.2",
IF(#REF!=0.3,"14-15/0.3","Hata4"))),
IF(#REF!+BJ153=2015,
IF(#REF!=1,"15-16/1",
IF(#REF!=2,"15-16/2",
IF(#REF!=3,"15-16/3",
IF(#REF!=4,"16-17/1",
IF(#REF!=5,"16-17/2",
IF(#REF!=6,"16-17/3","Hata5")))))),
IF(#REF!+BJ153=2016,
IF(#REF!=1,"16-17/1",
IF(#REF!=2,"16-17/2",
IF(#REF!=3,"16-17/3",
IF(#REF!=4,"17-18/1",
IF(#REF!=5,"17-18/2",
IF(#REF!=6,"17-18/3","Hata6")))))),
IF(#REF!+BJ153=2017,
IF(#REF!=1,"17-18/1",
IF(#REF!=2,"17-18/2",
IF(#REF!=3,"17-18/3",
IF(#REF!=4,"18-19/1",
IF(#REF!=5,"18-19/2",
IF(#REF!=6,"18-19/3","Hata7")))))),
IF(#REF!+BJ153=2018,
IF(#REF!=1,"18-19/1",
IF(#REF!=2,"18-19/2",
IF(#REF!=3,"18-19/3",
IF(#REF!=4,"19-20/1",
IF(#REF!=5," 19-20/2",
IF(#REF!=6,"19-20/3","Hata8")))))),
IF(#REF!+BJ153=2019,
IF(#REF!=1,"19-20/1",
IF(#REF!=2,"19-20/2",
IF(#REF!=3,"19-20/3",
IF(#REF!=4,"20-21/1",
IF(#REF!=5,"20-21/2",
IF(#REF!=6,"20-21/3","Hata9")))))),
IF(#REF!+BJ153=2020,
IF(#REF!=1,"20-21/1",
IF(#REF!=2,"20-21/2",
IF(#REF!=3,"20-21/3",
IF(#REF!=4,"21-22/1",
IF(#REF!=5,"21-22/2",
IF(#REF!=6,"21-22/3","Hata10")))))),
IF(#REF!+BJ153=2021,
IF(#REF!=1,"21-22/1",
IF(#REF!=2,"21-22/2",
IF(#REF!=3,"21-22/3",
IF(#REF!=4,"22-23/1",
IF(#REF!=5,"22-23/2",
IF(#REF!=6,"22-23/3","Hata11")))))),
IF(#REF!+BJ153=2022,
IF(#REF!=1,"22-23/1",
IF(#REF!=2,"22-23/2",
IF(#REF!=3,"22-23/3",
IF(#REF!=4,"23-24/1",
IF(#REF!=5,"23-24/2",
IF(#REF!=6,"23-24/3","Hata12")))))),
IF(#REF!+BJ153=2023,
IF(#REF!=1,"23-24/1",
IF(#REF!=2,"23-24/2",
IF(#REF!=3,"23-24/3",
IF(#REF!=4,"24-25/1",
IF(#REF!=5,"24-25/2",
IF(#REF!=6,"24-25/3","Hata13")))))),
))))))))))))))
)</f>
        <v>#REF!</v>
      </c>
      <c r="G153" s="15">
        <v>0</v>
      </c>
      <c r="H153" s="14" t="s">
        <v>301</v>
      </c>
      <c r="I153" s="14">
        <v>206093</v>
      </c>
      <c r="J153" s="14" t="s">
        <v>271</v>
      </c>
      <c r="L153" s="14">
        <v>3700</v>
      </c>
      <c r="Q153" s="14" t="s">
        <v>292</v>
      </c>
      <c r="R153" s="14" t="s">
        <v>292</v>
      </c>
      <c r="S153" s="16">
        <v>4</v>
      </c>
      <c r="T153" s="14">
        <f>VLOOKUP($S153,[1]sistem!$I$3:$L$10,2,FALSE)</f>
        <v>0</v>
      </c>
      <c r="U153" s="14">
        <f>VLOOKUP($S153,[1]sistem!$I$3:$L$10,3,FALSE)</f>
        <v>1</v>
      </c>
      <c r="V153" s="14">
        <f>VLOOKUP($S153,[1]sistem!$I$3:$L$10,4,FALSE)</f>
        <v>1</v>
      </c>
      <c r="W153" s="14" t="e">
        <f>VLOOKUP($BB153,[1]sistem!$I$13:$L$14,2,FALSE)*#REF!</f>
        <v>#REF!</v>
      </c>
      <c r="X153" s="14" t="e">
        <f>VLOOKUP($BB153,[1]sistem!$I$13:$L$14,3,FALSE)*#REF!</f>
        <v>#REF!</v>
      </c>
      <c r="Y153" s="14" t="e">
        <f>VLOOKUP($BB153,[1]sistem!$I$13:$L$14,4,FALSE)*#REF!</f>
        <v>#REF!</v>
      </c>
      <c r="Z153" s="14" t="e">
        <f t="shared" si="28"/>
        <v>#REF!</v>
      </c>
      <c r="AA153" s="14" t="e">
        <f t="shared" si="28"/>
        <v>#REF!</v>
      </c>
      <c r="AB153" s="14" t="e">
        <f t="shared" si="28"/>
        <v>#REF!</v>
      </c>
      <c r="AC153" s="14" t="e">
        <f t="shared" si="29"/>
        <v>#REF!</v>
      </c>
      <c r="AD153" s="14">
        <f>VLOOKUP(BB153,[1]sistem!$I$18:$J$19,2,FALSE)</f>
        <v>14</v>
      </c>
      <c r="AE153" s="14">
        <v>0.25</v>
      </c>
      <c r="AF153" s="14">
        <f>VLOOKUP($S153,[1]sistem!$I$3:$M$10,5,FALSE)</f>
        <v>1</v>
      </c>
      <c r="AG153" s="14">
        <v>4</v>
      </c>
      <c r="AI153" s="14">
        <f>AG153*AM153</f>
        <v>56</v>
      </c>
      <c r="AJ153" s="14">
        <f>VLOOKUP($S153,[1]sistem!$I$3:$N$10,6,FALSE)</f>
        <v>2</v>
      </c>
      <c r="AK153" s="14">
        <v>2</v>
      </c>
      <c r="AL153" s="14">
        <f t="shared" si="30"/>
        <v>4</v>
      </c>
      <c r="AM153" s="14">
        <f>VLOOKUP($BB153,[1]sistem!$I$18:$K$19,3,FALSE)</f>
        <v>14</v>
      </c>
      <c r="AN153" s="14" t="e">
        <f>AM153*#REF!</f>
        <v>#REF!</v>
      </c>
      <c r="AO153" s="14" t="e">
        <f t="shared" si="31"/>
        <v>#REF!</v>
      </c>
      <c r="AP153" s="14">
        <f>IF(AP162="s",25,25)</f>
        <v>25</v>
      </c>
      <c r="AQ153" s="14" t="e">
        <f t="shared" si="32"/>
        <v>#REF!</v>
      </c>
      <c r="AR153" s="14" t="e">
        <f>ROUND(AQ153-#REF!,0)</f>
        <v>#REF!</v>
      </c>
      <c r="AS153" s="14">
        <f>IF(BB153="s",IF(S153=0,0,
IF(S153=1,#REF!*4*4,
IF(S153=2,0,
IF(S153=3,#REF!*4*2,
IF(S153=4,0,
IF(S153=5,0,
IF(S153=6,0,
IF(S153=7,0)))))))),
IF(BB153="t",
IF(S153=0,0,
IF(S153=1,#REF!*4*4*0.8,
IF(S153=2,0,
IF(S153=3,#REF!*4*2*0.8,
IF(S153=4,0,
IF(S153=5,0,
IF(S153=6,0,
IF(S153=7,0))))))))))</f>
        <v>0</v>
      </c>
      <c r="AT153" s="14" t="e">
        <f>IF(BB153="s",
IF(S153=0,0,
IF(S153=1,0,
IF(S153=2,#REF!*4*2,
IF(S153=3,#REF!*4,
IF(S153=4,#REF!*4,
IF(S153=5,0,
IF(S153=6,0,
IF(S153=7,#REF!*4)))))))),
IF(BB153="t",
IF(S153=0,0,
IF(S153=1,0,
IF(S153=2,#REF!*4*2*0.8,
IF(S153=3,#REF!*4*0.8,
IF(S153=4,#REF!*4*0.8,
IF(S153=5,0,
IF(S153=6,0,
IF(S153=7,#REF!*4))))))))))</f>
        <v>#REF!</v>
      </c>
      <c r="AU153" s="14" t="e">
        <f>IF(BB153="s",
IF(S153=0,0,
IF(S153=1,#REF!*2,
IF(S153=2,#REF!*2,
IF(S153=3,#REF!*2,
IF(S153=4,#REF!*2,
IF(S153=5,#REF!*2,
IF(S153=6,#REF!*2,
IF(S153=7,#REF!*2)))))))),
IF(BB153="t",
IF(S153=0,#REF!*2*0.8,
IF(S153=1,#REF!*2*0.8,
IF(S153=2,#REF!*2*0.8,
IF(S153=3,#REF!*2*0.8,
IF(S153=4,#REF!*2*0.8,
IF(S153=5,#REF!*2*0.8,
IF(S153=6,#REF!*1*0.8,
IF(S153=7,#REF!*2))))))))))</f>
        <v>#REF!</v>
      </c>
      <c r="AV153" s="14" t="e">
        <f t="shared" si="33"/>
        <v>#REF!</v>
      </c>
      <c r="AW153" s="14" t="e">
        <f>IF(BB153="s",
IF(S153=0,0,
IF(S153=1,(14-2)*(#REF!+#REF!)/4*4,
IF(S153=2,(14-2)*(#REF!+#REF!)/4*2,
IF(S153=3,(14-2)*(#REF!+#REF!)/4*3,
IF(S153=4,(14-2)*(#REF!+#REF!)/4,
IF(S153=5,(14-2)*#REF!/4,
IF(S153=6,0,
IF(S153=7,(14)*#REF!)))))))),
IF(BB153="t",
IF(S153=0,0,
IF(S153=1,(11-2)*(#REF!+#REF!)/4*4,
IF(S153=2,(11-2)*(#REF!+#REF!)/4*2,
IF(S153=3,(11-2)*(#REF!+#REF!)/4*3,
IF(S153=4,(11-2)*(#REF!+#REF!)/4,
IF(S153=5,(11-2)*#REF!/4,
IF(S153=6,0,
IF(S153=7,(11)*#REF!))))))))))</f>
        <v>#REF!</v>
      </c>
      <c r="AX153" s="14" t="e">
        <f t="shared" si="34"/>
        <v>#REF!</v>
      </c>
      <c r="AY153" s="14">
        <f t="shared" si="35"/>
        <v>8</v>
      </c>
      <c r="AZ153" s="14">
        <f t="shared" si="36"/>
        <v>4</v>
      </c>
      <c r="BA153" s="14" t="e">
        <f t="shared" si="37"/>
        <v>#REF!</v>
      </c>
      <c r="BB153" s="14" t="s">
        <v>87</v>
      </c>
      <c r="BC153" s="14" t="e">
        <f>IF(BI153="A",0,IF(BB153="s",14*#REF!,IF(BB153="T",11*#REF!,"HATA")))</f>
        <v>#REF!</v>
      </c>
      <c r="BD153" s="14" t="e">
        <f t="shared" si="38"/>
        <v>#REF!</v>
      </c>
      <c r="BE153" s="14" t="e">
        <f t="shared" si="39"/>
        <v>#REF!</v>
      </c>
      <c r="BF153" s="14" t="e">
        <f>IF(BE153-#REF!=0,"DOĞRU","YANLIŞ")</f>
        <v>#REF!</v>
      </c>
      <c r="BG153" s="14" t="e">
        <f>#REF!-BE153</f>
        <v>#REF!</v>
      </c>
      <c r="BH153" s="14">
        <v>0</v>
      </c>
      <c r="BJ153" s="14">
        <v>0</v>
      </c>
      <c r="BL153" s="14">
        <v>4</v>
      </c>
      <c r="BN153" s="5" t="e">
        <f>#REF!*14</f>
        <v>#REF!</v>
      </c>
      <c r="BO153" s="6"/>
      <c r="BP153" s="7"/>
      <c r="BQ153" s="8"/>
      <c r="BR153" s="8"/>
      <c r="BS153" s="8"/>
      <c r="BT153" s="8"/>
      <c r="BU153" s="8"/>
      <c r="BV153" s="9"/>
      <c r="BW153" s="10"/>
      <c r="BX153" s="11"/>
      <c r="CE153" s="8"/>
      <c r="CF153" s="17"/>
      <c r="CG153" s="17"/>
      <c r="CH153" s="17"/>
      <c r="CI153" s="17"/>
    </row>
    <row r="154" spans="1:87" hidden="1" x14ac:dyDescent="0.25">
      <c r="A154" s="14" t="s">
        <v>103</v>
      </c>
      <c r="B154" s="14" t="s">
        <v>104</v>
      </c>
      <c r="C154" s="14" t="s">
        <v>104</v>
      </c>
      <c r="D154" s="15" t="s">
        <v>84</v>
      </c>
      <c r="E154" s="15">
        <v>1</v>
      </c>
      <c r="F154" s="15" t="e">
        <f>IF(BB154="S",
IF(#REF!+BJ154=2012,
IF(#REF!=1,"12-13/1",
IF(#REF!=2,"12-13/2",
IF(#REF!=3,"13-14/1",
IF(#REF!=4,"13-14/2","Hata1")))),
IF(#REF!+BJ154=2013,
IF(#REF!=1,"13-14/1",
IF(#REF!=2,"13-14/2",
IF(#REF!=3,"14-15/1",
IF(#REF!=4,"14-15/2","Hata2")))),
IF(#REF!+BJ154=2014,
IF(#REF!=1,"14-15/1",
IF(#REF!=2,"14-15/2",
IF(#REF!=3,"15-16/1",
IF(#REF!=4,"15-16/2","Hata3")))),
IF(#REF!+BJ154=2015,
IF(#REF!=1,"15-16/1",
IF(#REF!=2,"15-16/2",
IF(#REF!=3,"16-17/1",
IF(#REF!=4,"16-17/2","Hata4")))),
IF(#REF!+BJ154=2016,
IF(#REF!=1,"16-17/1",
IF(#REF!=2,"16-17/2",
IF(#REF!=3,"17-18/1",
IF(#REF!=4,"17-18/2","Hata5")))),
IF(#REF!+BJ154=2017,
IF(#REF!=1,"17-18/1",
IF(#REF!=2,"17-18/2",
IF(#REF!=3,"18-19/1",
IF(#REF!=4,"18-19/2","Hata6")))),
IF(#REF!+BJ154=2018,
IF(#REF!=1,"18-19/1",
IF(#REF!=2,"18-19/2",
IF(#REF!=3,"19-20/1",
IF(#REF!=4,"19-20/2","Hata7")))),
IF(#REF!+BJ154=2019,
IF(#REF!=1,"19-20/1",
IF(#REF!=2,"19-20/2",
IF(#REF!=3,"20-21/1",
IF(#REF!=4,"20-21/2","Hata8")))),
IF(#REF!+BJ154=2020,
IF(#REF!=1,"20-21/1",
IF(#REF!=2,"20-21/2",
IF(#REF!=3,"21-22/1",
IF(#REF!=4,"21-22/2","Hata9")))),
IF(#REF!+BJ154=2021,
IF(#REF!=1,"21-22/1",
IF(#REF!=2,"21-22/2",
IF(#REF!=3,"22-23/1",
IF(#REF!=4,"22-23/2","Hata10")))),
IF(#REF!+BJ154=2022,
IF(#REF!=1,"22-23/1",
IF(#REF!=2,"22-23/2",
IF(#REF!=3,"23-24/1",
IF(#REF!=4,"23-24/2","Hata11")))),
IF(#REF!+BJ154=2023,
IF(#REF!=1,"23-24/1",
IF(#REF!=2,"23-24/2",
IF(#REF!=3,"24-25/1",
IF(#REF!=4,"24-25/2","Hata12")))),
)))))))))))),
IF(BB154="T",
IF(#REF!+BJ154=2012,
IF(#REF!=1,"12-13/1",
IF(#REF!=2,"12-13/2",
IF(#REF!=3,"12-13/3",
IF(#REF!=4,"13-14/1",
IF(#REF!=5,"13-14/2",
IF(#REF!=6,"13-14/3","Hata1")))))),
IF(#REF!+BJ154=2013,
IF(#REF!=1,"13-14/1",
IF(#REF!=2,"13-14/2",
IF(#REF!=3,"13-14/3",
IF(#REF!=4,"14-15/1",
IF(#REF!=5,"14-15/2",
IF(#REF!=6,"14-15/3","Hata2")))))),
IF(#REF!+BJ154=2014,
IF(#REF!=1,"14-15/1",
IF(#REF!=2,"14-15/2",
IF(#REF!=3,"14-15/3",
IF(#REF!=4,"15-16/1",
IF(#REF!=5,"15-16/2",
IF(#REF!=6,"15-16/3","Hata3")))))),
IF(AND(#REF!+#REF!&gt;2014,#REF!+#REF!&lt;2015,BJ154=1),
IF(#REF!=0.1,"14-15/0.1",
IF(#REF!=0.2,"14-15/0.2",
IF(#REF!=0.3,"14-15/0.3","Hata4"))),
IF(#REF!+BJ154=2015,
IF(#REF!=1,"15-16/1",
IF(#REF!=2,"15-16/2",
IF(#REF!=3,"15-16/3",
IF(#REF!=4,"16-17/1",
IF(#REF!=5,"16-17/2",
IF(#REF!=6,"16-17/3","Hata5")))))),
IF(#REF!+BJ154=2016,
IF(#REF!=1,"16-17/1",
IF(#REF!=2,"16-17/2",
IF(#REF!=3,"16-17/3",
IF(#REF!=4,"17-18/1",
IF(#REF!=5,"17-18/2",
IF(#REF!=6,"17-18/3","Hata6")))))),
IF(#REF!+BJ154=2017,
IF(#REF!=1,"17-18/1",
IF(#REF!=2,"17-18/2",
IF(#REF!=3,"17-18/3",
IF(#REF!=4,"18-19/1",
IF(#REF!=5,"18-19/2",
IF(#REF!=6,"18-19/3","Hata7")))))),
IF(#REF!+BJ154=2018,
IF(#REF!=1,"18-19/1",
IF(#REF!=2,"18-19/2",
IF(#REF!=3,"18-19/3",
IF(#REF!=4,"19-20/1",
IF(#REF!=5," 19-20/2",
IF(#REF!=6,"19-20/3","Hata8")))))),
IF(#REF!+BJ154=2019,
IF(#REF!=1,"19-20/1",
IF(#REF!=2,"19-20/2",
IF(#REF!=3,"19-20/3",
IF(#REF!=4,"20-21/1",
IF(#REF!=5,"20-21/2",
IF(#REF!=6,"20-21/3","Hata9")))))),
IF(#REF!+BJ154=2020,
IF(#REF!=1,"20-21/1",
IF(#REF!=2,"20-21/2",
IF(#REF!=3,"20-21/3",
IF(#REF!=4,"21-22/1",
IF(#REF!=5,"21-22/2",
IF(#REF!=6,"21-22/3","Hata10")))))),
IF(#REF!+BJ154=2021,
IF(#REF!=1,"21-22/1",
IF(#REF!=2,"21-22/2",
IF(#REF!=3,"21-22/3",
IF(#REF!=4,"22-23/1",
IF(#REF!=5,"22-23/2",
IF(#REF!=6,"22-23/3","Hata11")))))),
IF(#REF!+BJ154=2022,
IF(#REF!=1,"22-23/1",
IF(#REF!=2,"22-23/2",
IF(#REF!=3,"22-23/3",
IF(#REF!=4,"23-24/1",
IF(#REF!=5,"23-24/2",
IF(#REF!=6,"23-24/3","Hata12")))))),
IF(#REF!+BJ154=2023,
IF(#REF!=1,"23-24/1",
IF(#REF!=2,"23-24/2",
IF(#REF!=3,"23-24/3",
IF(#REF!=4,"24-25/1",
IF(#REF!=5,"24-25/2",
IF(#REF!=6,"24-25/3","Hata13")))))),
))))))))))))))
)</f>
        <v>#REF!</v>
      </c>
      <c r="G154" s="15">
        <v>0</v>
      </c>
      <c r="H154" s="14" t="s">
        <v>301</v>
      </c>
      <c r="I154" s="14">
        <v>206093</v>
      </c>
      <c r="J154" s="14" t="s">
        <v>271</v>
      </c>
      <c r="S154" s="16">
        <v>7</v>
      </c>
      <c r="T154" s="14">
        <f>VLOOKUP($S154,[1]sistem!$I$3:$L$10,2,FALSE)</f>
        <v>0</v>
      </c>
      <c r="U154" s="14">
        <f>VLOOKUP($S154,[1]sistem!$I$3:$L$10,3,FALSE)</f>
        <v>1</v>
      </c>
      <c r="V154" s="14">
        <f>VLOOKUP($S154,[1]sistem!$I$3:$L$10,4,FALSE)</f>
        <v>1</v>
      </c>
      <c r="W154" s="14" t="e">
        <f>VLOOKUP($BB154,[1]sistem!$I$13:$L$14,2,FALSE)*#REF!</f>
        <v>#REF!</v>
      </c>
      <c r="X154" s="14" t="e">
        <f>VLOOKUP($BB154,[1]sistem!$I$13:$L$14,3,FALSE)*#REF!</f>
        <v>#REF!</v>
      </c>
      <c r="Y154" s="14" t="e">
        <f>VLOOKUP($BB154,[1]sistem!$I$13:$L$14,4,FALSE)*#REF!</f>
        <v>#REF!</v>
      </c>
      <c r="Z154" s="14" t="e">
        <f t="shared" si="28"/>
        <v>#REF!</v>
      </c>
      <c r="AA154" s="14" t="e">
        <f t="shared" si="28"/>
        <v>#REF!</v>
      </c>
      <c r="AB154" s="14" t="e">
        <f t="shared" si="28"/>
        <v>#REF!</v>
      </c>
      <c r="AC154" s="14" t="e">
        <f t="shared" si="29"/>
        <v>#REF!</v>
      </c>
      <c r="AD154" s="14">
        <f>VLOOKUP(BB154,[1]sistem!$I$18:$J$19,2,FALSE)</f>
        <v>14</v>
      </c>
      <c r="AE154" s="14">
        <v>0.25</v>
      </c>
      <c r="AF154" s="14">
        <f>VLOOKUP($S154,[1]sistem!$I$3:$M$10,5,FALSE)</f>
        <v>1</v>
      </c>
      <c r="AG154" s="14">
        <v>4</v>
      </c>
      <c r="AI154" s="14">
        <f>AG154*AM154</f>
        <v>56</v>
      </c>
      <c r="AJ154" s="14">
        <f>VLOOKUP($S154,[1]sistem!$I$3:$N$10,6,FALSE)</f>
        <v>2</v>
      </c>
      <c r="AK154" s="14">
        <v>2</v>
      </c>
      <c r="AL154" s="14">
        <f t="shared" si="30"/>
        <v>4</v>
      </c>
      <c r="AM154" s="14">
        <f>VLOOKUP($BB154,[1]sistem!$I$18:$K$19,3,FALSE)</f>
        <v>14</v>
      </c>
      <c r="AN154" s="14" t="e">
        <f>AM154*#REF!</f>
        <v>#REF!</v>
      </c>
      <c r="AO154" s="14" t="e">
        <f t="shared" si="31"/>
        <v>#REF!</v>
      </c>
      <c r="AP154" s="14">
        <f>IF(AP163="s",25,25)</f>
        <v>25</v>
      </c>
      <c r="AQ154" s="14" t="e">
        <f t="shared" si="32"/>
        <v>#REF!</v>
      </c>
      <c r="AR154" s="14" t="e">
        <f>ROUND(AQ154-#REF!,0)</f>
        <v>#REF!</v>
      </c>
      <c r="AS154" s="14">
        <f>IF(BB154="s",IF(S154=0,0,
IF(S154=1,#REF!*4*4,
IF(S154=2,0,
IF(S154=3,#REF!*4*2,
IF(S154=4,0,
IF(S154=5,0,
IF(S154=6,0,
IF(S154=7,0)))))))),
IF(BB154="t",
IF(S154=0,0,
IF(S154=1,#REF!*4*4*0.8,
IF(S154=2,0,
IF(S154=3,#REF!*4*2*0.8,
IF(S154=4,0,
IF(S154=5,0,
IF(S154=6,0,
IF(S154=7,0))))))))))</f>
        <v>0</v>
      </c>
      <c r="AT154" s="14" t="e">
        <f>IF(BB154="s",
IF(S154=0,0,
IF(S154=1,0,
IF(S154=2,#REF!*4*2,
IF(S154=3,#REF!*4,
IF(S154=4,#REF!*4,
IF(S154=5,0,
IF(S154=6,0,
IF(S154=7,#REF!*4)))))))),
IF(BB154="t",
IF(S154=0,0,
IF(S154=1,0,
IF(S154=2,#REF!*4*2*0.8,
IF(S154=3,#REF!*4*0.8,
IF(S154=4,#REF!*4*0.8,
IF(S154=5,0,
IF(S154=6,0,
IF(S154=7,#REF!*4))))))))))</f>
        <v>#REF!</v>
      </c>
      <c r="AU154" s="14" t="e">
        <f>IF(BB154="s",
IF(S154=0,0,
IF(S154=1,#REF!*2,
IF(S154=2,#REF!*2,
IF(S154=3,#REF!*2,
IF(S154=4,#REF!*2,
IF(S154=5,#REF!*2,
IF(S154=6,#REF!*2,
IF(S154=7,#REF!*2)))))))),
IF(BB154="t",
IF(S154=0,#REF!*2*0.8,
IF(S154=1,#REF!*2*0.8,
IF(S154=2,#REF!*2*0.8,
IF(S154=3,#REF!*2*0.8,
IF(S154=4,#REF!*2*0.8,
IF(S154=5,#REF!*2*0.8,
IF(S154=6,#REF!*1*0.8,
IF(S154=7,#REF!*2))))))))))</f>
        <v>#REF!</v>
      </c>
      <c r="AV154" s="14" t="e">
        <f t="shared" si="33"/>
        <v>#REF!</v>
      </c>
      <c r="AW154" s="14" t="e">
        <f>IF(BB154="s",
IF(S154=0,0,
IF(S154=1,(14-2)*(#REF!+#REF!)/4*4,
IF(S154=2,(14-2)*(#REF!+#REF!)/4*2,
IF(S154=3,(14-2)*(#REF!+#REF!)/4*3,
IF(S154=4,(14-2)*(#REF!+#REF!)/4,
IF(S154=5,(14-2)*#REF!/4,
IF(S154=6,0,
IF(S154=7,(14)*#REF!)))))))),
IF(BB154="t",
IF(S154=0,0,
IF(S154=1,(11-2)*(#REF!+#REF!)/4*4,
IF(S154=2,(11-2)*(#REF!+#REF!)/4*2,
IF(S154=3,(11-2)*(#REF!+#REF!)/4*3,
IF(S154=4,(11-2)*(#REF!+#REF!)/4,
IF(S154=5,(11-2)*#REF!/4,
IF(S154=6,0,
IF(S154=7,(11)*#REF!))))))))))</f>
        <v>#REF!</v>
      </c>
      <c r="AX154" s="14" t="e">
        <f t="shared" si="34"/>
        <v>#REF!</v>
      </c>
      <c r="AY154" s="14">
        <f t="shared" si="35"/>
        <v>8</v>
      </c>
      <c r="AZ154" s="14">
        <f t="shared" si="36"/>
        <v>4</v>
      </c>
      <c r="BA154" s="14" t="e">
        <f t="shared" si="37"/>
        <v>#REF!</v>
      </c>
      <c r="BB154" s="14" t="s">
        <v>87</v>
      </c>
      <c r="BC154" s="14" t="e">
        <f>IF(BI154="A",0,IF(BB154="s",14*#REF!,IF(BB154="T",11*#REF!,"HATA")))</f>
        <v>#REF!</v>
      </c>
      <c r="BD154" s="14" t="e">
        <f t="shared" si="38"/>
        <v>#REF!</v>
      </c>
      <c r="BE154" s="14" t="e">
        <f t="shared" si="39"/>
        <v>#REF!</v>
      </c>
      <c r="BF154" s="14" t="e">
        <f>IF(BE154-#REF!=0,"DOĞRU","YANLIŞ")</f>
        <v>#REF!</v>
      </c>
      <c r="BG154" s="14" t="e">
        <f>#REF!-BE154</f>
        <v>#REF!</v>
      </c>
      <c r="BH154" s="14">
        <v>1</v>
      </c>
      <c r="BJ154" s="14">
        <v>0</v>
      </c>
      <c r="BL154" s="14">
        <v>7</v>
      </c>
      <c r="BN154" s="5" t="e">
        <f>#REF!*14</f>
        <v>#REF!</v>
      </c>
      <c r="BO154" s="6"/>
      <c r="BP154" s="7"/>
      <c r="BQ154" s="8"/>
      <c r="BR154" s="8"/>
      <c r="BS154" s="8"/>
      <c r="BT154" s="8"/>
      <c r="BU154" s="8"/>
      <c r="BV154" s="9"/>
      <c r="BW154" s="10"/>
      <c r="BX154" s="11"/>
      <c r="CE154" s="8"/>
      <c r="CF154" s="17"/>
      <c r="CG154" s="17"/>
      <c r="CH154" s="17"/>
      <c r="CI154" s="17"/>
    </row>
    <row r="155" spans="1:87" hidden="1" x14ac:dyDescent="0.25">
      <c r="A155" s="14" t="s">
        <v>307</v>
      </c>
      <c r="B155" s="14" t="s">
        <v>294</v>
      </c>
      <c r="C155" s="14" t="s">
        <v>294</v>
      </c>
      <c r="D155" s="15" t="s">
        <v>90</v>
      </c>
      <c r="E155" s="15" t="s">
        <v>90</v>
      </c>
      <c r="F155" s="15" t="e">
        <f>IF(BB155="S",
IF(#REF!+BJ155=2012,
IF(#REF!=1,"12-13/1",
IF(#REF!=2,"12-13/2",
IF(#REF!=3,"13-14/1",
IF(#REF!=4,"13-14/2","Hata1")))),
IF(#REF!+BJ155=2013,
IF(#REF!=1,"13-14/1",
IF(#REF!=2,"13-14/2",
IF(#REF!=3,"14-15/1",
IF(#REF!=4,"14-15/2","Hata2")))),
IF(#REF!+BJ155=2014,
IF(#REF!=1,"14-15/1",
IF(#REF!=2,"14-15/2",
IF(#REF!=3,"15-16/1",
IF(#REF!=4,"15-16/2","Hata3")))),
IF(#REF!+BJ155=2015,
IF(#REF!=1,"15-16/1",
IF(#REF!=2,"15-16/2",
IF(#REF!=3,"16-17/1",
IF(#REF!=4,"16-17/2","Hata4")))),
IF(#REF!+BJ155=2016,
IF(#REF!=1,"16-17/1",
IF(#REF!=2,"16-17/2",
IF(#REF!=3,"17-18/1",
IF(#REF!=4,"17-18/2","Hata5")))),
IF(#REF!+BJ155=2017,
IF(#REF!=1,"17-18/1",
IF(#REF!=2,"17-18/2",
IF(#REF!=3,"18-19/1",
IF(#REF!=4,"18-19/2","Hata6")))),
IF(#REF!+BJ155=2018,
IF(#REF!=1,"18-19/1",
IF(#REF!=2,"18-19/2",
IF(#REF!=3,"19-20/1",
IF(#REF!=4,"19-20/2","Hata7")))),
IF(#REF!+BJ155=2019,
IF(#REF!=1,"19-20/1",
IF(#REF!=2,"19-20/2",
IF(#REF!=3,"20-21/1",
IF(#REF!=4,"20-21/2","Hata8")))),
IF(#REF!+BJ155=2020,
IF(#REF!=1,"20-21/1",
IF(#REF!=2,"20-21/2",
IF(#REF!=3,"21-22/1",
IF(#REF!=4,"21-22/2","Hata9")))),
IF(#REF!+BJ155=2021,
IF(#REF!=1,"21-22/1",
IF(#REF!=2,"21-22/2",
IF(#REF!=3,"22-23/1",
IF(#REF!=4,"22-23/2","Hata10")))),
IF(#REF!+BJ155=2022,
IF(#REF!=1,"22-23/1",
IF(#REF!=2,"22-23/2",
IF(#REF!=3,"23-24/1",
IF(#REF!=4,"23-24/2","Hata11")))),
IF(#REF!+BJ155=2023,
IF(#REF!=1,"23-24/1",
IF(#REF!=2,"23-24/2",
IF(#REF!=3,"24-25/1",
IF(#REF!=4,"24-25/2","Hata12")))),
)))))))))))),
IF(BB155="T",
IF(#REF!+BJ155=2012,
IF(#REF!=1,"12-13/1",
IF(#REF!=2,"12-13/2",
IF(#REF!=3,"12-13/3",
IF(#REF!=4,"13-14/1",
IF(#REF!=5,"13-14/2",
IF(#REF!=6,"13-14/3","Hata1")))))),
IF(#REF!+BJ155=2013,
IF(#REF!=1,"13-14/1",
IF(#REF!=2,"13-14/2",
IF(#REF!=3,"13-14/3",
IF(#REF!=4,"14-15/1",
IF(#REF!=5,"14-15/2",
IF(#REF!=6,"14-15/3","Hata2")))))),
IF(#REF!+BJ155=2014,
IF(#REF!=1,"14-15/1",
IF(#REF!=2,"14-15/2",
IF(#REF!=3,"14-15/3",
IF(#REF!=4,"15-16/1",
IF(#REF!=5,"15-16/2",
IF(#REF!=6,"15-16/3","Hata3")))))),
IF(AND(#REF!+#REF!&gt;2014,#REF!+#REF!&lt;2015,BJ155=1),
IF(#REF!=0.1,"14-15/0.1",
IF(#REF!=0.2,"14-15/0.2",
IF(#REF!=0.3,"14-15/0.3","Hata4"))),
IF(#REF!+BJ155=2015,
IF(#REF!=1,"15-16/1",
IF(#REF!=2,"15-16/2",
IF(#REF!=3,"15-16/3",
IF(#REF!=4,"16-17/1",
IF(#REF!=5,"16-17/2",
IF(#REF!=6,"16-17/3","Hata5")))))),
IF(#REF!+BJ155=2016,
IF(#REF!=1,"16-17/1",
IF(#REF!=2,"16-17/2",
IF(#REF!=3,"16-17/3",
IF(#REF!=4,"17-18/1",
IF(#REF!=5,"17-18/2",
IF(#REF!=6,"17-18/3","Hata6")))))),
IF(#REF!+BJ155=2017,
IF(#REF!=1,"17-18/1",
IF(#REF!=2,"17-18/2",
IF(#REF!=3,"17-18/3",
IF(#REF!=4,"18-19/1",
IF(#REF!=5,"18-19/2",
IF(#REF!=6,"18-19/3","Hata7")))))),
IF(#REF!+BJ155=2018,
IF(#REF!=1,"18-19/1",
IF(#REF!=2,"18-19/2",
IF(#REF!=3,"18-19/3",
IF(#REF!=4,"19-20/1",
IF(#REF!=5," 19-20/2",
IF(#REF!=6,"19-20/3","Hata8")))))),
IF(#REF!+BJ155=2019,
IF(#REF!=1,"19-20/1",
IF(#REF!=2,"19-20/2",
IF(#REF!=3,"19-20/3",
IF(#REF!=4,"20-21/1",
IF(#REF!=5,"20-21/2",
IF(#REF!=6,"20-21/3","Hata9")))))),
IF(#REF!+BJ155=2020,
IF(#REF!=1,"20-21/1",
IF(#REF!=2,"20-21/2",
IF(#REF!=3,"20-21/3",
IF(#REF!=4,"21-22/1",
IF(#REF!=5,"21-22/2",
IF(#REF!=6,"21-22/3","Hata10")))))),
IF(#REF!+BJ155=2021,
IF(#REF!=1,"21-22/1",
IF(#REF!=2,"21-22/2",
IF(#REF!=3,"21-22/3",
IF(#REF!=4,"22-23/1",
IF(#REF!=5,"22-23/2",
IF(#REF!=6,"22-23/3","Hata11")))))),
IF(#REF!+BJ155=2022,
IF(#REF!=1,"22-23/1",
IF(#REF!=2,"22-23/2",
IF(#REF!=3,"22-23/3",
IF(#REF!=4,"23-24/1",
IF(#REF!=5,"23-24/2",
IF(#REF!=6,"23-24/3","Hata12")))))),
IF(#REF!+BJ155=2023,
IF(#REF!=1,"23-24/1",
IF(#REF!=2,"23-24/2",
IF(#REF!=3,"23-24/3",
IF(#REF!=4,"24-25/1",
IF(#REF!=5,"24-25/2",
IF(#REF!=6,"24-25/3","Hata13")))))),
))))))))))))))
)</f>
        <v>#REF!</v>
      </c>
      <c r="G155" s="15"/>
      <c r="H155" s="14" t="s">
        <v>301</v>
      </c>
      <c r="I155" s="14">
        <v>206093</v>
      </c>
      <c r="J155" s="14" t="s">
        <v>271</v>
      </c>
      <c r="Q155" s="14" t="s">
        <v>110</v>
      </c>
      <c r="R155" s="14" t="s">
        <v>110</v>
      </c>
      <c r="S155" s="16">
        <v>0</v>
      </c>
      <c r="T155" s="14">
        <f>VLOOKUP($S155,[1]sistem!$I$3:$L$10,2,FALSE)</f>
        <v>0</v>
      </c>
      <c r="U155" s="14">
        <f>VLOOKUP($S155,[1]sistem!$I$3:$L$10,3,FALSE)</f>
        <v>0</v>
      </c>
      <c r="V155" s="14">
        <f>VLOOKUP($S155,[1]sistem!$I$3:$L$10,4,FALSE)</f>
        <v>0</v>
      </c>
      <c r="W155" s="14" t="e">
        <f>VLOOKUP($BB155,[1]sistem!$I$13:$L$14,2,FALSE)*#REF!</f>
        <v>#REF!</v>
      </c>
      <c r="X155" s="14" t="e">
        <f>VLOOKUP($BB155,[1]sistem!$I$13:$L$14,3,FALSE)*#REF!</f>
        <v>#REF!</v>
      </c>
      <c r="Y155" s="14" t="e">
        <f>VLOOKUP($BB155,[1]sistem!$I$13:$L$14,4,FALSE)*#REF!</f>
        <v>#REF!</v>
      </c>
      <c r="Z155" s="14" t="e">
        <f t="shared" si="28"/>
        <v>#REF!</v>
      </c>
      <c r="AA155" s="14" t="e">
        <f t="shared" si="28"/>
        <v>#REF!</v>
      </c>
      <c r="AB155" s="14" t="e">
        <f t="shared" si="28"/>
        <v>#REF!</v>
      </c>
      <c r="AC155" s="14" t="e">
        <f t="shared" si="29"/>
        <v>#REF!</v>
      </c>
      <c r="AD155" s="14">
        <f>VLOOKUP(BB155,[1]sistem!$I$18:$J$19,2,FALSE)</f>
        <v>14</v>
      </c>
      <c r="AE155" s="14">
        <v>0.25</v>
      </c>
      <c r="AF155" s="14">
        <f>VLOOKUP($S155,[1]sistem!$I$3:$M$10,5,FALSE)</f>
        <v>0</v>
      </c>
      <c r="AI155" s="14" t="e">
        <f>(#REF!+#REF!)*AD155</f>
        <v>#REF!</v>
      </c>
      <c r="AJ155" s="14">
        <f>VLOOKUP($S155,[1]sistem!$I$3:$N$10,6,FALSE)</f>
        <v>0</v>
      </c>
      <c r="AK155" s="14">
        <v>2</v>
      </c>
      <c r="AL155" s="14">
        <f t="shared" si="30"/>
        <v>0</v>
      </c>
      <c r="AM155" s="14">
        <f>VLOOKUP($BB155,[1]sistem!$I$18:$K$19,3,FALSE)</f>
        <v>14</v>
      </c>
      <c r="AN155" s="14" t="e">
        <f>AM155*#REF!</f>
        <v>#REF!</v>
      </c>
      <c r="AO155" s="14" t="e">
        <f t="shared" si="31"/>
        <v>#REF!</v>
      </c>
      <c r="AP155" s="14">
        <f>IF(AP166="s",25,25)</f>
        <v>25</v>
      </c>
      <c r="AQ155" s="14" t="e">
        <f t="shared" si="32"/>
        <v>#REF!</v>
      </c>
      <c r="AR155" s="14" t="e">
        <f>ROUND(AQ155-#REF!,0)</f>
        <v>#REF!</v>
      </c>
      <c r="AS155" s="14">
        <f>IF(BB155="s",IF(S155=0,0,
IF(S155=1,#REF!*4*4,
IF(S155=2,0,
IF(S155=3,#REF!*4*2,
IF(S155=4,0,
IF(S155=5,0,
IF(S155=6,0,
IF(S155=7,0)))))))),
IF(BB155="t",
IF(S155=0,0,
IF(S155=1,#REF!*4*4*0.8,
IF(S155=2,0,
IF(S155=3,#REF!*4*2*0.8,
IF(S155=4,0,
IF(S155=5,0,
IF(S155=6,0,
IF(S155=7,0))))))))))</f>
        <v>0</v>
      </c>
      <c r="AT155" s="14">
        <f>IF(BB155="s",
IF(S155=0,0,
IF(S155=1,0,
IF(S155=2,#REF!*4*2,
IF(S155=3,#REF!*4,
IF(S155=4,#REF!*4,
IF(S155=5,0,
IF(S155=6,0,
IF(S155=7,#REF!*4)))))))),
IF(BB155="t",
IF(S155=0,0,
IF(S155=1,0,
IF(S155=2,#REF!*4*2*0.8,
IF(S155=3,#REF!*4*0.8,
IF(S155=4,#REF!*4*0.8,
IF(S155=5,0,
IF(S155=6,0,
IF(S155=7,#REF!*4))))))))))</f>
        <v>0</v>
      </c>
      <c r="AU155" s="14">
        <f>IF(BB155="s",
IF(S155=0,0,
IF(S155=1,#REF!*2,
IF(S155=2,#REF!*2,
IF(S155=3,#REF!*2,
IF(S155=4,#REF!*2,
IF(S155=5,#REF!*2,
IF(S155=6,#REF!*2,
IF(S155=7,#REF!*2)))))))),
IF(BB155="t",
IF(S155=0,#REF!*2*0.8,
IF(S155=1,#REF!*2*0.8,
IF(S155=2,#REF!*2*0.8,
IF(S155=3,#REF!*2*0.8,
IF(S155=4,#REF!*2*0.8,
IF(S155=5,#REF!*2*0.8,
IF(S155=6,#REF!*1*0.8,
IF(S155=7,#REF!*2))))))))))</f>
        <v>0</v>
      </c>
      <c r="AV155" s="14" t="e">
        <f t="shared" si="33"/>
        <v>#REF!</v>
      </c>
      <c r="AW155" s="14">
        <f>IF(BB155="s",
IF(S155=0,0,
IF(S155=1,(14-2)*(#REF!+#REF!)/4*4,
IF(S155=2,(14-2)*(#REF!+#REF!)/4*2,
IF(S155=3,(14-2)*(#REF!+#REF!)/4*3,
IF(S155=4,(14-2)*(#REF!+#REF!)/4,
IF(S155=5,(14-2)*#REF!/4,
IF(S155=6,0,
IF(S155=7,(14)*#REF!)))))))),
IF(BB155="t",
IF(S155=0,0,
IF(S155=1,(11-2)*(#REF!+#REF!)/4*4,
IF(S155=2,(11-2)*(#REF!+#REF!)/4*2,
IF(S155=3,(11-2)*(#REF!+#REF!)/4*3,
IF(S155=4,(11-2)*(#REF!+#REF!)/4,
IF(S155=5,(11-2)*#REF!/4,
IF(S155=6,0,
IF(S155=7,(11)*#REF!))))))))))</f>
        <v>0</v>
      </c>
      <c r="AX155" s="14" t="e">
        <f t="shared" si="34"/>
        <v>#REF!</v>
      </c>
      <c r="AY155" s="14">
        <f t="shared" si="35"/>
        <v>0</v>
      </c>
      <c r="AZ155" s="14">
        <f t="shared" si="36"/>
        <v>0</v>
      </c>
      <c r="BA155" s="14">
        <f t="shared" si="37"/>
        <v>0</v>
      </c>
      <c r="BB155" s="14" t="s">
        <v>87</v>
      </c>
      <c r="BC155" s="14" t="e">
        <f>IF(BI155="A",0,IF(BB155="s",14*#REF!,IF(BB155="T",11*#REF!,"HATA")))</f>
        <v>#REF!</v>
      </c>
      <c r="BD155" s="14" t="e">
        <f t="shared" si="38"/>
        <v>#REF!</v>
      </c>
      <c r="BE155" s="14" t="e">
        <f t="shared" si="39"/>
        <v>#REF!</v>
      </c>
      <c r="BF155" s="14" t="e">
        <f>IF(BE155-#REF!=0,"DOĞRU","YANLIŞ")</f>
        <v>#REF!</v>
      </c>
      <c r="BG155" s="14" t="e">
        <f>#REF!-BE155</f>
        <v>#REF!</v>
      </c>
      <c r="BH155" s="14">
        <v>0</v>
      </c>
      <c r="BJ155" s="14">
        <v>0</v>
      </c>
      <c r="BL155" s="14">
        <v>0</v>
      </c>
      <c r="BN155" s="18" t="e">
        <f>#REF!*14</f>
        <v>#REF!</v>
      </c>
      <c r="BO155" s="6"/>
      <c r="BP155" s="7"/>
      <c r="BQ155" s="8"/>
      <c r="BR155" s="8"/>
      <c r="BS155" s="8"/>
      <c r="BT155" s="8"/>
      <c r="BU155" s="8"/>
      <c r="BV155" s="9"/>
      <c r="BW155" s="10"/>
      <c r="BX155" s="11"/>
      <c r="CE155" s="8"/>
      <c r="CF155" s="17"/>
      <c r="CG155" s="17"/>
      <c r="CH155" s="17"/>
      <c r="CI155" s="17"/>
    </row>
    <row r="156" spans="1:87" hidden="1" x14ac:dyDescent="0.25">
      <c r="A156" s="14" t="s">
        <v>295</v>
      </c>
      <c r="B156" s="14" t="s">
        <v>296</v>
      </c>
      <c r="C156" s="14" t="s">
        <v>296</v>
      </c>
      <c r="D156" s="15" t="s">
        <v>84</v>
      </c>
      <c r="E156" s="15">
        <v>1</v>
      </c>
      <c r="F156" s="15" t="e">
        <f>IF(BB156="S",
IF(#REF!+BJ156=2012,
IF(#REF!=1,"12-13/1",
IF(#REF!=2,"12-13/2",
IF(#REF!=3,"13-14/1",
IF(#REF!=4,"13-14/2","Hata1")))),
IF(#REF!+BJ156=2013,
IF(#REF!=1,"13-14/1",
IF(#REF!=2,"13-14/2",
IF(#REF!=3,"14-15/1",
IF(#REF!=4,"14-15/2","Hata2")))),
IF(#REF!+BJ156=2014,
IF(#REF!=1,"14-15/1",
IF(#REF!=2,"14-15/2",
IF(#REF!=3,"15-16/1",
IF(#REF!=4,"15-16/2","Hata3")))),
IF(#REF!+BJ156=2015,
IF(#REF!=1,"15-16/1",
IF(#REF!=2,"15-16/2",
IF(#REF!=3,"16-17/1",
IF(#REF!=4,"16-17/2","Hata4")))),
IF(#REF!+BJ156=2016,
IF(#REF!=1,"16-17/1",
IF(#REF!=2,"16-17/2",
IF(#REF!=3,"17-18/1",
IF(#REF!=4,"17-18/2","Hata5")))),
IF(#REF!+BJ156=2017,
IF(#REF!=1,"17-18/1",
IF(#REF!=2,"17-18/2",
IF(#REF!=3,"18-19/1",
IF(#REF!=4,"18-19/2","Hata6")))),
IF(#REF!+BJ156=2018,
IF(#REF!=1,"18-19/1",
IF(#REF!=2,"18-19/2",
IF(#REF!=3,"19-20/1",
IF(#REF!=4,"19-20/2","Hata7")))),
IF(#REF!+BJ156=2019,
IF(#REF!=1,"19-20/1",
IF(#REF!=2,"19-20/2",
IF(#REF!=3,"20-21/1",
IF(#REF!=4,"20-21/2","Hata8")))),
IF(#REF!+BJ156=2020,
IF(#REF!=1,"20-21/1",
IF(#REF!=2,"20-21/2",
IF(#REF!=3,"21-22/1",
IF(#REF!=4,"21-22/2","Hata9")))),
IF(#REF!+BJ156=2021,
IF(#REF!=1,"21-22/1",
IF(#REF!=2,"21-22/2",
IF(#REF!=3,"22-23/1",
IF(#REF!=4,"22-23/2","Hata10")))),
IF(#REF!+BJ156=2022,
IF(#REF!=1,"22-23/1",
IF(#REF!=2,"22-23/2",
IF(#REF!=3,"23-24/1",
IF(#REF!=4,"23-24/2","Hata11")))),
IF(#REF!+BJ156=2023,
IF(#REF!=1,"23-24/1",
IF(#REF!=2,"23-24/2",
IF(#REF!=3,"24-25/1",
IF(#REF!=4,"24-25/2","Hata12")))),
)))))))))))),
IF(BB156="T",
IF(#REF!+BJ156=2012,
IF(#REF!=1,"12-13/1",
IF(#REF!=2,"12-13/2",
IF(#REF!=3,"12-13/3",
IF(#REF!=4,"13-14/1",
IF(#REF!=5,"13-14/2",
IF(#REF!=6,"13-14/3","Hata1")))))),
IF(#REF!+BJ156=2013,
IF(#REF!=1,"13-14/1",
IF(#REF!=2,"13-14/2",
IF(#REF!=3,"13-14/3",
IF(#REF!=4,"14-15/1",
IF(#REF!=5,"14-15/2",
IF(#REF!=6,"14-15/3","Hata2")))))),
IF(#REF!+BJ156=2014,
IF(#REF!=1,"14-15/1",
IF(#REF!=2,"14-15/2",
IF(#REF!=3,"14-15/3",
IF(#REF!=4,"15-16/1",
IF(#REF!=5,"15-16/2",
IF(#REF!=6,"15-16/3","Hata3")))))),
IF(AND(#REF!+#REF!&gt;2014,#REF!+#REF!&lt;2015,BJ156=1),
IF(#REF!=0.1,"14-15/0.1",
IF(#REF!=0.2,"14-15/0.2",
IF(#REF!=0.3,"14-15/0.3","Hata4"))),
IF(#REF!+BJ156=2015,
IF(#REF!=1,"15-16/1",
IF(#REF!=2,"15-16/2",
IF(#REF!=3,"15-16/3",
IF(#REF!=4,"16-17/1",
IF(#REF!=5,"16-17/2",
IF(#REF!=6,"16-17/3","Hata5")))))),
IF(#REF!+BJ156=2016,
IF(#REF!=1,"16-17/1",
IF(#REF!=2,"16-17/2",
IF(#REF!=3,"16-17/3",
IF(#REF!=4,"17-18/1",
IF(#REF!=5,"17-18/2",
IF(#REF!=6,"17-18/3","Hata6")))))),
IF(#REF!+BJ156=2017,
IF(#REF!=1,"17-18/1",
IF(#REF!=2,"17-18/2",
IF(#REF!=3,"17-18/3",
IF(#REF!=4,"18-19/1",
IF(#REF!=5,"18-19/2",
IF(#REF!=6,"18-19/3","Hata7")))))),
IF(#REF!+BJ156=2018,
IF(#REF!=1,"18-19/1",
IF(#REF!=2,"18-19/2",
IF(#REF!=3,"18-19/3",
IF(#REF!=4,"19-20/1",
IF(#REF!=5," 19-20/2",
IF(#REF!=6,"19-20/3","Hata8")))))),
IF(#REF!+BJ156=2019,
IF(#REF!=1,"19-20/1",
IF(#REF!=2,"19-20/2",
IF(#REF!=3,"19-20/3",
IF(#REF!=4,"20-21/1",
IF(#REF!=5,"20-21/2",
IF(#REF!=6,"20-21/3","Hata9")))))),
IF(#REF!+BJ156=2020,
IF(#REF!=1,"20-21/1",
IF(#REF!=2,"20-21/2",
IF(#REF!=3,"20-21/3",
IF(#REF!=4,"21-22/1",
IF(#REF!=5,"21-22/2",
IF(#REF!=6,"21-22/3","Hata10")))))),
IF(#REF!+BJ156=2021,
IF(#REF!=1,"21-22/1",
IF(#REF!=2,"21-22/2",
IF(#REF!=3,"21-22/3",
IF(#REF!=4,"22-23/1",
IF(#REF!=5,"22-23/2",
IF(#REF!=6,"22-23/3","Hata11")))))),
IF(#REF!+BJ156=2022,
IF(#REF!=1,"22-23/1",
IF(#REF!=2,"22-23/2",
IF(#REF!=3,"22-23/3",
IF(#REF!=4,"23-24/1",
IF(#REF!=5,"23-24/2",
IF(#REF!=6,"23-24/3","Hata12")))))),
IF(#REF!+BJ156=2023,
IF(#REF!=1,"23-24/1",
IF(#REF!=2,"23-24/2",
IF(#REF!=3,"23-24/3",
IF(#REF!=4,"24-25/1",
IF(#REF!=5,"24-25/2",
IF(#REF!=6,"24-25/3","Hata13")))))),
))))))))))))))
)</f>
        <v>#REF!</v>
      </c>
      <c r="G156" s="15"/>
      <c r="H156" s="14" t="s">
        <v>301</v>
      </c>
      <c r="I156" s="14">
        <v>206093</v>
      </c>
      <c r="J156" s="14" t="s">
        <v>271</v>
      </c>
      <c r="S156" s="16">
        <v>4</v>
      </c>
      <c r="T156" s="14">
        <f>VLOOKUP($S156,[1]sistem!$I$3:$L$10,2,FALSE)</f>
        <v>0</v>
      </c>
      <c r="U156" s="14">
        <f>VLOOKUP($S156,[1]sistem!$I$3:$L$10,3,FALSE)</f>
        <v>1</v>
      </c>
      <c r="V156" s="14">
        <f>VLOOKUP($S156,[1]sistem!$I$3:$L$10,4,FALSE)</f>
        <v>1</v>
      </c>
      <c r="W156" s="14" t="e">
        <f>VLOOKUP($BB156,[1]sistem!$I$13:$L$14,2,FALSE)*#REF!</f>
        <v>#REF!</v>
      </c>
      <c r="X156" s="14" t="e">
        <f>VLOOKUP($BB156,[1]sistem!$I$13:$L$14,3,FALSE)*#REF!</f>
        <v>#REF!</v>
      </c>
      <c r="Y156" s="14" t="e">
        <f>VLOOKUP($BB156,[1]sistem!$I$13:$L$14,4,FALSE)*#REF!</f>
        <v>#REF!</v>
      </c>
      <c r="Z156" s="14" t="e">
        <f t="shared" si="28"/>
        <v>#REF!</v>
      </c>
      <c r="AA156" s="14" t="e">
        <f t="shared" si="28"/>
        <v>#REF!</v>
      </c>
      <c r="AB156" s="14" t="e">
        <f t="shared" si="28"/>
        <v>#REF!</v>
      </c>
      <c r="AC156" s="14" t="e">
        <f t="shared" si="29"/>
        <v>#REF!</v>
      </c>
      <c r="AD156" s="14">
        <f>VLOOKUP(BB156,[1]sistem!$I$18:$J$19,2,FALSE)</f>
        <v>14</v>
      </c>
      <c r="AE156" s="14">
        <v>0.25</v>
      </c>
      <c r="AF156" s="14">
        <f>VLOOKUP($S156,[1]sistem!$I$3:$M$10,5,FALSE)</f>
        <v>1</v>
      </c>
      <c r="AI156" s="14" t="e">
        <f>(#REF!+#REF!)*AD156</f>
        <v>#REF!</v>
      </c>
      <c r="AJ156" s="14">
        <f>VLOOKUP($S156,[1]sistem!$I$3:$N$10,6,FALSE)</f>
        <v>2</v>
      </c>
      <c r="AK156" s="14">
        <v>2</v>
      </c>
      <c r="AL156" s="14">
        <f t="shared" si="30"/>
        <v>4</v>
      </c>
      <c r="AM156" s="14">
        <f>VLOOKUP($BB156,[1]sistem!$I$18:$K$19,3,FALSE)</f>
        <v>14</v>
      </c>
      <c r="AN156" s="14" t="e">
        <f>AM156*#REF!</f>
        <v>#REF!</v>
      </c>
      <c r="AO156" s="14" t="e">
        <f t="shared" si="31"/>
        <v>#REF!</v>
      </c>
      <c r="AP156" s="14">
        <f>IF(AP165="s",25,25)</f>
        <v>25</v>
      </c>
      <c r="AQ156" s="14" t="e">
        <f t="shared" si="32"/>
        <v>#REF!</v>
      </c>
      <c r="AR156" s="14" t="e">
        <f>ROUND(AQ156-#REF!,0)</f>
        <v>#REF!</v>
      </c>
      <c r="AS156" s="14">
        <f>IF(BB156="s",IF(S156=0,0,
IF(S156=1,#REF!*4*4,
IF(S156=2,0,
IF(S156=3,#REF!*4*2,
IF(S156=4,0,
IF(S156=5,0,
IF(S156=6,0,
IF(S156=7,0)))))))),
IF(BB156="t",
IF(S156=0,0,
IF(S156=1,#REF!*4*4*0.8,
IF(S156=2,0,
IF(S156=3,#REF!*4*2*0.8,
IF(S156=4,0,
IF(S156=5,0,
IF(S156=6,0,
IF(S156=7,0))))))))))</f>
        <v>0</v>
      </c>
      <c r="AT156" s="14" t="e">
        <f>IF(BB156="s",
IF(S156=0,0,
IF(S156=1,0,
IF(S156=2,#REF!*4*2,
IF(S156=3,#REF!*4,
IF(S156=4,#REF!*4,
IF(S156=5,0,
IF(S156=6,0,
IF(S156=7,#REF!*4)))))))),
IF(BB156="t",
IF(S156=0,0,
IF(S156=1,0,
IF(S156=2,#REF!*4*2*0.8,
IF(S156=3,#REF!*4*0.8,
IF(S156=4,#REF!*4*0.8,
IF(S156=5,0,
IF(S156=6,0,
IF(S156=7,#REF!*4))))))))))</f>
        <v>#REF!</v>
      </c>
      <c r="AU156" s="14" t="e">
        <f>IF(BB156="s",
IF(S156=0,0,
IF(S156=1,#REF!*2,
IF(S156=2,#REF!*2,
IF(S156=3,#REF!*2,
IF(S156=4,#REF!*2,
IF(S156=5,#REF!*2,
IF(S156=6,#REF!*2,
IF(S156=7,#REF!*2)))))))),
IF(BB156="t",
IF(S156=0,#REF!*2*0.8,
IF(S156=1,#REF!*2*0.8,
IF(S156=2,#REF!*2*0.8,
IF(S156=3,#REF!*2*0.8,
IF(S156=4,#REF!*2*0.8,
IF(S156=5,#REF!*2*0.8,
IF(S156=6,#REF!*1*0.8,
IF(S156=7,#REF!*2))))))))))</f>
        <v>#REF!</v>
      </c>
      <c r="AV156" s="14" t="e">
        <f t="shared" si="33"/>
        <v>#REF!</v>
      </c>
      <c r="AW156" s="14" t="e">
        <f>IF(BB156="s",
IF(S156=0,0,
IF(S156=1,(14-2)*(#REF!+#REF!)/4*4,
IF(S156=2,(14-2)*(#REF!+#REF!)/4*2,
IF(S156=3,(14-2)*(#REF!+#REF!)/4*3,
IF(S156=4,(14-2)*(#REF!+#REF!)/4,
IF(S156=5,(14-2)*#REF!/4,
IF(S156=6,0,
IF(S156=7,(14)*#REF!)))))))),
IF(BB156="t",
IF(S156=0,0,
IF(S156=1,(11-2)*(#REF!+#REF!)/4*4,
IF(S156=2,(11-2)*(#REF!+#REF!)/4*2,
IF(S156=3,(11-2)*(#REF!+#REF!)/4*3,
IF(S156=4,(11-2)*(#REF!+#REF!)/4,
IF(S156=5,(11-2)*#REF!/4,
IF(S156=6,0,
IF(S156=7,(11)*#REF!))))))))))</f>
        <v>#REF!</v>
      </c>
      <c r="AX156" s="14" t="e">
        <f t="shared" si="34"/>
        <v>#REF!</v>
      </c>
      <c r="AY156" s="14">
        <f t="shared" si="35"/>
        <v>8</v>
      </c>
      <c r="AZ156" s="14">
        <f t="shared" si="36"/>
        <v>4</v>
      </c>
      <c r="BA156" s="14" t="e">
        <f t="shared" si="37"/>
        <v>#REF!</v>
      </c>
      <c r="BB156" s="14" t="s">
        <v>87</v>
      </c>
      <c r="BC156" s="14" t="e">
        <f>IF(BI156="A",0,IF(BB156="s",14*#REF!,IF(BB156="T",11*#REF!,"HATA")))</f>
        <v>#REF!</v>
      </c>
      <c r="BD156" s="14" t="e">
        <f t="shared" si="38"/>
        <v>#REF!</v>
      </c>
      <c r="BE156" s="14" t="e">
        <f t="shared" si="39"/>
        <v>#REF!</v>
      </c>
      <c r="BF156" s="14" t="e">
        <f>IF(BE156-#REF!=0,"DOĞRU","YANLIŞ")</f>
        <v>#REF!</v>
      </c>
      <c r="BG156" s="14" t="e">
        <f>#REF!-BE156</f>
        <v>#REF!</v>
      </c>
      <c r="BH156" s="14">
        <v>0</v>
      </c>
      <c r="BJ156" s="14">
        <v>0</v>
      </c>
      <c r="BL156" s="14">
        <v>4</v>
      </c>
      <c r="BN156" s="5" t="e">
        <f>#REF!*14</f>
        <v>#REF!</v>
      </c>
      <c r="BO156" s="6"/>
      <c r="BP156" s="7"/>
      <c r="BQ156" s="8"/>
      <c r="BR156" s="8"/>
      <c r="BS156" s="8"/>
      <c r="BT156" s="8"/>
      <c r="BU156" s="8"/>
      <c r="BV156" s="9"/>
      <c r="BW156" s="10"/>
      <c r="BX156" s="11"/>
      <c r="CE156" s="8"/>
      <c r="CF156" s="17"/>
      <c r="CG156" s="17"/>
      <c r="CH156" s="17"/>
      <c r="CI156" s="17"/>
    </row>
    <row r="157" spans="1:87" hidden="1" x14ac:dyDescent="0.25">
      <c r="A157" s="14" t="s">
        <v>308</v>
      </c>
      <c r="B157" s="14" t="s">
        <v>298</v>
      </c>
      <c r="C157" s="14" t="s">
        <v>298</v>
      </c>
      <c r="D157" s="15" t="s">
        <v>90</v>
      </c>
      <c r="E157" s="15" t="s">
        <v>90</v>
      </c>
      <c r="F157" s="15" t="e">
        <f>IF(BB157="S",
IF(#REF!+BJ157=2012,
IF(#REF!=1,"12-13/1",
IF(#REF!=2,"12-13/2",
IF(#REF!=3,"13-14/1",
IF(#REF!=4,"13-14/2","Hata1")))),
IF(#REF!+BJ157=2013,
IF(#REF!=1,"13-14/1",
IF(#REF!=2,"13-14/2",
IF(#REF!=3,"14-15/1",
IF(#REF!=4,"14-15/2","Hata2")))),
IF(#REF!+BJ157=2014,
IF(#REF!=1,"14-15/1",
IF(#REF!=2,"14-15/2",
IF(#REF!=3,"15-16/1",
IF(#REF!=4,"15-16/2","Hata3")))),
IF(#REF!+BJ157=2015,
IF(#REF!=1,"15-16/1",
IF(#REF!=2,"15-16/2",
IF(#REF!=3,"16-17/1",
IF(#REF!=4,"16-17/2","Hata4")))),
IF(#REF!+BJ157=2016,
IF(#REF!=1,"16-17/1",
IF(#REF!=2,"16-17/2",
IF(#REF!=3,"17-18/1",
IF(#REF!=4,"17-18/2","Hata5")))),
IF(#REF!+BJ157=2017,
IF(#REF!=1,"17-18/1",
IF(#REF!=2,"17-18/2",
IF(#REF!=3,"18-19/1",
IF(#REF!=4,"18-19/2","Hata6")))),
IF(#REF!+BJ157=2018,
IF(#REF!=1,"18-19/1",
IF(#REF!=2,"18-19/2",
IF(#REF!=3,"19-20/1",
IF(#REF!=4,"19-20/2","Hata7")))),
IF(#REF!+BJ157=2019,
IF(#REF!=1,"19-20/1",
IF(#REF!=2,"19-20/2",
IF(#REF!=3,"20-21/1",
IF(#REF!=4,"20-21/2","Hata8")))),
IF(#REF!+BJ157=2020,
IF(#REF!=1,"20-21/1",
IF(#REF!=2,"20-21/2",
IF(#REF!=3,"21-22/1",
IF(#REF!=4,"21-22/2","Hata9")))),
IF(#REF!+BJ157=2021,
IF(#REF!=1,"21-22/1",
IF(#REF!=2,"21-22/2",
IF(#REF!=3,"22-23/1",
IF(#REF!=4,"22-23/2","Hata10")))),
IF(#REF!+BJ157=2022,
IF(#REF!=1,"22-23/1",
IF(#REF!=2,"22-23/2",
IF(#REF!=3,"23-24/1",
IF(#REF!=4,"23-24/2","Hata11")))),
IF(#REF!+BJ157=2023,
IF(#REF!=1,"23-24/1",
IF(#REF!=2,"23-24/2",
IF(#REF!=3,"24-25/1",
IF(#REF!=4,"24-25/2","Hata12")))),
)))))))))))),
IF(BB157="T",
IF(#REF!+BJ157=2012,
IF(#REF!=1,"12-13/1",
IF(#REF!=2,"12-13/2",
IF(#REF!=3,"12-13/3",
IF(#REF!=4,"13-14/1",
IF(#REF!=5,"13-14/2",
IF(#REF!=6,"13-14/3","Hata1")))))),
IF(#REF!+BJ157=2013,
IF(#REF!=1,"13-14/1",
IF(#REF!=2,"13-14/2",
IF(#REF!=3,"13-14/3",
IF(#REF!=4,"14-15/1",
IF(#REF!=5,"14-15/2",
IF(#REF!=6,"14-15/3","Hata2")))))),
IF(#REF!+BJ157=2014,
IF(#REF!=1,"14-15/1",
IF(#REF!=2,"14-15/2",
IF(#REF!=3,"14-15/3",
IF(#REF!=4,"15-16/1",
IF(#REF!=5,"15-16/2",
IF(#REF!=6,"15-16/3","Hata3")))))),
IF(AND(#REF!+#REF!&gt;2014,#REF!+#REF!&lt;2015,BJ157=1),
IF(#REF!=0.1,"14-15/0.1",
IF(#REF!=0.2,"14-15/0.2",
IF(#REF!=0.3,"14-15/0.3","Hata4"))),
IF(#REF!+BJ157=2015,
IF(#REF!=1,"15-16/1",
IF(#REF!=2,"15-16/2",
IF(#REF!=3,"15-16/3",
IF(#REF!=4,"16-17/1",
IF(#REF!=5,"16-17/2",
IF(#REF!=6,"16-17/3","Hata5")))))),
IF(#REF!+BJ157=2016,
IF(#REF!=1,"16-17/1",
IF(#REF!=2,"16-17/2",
IF(#REF!=3,"16-17/3",
IF(#REF!=4,"17-18/1",
IF(#REF!=5,"17-18/2",
IF(#REF!=6,"17-18/3","Hata6")))))),
IF(#REF!+BJ157=2017,
IF(#REF!=1,"17-18/1",
IF(#REF!=2,"17-18/2",
IF(#REF!=3,"17-18/3",
IF(#REF!=4,"18-19/1",
IF(#REF!=5,"18-19/2",
IF(#REF!=6,"18-19/3","Hata7")))))),
IF(#REF!+BJ157=2018,
IF(#REF!=1,"18-19/1",
IF(#REF!=2,"18-19/2",
IF(#REF!=3,"18-19/3",
IF(#REF!=4,"19-20/1",
IF(#REF!=5," 19-20/2",
IF(#REF!=6,"19-20/3","Hata8")))))),
IF(#REF!+BJ157=2019,
IF(#REF!=1,"19-20/1",
IF(#REF!=2,"19-20/2",
IF(#REF!=3,"19-20/3",
IF(#REF!=4,"20-21/1",
IF(#REF!=5,"20-21/2",
IF(#REF!=6,"20-21/3","Hata9")))))),
IF(#REF!+BJ157=2020,
IF(#REF!=1,"20-21/1",
IF(#REF!=2,"20-21/2",
IF(#REF!=3,"20-21/3",
IF(#REF!=4,"21-22/1",
IF(#REF!=5,"21-22/2",
IF(#REF!=6,"21-22/3","Hata10")))))),
IF(#REF!+BJ157=2021,
IF(#REF!=1,"21-22/1",
IF(#REF!=2,"21-22/2",
IF(#REF!=3,"21-22/3",
IF(#REF!=4,"22-23/1",
IF(#REF!=5,"22-23/2",
IF(#REF!=6,"22-23/3","Hata11")))))),
IF(#REF!+BJ157=2022,
IF(#REF!=1,"22-23/1",
IF(#REF!=2,"22-23/2",
IF(#REF!=3,"22-23/3",
IF(#REF!=4,"23-24/1",
IF(#REF!=5,"23-24/2",
IF(#REF!=6,"23-24/3","Hata12")))))),
IF(#REF!+BJ157=2023,
IF(#REF!=1,"23-24/1",
IF(#REF!=2,"23-24/2",
IF(#REF!=3,"23-24/3",
IF(#REF!=4,"24-25/1",
IF(#REF!=5,"24-25/2",
IF(#REF!=6,"24-25/3","Hata13")))))),
))))))))))))))
)</f>
        <v>#REF!</v>
      </c>
      <c r="G157" s="15"/>
      <c r="H157" s="14" t="s">
        <v>301</v>
      </c>
      <c r="I157" s="14">
        <v>206093</v>
      </c>
      <c r="J157" s="14" t="s">
        <v>271</v>
      </c>
      <c r="S157" s="16">
        <v>4</v>
      </c>
      <c r="T157" s="14">
        <f>VLOOKUP($S157,[1]sistem!$I$3:$L$10,2,FALSE)</f>
        <v>0</v>
      </c>
      <c r="U157" s="14">
        <f>VLOOKUP($S157,[1]sistem!$I$3:$L$10,3,FALSE)</f>
        <v>1</v>
      </c>
      <c r="V157" s="14">
        <f>VLOOKUP($S157,[1]sistem!$I$3:$L$10,4,FALSE)</f>
        <v>1</v>
      </c>
      <c r="W157" s="14" t="e">
        <f>VLOOKUP($BB157,[1]sistem!$I$13:$L$14,2,FALSE)*#REF!</f>
        <v>#REF!</v>
      </c>
      <c r="X157" s="14" t="e">
        <f>VLOOKUP($BB157,[1]sistem!$I$13:$L$14,3,FALSE)*#REF!</f>
        <v>#REF!</v>
      </c>
      <c r="Y157" s="14" t="e">
        <f>VLOOKUP($BB157,[1]sistem!$I$13:$L$14,4,FALSE)*#REF!</f>
        <v>#REF!</v>
      </c>
      <c r="Z157" s="14" t="e">
        <f t="shared" si="28"/>
        <v>#REF!</v>
      </c>
      <c r="AA157" s="14" t="e">
        <f t="shared" si="28"/>
        <v>#REF!</v>
      </c>
      <c r="AB157" s="14" t="e">
        <f t="shared" si="28"/>
        <v>#REF!</v>
      </c>
      <c r="AC157" s="14" t="e">
        <f t="shared" si="29"/>
        <v>#REF!</v>
      </c>
      <c r="AD157" s="14">
        <f>VLOOKUP(BB157,[1]sistem!$I$18:$J$19,2,FALSE)</f>
        <v>14</v>
      </c>
      <c r="AE157" s="14">
        <v>0.25</v>
      </c>
      <c r="AF157" s="14">
        <f>VLOOKUP($S157,[1]sistem!$I$3:$M$10,5,FALSE)</f>
        <v>1</v>
      </c>
      <c r="AG157" s="14">
        <v>1</v>
      </c>
      <c r="AI157" s="14">
        <f>AG157*AM157</f>
        <v>14</v>
      </c>
      <c r="AJ157" s="14">
        <f>VLOOKUP($S157,[1]sistem!$I$3:$N$10,6,FALSE)</f>
        <v>2</v>
      </c>
      <c r="AK157" s="14">
        <v>2</v>
      </c>
      <c r="AL157" s="14">
        <f t="shared" si="30"/>
        <v>4</v>
      </c>
      <c r="AM157" s="14">
        <f>VLOOKUP($BB157,[1]sistem!$I$18:$K$19,3,FALSE)</f>
        <v>14</v>
      </c>
      <c r="AN157" s="14" t="e">
        <f>AM157*#REF!</f>
        <v>#REF!</v>
      </c>
      <c r="AO157" s="14" t="e">
        <f t="shared" si="31"/>
        <v>#REF!</v>
      </c>
      <c r="AP157" s="14">
        <f>IF(AP166="s",25,25)</f>
        <v>25</v>
      </c>
      <c r="AQ157" s="14" t="e">
        <f t="shared" si="32"/>
        <v>#REF!</v>
      </c>
      <c r="AR157" s="14" t="e">
        <f>ROUND(AQ157-#REF!,0)</f>
        <v>#REF!</v>
      </c>
      <c r="AS157" s="14">
        <f>IF(BB157="s",IF(S157=0,0,
IF(S157=1,#REF!*4*4,
IF(S157=2,0,
IF(S157=3,#REF!*4*2,
IF(S157=4,0,
IF(S157=5,0,
IF(S157=6,0,
IF(S157=7,0)))))))),
IF(BB157="t",
IF(S157=0,0,
IF(S157=1,#REF!*4*4*0.8,
IF(S157=2,0,
IF(S157=3,#REF!*4*2*0.8,
IF(S157=4,0,
IF(S157=5,0,
IF(S157=6,0,
IF(S157=7,0))))))))))</f>
        <v>0</v>
      </c>
      <c r="AT157" s="14" t="e">
        <f>IF(BB157="s",
IF(S157=0,0,
IF(S157=1,0,
IF(S157=2,#REF!*4*2,
IF(S157=3,#REF!*4,
IF(S157=4,#REF!*4,
IF(S157=5,0,
IF(S157=6,0,
IF(S157=7,#REF!*4)))))))),
IF(BB157="t",
IF(S157=0,0,
IF(S157=1,0,
IF(S157=2,#REF!*4*2*0.8,
IF(S157=3,#REF!*4*0.8,
IF(S157=4,#REF!*4*0.8,
IF(S157=5,0,
IF(S157=6,0,
IF(S157=7,#REF!*4))))))))))</f>
        <v>#REF!</v>
      </c>
      <c r="AU157" s="14" t="e">
        <f>IF(BB157="s",
IF(S157=0,0,
IF(S157=1,#REF!*2,
IF(S157=2,#REF!*2,
IF(S157=3,#REF!*2,
IF(S157=4,#REF!*2,
IF(S157=5,#REF!*2,
IF(S157=6,#REF!*2,
IF(S157=7,#REF!*2)))))))),
IF(BB157="t",
IF(S157=0,#REF!*2*0.8,
IF(S157=1,#REF!*2*0.8,
IF(S157=2,#REF!*2*0.8,
IF(S157=3,#REF!*2*0.8,
IF(S157=4,#REF!*2*0.8,
IF(S157=5,#REF!*2*0.8,
IF(S157=6,#REF!*1*0.8,
IF(S157=7,#REF!*2))))))))))</f>
        <v>#REF!</v>
      </c>
      <c r="AV157" s="14" t="e">
        <f t="shared" si="33"/>
        <v>#REF!</v>
      </c>
      <c r="AW157" s="14" t="e">
        <f>IF(BB157="s",
IF(S157=0,0,
IF(S157=1,(14-2)*(#REF!+#REF!)/4*4,
IF(S157=2,(14-2)*(#REF!+#REF!)/4*2,
IF(S157=3,(14-2)*(#REF!+#REF!)/4*3,
IF(S157=4,(14-2)*(#REF!+#REF!)/4,
IF(S157=5,(14-2)*#REF!/4,
IF(S157=6,0,
IF(S157=7,(14)*#REF!)))))))),
IF(BB157="t",
IF(S157=0,0,
IF(S157=1,(11-2)*(#REF!+#REF!)/4*4,
IF(S157=2,(11-2)*(#REF!+#REF!)/4*2,
IF(S157=3,(11-2)*(#REF!+#REF!)/4*3,
IF(S157=4,(11-2)*(#REF!+#REF!)/4,
IF(S157=5,(11-2)*#REF!/4,
IF(S157=6,0,
IF(S157=7,(11)*#REF!))))))))))</f>
        <v>#REF!</v>
      </c>
      <c r="AX157" s="14" t="e">
        <f t="shared" si="34"/>
        <v>#REF!</v>
      </c>
      <c r="AY157" s="14">
        <f t="shared" si="35"/>
        <v>8</v>
      </c>
      <c r="AZ157" s="14">
        <f t="shared" si="36"/>
        <v>4</v>
      </c>
      <c r="BA157" s="14" t="e">
        <f t="shared" si="37"/>
        <v>#REF!</v>
      </c>
      <c r="BB157" s="14" t="s">
        <v>87</v>
      </c>
      <c r="BC157" s="14" t="e">
        <f>IF(BI157="A",0,IF(BB157="s",14*#REF!,IF(BB157="T",11*#REF!,"HATA")))</f>
        <v>#REF!</v>
      </c>
      <c r="BD157" s="14" t="e">
        <f t="shared" si="38"/>
        <v>#REF!</v>
      </c>
      <c r="BE157" s="14" t="e">
        <f t="shared" si="39"/>
        <v>#REF!</v>
      </c>
      <c r="BF157" s="14" t="e">
        <f>IF(BE157-#REF!=0,"DOĞRU","YANLIŞ")</f>
        <v>#REF!</v>
      </c>
      <c r="BG157" s="14" t="e">
        <f>#REF!-BE157</f>
        <v>#REF!</v>
      </c>
      <c r="BH157" s="14">
        <v>0</v>
      </c>
      <c r="BJ157" s="14">
        <v>0</v>
      </c>
      <c r="BL157" s="14">
        <v>4</v>
      </c>
      <c r="BN157" s="5" t="e">
        <f>#REF!*14</f>
        <v>#REF!</v>
      </c>
      <c r="BO157" s="6"/>
      <c r="BP157" s="7"/>
      <c r="BQ157" s="8"/>
      <c r="BR157" s="8"/>
      <c r="BS157" s="8"/>
      <c r="BT157" s="8"/>
      <c r="BU157" s="8"/>
      <c r="BV157" s="9"/>
      <c r="BW157" s="10"/>
      <c r="BX157" s="11"/>
      <c r="CE157" s="8"/>
      <c r="CF157" s="17"/>
      <c r="CG157" s="17"/>
      <c r="CH157" s="17"/>
      <c r="CI157" s="17"/>
    </row>
    <row r="158" spans="1:87" hidden="1" x14ac:dyDescent="0.25">
      <c r="A158" s="14" t="s">
        <v>148</v>
      </c>
      <c r="B158" s="14" t="s">
        <v>149</v>
      </c>
      <c r="C158" s="14" t="s">
        <v>149</v>
      </c>
      <c r="D158" s="15" t="s">
        <v>84</v>
      </c>
      <c r="E158" s="15">
        <v>3</v>
      </c>
      <c r="F158" s="15" t="e">
        <f>IF(BB158="S",
IF(#REF!+BJ158=2012,
IF(#REF!=1,"12-13/1",
IF(#REF!=2,"12-13/2",
IF(#REF!=3,"13-14/1",
IF(#REF!=4,"13-14/2","Hata1")))),
IF(#REF!+BJ158=2013,
IF(#REF!=1,"13-14/1",
IF(#REF!=2,"13-14/2",
IF(#REF!=3,"14-15/1",
IF(#REF!=4,"14-15/2","Hata2")))),
IF(#REF!+BJ158=2014,
IF(#REF!=1,"14-15/1",
IF(#REF!=2,"14-15/2",
IF(#REF!=3,"15-16/1",
IF(#REF!=4,"15-16/2","Hata3")))),
IF(#REF!+BJ158=2015,
IF(#REF!=1,"15-16/1",
IF(#REF!=2,"15-16/2",
IF(#REF!=3,"16-17/1",
IF(#REF!=4,"16-17/2","Hata4")))),
IF(#REF!+BJ158=2016,
IF(#REF!=1,"16-17/1",
IF(#REF!=2,"16-17/2",
IF(#REF!=3,"17-18/1",
IF(#REF!=4,"17-18/2","Hata5")))),
IF(#REF!+BJ158=2017,
IF(#REF!=1,"17-18/1",
IF(#REF!=2,"17-18/2",
IF(#REF!=3,"18-19/1",
IF(#REF!=4,"18-19/2","Hata6")))),
IF(#REF!+BJ158=2018,
IF(#REF!=1,"18-19/1",
IF(#REF!=2,"18-19/2",
IF(#REF!=3,"19-20/1",
IF(#REF!=4,"19-20/2","Hata7")))),
IF(#REF!+BJ158=2019,
IF(#REF!=1,"19-20/1",
IF(#REF!=2,"19-20/2",
IF(#REF!=3,"20-21/1",
IF(#REF!=4,"20-21/2","Hata8")))),
IF(#REF!+BJ158=2020,
IF(#REF!=1,"20-21/1",
IF(#REF!=2,"20-21/2",
IF(#REF!=3,"21-22/1",
IF(#REF!=4,"21-22/2","Hata9")))),
IF(#REF!+BJ158=2021,
IF(#REF!=1,"21-22/1",
IF(#REF!=2,"21-22/2",
IF(#REF!=3,"22-23/1",
IF(#REF!=4,"22-23/2","Hata10")))),
IF(#REF!+BJ158=2022,
IF(#REF!=1,"22-23/1",
IF(#REF!=2,"22-23/2",
IF(#REF!=3,"23-24/1",
IF(#REF!=4,"23-24/2","Hata11")))),
IF(#REF!+BJ158=2023,
IF(#REF!=1,"23-24/1",
IF(#REF!=2,"23-24/2",
IF(#REF!=3,"24-25/1",
IF(#REF!=4,"24-25/2","Hata12")))),
)))))))))))),
IF(BB158="T",
IF(#REF!+BJ158=2012,
IF(#REF!=1,"12-13/1",
IF(#REF!=2,"12-13/2",
IF(#REF!=3,"12-13/3",
IF(#REF!=4,"13-14/1",
IF(#REF!=5,"13-14/2",
IF(#REF!=6,"13-14/3","Hata1")))))),
IF(#REF!+BJ158=2013,
IF(#REF!=1,"13-14/1",
IF(#REF!=2,"13-14/2",
IF(#REF!=3,"13-14/3",
IF(#REF!=4,"14-15/1",
IF(#REF!=5,"14-15/2",
IF(#REF!=6,"14-15/3","Hata2")))))),
IF(#REF!+BJ158=2014,
IF(#REF!=1,"14-15/1",
IF(#REF!=2,"14-15/2",
IF(#REF!=3,"14-15/3",
IF(#REF!=4,"15-16/1",
IF(#REF!=5,"15-16/2",
IF(#REF!=6,"15-16/3","Hata3")))))),
IF(AND(#REF!+#REF!&gt;2014,#REF!+#REF!&lt;2015,BJ158=1),
IF(#REF!=0.1,"14-15/0.1",
IF(#REF!=0.2,"14-15/0.2",
IF(#REF!=0.3,"14-15/0.3","Hata4"))),
IF(#REF!+BJ158=2015,
IF(#REF!=1,"15-16/1",
IF(#REF!=2,"15-16/2",
IF(#REF!=3,"15-16/3",
IF(#REF!=4,"16-17/1",
IF(#REF!=5,"16-17/2",
IF(#REF!=6,"16-17/3","Hata5")))))),
IF(#REF!+BJ158=2016,
IF(#REF!=1,"16-17/1",
IF(#REF!=2,"16-17/2",
IF(#REF!=3,"16-17/3",
IF(#REF!=4,"17-18/1",
IF(#REF!=5,"17-18/2",
IF(#REF!=6,"17-18/3","Hata6")))))),
IF(#REF!+BJ158=2017,
IF(#REF!=1,"17-18/1",
IF(#REF!=2,"17-18/2",
IF(#REF!=3,"17-18/3",
IF(#REF!=4,"18-19/1",
IF(#REF!=5,"18-19/2",
IF(#REF!=6,"18-19/3","Hata7")))))),
IF(#REF!+BJ158=2018,
IF(#REF!=1,"18-19/1",
IF(#REF!=2,"18-19/2",
IF(#REF!=3,"18-19/3",
IF(#REF!=4,"19-20/1",
IF(#REF!=5," 19-20/2",
IF(#REF!=6,"19-20/3","Hata8")))))),
IF(#REF!+BJ158=2019,
IF(#REF!=1,"19-20/1",
IF(#REF!=2,"19-20/2",
IF(#REF!=3,"19-20/3",
IF(#REF!=4,"20-21/1",
IF(#REF!=5,"20-21/2",
IF(#REF!=6,"20-21/3","Hata9")))))),
IF(#REF!+BJ158=2020,
IF(#REF!=1,"20-21/1",
IF(#REF!=2,"20-21/2",
IF(#REF!=3,"20-21/3",
IF(#REF!=4,"21-22/1",
IF(#REF!=5,"21-22/2",
IF(#REF!=6,"21-22/3","Hata10")))))),
IF(#REF!+BJ158=2021,
IF(#REF!=1,"21-22/1",
IF(#REF!=2,"21-22/2",
IF(#REF!=3,"21-22/3",
IF(#REF!=4,"22-23/1",
IF(#REF!=5,"22-23/2",
IF(#REF!=6,"22-23/3","Hata11")))))),
IF(#REF!+BJ158=2022,
IF(#REF!=1,"22-23/1",
IF(#REF!=2,"22-23/2",
IF(#REF!=3,"22-23/3",
IF(#REF!=4,"23-24/1",
IF(#REF!=5,"23-24/2",
IF(#REF!=6,"23-24/3","Hata12")))))),
IF(#REF!+BJ158=2023,
IF(#REF!=1,"23-24/1",
IF(#REF!=2,"23-24/2",
IF(#REF!=3,"23-24/3",
IF(#REF!=4,"24-25/1",
IF(#REF!=5,"24-25/2",
IF(#REF!=6,"24-25/3","Hata13")))))),
))))))))))))))
)</f>
        <v>#REF!</v>
      </c>
      <c r="G158" s="15"/>
      <c r="H158" s="14" t="s">
        <v>301</v>
      </c>
      <c r="I158" s="14">
        <v>206093</v>
      </c>
      <c r="J158" s="14" t="s">
        <v>271</v>
      </c>
      <c r="S158" s="16">
        <v>7</v>
      </c>
      <c r="T158" s="14">
        <f>VLOOKUP($S158,[1]sistem!$I$3:$L$10,2,FALSE)</f>
        <v>0</v>
      </c>
      <c r="U158" s="14">
        <f>VLOOKUP($S158,[1]sistem!$I$3:$L$10,3,FALSE)</f>
        <v>1</v>
      </c>
      <c r="V158" s="14">
        <f>VLOOKUP($S158,[1]sistem!$I$3:$L$10,4,FALSE)</f>
        <v>1</v>
      </c>
      <c r="W158" s="14" t="e">
        <f>VLOOKUP($BB158,[1]sistem!$I$13:$L$14,2,FALSE)*#REF!</f>
        <v>#REF!</v>
      </c>
      <c r="X158" s="14" t="e">
        <f>VLOOKUP($BB158,[1]sistem!$I$13:$L$14,3,FALSE)*#REF!</f>
        <v>#REF!</v>
      </c>
      <c r="Y158" s="14" t="e">
        <f>VLOOKUP($BB158,[1]sistem!$I$13:$L$14,4,FALSE)*#REF!</f>
        <v>#REF!</v>
      </c>
      <c r="Z158" s="14" t="e">
        <f t="shared" si="28"/>
        <v>#REF!</v>
      </c>
      <c r="AA158" s="14" t="e">
        <f t="shared" si="28"/>
        <v>#REF!</v>
      </c>
      <c r="AB158" s="14" t="e">
        <f t="shared" si="28"/>
        <v>#REF!</v>
      </c>
      <c r="AC158" s="14" t="e">
        <f t="shared" si="29"/>
        <v>#REF!</v>
      </c>
      <c r="AD158" s="14">
        <f>VLOOKUP(BB158,[1]sistem!$I$18:$J$19,2,FALSE)</f>
        <v>14</v>
      </c>
      <c r="AE158" s="14">
        <v>0.25</v>
      </c>
      <c r="AF158" s="14">
        <f>VLOOKUP($S158,[1]sistem!$I$3:$M$10,5,FALSE)</f>
        <v>1</v>
      </c>
      <c r="AG158" s="14">
        <v>4</v>
      </c>
      <c r="AI158" s="14">
        <f>AG158*AM158</f>
        <v>56</v>
      </c>
      <c r="AJ158" s="14">
        <f>VLOOKUP($S158,[1]sistem!$I$3:$N$10,6,FALSE)</f>
        <v>2</v>
      </c>
      <c r="AK158" s="14">
        <v>2</v>
      </c>
      <c r="AL158" s="14">
        <f t="shared" si="30"/>
        <v>4</v>
      </c>
      <c r="AM158" s="14">
        <f>VLOOKUP($BB158,[1]sistem!$I$18:$K$19,3,FALSE)</f>
        <v>14</v>
      </c>
      <c r="AN158" s="14" t="e">
        <f>AM158*#REF!</f>
        <v>#REF!</v>
      </c>
      <c r="AO158" s="14" t="e">
        <f t="shared" si="31"/>
        <v>#REF!</v>
      </c>
      <c r="AP158" s="14">
        <f>IF(AP167="s",25,25)</f>
        <v>25</v>
      </c>
      <c r="AQ158" s="14" t="e">
        <f t="shared" si="32"/>
        <v>#REF!</v>
      </c>
      <c r="AR158" s="14" t="e">
        <f>ROUND(AQ158-#REF!,0)</f>
        <v>#REF!</v>
      </c>
      <c r="AS158" s="14">
        <f>IF(BB158="s",IF(S158=0,0,
IF(S158=1,#REF!*4*4,
IF(S158=2,0,
IF(S158=3,#REF!*4*2,
IF(S158=4,0,
IF(S158=5,0,
IF(S158=6,0,
IF(S158=7,0)))))))),
IF(BB158="t",
IF(S158=0,0,
IF(S158=1,#REF!*4*4*0.8,
IF(S158=2,0,
IF(S158=3,#REF!*4*2*0.8,
IF(S158=4,0,
IF(S158=5,0,
IF(S158=6,0,
IF(S158=7,0))))))))))</f>
        <v>0</v>
      </c>
      <c r="AT158" s="14" t="e">
        <f>IF(BB158="s",
IF(S158=0,0,
IF(S158=1,0,
IF(S158=2,#REF!*4*2,
IF(S158=3,#REF!*4,
IF(S158=4,#REF!*4,
IF(S158=5,0,
IF(S158=6,0,
IF(S158=7,#REF!*4)))))))),
IF(BB158="t",
IF(S158=0,0,
IF(S158=1,0,
IF(S158=2,#REF!*4*2*0.8,
IF(S158=3,#REF!*4*0.8,
IF(S158=4,#REF!*4*0.8,
IF(S158=5,0,
IF(S158=6,0,
IF(S158=7,#REF!*4))))))))))</f>
        <v>#REF!</v>
      </c>
      <c r="AU158" s="14" t="e">
        <f>IF(BB158="s",
IF(S158=0,0,
IF(S158=1,#REF!*2,
IF(S158=2,#REF!*2,
IF(S158=3,#REF!*2,
IF(S158=4,#REF!*2,
IF(S158=5,#REF!*2,
IF(S158=6,#REF!*2,
IF(S158=7,#REF!*2)))))))),
IF(BB158="t",
IF(S158=0,#REF!*2*0.8,
IF(S158=1,#REF!*2*0.8,
IF(S158=2,#REF!*2*0.8,
IF(S158=3,#REF!*2*0.8,
IF(S158=4,#REF!*2*0.8,
IF(S158=5,#REF!*2*0.8,
IF(S158=6,#REF!*1*0.8,
IF(S158=7,#REF!*2))))))))))</f>
        <v>#REF!</v>
      </c>
      <c r="AV158" s="14" t="e">
        <f t="shared" si="33"/>
        <v>#REF!</v>
      </c>
      <c r="AW158" s="14" t="e">
        <f>IF(BB158="s",
IF(S158=0,0,
IF(S158=1,(14-2)*(#REF!+#REF!)/4*4,
IF(S158=2,(14-2)*(#REF!+#REF!)/4*2,
IF(S158=3,(14-2)*(#REF!+#REF!)/4*3,
IF(S158=4,(14-2)*(#REF!+#REF!)/4,
IF(S158=5,(14-2)*#REF!/4,
IF(S158=6,0,
IF(S158=7,(14)*#REF!)))))))),
IF(BB158="t",
IF(S158=0,0,
IF(S158=1,(11-2)*(#REF!+#REF!)/4*4,
IF(S158=2,(11-2)*(#REF!+#REF!)/4*2,
IF(S158=3,(11-2)*(#REF!+#REF!)/4*3,
IF(S158=4,(11-2)*(#REF!+#REF!)/4,
IF(S158=5,(11-2)*#REF!/4,
IF(S158=6,0,
IF(S158=7,(11)*#REF!))))))))))</f>
        <v>#REF!</v>
      </c>
      <c r="AX158" s="14" t="e">
        <f t="shared" si="34"/>
        <v>#REF!</v>
      </c>
      <c r="AY158" s="14">
        <f t="shared" si="35"/>
        <v>8</v>
      </c>
      <c r="AZ158" s="14">
        <f t="shared" si="36"/>
        <v>4</v>
      </c>
      <c r="BA158" s="14" t="e">
        <f t="shared" si="37"/>
        <v>#REF!</v>
      </c>
      <c r="BB158" s="14" t="s">
        <v>87</v>
      </c>
      <c r="BC158" s="14" t="e">
        <f>IF(BI158="A",0,IF(BB158="s",14*#REF!,IF(BB158="T",11*#REF!,"HATA")))</f>
        <v>#REF!</v>
      </c>
      <c r="BD158" s="14" t="e">
        <f t="shared" si="38"/>
        <v>#REF!</v>
      </c>
      <c r="BE158" s="14" t="e">
        <f t="shared" si="39"/>
        <v>#REF!</v>
      </c>
      <c r="BF158" s="14" t="e">
        <f>IF(BE158-#REF!=0,"DOĞRU","YANLIŞ")</f>
        <v>#REF!</v>
      </c>
      <c r="BG158" s="14" t="e">
        <f>#REF!-BE158</f>
        <v>#REF!</v>
      </c>
      <c r="BH158" s="14">
        <v>0</v>
      </c>
      <c r="BJ158" s="14">
        <v>0</v>
      </c>
      <c r="BL158" s="14">
        <v>7</v>
      </c>
      <c r="BN158" s="5" t="e">
        <f>#REF!*14</f>
        <v>#REF!</v>
      </c>
      <c r="BO158" s="6"/>
      <c r="BP158" s="7"/>
      <c r="BQ158" s="8"/>
      <c r="BR158" s="8"/>
      <c r="BS158" s="8"/>
      <c r="BT158" s="8"/>
      <c r="BU158" s="8"/>
      <c r="BV158" s="9"/>
      <c r="BW158" s="10"/>
      <c r="BX158" s="11"/>
      <c r="CE158" s="8"/>
      <c r="CF158" s="17"/>
      <c r="CG158" s="17"/>
      <c r="CH158" s="17"/>
      <c r="CI158" s="17"/>
    </row>
    <row r="159" spans="1:87" hidden="1" x14ac:dyDescent="0.25">
      <c r="A159" s="14" t="s">
        <v>309</v>
      </c>
      <c r="B159" s="14" t="s">
        <v>300</v>
      </c>
      <c r="C159" s="14" t="s">
        <v>300</v>
      </c>
      <c r="D159" s="15" t="s">
        <v>90</v>
      </c>
      <c r="E159" s="15" t="s">
        <v>90</v>
      </c>
      <c r="F159" s="15" t="e">
        <f>IF(BB159="S",
IF(#REF!+BJ159=2012,
IF(#REF!=1,"12-13/1",
IF(#REF!=2,"12-13/2",
IF(#REF!=3,"13-14/1",
IF(#REF!=4,"13-14/2","Hata1")))),
IF(#REF!+BJ159=2013,
IF(#REF!=1,"13-14/1",
IF(#REF!=2,"13-14/2",
IF(#REF!=3,"14-15/1",
IF(#REF!=4,"14-15/2","Hata2")))),
IF(#REF!+BJ159=2014,
IF(#REF!=1,"14-15/1",
IF(#REF!=2,"14-15/2",
IF(#REF!=3,"15-16/1",
IF(#REF!=4,"15-16/2","Hata3")))),
IF(#REF!+BJ159=2015,
IF(#REF!=1,"15-16/1",
IF(#REF!=2,"15-16/2",
IF(#REF!=3,"16-17/1",
IF(#REF!=4,"16-17/2","Hata4")))),
IF(#REF!+BJ159=2016,
IF(#REF!=1,"16-17/1",
IF(#REF!=2,"16-17/2",
IF(#REF!=3,"17-18/1",
IF(#REF!=4,"17-18/2","Hata5")))),
IF(#REF!+BJ159=2017,
IF(#REF!=1,"17-18/1",
IF(#REF!=2,"17-18/2",
IF(#REF!=3,"18-19/1",
IF(#REF!=4,"18-19/2","Hata6")))),
IF(#REF!+BJ159=2018,
IF(#REF!=1,"18-19/1",
IF(#REF!=2,"18-19/2",
IF(#REF!=3,"19-20/1",
IF(#REF!=4,"19-20/2","Hata7")))),
IF(#REF!+BJ159=2019,
IF(#REF!=1,"19-20/1",
IF(#REF!=2,"19-20/2",
IF(#REF!=3,"20-21/1",
IF(#REF!=4,"20-21/2","Hata8")))),
IF(#REF!+BJ159=2020,
IF(#REF!=1,"20-21/1",
IF(#REF!=2,"20-21/2",
IF(#REF!=3,"21-22/1",
IF(#REF!=4,"21-22/2","Hata9")))),
IF(#REF!+BJ159=2021,
IF(#REF!=1,"21-22/1",
IF(#REF!=2,"21-22/2",
IF(#REF!=3,"22-23/1",
IF(#REF!=4,"22-23/2","Hata10")))),
IF(#REF!+BJ159=2022,
IF(#REF!=1,"22-23/1",
IF(#REF!=2,"22-23/2",
IF(#REF!=3,"23-24/1",
IF(#REF!=4,"23-24/2","Hata11")))),
IF(#REF!+BJ159=2023,
IF(#REF!=1,"23-24/1",
IF(#REF!=2,"23-24/2",
IF(#REF!=3,"24-25/1",
IF(#REF!=4,"24-25/2","Hata12")))),
)))))))))))),
IF(BB159="T",
IF(#REF!+BJ159=2012,
IF(#REF!=1,"12-13/1",
IF(#REF!=2,"12-13/2",
IF(#REF!=3,"12-13/3",
IF(#REF!=4,"13-14/1",
IF(#REF!=5,"13-14/2",
IF(#REF!=6,"13-14/3","Hata1")))))),
IF(#REF!+BJ159=2013,
IF(#REF!=1,"13-14/1",
IF(#REF!=2,"13-14/2",
IF(#REF!=3,"13-14/3",
IF(#REF!=4,"14-15/1",
IF(#REF!=5,"14-15/2",
IF(#REF!=6,"14-15/3","Hata2")))))),
IF(#REF!+BJ159=2014,
IF(#REF!=1,"14-15/1",
IF(#REF!=2,"14-15/2",
IF(#REF!=3,"14-15/3",
IF(#REF!=4,"15-16/1",
IF(#REF!=5,"15-16/2",
IF(#REF!=6,"15-16/3","Hata3")))))),
IF(AND(#REF!+#REF!&gt;2014,#REF!+#REF!&lt;2015,BJ159=1),
IF(#REF!=0.1,"14-15/0.1",
IF(#REF!=0.2,"14-15/0.2",
IF(#REF!=0.3,"14-15/0.3","Hata4"))),
IF(#REF!+BJ159=2015,
IF(#REF!=1,"15-16/1",
IF(#REF!=2,"15-16/2",
IF(#REF!=3,"15-16/3",
IF(#REF!=4,"16-17/1",
IF(#REF!=5,"16-17/2",
IF(#REF!=6,"16-17/3","Hata5")))))),
IF(#REF!+BJ159=2016,
IF(#REF!=1,"16-17/1",
IF(#REF!=2,"16-17/2",
IF(#REF!=3,"16-17/3",
IF(#REF!=4,"17-18/1",
IF(#REF!=5,"17-18/2",
IF(#REF!=6,"17-18/3","Hata6")))))),
IF(#REF!+BJ159=2017,
IF(#REF!=1,"17-18/1",
IF(#REF!=2,"17-18/2",
IF(#REF!=3,"17-18/3",
IF(#REF!=4,"18-19/1",
IF(#REF!=5,"18-19/2",
IF(#REF!=6,"18-19/3","Hata7")))))),
IF(#REF!+BJ159=2018,
IF(#REF!=1,"18-19/1",
IF(#REF!=2,"18-19/2",
IF(#REF!=3,"18-19/3",
IF(#REF!=4,"19-20/1",
IF(#REF!=5," 19-20/2",
IF(#REF!=6,"19-20/3","Hata8")))))),
IF(#REF!+BJ159=2019,
IF(#REF!=1,"19-20/1",
IF(#REF!=2,"19-20/2",
IF(#REF!=3,"19-20/3",
IF(#REF!=4,"20-21/1",
IF(#REF!=5,"20-21/2",
IF(#REF!=6,"20-21/3","Hata9")))))),
IF(#REF!+BJ159=2020,
IF(#REF!=1,"20-21/1",
IF(#REF!=2,"20-21/2",
IF(#REF!=3,"20-21/3",
IF(#REF!=4,"21-22/1",
IF(#REF!=5,"21-22/2",
IF(#REF!=6,"21-22/3","Hata10")))))),
IF(#REF!+BJ159=2021,
IF(#REF!=1,"21-22/1",
IF(#REF!=2,"21-22/2",
IF(#REF!=3,"21-22/3",
IF(#REF!=4,"22-23/1",
IF(#REF!=5,"22-23/2",
IF(#REF!=6,"22-23/3","Hata11")))))),
IF(#REF!+BJ159=2022,
IF(#REF!=1,"22-23/1",
IF(#REF!=2,"22-23/2",
IF(#REF!=3,"22-23/3",
IF(#REF!=4,"23-24/1",
IF(#REF!=5,"23-24/2",
IF(#REF!=6,"23-24/3","Hata12")))))),
IF(#REF!+BJ159=2023,
IF(#REF!=1,"23-24/1",
IF(#REF!=2,"23-24/2",
IF(#REF!=3,"23-24/3",
IF(#REF!=4,"24-25/1",
IF(#REF!=5,"24-25/2",
IF(#REF!=6,"24-25/3","Hata13")))))),
))))))))))))))
)</f>
        <v>#REF!</v>
      </c>
      <c r="G159" s="15"/>
      <c r="H159" s="14" t="s">
        <v>301</v>
      </c>
      <c r="I159" s="14">
        <v>206093</v>
      </c>
      <c r="J159" s="14" t="s">
        <v>271</v>
      </c>
      <c r="S159" s="16">
        <v>4</v>
      </c>
      <c r="T159" s="14">
        <f>VLOOKUP($S159,[1]sistem!$I$3:$L$10,2,FALSE)</f>
        <v>0</v>
      </c>
      <c r="U159" s="14">
        <f>VLOOKUP($S159,[1]sistem!$I$3:$L$10,3,FALSE)</f>
        <v>1</v>
      </c>
      <c r="V159" s="14">
        <f>VLOOKUP($S159,[1]sistem!$I$3:$L$10,4,FALSE)</f>
        <v>1</v>
      </c>
      <c r="W159" s="14" t="e">
        <f>VLOOKUP($BB159,[1]sistem!$I$13:$L$14,2,FALSE)*#REF!</f>
        <v>#REF!</v>
      </c>
      <c r="X159" s="14" t="e">
        <f>VLOOKUP($BB159,[1]sistem!$I$13:$L$14,3,FALSE)*#REF!</f>
        <v>#REF!</v>
      </c>
      <c r="Y159" s="14" t="e">
        <f>VLOOKUP($BB159,[1]sistem!$I$13:$L$14,4,FALSE)*#REF!</f>
        <v>#REF!</v>
      </c>
      <c r="Z159" s="14" t="e">
        <f t="shared" si="28"/>
        <v>#REF!</v>
      </c>
      <c r="AA159" s="14" t="e">
        <f t="shared" si="28"/>
        <v>#REF!</v>
      </c>
      <c r="AB159" s="14" t="e">
        <f t="shared" si="28"/>
        <v>#REF!</v>
      </c>
      <c r="AC159" s="14" t="e">
        <f t="shared" si="29"/>
        <v>#REF!</v>
      </c>
      <c r="AD159" s="14">
        <f>VLOOKUP(BB159,[1]sistem!$I$18:$J$19,2,FALSE)</f>
        <v>14</v>
      </c>
      <c r="AE159" s="14">
        <v>0.25</v>
      </c>
      <c r="AF159" s="14">
        <f>VLOOKUP($S159,[1]sistem!$I$3:$M$10,5,FALSE)</f>
        <v>1</v>
      </c>
      <c r="AG159" s="14">
        <v>1</v>
      </c>
      <c r="AI159" s="14">
        <f>AG159*AM159</f>
        <v>14</v>
      </c>
      <c r="AJ159" s="14">
        <f>VLOOKUP($S159,[1]sistem!$I$3:$N$10,6,FALSE)</f>
        <v>2</v>
      </c>
      <c r="AK159" s="14">
        <v>2</v>
      </c>
      <c r="AL159" s="14">
        <f t="shared" si="30"/>
        <v>4</v>
      </c>
      <c r="AM159" s="14">
        <f>VLOOKUP($BB159,[1]sistem!$I$18:$K$19,3,FALSE)</f>
        <v>14</v>
      </c>
      <c r="AN159" s="14" t="e">
        <f>AM159*#REF!</f>
        <v>#REF!</v>
      </c>
      <c r="AO159" s="14" t="e">
        <f t="shared" si="31"/>
        <v>#REF!</v>
      </c>
      <c r="AP159" s="14">
        <f>IF(AP168="s",25,25)</f>
        <v>25</v>
      </c>
      <c r="AQ159" s="14" t="e">
        <f t="shared" si="32"/>
        <v>#REF!</v>
      </c>
      <c r="AR159" s="14" t="e">
        <f>ROUND(AQ159-#REF!,0)</f>
        <v>#REF!</v>
      </c>
      <c r="AS159" s="14">
        <f>IF(BB159="s",IF(S159=0,0,
IF(S159=1,#REF!*4*4,
IF(S159=2,0,
IF(S159=3,#REF!*4*2,
IF(S159=4,0,
IF(S159=5,0,
IF(S159=6,0,
IF(S159=7,0)))))))),
IF(BB159="t",
IF(S159=0,0,
IF(S159=1,#REF!*4*4*0.8,
IF(S159=2,0,
IF(S159=3,#REF!*4*2*0.8,
IF(S159=4,0,
IF(S159=5,0,
IF(S159=6,0,
IF(S159=7,0))))))))))</f>
        <v>0</v>
      </c>
      <c r="AT159" s="14" t="e">
        <f>IF(BB159="s",
IF(S159=0,0,
IF(S159=1,0,
IF(S159=2,#REF!*4*2,
IF(S159=3,#REF!*4,
IF(S159=4,#REF!*4,
IF(S159=5,0,
IF(S159=6,0,
IF(S159=7,#REF!*4)))))))),
IF(BB159="t",
IF(S159=0,0,
IF(S159=1,0,
IF(S159=2,#REF!*4*2*0.8,
IF(S159=3,#REF!*4*0.8,
IF(S159=4,#REF!*4*0.8,
IF(S159=5,0,
IF(S159=6,0,
IF(S159=7,#REF!*4))))))))))</f>
        <v>#REF!</v>
      </c>
      <c r="AU159" s="14" t="e">
        <f>IF(BB159="s",
IF(S159=0,0,
IF(S159=1,#REF!*2,
IF(S159=2,#REF!*2,
IF(S159=3,#REF!*2,
IF(S159=4,#REF!*2,
IF(S159=5,#REF!*2,
IF(S159=6,#REF!*2,
IF(S159=7,#REF!*2)))))))),
IF(BB159="t",
IF(S159=0,#REF!*2*0.8,
IF(S159=1,#REF!*2*0.8,
IF(S159=2,#REF!*2*0.8,
IF(S159=3,#REF!*2*0.8,
IF(S159=4,#REF!*2*0.8,
IF(S159=5,#REF!*2*0.8,
IF(S159=6,#REF!*1*0.8,
IF(S159=7,#REF!*2))))))))))</f>
        <v>#REF!</v>
      </c>
      <c r="AV159" s="14" t="e">
        <f t="shared" si="33"/>
        <v>#REF!</v>
      </c>
      <c r="AW159" s="14" t="e">
        <f>IF(BB159="s",
IF(S159=0,0,
IF(S159=1,(14-2)*(#REF!+#REF!)/4*4,
IF(S159=2,(14-2)*(#REF!+#REF!)/4*2,
IF(S159=3,(14-2)*(#REF!+#REF!)/4*3,
IF(S159=4,(14-2)*(#REF!+#REF!)/4,
IF(S159=5,(14-2)*#REF!/4,
IF(S159=6,0,
IF(S159=7,(14)*#REF!)))))))),
IF(BB159="t",
IF(S159=0,0,
IF(S159=1,(11-2)*(#REF!+#REF!)/4*4,
IF(S159=2,(11-2)*(#REF!+#REF!)/4*2,
IF(S159=3,(11-2)*(#REF!+#REF!)/4*3,
IF(S159=4,(11-2)*(#REF!+#REF!)/4,
IF(S159=5,(11-2)*#REF!/4,
IF(S159=6,0,
IF(S159=7,(11)*#REF!))))))))))</f>
        <v>#REF!</v>
      </c>
      <c r="AX159" s="14" t="e">
        <f t="shared" si="34"/>
        <v>#REF!</v>
      </c>
      <c r="AY159" s="14">
        <f t="shared" si="35"/>
        <v>8</v>
      </c>
      <c r="AZ159" s="14">
        <f t="shared" si="36"/>
        <v>4</v>
      </c>
      <c r="BA159" s="14" t="e">
        <f t="shared" si="37"/>
        <v>#REF!</v>
      </c>
      <c r="BB159" s="14" t="s">
        <v>87</v>
      </c>
      <c r="BC159" s="14" t="e">
        <f>IF(BI159="A",0,IF(BB159="s",14*#REF!,IF(BB159="T",11*#REF!,"HATA")))</f>
        <v>#REF!</v>
      </c>
      <c r="BD159" s="14" t="e">
        <f t="shared" si="38"/>
        <v>#REF!</v>
      </c>
      <c r="BE159" s="14" t="e">
        <f t="shared" si="39"/>
        <v>#REF!</v>
      </c>
      <c r="BF159" s="14" t="e">
        <f>IF(BE159-#REF!=0,"DOĞRU","YANLIŞ")</f>
        <v>#REF!</v>
      </c>
      <c r="BG159" s="14" t="e">
        <f>#REF!-BE159</f>
        <v>#REF!</v>
      </c>
      <c r="BH159" s="14">
        <v>0</v>
      </c>
      <c r="BJ159" s="14">
        <v>0</v>
      </c>
      <c r="BL159" s="14">
        <v>4</v>
      </c>
      <c r="BN159" s="5" t="e">
        <f>#REF!*14</f>
        <v>#REF!</v>
      </c>
      <c r="BO159" s="6"/>
      <c r="BP159" s="7"/>
      <c r="BQ159" s="8"/>
      <c r="BR159" s="8"/>
      <c r="BS159" s="8"/>
      <c r="BT159" s="8"/>
      <c r="BU159" s="8"/>
      <c r="BV159" s="9"/>
      <c r="BW159" s="10"/>
      <c r="BX159" s="11"/>
      <c r="CE159" s="8"/>
      <c r="CF159" s="17"/>
      <c r="CG159" s="17"/>
      <c r="CH159" s="17"/>
      <c r="CI159" s="17"/>
    </row>
    <row r="160" spans="1:87" hidden="1" x14ac:dyDescent="0.25">
      <c r="A160" s="14" t="s">
        <v>117</v>
      </c>
      <c r="B160" s="14" t="s">
        <v>118</v>
      </c>
      <c r="C160" s="14" t="s">
        <v>118</v>
      </c>
      <c r="D160" s="15" t="s">
        <v>90</v>
      </c>
      <c r="E160" s="15" t="s">
        <v>90</v>
      </c>
      <c r="F160" s="15" t="e">
        <f>IF(BB160="S",
IF(#REF!+BJ160=2012,
IF(#REF!=1,"12-13/1",
IF(#REF!=2,"12-13/2",
IF(#REF!=3,"13-14/1",
IF(#REF!=4,"13-14/2","Hata1")))),
IF(#REF!+BJ160=2013,
IF(#REF!=1,"13-14/1",
IF(#REF!=2,"13-14/2",
IF(#REF!=3,"14-15/1",
IF(#REF!=4,"14-15/2","Hata2")))),
IF(#REF!+BJ160=2014,
IF(#REF!=1,"14-15/1",
IF(#REF!=2,"14-15/2",
IF(#REF!=3,"15-16/1",
IF(#REF!=4,"15-16/2","Hata3")))),
IF(#REF!+BJ160=2015,
IF(#REF!=1,"15-16/1",
IF(#REF!=2,"15-16/2",
IF(#REF!=3,"16-17/1",
IF(#REF!=4,"16-17/2","Hata4")))),
IF(#REF!+BJ160=2016,
IF(#REF!=1,"16-17/1",
IF(#REF!=2,"16-17/2",
IF(#REF!=3,"17-18/1",
IF(#REF!=4,"17-18/2","Hata5")))),
IF(#REF!+BJ160=2017,
IF(#REF!=1,"17-18/1",
IF(#REF!=2,"17-18/2",
IF(#REF!=3,"18-19/1",
IF(#REF!=4,"18-19/2","Hata6")))),
IF(#REF!+BJ160=2018,
IF(#REF!=1,"18-19/1",
IF(#REF!=2,"18-19/2",
IF(#REF!=3,"19-20/1",
IF(#REF!=4,"19-20/2","Hata7")))),
IF(#REF!+BJ160=2019,
IF(#REF!=1,"19-20/1",
IF(#REF!=2,"19-20/2",
IF(#REF!=3,"20-21/1",
IF(#REF!=4,"20-21/2","Hata8")))),
IF(#REF!+BJ160=2020,
IF(#REF!=1,"20-21/1",
IF(#REF!=2,"20-21/2",
IF(#REF!=3,"21-22/1",
IF(#REF!=4,"21-22/2","Hata9")))),
IF(#REF!+BJ160=2021,
IF(#REF!=1,"21-22/1",
IF(#REF!=2,"21-22/2",
IF(#REF!=3,"22-23/1",
IF(#REF!=4,"22-23/2","Hata10")))),
IF(#REF!+BJ160=2022,
IF(#REF!=1,"22-23/1",
IF(#REF!=2,"22-23/2",
IF(#REF!=3,"23-24/1",
IF(#REF!=4,"23-24/2","Hata11")))),
IF(#REF!+BJ160=2023,
IF(#REF!=1,"23-24/1",
IF(#REF!=2,"23-24/2",
IF(#REF!=3,"24-25/1",
IF(#REF!=4,"24-25/2","Hata12")))),
)))))))))))),
IF(BB160="T",
IF(#REF!+BJ160=2012,
IF(#REF!=1,"12-13/1",
IF(#REF!=2,"12-13/2",
IF(#REF!=3,"12-13/3",
IF(#REF!=4,"13-14/1",
IF(#REF!=5,"13-14/2",
IF(#REF!=6,"13-14/3","Hata1")))))),
IF(#REF!+BJ160=2013,
IF(#REF!=1,"13-14/1",
IF(#REF!=2,"13-14/2",
IF(#REF!=3,"13-14/3",
IF(#REF!=4,"14-15/1",
IF(#REF!=5,"14-15/2",
IF(#REF!=6,"14-15/3","Hata2")))))),
IF(#REF!+BJ160=2014,
IF(#REF!=1,"14-15/1",
IF(#REF!=2,"14-15/2",
IF(#REF!=3,"14-15/3",
IF(#REF!=4,"15-16/1",
IF(#REF!=5,"15-16/2",
IF(#REF!=6,"15-16/3","Hata3")))))),
IF(AND(#REF!+#REF!&gt;2014,#REF!+#REF!&lt;2015,BJ160=1),
IF(#REF!=0.1,"14-15/0.1",
IF(#REF!=0.2,"14-15/0.2",
IF(#REF!=0.3,"14-15/0.3","Hata4"))),
IF(#REF!+BJ160=2015,
IF(#REF!=1,"15-16/1",
IF(#REF!=2,"15-16/2",
IF(#REF!=3,"15-16/3",
IF(#REF!=4,"16-17/1",
IF(#REF!=5,"16-17/2",
IF(#REF!=6,"16-17/3","Hata5")))))),
IF(#REF!+BJ160=2016,
IF(#REF!=1,"16-17/1",
IF(#REF!=2,"16-17/2",
IF(#REF!=3,"16-17/3",
IF(#REF!=4,"17-18/1",
IF(#REF!=5,"17-18/2",
IF(#REF!=6,"17-18/3","Hata6")))))),
IF(#REF!+BJ160=2017,
IF(#REF!=1,"17-18/1",
IF(#REF!=2,"17-18/2",
IF(#REF!=3,"17-18/3",
IF(#REF!=4,"18-19/1",
IF(#REF!=5,"18-19/2",
IF(#REF!=6,"18-19/3","Hata7")))))),
IF(#REF!+BJ160=2018,
IF(#REF!=1,"18-19/1",
IF(#REF!=2,"18-19/2",
IF(#REF!=3,"18-19/3",
IF(#REF!=4,"19-20/1",
IF(#REF!=5," 19-20/2",
IF(#REF!=6,"19-20/3","Hata8")))))),
IF(#REF!+BJ160=2019,
IF(#REF!=1,"19-20/1",
IF(#REF!=2,"19-20/2",
IF(#REF!=3,"19-20/3",
IF(#REF!=4,"20-21/1",
IF(#REF!=5,"20-21/2",
IF(#REF!=6,"20-21/3","Hata9")))))),
IF(#REF!+BJ160=2020,
IF(#REF!=1,"20-21/1",
IF(#REF!=2,"20-21/2",
IF(#REF!=3,"20-21/3",
IF(#REF!=4,"21-22/1",
IF(#REF!=5,"21-22/2",
IF(#REF!=6,"21-22/3","Hata10")))))),
IF(#REF!+BJ160=2021,
IF(#REF!=1,"21-22/1",
IF(#REF!=2,"21-22/2",
IF(#REF!=3,"21-22/3",
IF(#REF!=4,"22-23/1",
IF(#REF!=5,"22-23/2",
IF(#REF!=6,"22-23/3","Hata11")))))),
IF(#REF!+BJ160=2022,
IF(#REF!=1,"22-23/1",
IF(#REF!=2,"22-23/2",
IF(#REF!=3,"22-23/3",
IF(#REF!=4,"23-24/1",
IF(#REF!=5,"23-24/2",
IF(#REF!=6,"23-24/3","Hata12")))))),
IF(#REF!+BJ160=2023,
IF(#REF!=1,"23-24/1",
IF(#REF!=2,"23-24/2",
IF(#REF!=3,"23-24/3",
IF(#REF!=4,"24-25/1",
IF(#REF!=5,"24-25/2",
IF(#REF!=6,"24-25/3","Hata13")))))),
))))))))))))))
)</f>
        <v>#REF!</v>
      </c>
      <c r="G160" s="15"/>
      <c r="H160" s="14" t="s">
        <v>310</v>
      </c>
      <c r="I160" s="14">
        <v>1310286</v>
      </c>
      <c r="J160" s="14" t="s">
        <v>116</v>
      </c>
      <c r="Q160" s="14" t="s">
        <v>119</v>
      </c>
      <c r="R160" s="14" t="s">
        <v>120</v>
      </c>
      <c r="S160" s="16">
        <v>7</v>
      </c>
      <c r="T160" s="14">
        <f>VLOOKUP($S160,[1]sistem!$I$3:$L$10,2,FALSE)</f>
        <v>0</v>
      </c>
      <c r="U160" s="14">
        <f>VLOOKUP($S160,[1]sistem!$I$3:$L$10,3,FALSE)</f>
        <v>1</v>
      </c>
      <c r="V160" s="14">
        <f>VLOOKUP($S160,[1]sistem!$I$3:$L$10,4,FALSE)</f>
        <v>1</v>
      </c>
      <c r="W160" s="14" t="e">
        <f>VLOOKUP($BB160,[1]sistem!$I$13:$L$14,2,FALSE)*#REF!</f>
        <v>#REF!</v>
      </c>
      <c r="X160" s="14" t="e">
        <f>VLOOKUP($BB160,[1]sistem!$I$13:$L$14,3,FALSE)*#REF!</f>
        <v>#REF!</v>
      </c>
      <c r="Y160" s="14" t="e">
        <f>VLOOKUP($BB160,[1]sistem!$I$13:$L$14,4,FALSE)*#REF!</f>
        <v>#REF!</v>
      </c>
      <c r="Z160" s="14" t="e">
        <f t="shared" si="28"/>
        <v>#REF!</v>
      </c>
      <c r="AA160" s="14" t="e">
        <f t="shared" si="28"/>
        <v>#REF!</v>
      </c>
      <c r="AB160" s="14" t="e">
        <f t="shared" si="28"/>
        <v>#REF!</v>
      </c>
      <c r="AC160" s="14" t="e">
        <f t="shared" si="29"/>
        <v>#REF!</v>
      </c>
      <c r="AD160" s="14">
        <f>VLOOKUP(BB160,[1]sistem!$I$18:$J$19,2,FALSE)</f>
        <v>14</v>
      </c>
      <c r="AE160" s="14">
        <v>0.25</v>
      </c>
      <c r="AF160" s="14">
        <f>VLOOKUP($S160,[1]sistem!$I$3:$M$10,5,FALSE)</f>
        <v>1</v>
      </c>
      <c r="AI160" s="14" t="e">
        <f>(#REF!+#REF!)*AD160</f>
        <v>#REF!</v>
      </c>
      <c r="AJ160" s="14">
        <f>VLOOKUP($S160,[1]sistem!$I$3:$N$10,6,FALSE)</f>
        <v>2</v>
      </c>
      <c r="AK160" s="14">
        <v>2</v>
      </c>
      <c r="AL160" s="14">
        <f t="shared" si="30"/>
        <v>4</v>
      </c>
      <c r="AM160" s="14">
        <f>VLOOKUP($BB160,[1]sistem!$I$18:$K$19,3,FALSE)</f>
        <v>14</v>
      </c>
      <c r="AN160" s="14" t="e">
        <f>AM160*#REF!</f>
        <v>#REF!</v>
      </c>
      <c r="AO160" s="14" t="e">
        <f t="shared" si="31"/>
        <v>#REF!</v>
      </c>
      <c r="AP160" s="14">
        <f t="shared" ref="AP160:AP167" si="40">IF(BB160="s",25,25)</f>
        <v>25</v>
      </c>
      <c r="AQ160" s="14" t="e">
        <f t="shared" si="32"/>
        <v>#REF!</v>
      </c>
      <c r="AR160" s="14" t="e">
        <f>ROUND(AQ160-#REF!,0)</f>
        <v>#REF!</v>
      </c>
      <c r="AS160" s="14">
        <f>IF(BB160="s",IF(S160=0,0,
IF(S160=1,#REF!*4*4,
IF(S160=2,0,
IF(S160=3,#REF!*4*2,
IF(S160=4,0,
IF(S160=5,0,
IF(S160=6,0,
IF(S160=7,0)))))))),
IF(BB160="t",
IF(S160=0,0,
IF(S160=1,#REF!*4*4*0.8,
IF(S160=2,0,
IF(S160=3,#REF!*4*2*0.8,
IF(S160=4,0,
IF(S160=5,0,
IF(S160=6,0,
IF(S160=7,0))))))))))</f>
        <v>0</v>
      </c>
      <c r="AT160" s="14" t="e">
        <f>IF(BB160="s",
IF(S160=0,0,
IF(S160=1,0,
IF(S160=2,#REF!*4*2,
IF(S160=3,#REF!*4,
IF(S160=4,#REF!*4,
IF(S160=5,0,
IF(S160=6,0,
IF(S160=7,#REF!*4)))))))),
IF(BB160="t",
IF(S160=0,0,
IF(S160=1,0,
IF(S160=2,#REF!*4*2*0.8,
IF(S160=3,#REF!*4*0.8,
IF(S160=4,#REF!*4*0.8,
IF(S160=5,0,
IF(S160=6,0,
IF(S160=7,#REF!*4))))))))))</f>
        <v>#REF!</v>
      </c>
      <c r="AU160" s="14" t="e">
        <f>IF(BB160="s",
IF(S160=0,0,
IF(S160=1,#REF!*2,
IF(S160=2,#REF!*2,
IF(S160=3,#REF!*2,
IF(S160=4,#REF!*2,
IF(S160=5,#REF!*2,
IF(S160=6,#REF!*2,
IF(S160=7,#REF!*2)))))))),
IF(BB160="t",
IF(S160=0,#REF!*2*0.8,
IF(S160=1,#REF!*2*0.8,
IF(S160=2,#REF!*2*0.8,
IF(S160=3,#REF!*2*0.8,
IF(S160=4,#REF!*2*0.8,
IF(S160=5,#REF!*2*0.8,
IF(S160=6,#REF!*1*0.8,
IF(S160=7,#REF!*2))))))))))</f>
        <v>#REF!</v>
      </c>
      <c r="AV160" s="14" t="e">
        <f t="shared" si="33"/>
        <v>#REF!</v>
      </c>
      <c r="AW160" s="14" t="e">
        <f>IF(BB160="s",
IF(S160=0,0,
IF(S160=1,(14-2)*(#REF!+#REF!)/4*4,
IF(S160=2,(14-2)*(#REF!+#REF!)/4*2,
IF(S160=3,(14-2)*(#REF!+#REF!)/4*3,
IF(S160=4,(14-2)*(#REF!+#REF!)/4,
IF(S160=5,(14-2)*#REF!/4,
IF(S160=6,0,
IF(S160=7,(14)*#REF!)))))))),
IF(BB160="t",
IF(S160=0,0,
IF(S160=1,(11-2)*(#REF!+#REF!)/4*4,
IF(S160=2,(11-2)*(#REF!+#REF!)/4*2,
IF(S160=3,(11-2)*(#REF!+#REF!)/4*3,
IF(S160=4,(11-2)*(#REF!+#REF!)/4,
IF(S160=5,(11-2)*#REF!/4,
IF(S160=6,0,
IF(S160=7,(11)*#REF!))))))))))</f>
        <v>#REF!</v>
      </c>
      <c r="AX160" s="14" t="e">
        <f t="shared" si="34"/>
        <v>#REF!</v>
      </c>
      <c r="AY160" s="14">
        <f t="shared" si="35"/>
        <v>8</v>
      </c>
      <c r="AZ160" s="14">
        <f t="shared" si="36"/>
        <v>4</v>
      </c>
      <c r="BA160" s="14" t="e">
        <f t="shared" si="37"/>
        <v>#REF!</v>
      </c>
      <c r="BB160" s="14" t="s">
        <v>87</v>
      </c>
      <c r="BC160" s="14">
        <f>IF(BI160="A",0,IF(BB160="s",14*#REF!,IF(BB160="T",11*#REF!,"HATA")))</f>
        <v>0</v>
      </c>
      <c r="BD160" s="14" t="e">
        <f t="shared" si="38"/>
        <v>#REF!</v>
      </c>
      <c r="BE160" s="14" t="e">
        <f t="shared" si="39"/>
        <v>#REF!</v>
      </c>
      <c r="BF160" s="14" t="e">
        <f>IF(BE160-#REF!=0,"DOĞRU","YANLIŞ")</f>
        <v>#REF!</v>
      </c>
      <c r="BG160" s="14" t="e">
        <f>#REF!-BE160</f>
        <v>#REF!</v>
      </c>
      <c r="BH160" s="14">
        <v>0</v>
      </c>
      <c r="BI160" s="14" t="s">
        <v>93</v>
      </c>
      <c r="BJ160" s="14">
        <v>0</v>
      </c>
      <c r="BL160" s="14">
        <v>7</v>
      </c>
      <c r="BN160" s="5" t="e">
        <f>#REF!*14</f>
        <v>#REF!</v>
      </c>
      <c r="BO160" s="6"/>
      <c r="BP160" s="7"/>
      <c r="BQ160" s="8"/>
      <c r="BR160" s="8"/>
      <c r="BS160" s="8"/>
      <c r="BT160" s="8"/>
      <c r="BU160" s="8"/>
      <c r="BV160" s="9"/>
      <c r="BW160" s="10"/>
      <c r="BX160" s="11"/>
      <c r="CE160" s="8"/>
      <c r="CF160" s="17"/>
      <c r="CG160" s="17"/>
      <c r="CH160" s="17"/>
      <c r="CI160" s="17"/>
    </row>
    <row r="161" spans="1:87" hidden="1" x14ac:dyDescent="0.25">
      <c r="A161" s="14" t="s">
        <v>311</v>
      </c>
      <c r="B161" s="14" t="s">
        <v>312</v>
      </c>
      <c r="C161" s="14" t="s">
        <v>312</v>
      </c>
      <c r="D161" s="15" t="s">
        <v>90</v>
      </c>
      <c r="E161" s="15" t="s">
        <v>90</v>
      </c>
      <c r="F161" s="15" t="e">
        <f>IF(BB161="S",
IF(#REF!+BJ161=2012,
IF(#REF!=1,"12-13/1",
IF(#REF!=2,"12-13/2",
IF(#REF!=3,"13-14/1",
IF(#REF!=4,"13-14/2","Hata1")))),
IF(#REF!+BJ161=2013,
IF(#REF!=1,"13-14/1",
IF(#REF!=2,"13-14/2",
IF(#REF!=3,"14-15/1",
IF(#REF!=4,"14-15/2","Hata2")))),
IF(#REF!+BJ161=2014,
IF(#REF!=1,"14-15/1",
IF(#REF!=2,"14-15/2",
IF(#REF!=3,"15-16/1",
IF(#REF!=4,"15-16/2","Hata3")))),
IF(#REF!+BJ161=2015,
IF(#REF!=1,"15-16/1",
IF(#REF!=2,"15-16/2",
IF(#REF!=3,"16-17/1",
IF(#REF!=4,"16-17/2","Hata4")))),
IF(#REF!+BJ161=2016,
IF(#REF!=1,"16-17/1",
IF(#REF!=2,"16-17/2",
IF(#REF!=3,"17-18/1",
IF(#REF!=4,"17-18/2","Hata5")))),
IF(#REF!+BJ161=2017,
IF(#REF!=1,"17-18/1",
IF(#REF!=2,"17-18/2",
IF(#REF!=3,"18-19/1",
IF(#REF!=4,"18-19/2","Hata6")))),
IF(#REF!+BJ161=2018,
IF(#REF!=1,"18-19/1",
IF(#REF!=2,"18-19/2",
IF(#REF!=3,"19-20/1",
IF(#REF!=4,"19-20/2","Hata7")))),
IF(#REF!+BJ161=2019,
IF(#REF!=1,"19-20/1",
IF(#REF!=2,"19-20/2",
IF(#REF!=3,"20-21/1",
IF(#REF!=4,"20-21/2","Hata8")))),
IF(#REF!+BJ161=2020,
IF(#REF!=1,"20-21/1",
IF(#REF!=2,"20-21/2",
IF(#REF!=3,"21-22/1",
IF(#REF!=4,"21-22/2","Hata9")))),
IF(#REF!+BJ161=2021,
IF(#REF!=1,"21-22/1",
IF(#REF!=2,"21-22/2",
IF(#REF!=3,"22-23/1",
IF(#REF!=4,"22-23/2","Hata10")))),
IF(#REF!+BJ161=2022,
IF(#REF!=1,"22-23/1",
IF(#REF!=2,"22-23/2",
IF(#REF!=3,"23-24/1",
IF(#REF!=4,"23-24/2","Hata11")))),
IF(#REF!+BJ161=2023,
IF(#REF!=1,"23-24/1",
IF(#REF!=2,"23-24/2",
IF(#REF!=3,"24-25/1",
IF(#REF!=4,"24-25/2","Hata12")))),
)))))))))))),
IF(BB161="T",
IF(#REF!+BJ161=2012,
IF(#REF!=1,"12-13/1",
IF(#REF!=2,"12-13/2",
IF(#REF!=3,"12-13/3",
IF(#REF!=4,"13-14/1",
IF(#REF!=5,"13-14/2",
IF(#REF!=6,"13-14/3","Hata1")))))),
IF(#REF!+BJ161=2013,
IF(#REF!=1,"13-14/1",
IF(#REF!=2,"13-14/2",
IF(#REF!=3,"13-14/3",
IF(#REF!=4,"14-15/1",
IF(#REF!=5,"14-15/2",
IF(#REF!=6,"14-15/3","Hata2")))))),
IF(#REF!+BJ161=2014,
IF(#REF!=1,"14-15/1",
IF(#REF!=2,"14-15/2",
IF(#REF!=3,"14-15/3",
IF(#REF!=4,"15-16/1",
IF(#REF!=5,"15-16/2",
IF(#REF!=6,"15-16/3","Hata3")))))),
IF(AND(#REF!+#REF!&gt;2014,#REF!+#REF!&lt;2015,BJ161=1),
IF(#REF!=0.1,"14-15/0.1",
IF(#REF!=0.2,"14-15/0.2",
IF(#REF!=0.3,"14-15/0.3","Hata4"))),
IF(#REF!+BJ161=2015,
IF(#REF!=1,"15-16/1",
IF(#REF!=2,"15-16/2",
IF(#REF!=3,"15-16/3",
IF(#REF!=4,"16-17/1",
IF(#REF!=5,"16-17/2",
IF(#REF!=6,"16-17/3","Hata5")))))),
IF(#REF!+BJ161=2016,
IF(#REF!=1,"16-17/1",
IF(#REF!=2,"16-17/2",
IF(#REF!=3,"16-17/3",
IF(#REF!=4,"17-18/1",
IF(#REF!=5,"17-18/2",
IF(#REF!=6,"17-18/3","Hata6")))))),
IF(#REF!+BJ161=2017,
IF(#REF!=1,"17-18/1",
IF(#REF!=2,"17-18/2",
IF(#REF!=3,"17-18/3",
IF(#REF!=4,"18-19/1",
IF(#REF!=5,"18-19/2",
IF(#REF!=6,"18-19/3","Hata7")))))),
IF(#REF!+BJ161=2018,
IF(#REF!=1,"18-19/1",
IF(#REF!=2,"18-19/2",
IF(#REF!=3,"18-19/3",
IF(#REF!=4,"19-20/1",
IF(#REF!=5," 19-20/2",
IF(#REF!=6,"19-20/3","Hata8")))))),
IF(#REF!+BJ161=2019,
IF(#REF!=1,"19-20/1",
IF(#REF!=2,"19-20/2",
IF(#REF!=3,"19-20/3",
IF(#REF!=4,"20-21/1",
IF(#REF!=5,"20-21/2",
IF(#REF!=6,"20-21/3","Hata9")))))),
IF(#REF!+BJ161=2020,
IF(#REF!=1,"20-21/1",
IF(#REF!=2,"20-21/2",
IF(#REF!=3,"20-21/3",
IF(#REF!=4,"21-22/1",
IF(#REF!=5,"21-22/2",
IF(#REF!=6,"21-22/3","Hata10")))))),
IF(#REF!+BJ161=2021,
IF(#REF!=1,"21-22/1",
IF(#REF!=2,"21-22/2",
IF(#REF!=3,"21-22/3",
IF(#REF!=4,"22-23/1",
IF(#REF!=5,"22-23/2",
IF(#REF!=6,"22-23/3","Hata11")))))),
IF(#REF!+BJ161=2022,
IF(#REF!=1,"22-23/1",
IF(#REF!=2,"22-23/2",
IF(#REF!=3,"22-23/3",
IF(#REF!=4,"23-24/1",
IF(#REF!=5,"23-24/2",
IF(#REF!=6,"23-24/3","Hata12")))))),
IF(#REF!+BJ161=2023,
IF(#REF!=1,"23-24/1",
IF(#REF!=2,"23-24/2",
IF(#REF!=3,"23-24/3",
IF(#REF!=4,"24-25/1",
IF(#REF!=5,"24-25/2",
IF(#REF!=6,"24-25/3","Hata13")))))),
))))))))))))))
)</f>
        <v>#REF!</v>
      </c>
      <c r="G161" s="15"/>
      <c r="H161" s="14" t="s">
        <v>310</v>
      </c>
      <c r="I161" s="14">
        <v>1310286</v>
      </c>
      <c r="J161" s="14" t="s">
        <v>116</v>
      </c>
      <c r="S161" s="16">
        <v>4</v>
      </c>
      <c r="T161" s="14">
        <f>VLOOKUP($S161,[1]sistem!$I$3:$L$10,2,FALSE)</f>
        <v>0</v>
      </c>
      <c r="U161" s="14">
        <f>VLOOKUP($S161,[1]sistem!$I$3:$L$10,3,FALSE)</f>
        <v>1</v>
      </c>
      <c r="V161" s="14">
        <f>VLOOKUP($S161,[1]sistem!$I$3:$L$10,4,FALSE)</f>
        <v>1</v>
      </c>
      <c r="W161" s="14" t="e">
        <f>VLOOKUP($BB161,[1]sistem!$I$13:$L$14,2,FALSE)*#REF!</f>
        <v>#REF!</v>
      </c>
      <c r="X161" s="14" t="e">
        <f>VLOOKUP($BB161,[1]sistem!$I$13:$L$14,3,FALSE)*#REF!</f>
        <v>#REF!</v>
      </c>
      <c r="Y161" s="14" t="e">
        <f>VLOOKUP($BB161,[1]sistem!$I$13:$L$14,4,FALSE)*#REF!</f>
        <v>#REF!</v>
      </c>
      <c r="Z161" s="14" t="e">
        <f t="shared" si="28"/>
        <v>#REF!</v>
      </c>
      <c r="AA161" s="14" t="e">
        <f t="shared" si="28"/>
        <v>#REF!</v>
      </c>
      <c r="AB161" s="14" t="e">
        <f t="shared" si="28"/>
        <v>#REF!</v>
      </c>
      <c r="AC161" s="14" t="e">
        <f t="shared" si="29"/>
        <v>#REF!</v>
      </c>
      <c r="AD161" s="14">
        <f>VLOOKUP(BB161,[1]sistem!$I$18:$J$19,2,FALSE)</f>
        <v>14</v>
      </c>
      <c r="AE161" s="14">
        <v>0.25</v>
      </c>
      <c r="AF161" s="14">
        <f>VLOOKUP($S161,[1]sistem!$I$3:$M$10,5,FALSE)</f>
        <v>1</v>
      </c>
      <c r="AG161" s="14">
        <v>4</v>
      </c>
      <c r="AI161" s="14">
        <f>AG161*AM161</f>
        <v>56</v>
      </c>
      <c r="AJ161" s="14">
        <f>VLOOKUP($S161,[1]sistem!$I$3:$N$10,6,FALSE)</f>
        <v>2</v>
      </c>
      <c r="AK161" s="14">
        <v>2</v>
      </c>
      <c r="AL161" s="14">
        <f t="shared" si="30"/>
        <v>4</v>
      </c>
      <c r="AM161" s="14">
        <f>VLOOKUP($BB161,[1]sistem!$I$18:$K$19,3,FALSE)</f>
        <v>14</v>
      </c>
      <c r="AN161" s="14" t="e">
        <f>AM161*#REF!</f>
        <v>#REF!</v>
      </c>
      <c r="AO161" s="14" t="e">
        <f t="shared" si="31"/>
        <v>#REF!</v>
      </c>
      <c r="AP161" s="14">
        <f t="shared" si="40"/>
        <v>25</v>
      </c>
      <c r="AQ161" s="14" t="e">
        <f t="shared" si="32"/>
        <v>#REF!</v>
      </c>
      <c r="AR161" s="14" t="e">
        <f>ROUND(AQ161-#REF!,0)</f>
        <v>#REF!</v>
      </c>
      <c r="AS161" s="14">
        <f>IF(BB161="s",IF(S161=0,0,
IF(S161=1,#REF!*4*4,
IF(S161=2,0,
IF(S161=3,#REF!*4*2,
IF(S161=4,0,
IF(S161=5,0,
IF(S161=6,0,
IF(S161=7,0)))))))),
IF(BB161="t",
IF(S161=0,0,
IF(S161=1,#REF!*4*4*0.8,
IF(S161=2,0,
IF(S161=3,#REF!*4*2*0.8,
IF(S161=4,0,
IF(S161=5,0,
IF(S161=6,0,
IF(S161=7,0))))))))))</f>
        <v>0</v>
      </c>
      <c r="AT161" s="14" t="e">
        <f>IF(BB161="s",
IF(S161=0,0,
IF(S161=1,0,
IF(S161=2,#REF!*4*2,
IF(S161=3,#REF!*4,
IF(S161=4,#REF!*4,
IF(S161=5,0,
IF(S161=6,0,
IF(S161=7,#REF!*4)))))))),
IF(BB161="t",
IF(S161=0,0,
IF(S161=1,0,
IF(S161=2,#REF!*4*2*0.8,
IF(S161=3,#REF!*4*0.8,
IF(S161=4,#REF!*4*0.8,
IF(S161=5,0,
IF(S161=6,0,
IF(S161=7,#REF!*4))))))))))</f>
        <v>#REF!</v>
      </c>
      <c r="AU161" s="14" t="e">
        <f>IF(BB161="s",
IF(S161=0,0,
IF(S161=1,#REF!*2,
IF(S161=2,#REF!*2,
IF(S161=3,#REF!*2,
IF(S161=4,#REF!*2,
IF(S161=5,#REF!*2,
IF(S161=6,#REF!*2,
IF(S161=7,#REF!*2)))))))),
IF(BB161="t",
IF(S161=0,#REF!*2*0.8,
IF(S161=1,#REF!*2*0.8,
IF(S161=2,#REF!*2*0.8,
IF(S161=3,#REF!*2*0.8,
IF(S161=4,#REF!*2*0.8,
IF(S161=5,#REF!*2*0.8,
IF(S161=6,#REF!*1*0.8,
IF(S161=7,#REF!*2))))))))))</f>
        <v>#REF!</v>
      </c>
      <c r="AV161" s="14" t="e">
        <f t="shared" si="33"/>
        <v>#REF!</v>
      </c>
      <c r="AW161" s="14" t="e">
        <f>IF(BB161="s",
IF(S161=0,0,
IF(S161=1,(14-2)*(#REF!+#REF!)/4*4,
IF(S161=2,(14-2)*(#REF!+#REF!)/4*2,
IF(S161=3,(14-2)*(#REF!+#REF!)/4*3,
IF(S161=4,(14-2)*(#REF!+#REF!)/4,
IF(S161=5,(14-2)*#REF!/4,
IF(S161=6,0,
IF(S161=7,(14)*#REF!)))))))),
IF(BB161="t",
IF(S161=0,0,
IF(S161=1,(11-2)*(#REF!+#REF!)/4*4,
IF(S161=2,(11-2)*(#REF!+#REF!)/4*2,
IF(S161=3,(11-2)*(#REF!+#REF!)/4*3,
IF(S161=4,(11-2)*(#REF!+#REF!)/4,
IF(S161=5,(11-2)*#REF!/4,
IF(S161=6,0,
IF(S161=7,(11)*#REF!))))))))))</f>
        <v>#REF!</v>
      </c>
      <c r="AX161" s="14" t="e">
        <f t="shared" si="34"/>
        <v>#REF!</v>
      </c>
      <c r="AY161" s="14">
        <f t="shared" si="35"/>
        <v>8</v>
      </c>
      <c r="AZ161" s="14">
        <f t="shared" si="36"/>
        <v>4</v>
      </c>
      <c r="BA161" s="14" t="e">
        <f t="shared" si="37"/>
        <v>#REF!</v>
      </c>
      <c r="BB161" s="14" t="s">
        <v>87</v>
      </c>
      <c r="BC161" s="14" t="e">
        <f>IF(BI161="A",0,IF(BB161="s",14*#REF!,IF(BB161="T",11*#REF!,"HATA")))</f>
        <v>#REF!</v>
      </c>
      <c r="BD161" s="14" t="e">
        <f t="shared" si="38"/>
        <v>#REF!</v>
      </c>
      <c r="BE161" s="14" t="e">
        <f t="shared" si="39"/>
        <v>#REF!</v>
      </c>
      <c r="BF161" s="14" t="e">
        <f>IF(BE161-#REF!=0,"DOĞRU","YANLIŞ")</f>
        <v>#REF!</v>
      </c>
      <c r="BG161" s="14" t="e">
        <f>#REF!-BE161</f>
        <v>#REF!</v>
      </c>
      <c r="BH161" s="14">
        <v>0</v>
      </c>
      <c r="BJ161" s="14">
        <v>0</v>
      </c>
      <c r="BL161" s="14">
        <v>4</v>
      </c>
      <c r="BN161" s="5" t="e">
        <f>#REF!*14</f>
        <v>#REF!</v>
      </c>
      <c r="BO161" s="6"/>
      <c r="BP161" s="7"/>
      <c r="BQ161" s="8"/>
      <c r="BR161" s="8"/>
      <c r="BS161" s="8"/>
      <c r="BT161" s="8"/>
      <c r="BU161" s="8"/>
      <c r="BV161" s="9"/>
      <c r="BW161" s="10"/>
      <c r="BX161" s="11"/>
      <c r="CE161" s="8"/>
      <c r="CF161" s="17"/>
      <c r="CG161" s="17"/>
      <c r="CH161" s="17"/>
      <c r="CI161" s="17"/>
    </row>
    <row r="162" spans="1:87" hidden="1" x14ac:dyDescent="0.25">
      <c r="A162" s="14" t="s">
        <v>313</v>
      </c>
      <c r="B162" s="14" t="s">
        <v>314</v>
      </c>
      <c r="C162" s="14" t="s">
        <v>314</v>
      </c>
      <c r="D162" s="15" t="s">
        <v>90</v>
      </c>
      <c r="E162" s="15" t="s">
        <v>90</v>
      </c>
      <c r="F162" s="15" t="e">
        <f>IF(BB162="S",
IF(#REF!+BJ162=2012,
IF(#REF!=1,"12-13/1",
IF(#REF!=2,"12-13/2",
IF(#REF!=3,"13-14/1",
IF(#REF!=4,"13-14/2","Hata1")))),
IF(#REF!+BJ162=2013,
IF(#REF!=1,"13-14/1",
IF(#REF!=2,"13-14/2",
IF(#REF!=3,"14-15/1",
IF(#REF!=4,"14-15/2","Hata2")))),
IF(#REF!+BJ162=2014,
IF(#REF!=1,"14-15/1",
IF(#REF!=2,"14-15/2",
IF(#REF!=3,"15-16/1",
IF(#REF!=4,"15-16/2","Hata3")))),
IF(#REF!+BJ162=2015,
IF(#REF!=1,"15-16/1",
IF(#REF!=2,"15-16/2",
IF(#REF!=3,"16-17/1",
IF(#REF!=4,"16-17/2","Hata4")))),
IF(#REF!+BJ162=2016,
IF(#REF!=1,"16-17/1",
IF(#REF!=2,"16-17/2",
IF(#REF!=3,"17-18/1",
IF(#REF!=4,"17-18/2","Hata5")))),
IF(#REF!+BJ162=2017,
IF(#REF!=1,"17-18/1",
IF(#REF!=2,"17-18/2",
IF(#REF!=3,"18-19/1",
IF(#REF!=4,"18-19/2","Hata6")))),
IF(#REF!+BJ162=2018,
IF(#REF!=1,"18-19/1",
IF(#REF!=2,"18-19/2",
IF(#REF!=3,"19-20/1",
IF(#REF!=4,"19-20/2","Hata7")))),
IF(#REF!+BJ162=2019,
IF(#REF!=1,"19-20/1",
IF(#REF!=2,"19-20/2",
IF(#REF!=3,"20-21/1",
IF(#REF!=4,"20-21/2","Hata8")))),
IF(#REF!+BJ162=2020,
IF(#REF!=1,"20-21/1",
IF(#REF!=2,"20-21/2",
IF(#REF!=3,"21-22/1",
IF(#REF!=4,"21-22/2","Hata9")))),
IF(#REF!+BJ162=2021,
IF(#REF!=1,"21-22/1",
IF(#REF!=2,"21-22/2",
IF(#REF!=3,"22-23/1",
IF(#REF!=4,"22-23/2","Hata10")))),
IF(#REF!+BJ162=2022,
IF(#REF!=1,"22-23/1",
IF(#REF!=2,"22-23/2",
IF(#REF!=3,"23-24/1",
IF(#REF!=4,"23-24/2","Hata11")))),
IF(#REF!+BJ162=2023,
IF(#REF!=1,"23-24/1",
IF(#REF!=2,"23-24/2",
IF(#REF!=3,"24-25/1",
IF(#REF!=4,"24-25/2","Hata12")))),
)))))))))))),
IF(BB162="T",
IF(#REF!+BJ162=2012,
IF(#REF!=1,"12-13/1",
IF(#REF!=2,"12-13/2",
IF(#REF!=3,"12-13/3",
IF(#REF!=4,"13-14/1",
IF(#REF!=5,"13-14/2",
IF(#REF!=6,"13-14/3","Hata1")))))),
IF(#REF!+BJ162=2013,
IF(#REF!=1,"13-14/1",
IF(#REF!=2,"13-14/2",
IF(#REF!=3,"13-14/3",
IF(#REF!=4,"14-15/1",
IF(#REF!=5,"14-15/2",
IF(#REF!=6,"14-15/3","Hata2")))))),
IF(#REF!+BJ162=2014,
IF(#REF!=1,"14-15/1",
IF(#REF!=2,"14-15/2",
IF(#REF!=3,"14-15/3",
IF(#REF!=4,"15-16/1",
IF(#REF!=5,"15-16/2",
IF(#REF!=6,"15-16/3","Hata3")))))),
IF(AND(#REF!+#REF!&gt;2014,#REF!+#REF!&lt;2015,BJ162=1),
IF(#REF!=0.1,"14-15/0.1",
IF(#REF!=0.2,"14-15/0.2",
IF(#REF!=0.3,"14-15/0.3","Hata4"))),
IF(#REF!+BJ162=2015,
IF(#REF!=1,"15-16/1",
IF(#REF!=2,"15-16/2",
IF(#REF!=3,"15-16/3",
IF(#REF!=4,"16-17/1",
IF(#REF!=5,"16-17/2",
IF(#REF!=6,"16-17/3","Hata5")))))),
IF(#REF!+BJ162=2016,
IF(#REF!=1,"16-17/1",
IF(#REF!=2,"16-17/2",
IF(#REF!=3,"16-17/3",
IF(#REF!=4,"17-18/1",
IF(#REF!=5,"17-18/2",
IF(#REF!=6,"17-18/3","Hata6")))))),
IF(#REF!+BJ162=2017,
IF(#REF!=1,"17-18/1",
IF(#REF!=2,"17-18/2",
IF(#REF!=3,"17-18/3",
IF(#REF!=4,"18-19/1",
IF(#REF!=5,"18-19/2",
IF(#REF!=6,"18-19/3","Hata7")))))),
IF(#REF!+BJ162=2018,
IF(#REF!=1,"18-19/1",
IF(#REF!=2,"18-19/2",
IF(#REF!=3,"18-19/3",
IF(#REF!=4,"19-20/1",
IF(#REF!=5," 19-20/2",
IF(#REF!=6,"19-20/3","Hata8")))))),
IF(#REF!+BJ162=2019,
IF(#REF!=1,"19-20/1",
IF(#REF!=2,"19-20/2",
IF(#REF!=3,"19-20/3",
IF(#REF!=4,"20-21/1",
IF(#REF!=5,"20-21/2",
IF(#REF!=6,"20-21/3","Hata9")))))),
IF(#REF!+BJ162=2020,
IF(#REF!=1,"20-21/1",
IF(#REF!=2,"20-21/2",
IF(#REF!=3,"20-21/3",
IF(#REF!=4,"21-22/1",
IF(#REF!=5,"21-22/2",
IF(#REF!=6,"21-22/3","Hata10")))))),
IF(#REF!+BJ162=2021,
IF(#REF!=1,"21-22/1",
IF(#REF!=2,"21-22/2",
IF(#REF!=3,"21-22/3",
IF(#REF!=4,"22-23/1",
IF(#REF!=5,"22-23/2",
IF(#REF!=6,"22-23/3","Hata11")))))),
IF(#REF!+BJ162=2022,
IF(#REF!=1,"22-23/1",
IF(#REF!=2,"22-23/2",
IF(#REF!=3,"22-23/3",
IF(#REF!=4,"23-24/1",
IF(#REF!=5,"23-24/2",
IF(#REF!=6,"23-24/3","Hata12")))))),
IF(#REF!+BJ162=2023,
IF(#REF!=1,"23-24/1",
IF(#REF!=2,"23-24/2",
IF(#REF!=3,"23-24/3",
IF(#REF!=4,"24-25/1",
IF(#REF!=5,"24-25/2",
IF(#REF!=6,"24-25/3","Hata13")))))),
))))))))))))))
)</f>
        <v>#REF!</v>
      </c>
      <c r="G162" s="15"/>
      <c r="H162" s="14" t="s">
        <v>310</v>
      </c>
      <c r="I162" s="14">
        <v>1310286</v>
      </c>
      <c r="J162" s="14" t="s">
        <v>116</v>
      </c>
      <c r="S162" s="16">
        <v>4</v>
      </c>
      <c r="T162" s="14">
        <f>VLOOKUP($S162,[1]sistem!$I$3:$L$10,2,FALSE)</f>
        <v>0</v>
      </c>
      <c r="U162" s="14">
        <f>VLOOKUP($S162,[1]sistem!$I$3:$L$10,3,FALSE)</f>
        <v>1</v>
      </c>
      <c r="V162" s="14">
        <f>VLOOKUP($S162,[1]sistem!$I$3:$L$10,4,FALSE)</f>
        <v>1</v>
      </c>
      <c r="W162" s="14" t="e">
        <f>VLOOKUP($BB162,[1]sistem!$I$13:$L$14,2,FALSE)*#REF!</f>
        <v>#REF!</v>
      </c>
      <c r="X162" s="14" t="e">
        <f>VLOOKUP($BB162,[1]sistem!$I$13:$L$14,3,FALSE)*#REF!</f>
        <v>#REF!</v>
      </c>
      <c r="Y162" s="14" t="e">
        <f>VLOOKUP($BB162,[1]sistem!$I$13:$L$14,4,FALSE)*#REF!</f>
        <v>#REF!</v>
      </c>
      <c r="Z162" s="14" t="e">
        <f t="shared" si="28"/>
        <v>#REF!</v>
      </c>
      <c r="AA162" s="14" t="e">
        <f t="shared" si="28"/>
        <v>#REF!</v>
      </c>
      <c r="AB162" s="14" t="e">
        <f t="shared" si="28"/>
        <v>#REF!</v>
      </c>
      <c r="AC162" s="14" t="e">
        <f t="shared" si="29"/>
        <v>#REF!</v>
      </c>
      <c r="AD162" s="14">
        <f>VLOOKUP(BB162,[1]sistem!$I$18:$J$19,2,FALSE)</f>
        <v>14</v>
      </c>
      <c r="AE162" s="14">
        <v>0.25</v>
      </c>
      <c r="AF162" s="14">
        <f>VLOOKUP($S162,[1]sistem!$I$3:$M$10,5,FALSE)</f>
        <v>1</v>
      </c>
      <c r="AG162" s="14">
        <v>4</v>
      </c>
      <c r="AI162" s="14">
        <f>AG162*AM162</f>
        <v>56</v>
      </c>
      <c r="AJ162" s="14">
        <f>VLOOKUP($S162,[1]sistem!$I$3:$N$10,6,FALSE)</f>
        <v>2</v>
      </c>
      <c r="AK162" s="14">
        <v>2</v>
      </c>
      <c r="AL162" s="14">
        <f t="shared" si="30"/>
        <v>4</v>
      </c>
      <c r="AM162" s="14">
        <f>VLOOKUP($BB162,[1]sistem!$I$18:$K$19,3,FALSE)</f>
        <v>14</v>
      </c>
      <c r="AN162" s="14" t="e">
        <f>AM162*#REF!</f>
        <v>#REF!</v>
      </c>
      <c r="AO162" s="14" t="e">
        <f t="shared" si="31"/>
        <v>#REF!</v>
      </c>
      <c r="AP162" s="14">
        <f t="shared" si="40"/>
        <v>25</v>
      </c>
      <c r="AQ162" s="14" t="e">
        <f t="shared" si="32"/>
        <v>#REF!</v>
      </c>
      <c r="AR162" s="14" t="e">
        <f>ROUND(AQ162-#REF!,0)</f>
        <v>#REF!</v>
      </c>
      <c r="AS162" s="14">
        <f>IF(BB162="s",IF(S162=0,0,
IF(S162=1,#REF!*4*4,
IF(S162=2,0,
IF(S162=3,#REF!*4*2,
IF(S162=4,0,
IF(S162=5,0,
IF(S162=6,0,
IF(S162=7,0)))))))),
IF(BB162="t",
IF(S162=0,0,
IF(S162=1,#REF!*4*4*0.8,
IF(S162=2,0,
IF(S162=3,#REF!*4*2*0.8,
IF(S162=4,0,
IF(S162=5,0,
IF(S162=6,0,
IF(S162=7,0))))))))))</f>
        <v>0</v>
      </c>
      <c r="AT162" s="14" t="e">
        <f>IF(BB162="s",
IF(S162=0,0,
IF(S162=1,0,
IF(S162=2,#REF!*4*2,
IF(S162=3,#REF!*4,
IF(S162=4,#REF!*4,
IF(S162=5,0,
IF(S162=6,0,
IF(S162=7,#REF!*4)))))))),
IF(BB162="t",
IF(S162=0,0,
IF(S162=1,0,
IF(S162=2,#REF!*4*2*0.8,
IF(S162=3,#REF!*4*0.8,
IF(S162=4,#REF!*4*0.8,
IF(S162=5,0,
IF(S162=6,0,
IF(S162=7,#REF!*4))))))))))</f>
        <v>#REF!</v>
      </c>
      <c r="AU162" s="14" t="e">
        <f>IF(BB162="s",
IF(S162=0,0,
IF(S162=1,#REF!*2,
IF(S162=2,#REF!*2,
IF(S162=3,#REF!*2,
IF(S162=4,#REF!*2,
IF(S162=5,#REF!*2,
IF(S162=6,#REF!*2,
IF(S162=7,#REF!*2)))))))),
IF(BB162="t",
IF(S162=0,#REF!*2*0.8,
IF(S162=1,#REF!*2*0.8,
IF(S162=2,#REF!*2*0.8,
IF(S162=3,#REF!*2*0.8,
IF(S162=4,#REF!*2*0.8,
IF(S162=5,#REF!*2*0.8,
IF(S162=6,#REF!*1*0.8,
IF(S162=7,#REF!*2))))))))))</f>
        <v>#REF!</v>
      </c>
      <c r="AV162" s="14" t="e">
        <f t="shared" si="33"/>
        <v>#REF!</v>
      </c>
      <c r="AW162" s="14" t="e">
        <f>IF(BB162="s",
IF(S162=0,0,
IF(S162=1,(14-2)*(#REF!+#REF!)/4*4,
IF(S162=2,(14-2)*(#REF!+#REF!)/4*2,
IF(S162=3,(14-2)*(#REF!+#REF!)/4*3,
IF(S162=4,(14-2)*(#REF!+#REF!)/4,
IF(S162=5,(14-2)*#REF!/4,
IF(S162=6,0,
IF(S162=7,(14)*#REF!)))))))),
IF(BB162="t",
IF(S162=0,0,
IF(S162=1,(11-2)*(#REF!+#REF!)/4*4,
IF(S162=2,(11-2)*(#REF!+#REF!)/4*2,
IF(S162=3,(11-2)*(#REF!+#REF!)/4*3,
IF(S162=4,(11-2)*(#REF!+#REF!)/4,
IF(S162=5,(11-2)*#REF!/4,
IF(S162=6,0,
IF(S162=7,(11)*#REF!))))))))))</f>
        <v>#REF!</v>
      </c>
      <c r="AX162" s="14" t="e">
        <f t="shared" si="34"/>
        <v>#REF!</v>
      </c>
      <c r="AY162" s="14">
        <f t="shared" si="35"/>
        <v>8</v>
      </c>
      <c r="AZ162" s="14">
        <f t="shared" si="36"/>
        <v>4</v>
      </c>
      <c r="BA162" s="14" t="e">
        <f t="shared" si="37"/>
        <v>#REF!</v>
      </c>
      <c r="BB162" s="14" t="s">
        <v>87</v>
      </c>
      <c r="BC162" s="14" t="e">
        <f>IF(BI162="A",0,IF(BB162="s",14*#REF!,IF(BB162="T",11*#REF!,"HATA")))</f>
        <v>#REF!</v>
      </c>
      <c r="BD162" s="14" t="e">
        <f t="shared" si="38"/>
        <v>#REF!</v>
      </c>
      <c r="BE162" s="14" t="e">
        <f t="shared" si="39"/>
        <v>#REF!</v>
      </c>
      <c r="BF162" s="14" t="e">
        <f>IF(BE162-#REF!=0,"DOĞRU","YANLIŞ")</f>
        <v>#REF!</v>
      </c>
      <c r="BG162" s="14" t="e">
        <f>#REF!-BE162</f>
        <v>#REF!</v>
      </c>
      <c r="BH162" s="14">
        <v>0</v>
      </c>
      <c r="BJ162" s="14">
        <v>0</v>
      </c>
      <c r="BL162" s="14">
        <v>4</v>
      </c>
      <c r="BN162" s="5" t="e">
        <f>#REF!*14</f>
        <v>#REF!</v>
      </c>
      <c r="BO162" s="6"/>
      <c r="BP162" s="7"/>
      <c r="BQ162" s="8"/>
      <c r="BR162" s="8"/>
      <c r="BS162" s="8"/>
      <c r="BT162" s="8"/>
      <c r="BU162" s="8"/>
      <c r="BV162" s="9"/>
      <c r="BW162" s="10"/>
      <c r="BX162" s="11"/>
      <c r="CE162" s="8"/>
      <c r="CF162" s="17"/>
      <c r="CG162" s="17"/>
      <c r="CH162" s="17"/>
      <c r="CI162" s="17"/>
    </row>
    <row r="163" spans="1:87" hidden="1" x14ac:dyDescent="0.25">
      <c r="A163" s="14" t="s">
        <v>91</v>
      </c>
      <c r="B163" s="14" t="s">
        <v>92</v>
      </c>
      <c r="C163" s="14" t="s">
        <v>92</v>
      </c>
      <c r="D163" s="15" t="s">
        <v>90</v>
      </c>
      <c r="E163" s="15" t="s">
        <v>90</v>
      </c>
      <c r="F163" s="15" t="e">
        <f>IF(BB163="S",
IF(#REF!+BJ163=2012,
IF(#REF!=1,"12-13/1",
IF(#REF!=2,"12-13/2",
IF(#REF!=3,"13-14/1",
IF(#REF!=4,"13-14/2","Hata1")))),
IF(#REF!+BJ163=2013,
IF(#REF!=1,"13-14/1",
IF(#REF!=2,"13-14/2",
IF(#REF!=3,"14-15/1",
IF(#REF!=4,"14-15/2","Hata2")))),
IF(#REF!+BJ163=2014,
IF(#REF!=1,"14-15/1",
IF(#REF!=2,"14-15/2",
IF(#REF!=3,"15-16/1",
IF(#REF!=4,"15-16/2","Hata3")))),
IF(#REF!+BJ163=2015,
IF(#REF!=1,"15-16/1",
IF(#REF!=2,"15-16/2",
IF(#REF!=3,"16-17/1",
IF(#REF!=4,"16-17/2","Hata4")))),
IF(#REF!+BJ163=2016,
IF(#REF!=1,"16-17/1",
IF(#REF!=2,"16-17/2",
IF(#REF!=3,"17-18/1",
IF(#REF!=4,"17-18/2","Hata5")))),
IF(#REF!+BJ163=2017,
IF(#REF!=1,"17-18/1",
IF(#REF!=2,"17-18/2",
IF(#REF!=3,"18-19/1",
IF(#REF!=4,"18-19/2","Hata6")))),
IF(#REF!+BJ163=2018,
IF(#REF!=1,"18-19/1",
IF(#REF!=2,"18-19/2",
IF(#REF!=3,"19-20/1",
IF(#REF!=4,"19-20/2","Hata7")))),
IF(#REF!+BJ163=2019,
IF(#REF!=1,"19-20/1",
IF(#REF!=2,"19-20/2",
IF(#REF!=3,"20-21/1",
IF(#REF!=4,"20-21/2","Hata8")))),
IF(#REF!+BJ163=2020,
IF(#REF!=1,"20-21/1",
IF(#REF!=2,"20-21/2",
IF(#REF!=3,"21-22/1",
IF(#REF!=4,"21-22/2","Hata9")))),
IF(#REF!+BJ163=2021,
IF(#REF!=1,"21-22/1",
IF(#REF!=2,"21-22/2",
IF(#REF!=3,"22-23/1",
IF(#REF!=4,"22-23/2","Hata10")))),
IF(#REF!+BJ163=2022,
IF(#REF!=1,"22-23/1",
IF(#REF!=2,"22-23/2",
IF(#REF!=3,"23-24/1",
IF(#REF!=4,"23-24/2","Hata11")))),
IF(#REF!+BJ163=2023,
IF(#REF!=1,"23-24/1",
IF(#REF!=2,"23-24/2",
IF(#REF!=3,"24-25/1",
IF(#REF!=4,"24-25/2","Hata12")))),
)))))))))))),
IF(BB163="T",
IF(#REF!+BJ163=2012,
IF(#REF!=1,"12-13/1",
IF(#REF!=2,"12-13/2",
IF(#REF!=3,"12-13/3",
IF(#REF!=4,"13-14/1",
IF(#REF!=5,"13-14/2",
IF(#REF!=6,"13-14/3","Hata1")))))),
IF(#REF!+BJ163=2013,
IF(#REF!=1,"13-14/1",
IF(#REF!=2,"13-14/2",
IF(#REF!=3,"13-14/3",
IF(#REF!=4,"14-15/1",
IF(#REF!=5,"14-15/2",
IF(#REF!=6,"14-15/3","Hata2")))))),
IF(#REF!+BJ163=2014,
IF(#REF!=1,"14-15/1",
IF(#REF!=2,"14-15/2",
IF(#REF!=3,"14-15/3",
IF(#REF!=4,"15-16/1",
IF(#REF!=5,"15-16/2",
IF(#REF!=6,"15-16/3","Hata3")))))),
IF(AND(#REF!+#REF!&gt;2014,#REF!+#REF!&lt;2015,BJ163=1),
IF(#REF!=0.1,"14-15/0.1",
IF(#REF!=0.2,"14-15/0.2",
IF(#REF!=0.3,"14-15/0.3","Hata4"))),
IF(#REF!+BJ163=2015,
IF(#REF!=1,"15-16/1",
IF(#REF!=2,"15-16/2",
IF(#REF!=3,"15-16/3",
IF(#REF!=4,"16-17/1",
IF(#REF!=5,"16-17/2",
IF(#REF!=6,"16-17/3","Hata5")))))),
IF(#REF!+BJ163=2016,
IF(#REF!=1,"16-17/1",
IF(#REF!=2,"16-17/2",
IF(#REF!=3,"16-17/3",
IF(#REF!=4,"17-18/1",
IF(#REF!=5,"17-18/2",
IF(#REF!=6,"17-18/3","Hata6")))))),
IF(#REF!+BJ163=2017,
IF(#REF!=1,"17-18/1",
IF(#REF!=2,"17-18/2",
IF(#REF!=3,"17-18/3",
IF(#REF!=4,"18-19/1",
IF(#REF!=5,"18-19/2",
IF(#REF!=6,"18-19/3","Hata7")))))),
IF(#REF!+BJ163=2018,
IF(#REF!=1,"18-19/1",
IF(#REF!=2,"18-19/2",
IF(#REF!=3,"18-19/3",
IF(#REF!=4,"19-20/1",
IF(#REF!=5," 19-20/2",
IF(#REF!=6,"19-20/3","Hata8")))))),
IF(#REF!+BJ163=2019,
IF(#REF!=1,"19-20/1",
IF(#REF!=2,"19-20/2",
IF(#REF!=3,"19-20/3",
IF(#REF!=4,"20-21/1",
IF(#REF!=5,"20-21/2",
IF(#REF!=6,"20-21/3","Hata9")))))),
IF(#REF!+BJ163=2020,
IF(#REF!=1,"20-21/1",
IF(#REF!=2,"20-21/2",
IF(#REF!=3,"20-21/3",
IF(#REF!=4,"21-22/1",
IF(#REF!=5,"21-22/2",
IF(#REF!=6,"21-22/3","Hata10")))))),
IF(#REF!+BJ163=2021,
IF(#REF!=1,"21-22/1",
IF(#REF!=2,"21-22/2",
IF(#REF!=3,"21-22/3",
IF(#REF!=4,"22-23/1",
IF(#REF!=5,"22-23/2",
IF(#REF!=6,"22-23/3","Hata11")))))),
IF(#REF!+BJ163=2022,
IF(#REF!=1,"22-23/1",
IF(#REF!=2,"22-23/2",
IF(#REF!=3,"22-23/3",
IF(#REF!=4,"23-24/1",
IF(#REF!=5,"23-24/2",
IF(#REF!=6,"23-24/3","Hata12")))))),
IF(#REF!+BJ163=2023,
IF(#REF!=1,"23-24/1",
IF(#REF!=2,"23-24/2",
IF(#REF!=3,"23-24/3",
IF(#REF!=4,"24-25/1",
IF(#REF!=5,"24-25/2",
IF(#REF!=6,"24-25/3","Hata13")))))),
))))))))))))))
)</f>
        <v>#REF!</v>
      </c>
      <c r="G163" s="15"/>
      <c r="H163" s="14" t="s">
        <v>310</v>
      </c>
      <c r="I163" s="14">
        <v>1310286</v>
      </c>
      <c r="J163" s="14" t="s">
        <v>116</v>
      </c>
      <c r="L163" s="14">
        <v>4358</v>
      </c>
      <c r="S163" s="16">
        <v>0</v>
      </c>
      <c r="T163" s="14">
        <f>VLOOKUP($S163,[1]sistem!$I$3:$L$10,2,FALSE)</f>
        <v>0</v>
      </c>
      <c r="U163" s="14">
        <f>VLOOKUP($S163,[1]sistem!$I$3:$L$10,3,FALSE)</f>
        <v>0</v>
      </c>
      <c r="V163" s="14">
        <f>VLOOKUP($S163,[1]sistem!$I$3:$L$10,4,FALSE)</f>
        <v>0</v>
      </c>
      <c r="W163" s="14" t="e">
        <f>VLOOKUP($BB163,[1]sistem!$I$13:$L$14,2,FALSE)*#REF!</f>
        <v>#REF!</v>
      </c>
      <c r="X163" s="14" t="e">
        <f>VLOOKUP($BB163,[1]sistem!$I$13:$L$14,3,FALSE)*#REF!</f>
        <v>#REF!</v>
      </c>
      <c r="Y163" s="14" t="e">
        <f>VLOOKUP($BB163,[1]sistem!$I$13:$L$14,4,FALSE)*#REF!</f>
        <v>#REF!</v>
      </c>
      <c r="Z163" s="14" t="e">
        <f t="shared" si="28"/>
        <v>#REF!</v>
      </c>
      <c r="AA163" s="14" t="e">
        <f t="shared" si="28"/>
        <v>#REF!</v>
      </c>
      <c r="AB163" s="14" t="e">
        <f t="shared" si="28"/>
        <v>#REF!</v>
      </c>
      <c r="AC163" s="14" t="e">
        <f t="shared" si="29"/>
        <v>#REF!</v>
      </c>
      <c r="AD163" s="14">
        <f>VLOOKUP(BB163,[1]sistem!$I$18:$J$19,2,FALSE)</f>
        <v>11</v>
      </c>
      <c r="AE163" s="14">
        <v>0.25</v>
      </c>
      <c r="AF163" s="14">
        <f>VLOOKUP($S163,[1]sistem!$I$3:$M$10,5,FALSE)</f>
        <v>0</v>
      </c>
      <c r="AI163" s="14" t="e">
        <f>(#REF!+#REF!)*AD163</f>
        <v>#REF!</v>
      </c>
      <c r="AJ163" s="14">
        <f>VLOOKUP($S163,[1]sistem!$I$3:$N$10,6,FALSE)</f>
        <v>0</v>
      </c>
      <c r="AK163" s="14">
        <v>2</v>
      </c>
      <c r="AL163" s="14">
        <f t="shared" si="30"/>
        <v>0</v>
      </c>
      <c r="AM163" s="14">
        <f>VLOOKUP($BB163,[1]sistem!$I$18:$K$19,3,FALSE)</f>
        <v>11</v>
      </c>
      <c r="AN163" s="14" t="e">
        <f>AM163*#REF!</f>
        <v>#REF!</v>
      </c>
      <c r="AO163" s="14" t="e">
        <f t="shared" si="31"/>
        <v>#REF!</v>
      </c>
      <c r="AP163" s="14">
        <f t="shared" si="40"/>
        <v>25</v>
      </c>
      <c r="AQ163" s="14" t="e">
        <f t="shared" si="32"/>
        <v>#REF!</v>
      </c>
      <c r="AR163" s="14" t="e">
        <f>ROUND(AQ163-#REF!,0)</f>
        <v>#REF!</v>
      </c>
      <c r="AS163" s="14">
        <f>IF(BB163="s",IF(S163=0,0,
IF(S163=1,#REF!*4*4,
IF(S163=2,0,
IF(S163=3,#REF!*4*2,
IF(S163=4,0,
IF(S163=5,0,
IF(S163=6,0,
IF(S163=7,0)))))))),
IF(BB163="t",
IF(S163=0,0,
IF(S163=1,#REF!*4*4*0.8,
IF(S163=2,0,
IF(S163=3,#REF!*4*2*0.8,
IF(S163=4,0,
IF(S163=5,0,
IF(S163=6,0,
IF(S163=7,0))))))))))</f>
        <v>0</v>
      </c>
      <c r="AT163" s="14">
        <f>IF(BB163="s",
IF(S163=0,0,
IF(S163=1,0,
IF(S163=2,#REF!*4*2,
IF(S163=3,#REF!*4,
IF(S163=4,#REF!*4,
IF(S163=5,0,
IF(S163=6,0,
IF(S163=7,#REF!*4)))))))),
IF(BB163="t",
IF(S163=0,0,
IF(S163=1,0,
IF(S163=2,#REF!*4*2*0.8,
IF(S163=3,#REF!*4*0.8,
IF(S163=4,#REF!*4*0.8,
IF(S163=5,0,
IF(S163=6,0,
IF(S163=7,#REF!*4))))))))))</f>
        <v>0</v>
      </c>
      <c r="AU163" s="14" t="e">
        <f>IF(BB163="s",
IF(S163=0,0,
IF(S163=1,#REF!*2,
IF(S163=2,#REF!*2,
IF(S163=3,#REF!*2,
IF(S163=4,#REF!*2,
IF(S163=5,#REF!*2,
IF(S163=6,#REF!*2,
IF(S163=7,#REF!*2)))))))),
IF(BB163="t",
IF(S163=0,#REF!*2*0.8,
IF(S163=1,#REF!*2*0.8,
IF(S163=2,#REF!*2*0.8,
IF(S163=3,#REF!*2*0.8,
IF(S163=4,#REF!*2*0.8,
IF(S163=5,#REF!*2*0.8,
IF(S163=6,#REF!*1*0.8,
IF(S163=7,#REF!*2))))))))))</f>
        <v>#REF!</v>
      </c>
      <c r="AV163" s="14" t="e">
        <f t="shared" si="33"/>
        <v>#REF!</v>
      </c>
      <c r="AW163" s="14">
        <f>IF(BB163="s",
IF(S163=0,0,
IF(S163=1,(14-2)*(#REF!+#REF!)/4*4,
IF(S163=2,(14-2)*(#REF!+#REF!)/4*2,
IF(S163=3,(14-2)*(#REF!+#REF!)/4*3,
IF(S163=4,(14-2)*(#REF!+#REF!)/4,
IF(S163=5,(14-2)*#REF!/4,
IF(S163=6,0,
IF(S163=7,(14)*#REF!)))))))),
IF(BB163="t",
IF(S163=0,0,
IF(S163=1,(11-2)*(#REF!+#REF!)/4*4,
IF(S163=2,(11-2)*(#REF!+#REF!)/4*2,
IF(S163=3,(11-2)*(#REF!+#REF!)/4*3,
IF(S163=4,(11-2)*(#REF!+#REF!)/4,
IF(S163=5,(11-2)*#REF!/4,
IF(S163=6,0,
IF(S163=7,(11)*#REF!))))))))))</f>
        <v>0</v>
      </c>
      <c r="AX163" s="14" t="e">
        <f t="shared" si="34"/>
        <v>#REF!</v>
      </c>
      <c r="AY163" s="14">
        <f t="shared" si="35"/>
        <v>0</v>
      </c>
      <c r="AZ163" s="14">
        <f t="shared" si="36"/>
        <v>0</v>
      </c>
      <c r="BA163" s="14" t="e">
        <f t="shared" si="37"/>
        <v>#REF!</v>
      </c>
      <c r="BB163" s="14" t="s">
        <v>186</v>
      </c>
      <c r="BC163" s="14" t="e">
        <f>IF(BI163="A",0,IF(BB163="s",14*#REF!,IF(BB163="T",11*#REF!,"HATA")))</f>
        <v>#REF!</v>
      </c>
      <c r="BD163" s="14" t="e">
        <f t="shared" si="38"/>
        <v>#REF!</v>
      </c>
      <c r="BE163" s="14" t="e">
        <f t="shared" si="39"/>
        <v>#REF!</v>
      </c>
      <c r="BF163" s="14" t="e">
        <f>IF(BE163-#REF!=0,"DOĞRU","YANLIŞ")</f>
        <v>#REF!</v>
      </c>
      <c r="BG163" s="14" t="e">
        <f>#REF!-BE163</f>
        <v>#REF!</v>
      </c>
      <c r="BH163" s="14">
        <v>0</v>
      </c>
      <c r="BJ163" s="14">
        <v>0</v>
      </c>
      <c r="BL163" s="14">
        <v>0</v>
      </c>
      <c r="BN163" s="5" t="e">
        <f>#REF!*14</f>
        <v>#REF!</v>
      </c>
      <c r="BO163" s="6"/>
      <c r="BP163" s="7"/>
      <c r="BQ163" s="8"/>
      <c r="BR163" s="8"/>
      <c r="BS163" s="8"/>
      <c r="BT163" s="8"/>
      <c r="BU163" s="8"/>
      <c r="BV163" s="9"/>
      <c r="BW163" s="10"/>
      <c r="BX163" s="11"/>
      <c r="CE163" s="8"/>
      <c r="CF163" s="17"/>
      <c r="CG163" s="17"/>
      <c r="CH163" s="17"/>
      <c r="CI163" s="17"/>
    </row>
    <row r="164" spans="1:87" hidden="1" x14ac:dyDescent="0.25">
      <c r="A164" s="14" t="s">
        <v>315</v>
      </c>
      <c r="B164" s="14" t="s">
        <v>316</v>
      </c>
      <c r="C164" s="14" t="s">
        <v>316</v>
      </c>
      <c r="D164" s="15" t="s">
        <v>90</v>
      </c>
      <c r="E164" s="15" t="s">
        <v>90</v>
      </c>
      <c r="F164" s="15" t="e">
        <f>IF(BB164="S",
IF(#REF!+BJ164=2012,
IF(#REF!=1,"12-13/1",
IF(#REF!=2,"12-13/2",
IF(#REF!=3,"13-14/1",
IF(#REF!=4,"13-14/2","Hata1")))),
IF(#REF!+BJ164=2013,
IF(#REF!=1,"13-14/1",
IF(#REF!=2,"13-14/2",
IF(#REF!=3,"14-15/1",
IF(#REF!=4,"14-15/2","Hata2")))),
IF(#REF!+BJ164=2014,
IF(#REF!=1,"14-15/1",
IF(#REF!=2,"14-15/2",
IF(#REF!=3,"15-16/1",
IF(#REF!=4,"15-16/2","Hata3")))),
IF(#REF!+BJ164=2015,
IF(#REF!=1,"15-16/1",
IF(#REF!=2,"15-16/2",
IF(#REF!=3,"16-17/1",
IF(#REF!=4,"16-17/2","Hata4")))),
IF(#REF!+BJ164=2016,
IF(#REF!=1,"16-17/1",
IF(#REF!=2,"16-17/2",
IF(#REF!=3,"17-18/1",
IF(#REF!=4,"17-18/2","Hata5")))),
IF(#REF!+BJ164=2017,
IF(#REF!=1,"17-18/1",
IF(#REF!=2,"17-18/2",
IF(#REF!=3,"18-19/1",
IF(#REF!=4,"18-19/2","Hata6")))),
IF(#REF!+BJ164=2018,
IF(#REF!=1,"18-19/1",
IF(#REF!=2,"18-19/2",
IF(#REF!=3,"19-20/1",
IF(#REF!=4,"19-20/2","Hata7")))),
IF(#REF!+BJ164=2019,
IF(#REF!=1,"19-20/1",
IF(#REF!=2,"19-20/2",
IF(#REF!=3,"20-21/1",
IF(#REF!=4,"20-21/2","Hata8")))),
IF(#REF!+BJ164=2020,
IF(#REF!=1,"20-21/1",
IF(#REF!=2,"20-21/2",
IF(#REF!=3,"21-22/1",
IF(#REF!=4,"21-22/2","Hata9")))),
IF(#REF!+BJ164=2021,
IF(#REF!=1,"21-22/1",
IF(#REF!=2,"21-22/2",
IF(#REF!=3,"22-23/1",
IF(#REF!=4,"22-23/2","Hata10")))),
IF(#REF!+BJ164=2022,
IF(#REF!=1,"22-23/1",
IF(#REF!=2,"22-23/2",
IF(#REF!=3,"23-24/1",
IF(#REF!=4,"23-24/2","Hata11")))),
IF(#REF!+BJ164=2023,
IF(#REF!=1,"23-24/1",
IF(#REF!=2,"23-24/2",
IF(#REF!=3,"24-25/1",
IF(#REF!=4,"24-25/2","Hata12")))),
)))))))))))),
IF(BB164="T",
IF(#REF!+BJ164=2012,
IF(#REF!=1,"12-13/1",
IF(#REF!=2,"12-13/2",
IF(#REF!=3,"12-13/3",
IF(#REF!=4,"13-14/1",
IF(#REF!=5,"13-14/2",
IF(#REF!=6,"13-14/3","Hata1")))))),
IF(#REF!+BJ164=2013,
IF(#REF!=1,"13-14/1",
IF(#REF!=2,"13-14/2",
IF(#REF!=3,"13-14/3",
IF(#REF!=4,"14-15/1",
IF(#REF!=5,"14-15/2",
IF(#REF!=6,"14-15/3","Hata2")))))),
IF(#REF!+BJ164=2014,
IF(#REF!=1,"14-15/1",
IF(#REF!=2,"14-15/2",
IF(#REF!=3,"14-15/3",
IF(#REF!=4,"15-16/1",
IF(#REF!=5,"15-16/2",
IF(#REF!=6,"15-16/3","Hata3")))))),
IF(AND(#REF!+#REF!&gt;2014,#REF!+#REF!&lt;2015,BJ164=1),
IF(#REF!=0.1,"14-15/0.1",
IF(#REF!=0.2,"14-15/0.2",
IF(#REF!=0.3,"14-15/0.3","Hata4"))),
IF(#REF!+BJ164=2015,
IF(#REF!=1,"15-16/1",
IF(#REF!=2,"15-16/2",
IF(#REF!=3,"15-16/3",
IF(#REF!=4,"16-17/1",
IF(#REF!=5,"16-17/2",
IF(#REF!=6,"16-17/3","Hata5")))))),
IF(#REF!+BJ164=2016,
IF(#REF!=1,"16-17/1",
IF(#REF!=2,"16-17/2",
IF(#REF!=3,"16-17/3",
IF(#REF!=4,"17-18/1",
IF(#REF!=5,"17-18/2",
IF(#REF!=6,"17-18/3","Hata6")))))),
IF(#REF!+BJ164=2017,
IF(#REF!=1,"17-18/1",
IF(#REF!=2,"17-18/2",
IF(#REF!=3,"17-18/3",
IF(#REF!=4,"18-19/1",
IF(#REF!=5,"18-19/2",
IF(#REF!=6,"18-19/3","Hata7")))))),
IF(#REF!+BJ164=2018,
IF(#REF!=1,"18-19/1",
IF(#REF!=2,"18-19/2",
IF(#REF!=3,"18-19/3",
IF(#REF!=4,"19-20/1",
IF(#REF!=5," 19-20/2",
IF(#REF!=6,"19-20/3","Hata8")))))),
IF(#REF!+BJ164=2019,
IF(#REF!=1,"19-20/1",
IF(#REF!=2,"19-20/2",
IF(#REF!=3,"19-20/3",
IF(#REF!=4,"20-21/1",
IF(#REF!=5,"20-21/2",
IF(#REF!=6,"20-21/3","Hata9")))))),
IF(#REF!+BJ164=2020,
IF(#REF!=1,"20-21/1",
IF(#REF!=2,"20-21/2",
IF(#REF!=3,"20-21/3",
IF(#REF!=4,"21-22/1",
IF(#REF!=5,"21-22/2",
IF(#REF!=6,"21-22/3","Hata10")))))),
IF(#REF!+BJ164=2021,
IF(#REF!=1,"21-22/1",
IF(#REF!=2,"21-22/2",
IF(#REF!=3,"21-22/3",
IF(#REF!=4,"22-23/1",
IF(#REF!=5,"22-23/2",
IF(#REF!=6,"22-23/3","Hata11")))))),
IF(#REF!+BJ164=2022,
IF(#REF!=1,"22-23/1",
IF(#REF!=2,"22-23/2",
IF(#REF!=3,"22-23/3",
IF(#REF!=4,"23-24/1",
IF(#REF!=5,"23-24/2",
IF(#REF!=6,"23-24/3","Hata12")))))),
IF(#REF!+BJ164=2023,
IF(#REF!=1,"23-24/1",
IF(#REF!=2,"23-24/2",
IF(#REF!=3,"23-24/3",
IF(#REF!=4,"24-25/1",
IF(#REF!=5,"24-25/2",
IF(#REF!=6,"24-25/3","Hata13")))))),
))))))))))))))
)</f>
        <v>#REF!</v>
      </c>
      <c r="G164" s="15"/>
      <c r="H164" s="14" t="s">
        <v>310</v>
      </c>
      <c r="I164" s="14">
        <v>1310286</v>
      </c>
      <c r="J164" s="14" t="s">
        <v>116</v>
      </c>
      <c r="S164" s="16">
        <v>2</v>
      </c>
      <c r="T164" s="14">
        <f>VLOOKUP($S164,[1]sistem!$I$3:$L$10,2,FALSE)</f>
        <v>0</v>
      </c>
      <c r="U164" s="14">
        <f>VLOOKUP($S164,[1]sistem!$I$3:$L$10,3,FALSE)</f>
        <v>2</v>
      </c>
      <c r="V164" s="14">
        <f>VLOOKUP($S164,[1]sistem!$I$3:$L$10,4,FALSE)</f>
        <v>1</v>
      </c>
      <c r="W164" s="14" t="e">
        <f>VLOOKUP($BB164,[1]sistem!$I$13:$L$14,2,FALSE)*#REF!</f>
        <v>#REF!</v>
      </c>
      <c r="X164" s="14" t="e">
        <f>VLOOKUP($BB164,[1]sistem!$I$13:$L$14,3,FALSE)*#REF!</f>
        <v>#REF!</v>
      </c>
      <c r="Y164" s="14" t="e">
        <f>VLOOKUP($BB164,[1]sistem!$I$13:$L$14,4,FALSE)*#REF!</f>
        <v>#REF!</v>
      </c>
      <c r="Z164" s="14" t="e">
        <f t="shared" si="28"/>
        <v>#REF!</v>
      </c>
      <c r="AA164" s="14" t="e">
        <f t="shared" si="28"/>
        <v>#REF!</v>
      </c>
      <c r="AB164" s="14" t="e">
        <f t="shared" si="28"/>
        <v>#REF!</v>
      </c>
      <c r="AC164" s="14" t="e">
        <f t="shared" si="29"/>
        <v>#REF!</v>
      </c>
      <c r="AD164" s="14">
        <f>VLOOKUP(BB164,[1]sistem!$I$18:$J$19,2,FALSE)</f>
        <v>14</v>
      </c>
      <c r="AE164" s="14">
        <v>0.25</v>
      </c>
      <c r="AF164" s="14">
        <f>VLOOKUP($S164,[1]sistem!$I$3:$M$10,5,FALSE)</f>
        <v>2</v>
      </c>
      <c r="AI164" s="14" t="e">
        <f>(#REF!+#REF!)*AD164</f>
        <v>#REF!</v>
      </c>
      <c r="AJ164" s="14">
        <f>VLOOKUP($S164,[1]sistem!$I$3:$N$10,6,FALSE)</f>
        <v>3</v>
      </c>
      <c r="AK164" s="14">
        <v>2</v>
      </c>
      <c r="AL164" s="14">
        <f t="shared" si="30"/>
        <v>6</v>
      </c>
      <c r="AM164" s="14">
        <f>VLOOKUP($BB164,[1]sistem!$I$18:$K$19,3,FALSE)</f>
        <v>14</v>
      </c>
      <c r="AN164" s="14" t="e">
        <f>AM164*#REF!</f>
        <v>#REF!</v>
      </c>
      <c r="AO164" s="14" t="e">
        <f t="shared" si="31"/>
        <v>#REF!</v>
      </c>
      <c r="AP164" s="14">
        <f t="shared" si="40"/>
        <v>25</v>
      </c>
      <c r="AQ164" s="14" t="e">
        <f t="shared" si="32"/>
        <v>#REF!</v>
      </c>
      <c r="AR164" s="14" t="e">
        <f>ROUND(AQ164-#REF!,0)</f>
        <v>#REF!</v>
      </c>
      <c r="AS164" s="14">
        <f>IF(BB164="s",IF(S164=0,0,
IF(S164=1,#REF!*4*4,
IF(S164=2,0,
IF(S164=3,#REF!*4*2,
IF(S164=4,0,
IF(S164=5,0,
IF(S164=6,0,
IF(S164=7,0)))))))),
IF(BB164="t",
IF(S164=0,0,
IF(S164=1,#REF!*4*4*0.8,
IF(S164=2,0,
IF(S164=3,#REF!*4*2*0.8,
IF(S164=4,0,
IF(S164=5,0,
IF(S164=6,0,
IF(S164=7,0))))))))))</f>
        <v>0</v>
      </c>
      <c r="AT164" s="14" t="e">
        <f>IF(BB164="s",
IF(S164=0,0,
IF(S164=1,0,
IF(S164=2,#REF!*4*2,
IF(S164=3,#REF!*4,
IF(S164=4,#REF!*4,
IF(S164=5,0,
IF(S164=6,0,
IF(S164=7,#REF!*4)))))))),
IF(BB164="t",
IF(S164=0,0,
IF(S164=1,0,
IF(S164=2,#REF!*4*2*0.8,
IF(S164=3,#REF!*4*0.8,
IF(S164=4,#REF!*4*0.8,
IF(S164=5,0,
IF(S164=6,0,
IF(S164=7,#REF!*4))))))))))</f>
        <v>#REF!</v>
      </c>
      <c r="AU164" s="14" t="e">
        <f>IF(BB164="s",
IF(S164=0,0,
IF(S164=1,#REF!*2,
IF(S164=2,#REF!*2,
IF(S164=3,#REF!*2,
IF(S164=4,#REF!*2,
IF(S164=5,#REF!*2,
IF(S164=6,#REF!*2,
IF(S164=7,#REF!*2)))))))),
IF(BB164="t",
IF(S164=0,#REF!*2*0.8,
IF(S164=1,#REF!*2*0.8,
IF(S164=2,#REF!*2*0.8,
IF(S164=3,#REF!*2*0.8,
IF(S164=4,#REF!*2*0.8,
IF(S164=5,#REF!*2*0.8,
IF(S164=6,#REF!*1*0.8,
IF(S164=7,#REF!*2))))))))))</f>
        <v>#REF!</v>
      </c>
      <c r="AV164" s="14" t="e">
        <f t="shared" si="33"/>
        <v>#REF!</v>
      </c>
      <c r="AW164" s="14" t="e">
        <f>IF(BB164="s",
IF(S164=0,0,
IF(S164=1,(14-2)*(#REF!+#REF!)/4*4,
IF(S164=2,(14-2)*(#REF!+#REF!)/4*2,
IF(S164=3,(14-2)*(#REF!+#REF!)/4*3,
IF(S164=4,(14-2)*(#REF!+#REF!)/4,
IF(S164=5,(14-2)*#REF!/4,
IF(S164=6,0,
IF(S164=7,(14)*#REF!)))))))),
IF(BB164="t",
IF(S164=0,0,
IF(S164=1,(11-2)*(#REF!+#REF!)/4*4,
IF(S164=2,(11-2)*(#REF!+#REF!)/4*2,
IF(S164=3,(11-2)*(#REF!+#REF!)/4*3,
IF(S164=4,(11-2)*(#REF!+#REF!)/4,
IF(S164=5,(11-2)*#REF!/4,
IF(S164=6,0,
IF(S164=7,(11)*#REF!))))))))))</f>
        <v>#REF!</v>
      </c>
      <c r="AX164" s="14" t="e">
        <f t="shared" si="34"/>
        <v>#REF!</v>
      </c>
      <c r="AY164" s="14">
        <f t="shared" si="35"/>
        <v>12</v>
      </c>
      <c r="AZ164" s="14">
        <f t="shared" si="36"/>
        <v>6</v>
      </c>
      <c r="BA164" s="14" t="e">
        <f t="shared" si="37"/>
        <v>#REF!</v>
      </c>
      <c r="BB164" s="14" t="s">
        <v>87</v>
      </c>
      <c r="BC164" s="14" t="e">
        <f>IF(BI164="A",0,IF(BB164="s",14*#REF!,IF(BB164="T",11*#REF!,"HATA")))</f>
        <v>#REF!</v>
      </c>
      <c r="BD164" s="14" t="e">
        <f t="shared" si="38"/>
        <v>#REF!</v>
      </c>
      <c r="BE164" s="14" t="e">
        <f t="shared" si="39"/>
        <v>#REF!</v>
      </c>
      <c r="BF164" s="14" t="e">
        <f>IF(BE164-#REF!=0,"DOĞRU","YANLIŞ")</f>
        <v>#REF!</v>
      </c>
      <c r="BG164" s="14" t="e">
        <f>#REF!-BE164</f>
        <v>#REF!</v>
      </c>
      <c r="BH164" s="14">
        <v>0</v>
      </c>
      <c r="BJ164" s="14">
        <v>0</v>
      </c>
      <c r="BL164" s="14">
        <v>2</v>
      </c>
      <c r="BN164" s="5" t="e">
        <f>#REF!*14</f>
        <v>#REF!</v>
      </c>
      <c r="BO164" s="6"/>
      <c r="BP164" s="7"/>
      <c r="BQ164" s="8"/>
      <c r="BR164" s="8"/>
      <c r="BS164" s="8"/>
      <c r="BT164" s="8"/>
      <c r="BU164" s="8"/>
      <c r="BV164" s="9"/>
      <c r="BW164" s="10"/>
      <c r="BX164" s="11"/>
      <c r="CE164" s="8"/>
      <c r="CF164" s="17"/>
      <c r="CG164" s="17"/>
      <c r="CH164" s="17"/>
      <c r="CI164" s="17"/>
    </row>
    <row r="165" spans="1:87" hidden="1" x14ac:dyDescent="0.25">
      <c r="A165" s="14" t="s">
        <v>121</v>
      </c>
      <c r="B165" s="14" t="s">
        <v>122</v>
      </c>
      <c r="C165" s="14" t="s">
        <v>122</v>
      </c>
      <c r="D165" s="15" t="s">
        <v>90</v>
      </c>
      <c r="E165" s="15" t="s">
        <v>90</v>
      </c>
      <c r="F165" s="15" t="e">
        <f>IF(BB165="S",
IF(#REF!+BJ165=2012,
IF(#REF!=1,"12-13/1",
IF(#REF!=2,"12-13/2",
IF(#REF!=3,"13-14/1",
IF(#REF!=4,"13-14/2","Hata1")))),
IF(#REF!+BJ165=2013,
IF(#REF!=1,"13-14/1",
IF(#REF!=2,"13-14/2",
IF(#REF!=3,"14-15/1",
IF(#REF!=4,"14-15/2","Hata2")))),
IF(#REF!+BJ165=2014,
IF(#REF!=1,"14-15/1",
IF(#REF!=2,"14-15/2",
IF(#REF!=3,"15-16/1",
IF(#REF!=4,"15-16/2","Hata3")))),
IF(#REF!+BJ165=2015,
IF(#REF!=1,"15-16/1",
IF(#REF!=2,"15-16/2",
IF(#REF!=3,"16-17/1",
IF(#REF!=4,"16-17/2","Hata4")))),
IF(#REF!+BJ165=2016,
IF(#REF!=1,"16-17/1",
IF(#REF!=2,"16-17/2",
IF(#REF!=3,"17-18/1",
IF(#REF!=4,"17-18/2","Hata5")))),
IF(#REF!+BJ165=2017,
IF(#REF!=1,"17-18/1",
IF(#REF!=2,"17-18/2",
IF(#REF!=3,"18-19/1",
IF(#REF!=4,"18-19/2","Hata6")))),
IF(#REF!+BJ165=2018,
IF(#REF!=1,"18-19/1",
IF(#REF!=2,"18-19/2",
IF(#REF!=3,"19-20/1",
IF(#REF!=4,"19-20/2","Hata7")))),
IF(#REF!+BJ165=2019,
IF(#REF!=1,"19-20/1",
IF(#REF!=2,"19-20/2",
IF(#REF!=3,"20-21/1",
IF(#REF!=4,"20-21/2","Hata8")))),
IF(#REF!+BJ165=2020,
IF(#REF!=1,"20-21/1",
IF(#REF!=2,"20-21/2",
IF(#REF!=3,"21-22/1",
IF(#REF!=4,"21-22/2","Hata9")))),
IF(#REF!+BJ165=2021,
IF(#REF!=1,"21-22/1",
IF(#REF!=2,"21-22/2",
IF(#REF!=3,"22-23/1",
IF(#REF!=4,"22-23/2","Hata10")))),
IF(#REF!+BJ165=2022,
IF(#REF!=1,"22-23/1",
IF(#REF!=2,"22-23/2",
IF(#REF!=3,"23-24/1",
IF(#REF!=4,"23-24/2","Hata11")))),
IF(#REF!+BJ165=2023,
IF(#REF!=1,"23-24/1",
IF(#REF!=2,"23-24/2",
IF(#REF!=3,"24-25/1",
IF(#REF!=4,"24-25/2","Hata12")))),
)))))))))))),
IF(BB165="T",
IF(#REF!+BJ165=2012,
IF(#REF!=1,"12-13/1",
IF(#REF!=2,"12-13/2",
IF(#REF!=3,"12-13/3",
IF(#REF!=4,"13-14/1",
IF(#REF!=5,"13-14/2",
IF(#REF!=6,"13-14/3","Hata1")))))),
IF(#REF!+BJ165=2013,
IF(#REF!=1,"13-14/1",
IF(#REF!=2,"13-14/2",
IF(#REF!=3,"13-14/3",
IF(#REF!=4,"14-15/1",
IF(#REF!=5,"14-15/2",
IF(#REF!=6,"14-15/3","Hata2")))))),
IF(#REF!+BJ165=2014,
IF(#REF!=1,"14-15/1",
IF(#REF!=2,"14-15/2",
IF(#REF!=3,"14-15/3",
IF(#REF!=4,"15-16/1",
IF(#REF!=5,"15-16/2",
IF(#REF!=6,"15-16/3","Hata3")))))),
IF(AND(#REF!+#REF!&gt;2014,#REF!+#REF!&lt;2015,BJ165=1),
IF(#REF!=0.1,"14-15/0.1",
IF(#REF!=0.2,"14-15/0.2",
IF(#REF!=0.3,"14-15/0.3","Hata4"))),
IF(#REF!+BJ165=2015,
IF(#REF!=1,"15-16/1",
IF(#REF!=2,"15-16/2",
IF(#REF!=3,"15-16/3",
IF(#REF!=4,"16-17/1",
IF(#REF!=5,"16-17/2",
IF(#REF!=6,"16-17/3","Hata5")))))),
IF(#REF!+BJ165=2016,
IF(#REF!=1,"16-17/1",
IF(#REF!=2,"16-17/2",
IF(#REF!=3,"16-17/3",
IF(#REF!=4,"17-18/1",
IF(#REF!=5,"17-18/2",
IF(#REF!=6,"17-18/3","Hata6")))))),
IF(#REF!+BJ165=2017,
IF(#REF!=1,"17-18/1",
IF(#REF!=2,"17-18/2",
IF(#REF!=3,"17-18/3",
IF(#REF!=4,"18-19/1",
IF(#REF!=5,"18-19/2",
IF(#REF!=6,"18-19/3","Hata7")))))),
IF(#REF!+BJ165=2018,
IF(#REF!=1,"18-19/1",
IF(#REF!=2,"18-19/2",
IF(#REF!=3,"18-19/3",
IF(#REF!=4,"19-20/1",
IF(#REF!=5," 19-20/2",
IF(#REF!=6,"19-20/3","Hata8")))))),
IF(#REF!+BJ165=2019,
IF(#REF!=1,"19-20/1",
IF(#REF!=2,"19-20/2",
IF(#REF!=3,"19-20/3",
IF(#REF!=4,"20-21/1",
IF(#REF!=5,"20-21/2",
IF(#REF!=6,"20-21/3","Hata9")))))),
IF(#REF!+BJ165=2020,
IF(#REF!=1,"20-21/1",
IF(#REF!=2,"20-21/2",
IF(#REF!=3,"20-21/3",
IF(#REF!=4,"21-22/1",
IF(#REF!=5,"21-22/2",
IF(#REF!=6,"21-22/3","Hata10")))))),
IF(#REF!+BJ165=2021,
IF(#REF!=1,"21-22/1",
IF(#REF!=2,"21-22/2",
IF(#REF!=3,"21-22/3",
IF(#REF!=4,"22-23/1",
IF(#REF!=5,"22-23/2",
IF(#REF!=6,"22-23/3","Hata11")))))),
IF(#REF!+BJ165=2022,
IF(#REF!=1,"22-23/1",
IF(#REF!=2,"22-23/2",
IF(#REF!=3,"22-23/3",
IF(#REF!=4,"23-24/1",
IF(#REF!=5,"23-24/2",
IF(#REF!=6,"23-24/3","Hata12")))))),
IF(#REF!+BJ165=2023,
IF(#REF!=1,"23-24/1",
IF(#REF!=2,"23-24/2",
IF(#REF!=3,"23-24/3",
IF(#REF!=4,"24-25/1",
IF(#REF!=5,"24-25/2",
IF(#REF!=6,"24-25/3","Hata13")))))),
))))))))))))))
)</f>
        <v>#REF!</v>
      </c>
      <c r="G165" s="15"/>
      <c r="H165" s="14" t="s">
        <v>310</v>
      </c>
      <c r="I165" s="14">
        <v>1310286</v>
      </c>
      <c r="J165" s="14" t="s">
        <v>116</v>
      </c>
      <c r="Q165" s="14" t="s">
        <v>123</v>
      </c>
      <c r="R165" s="14" t="s">
        <v>123</v>
      </c>
      <c r="S165" s="16">
        <v>7</v>
      </c>
      <c r="T165" s="14">
        <f>VLOOKUP($S165,[1]sistem!$I$3:$L$10,2,FALSE)</f>
        <v>0</v>
      </c>
      <c r="U165" s="14">
        <f>VLOOKUP($S165,[1]sistem!$I$3:$L$10,3,FALSE)</f>
        <v>1</v>
      </c>
      <c r="V165" s="14">
        <f>VLOOKUP($S165,[1]sistem!$I$3:$L$10,4,FALSE)</f>
        <v>1</v>
      </c>
      <c r="W165" s="14" t="e">
        <f>VLOOKUP($BB165,[1]sistem!$I$13:$L$14,2,FALSE)*#REF!</f>
        <v>#REF!</v>
      </c>
      <c r="X165" s="14" t="e">
        <f>VLOOKUP($BB165,[1]sistem!$I$13:$L$14,3,FALSE)*#REF!</f>
        <v>#REF!</v>
      </c>
      <c r="Y165" s="14" t="e">
        <f>VLOOKUP($BB165,[1]sistem!$I$13:$L$14,4,FALSE)*#REF!</f>
        <v>#REF!</v>
      </c>
      <c r="Z165" s="14" t="e">
        <f t="shared" si="28"/>
        <v>#REF!</v>
      </c>
      <c r="AA165" s="14" t="e">
        <f t="shared" si="28"/>
        <v>#REF!</v>
      </c>
      <c r="AB165" s="14" t="e">
        <f t="shared" si="28"/>
        <v>#REF!</v>
      </c>
      <c r="AC165" s="14" t="e">
        <f t="shared" si="29"/>
        <v>#REF!</v>
      </c>
      <c r="AD165" s="14">
        <f>VLOOKUP(BB165,[1]sistem!$I$18:$J$19,2,FALSE)</f>
        <v>14</v>
      </c>
      <c r="AE165" s="14">
        <v>0.25</v>
      </c>
      <c r="AF165" s="14">
        <f>VLOOKUP($S165,[1]sistem!$I$3:$M$10,5,FALSE)</f>
        <v>1</v>
      </c>
      <c r="AG165" s="14">
        <v>4</v>
      </c>
      <c r="AI165" s="14">
        <f>AG165*AM165</f>
        <v>56</v>
      </c>
      <c r="AJ165" s="14">
        <f>VLOOKUP($S165,[1]sistem!$I$3:$N$10,6,FALSE)</f>
        <v>2</v>
      </c>
      <c r="AK165" s="14">
        <v>2</v>
      </c>
      <c r="AL165" s="14">
        <f t="shared" si="30"/>
        <v>4</v>
      </c>
      <c r="AM165" s="14">
        <f>VLOOKUP($BB165,[1]sistem!$I$18:$K$19,3,FALSE)</f>
        <v>14</v>
      </c>
      <c r="AN165" s="14" t="e">
        <f>AM165*#REF!</f>
        <v>#REF!</v>
      </c>
      <c r="AO165" s="14" t="e">
        <f t="shared" si="31"/>
        <v>#REF!</v>
      </c>
      <c r="AP165" s="14">
        <f t="shared" si="40"/>
        <v>25</v>
      </c>
      <c r="AQ165" s="14" t="e">
        <f t="shared" si="32"/>
        <v>#REF!</v>
      </c>
      <c r="AR165" s="14" t="e">
        <f>ROUND(AQ165-#REF!,0)</f>
        <v>#REF!</v>
      </c>
      <c r="AS165" s="14">
        <f>IF(BB165="s",IF(S165=0,0,
IF(S165=1,#REF!*4*4,
IF(S165=2,0,
IF(S165=3,#REF!*4*2,
IF(S165=4,0,
IF(S165=5,0,
IF(S165=6,0,
IF(S165=7,0)))))))),
IF(BB165="t",
IF(S165=0,0,
IF(S165=1,#REF!*4*4*0.8,
IF(S165=2,0,
IF(S165=3,#REF!*4*2*0.8,
IF(S165=4,0,
IF(S165=5,0,
IF(S165=6,0,
IF(S165=7,0))))))))))</f>
        <v>0</v>
      </c>
      <c r="AT165" s="14" t="e">
        <f>IF(BB165="s",
IF(S165=0,0,
IF(S165=1,0,
IF(S165=2,#REF!*4*2,
IF(S165=3,#REF!*4,
IF(S165=4,#REF!*4,
IF(S165=5,0,
IF(S165=6,0,
IF(S165=7,#REF!*4)))))))),
IF(BB165="t",
IF(S165=0,0,
IF(S165=1,0,
IF(S165=2,#REF!*4*2*0.8,
IF(S165=3,#REF!*4*0.8,
IF(S165=4,#REF!*4*0.8,
IF(S165=5,0,
IF(S165=6,0,
IF(S165=7,#REF!*4))))))))))</f>
        <v>#REF!</v>
      </c>
      <c r="AU165" s="14" t="e">
        <f>IF(BB165="s",
IF(S165=0,0,
IF(S165=1,#REF!*2,
IF(S165=2,#REF!*2,
IF(S165=3,#REF!*2,
IF(S165=4,#REF!*2,
IF(S165=5,#REF!*2,
IF(S165=6,#REF!*2,
IF(S165=7,#REF!*2)))))))),
IF(BB165="t",
IF(S165=0,#REF!*2*0.8,
IF(S165=1,#REF!*2*0.8,
IF(S165=2,#REF!*2*0.8,
IF(S165=3,#REF!*2*0.8,
IF(S165=4,#REF!*2*0.8,
IF(S165=5,#REF!*2*0.8,
IF(S165=6,#REF!*1*0.8,
IF(S165=7,#REF!*2))))))))))</f>
        <v>#REF!</v>
      </c>
      <c r="AV165" s="14" t="e">
        <f t="shared" si="33"/>
        <v>#REF!</v>
      </c>
      <c r="AW165" s="14" t="e">
        <f>IF(BB165="s",
IF(S165=0,0,
IF(S165=1,(14-2)*(#REF!+#REF!)/4*4,
IF(S165=2,(14-2)*(#REF!+#REF!)/4*2,
IF(S165=3,(14-2)*(#REF!+#REF!)/4*3,
IF(S165=4,(14-2)*(#REF!+#REF!)/4,
IF(S165=5,(14-2)*#REF!/4,
IF(S165=6,0,
IF(S165=7,(14)*#REF!)))))))),
IF(BB165="t",
IF(S165=0,0,
IF(S165=1,(11-2)*(#REF!+#REF!)/4*4,
IF(S165=2,(11-2)*(#REF!+#REF!)/4*2,
IF(S165=3,(11-2)*(#REF!+#REF!)/4*3,
IF(S165=4,(11-2)*(#REF!+#REF!)/4,
IF(S165=5,(11-2)*#REF!/4,
IF(S165=6,0,
IF(S165=7,(11)*#REF!))))))))))</f>
        <v>#REF!</v>
      </c>
      <c r="AX165" s="14" t="e">
        <f t="shared" si="34"/>
        <v>#REF!</v>
      </c>
      <c r="AY165" s="14">
        <f t="shared" si="35"/>
        <v>8</v>
      </c>
      <c r="AZ165" s="14">
        <f t="shared" si="36"/>
        <v>4</v>
      </c>
      <c r="BA165" s="14" t="e">
        <f t="shared" si="37"/>
        <v>#REF!</v>
      </c>
      <c r="BB165" s="14" t="s">
        <v>87</v>
      </c>
      <c r="BC165" s="14" t="e">
        <f>IF(BI165="A",0,IF(BB165="s",14*#REF!,IF(BB165="T",11*#REF!,"HATA")))</f>
        <v>#REF!</v>
      </c>
      <c r="BD165" s="14" t="e">
        <f t="shared" si="38"/>
        <v>#REF!</v>
      </c>
      <c r="BE165" s="14" t="e">
        <f t="shared" si="39"/>
        <v>#REF!</v>
      </c>
      <c r="BF165" s="14" t="e">
        <f>IF(BE165-#REF!=0,"DOĞRU","YANLIŞ")</f>
        <v>#REF!</v>
      </c>
      <c r="BG165" s="14" t="e">
        <f>#REF!-BE165</f>
        <v>#REF!</v>
      </c>
      <c r="BH165" s="14">
        <v>1</v>
      </c>
      <c r="BJ165" s="14">
        <v>0</v>
      </c>
      <c r="BL165" s="14">
        <v>7</v>
      </c>
      <c r="BN165" s="5" t="e">
        <f>#REF!*14</f>
        <v>#REF!</v>
      </c>
      <c r="BO165" s="6"/>
      <c r="BP165" s="7"/>
      <c r="BQ165" s="8"/>
      <c r="BR165" s="8"/>
      <c r="BS165" s="8"/>
      <c r="BT165" s="8"/>
      <c r="BU165" s="8"/>
      <c r="BV165" s="9"/>
      <c r="BW165" s="10"/>
      <c r="BX165" s="11"/>
      <c r="CE165" s="8"/>
      <c r="CF165" s="17"/>
      <c r="CG165" s="17"/>
      <c r="CH165" s="17"/>
      <c r="CI165" s="17"/>
    </row>
    <row r="166" spans="1:87" hidden="1" x14ac:dyDescent="0.25">
      <c r="A166" s="14" t="s">
        <v>317</v>
      </c>
      <c r="B166" s="14" t="s">
        <v>318</v>
      </c>
      <c r="C166" s="14" t="s">
        <v>318</v>
      </c>
      <c r="D166" s="15" t="s">
        <v>90</v>
      </c>
      <c r="E166" s="15" t="s">
        <v>90</v>
      </c>
      <c r="F166" s="15" t="e">
        <f>IF(BB166="S",
IF(#REF!+BJ166=2012,
IF(#REF!=1,"12-13/1",
IF(#REF!=2,"12-13/2",
IF(#REF!=3,"13-14/1",
IF(#REF!=4,"13-14/2","Hata1")))),
IF(#REF!+BJ166=2013,
IF(#REF!=1,"13-14/1",
IF(#REF!=2,"13-14/2",
IF(#REF!=3,"14-15/1",
IF(#REF!=4,"14-15/2","Hata2")))),
IF(#REF!+BJ166=2014,
IF(#REF!=1,"14-15/1",
IF(#REF!=2,"14-15/2",
IF(#REF!=3,"15-16/1",
IF(#REF!=4,"15-16/2","Hata3")))),
IF(#REF!+BJ166=2015,
IF(#REF!=1,"15-16/1",
IF(#REF!=2,"15-16/2",
IF(#REF!=3,"16-17/1",
IF(#REF!=4,"16-17/2","Hata4")))),
IF(#REF!+BJ166=2016,
IF(#REF!=1,"16-17/1",
IF(#REF!=2,"16-17/2",
IF(#REF!=3,"17-18/1",
IF(#REF!=4,"17-18/2","Hata5")))),
IF(#REF!+BJ166=2017,
IF(#REF!=1,"17-18/1",
IF(#REF!=2,"17-18/2",
IF(#REF!=3,"18-19/1",
IF(#REF!=4,"18-19/2","Hata6")))),
IF(#REF!+BJ166=2018,
IF(#REF!=1,"18-19/1",
IF(#REF!=2,"18-19/2",
IF(#REF!=3,"19-20/1",
IF(#REF!=4,"19-20/2","Hata7")))),
IF(#REF!+BJ166=2019,
IF(#REF!=1,"19-20/1",
IF(#REF!=2,"19-20/2",
IF(#REF!=3,"20-21/1",
IF(#REF!=4,"20-21/2","Hata8")))),
IF(#REF!+BJ166=2020,
IF(#REF!=1,"20-21/1",
IF(#REF!=2,"20-21/2",
IF(#REF!=3,"21-22/1",
IF(#REF!=4,"21-22/2","Hata9")))),
IF(#REF!+BJ166=2021,
IF(#REF!=1,"21-22/1",
IF(#REF!=2,"21-22/2",
IF(#REF!=3,"22-23/1",
IF(#REF!=4,"22-23/2","Hata10")))),
IF(#REF!+BJ166=2022,
IF(#REF!=1,"22-23/1",
IF(#REF!=2,"22-23/2",
IF(#REF!=3,"23-24/1",
IF(#REF!=4,"23-24/2","Hata11")))),
IF(#REF!+BJ166=2023,
IF(#REF!=1,"23-24/1",
IF(#REF!=2,"23-24/2",
IF(#REF!=3,"24-25/1",
IF(#REF!=4,"24-25/2","Hata12")))),
)))))))))))),
IF(BB166="T",
IF(#REF!+BJ166=2012,
IF(#REF!=1,"12-13/1",
IF(#REF!=2,"12-13/2",
IF(#REF!=3,"12-13/3",
IF(#REF!=4,"13-14/1",
IF(#REF!=5,"13-14/2",
IF(#REF!=6,"13-14/3","Hata1")))))),
IF(#REF!+BJ166=2013,
IF(#REF!=1,"13-14/1",
IF(#REF!=2,"13-14/2",
IF(#REF!=3,"13-14/3",
IF(#REF!=4,"14-15/1",
IF(#REF!=5,"14-15/2",
IF(#REF!=6,"14-15/3","Hata2")))))),
IF(#REF!+BJ166=2014,
IF(#REF!=1,"14-15/1",
IF(#REF!=2,"14-15/2",
IF(#REF!=3,"14-15/3",
IF(#REF!=4,"15-16/1",
IF(#REF!=5,"15-16/2",
IF(#REF!=6,"15-16/3","Hata3")))))),
IF(AND(#REF!+#REF!&gt;2014,#REF!+#REF!&lt;2015,BJ166=1),
IF(#REF!=0.1,"14-15/0.1",
IF(#REF!=0.2,"14-15/0.2",
IF(#REF!=0.3,"14-15/0.3","Hata4"))),
IF(#REF!+BJ166=2015,
IF(#REF!=1,"15-16/1",
IF(#REF!=2,"15-16/2",
IF(#REF!=3,"15-16/3",
IF(#REF!=4,"16-17/1",
IF(#REF!=5,"16-17/2",
IF(#REF!=6,"16-17/3","Hata5")))))),
IF(#REF!+BJ166=2016,
IF(#REF!=1,"16-17/1",
IF(#REF!=2,"16-17/2",
IF(#REF!=3,"16-17/3",
IF(#REF!=4,"17-18/1",
IF(#REF!=5,"17-18/2",
IF(#REF!=6,"17-18/3","Hata6")))))),
IF(#REF!+BJ166=2017,
IF(#REF!=1,"17-18/1",
IF(#REF!=2,"17-18/2",
IF(#REF!=3,"17-18/3",
IF(#REF!=4,"18-19/1",
IF(#REF!=5,"18-19/2",
IF(#REF!=6,"18-19/3","Hata7")))))),
IF(#REF!+BJ166=2018,
IF(#REF!=1,"18-19/1",
IF(#REF!=2,"18-19/2",
IF(#REF!=3,"18-19/3",
IF(#REF!=4,"19-20/1",
IF(#REF!=5," 19-20/2",
IF(#REF!=6,"19-20/3","Hata8")))))),
IF(#REF!+BJ166=2019,
IF(#REF!=1,"19-20/1",
IF(#REF!=2,"19-20/2",
IF(#REF!=3,"19-20/3",
IF(#REF!=4,"20-21/1",
IF(#REF!=5,"20-21/2",
IF(#REF!=6,"20-21/3","Hata9")))))),
IF(#REF!+BJ166=2020,
IF(#REF!=1,"20-21/1",
IF(#REF!=2,"20-21/2",
IF(#REF!=3,"20-21/3",
IF(#REF!=4,"21-22/1",
IF(#REF!=5,"21-22/2",
IF(#REF!=6,"21-22/3","Hata10")))))),
IF(#REF!+BJ166=2021,
IF(#REF!=1,"21-22/1",
IF(#REF!=2,"21-22/2",
IF(#REF!=3,"21-22/3",
IF(#REF!=4,"22-23/1",
IF(#REF!=5,"22-23/2",
IF(#REF!=6,"22-23/3","Hata11")))))),
IF(#REF!+BJ166=2022,
IF(#REF!=1,"22-23/1",
IF(#REF!=2,"22-23/2",
IF(#REF!=3,"22-23/3",
IF(#REF!=4,"23-24/1",
IF(#REF!=5,"23-24/2",
IF(#REF!=6,"23-24/3","Hata12")))))),
IF(#REF!+BJ166=2023,
IF(#REF!=1,"23-24/1",
IF(#REF!=2,"23-24/2",
IF(#REF!=3,"23-24/3",
IF(#REF!=4,"24-25/1",
IF(#REF!=5,"24-25/2",
IF(#REF!=6,"24-25/3","Hata13")))))),
))))))))))))))
)</f>
        <v>#REF!</v>
      </c>
      <c r="G166" s="15"/>
      <c r="H166" s="14" t="s">
        <v>310</v>
      </c>
      <c r="I166" s="14">
        <v>1310286</v>
      </c>
      <c r="J166" s="14" t="s">
        <v>116</v>
      </c>
      <c r="S166" s="16">
        <v>2</v>
      </c>
      <c r="T166" s="14">
        <f>VLOOKUP($S166,[1]sistem!$I$3:$L$10,2,FALSE)</f>
        <v>0</v>
      </c>
      <c r="U166" s="14">
        <f>VLOOKUP($S166,[1]sistem!$I$3:$L$10,3,FALSE)</f>
        <v>2</v>
      </c>
      <c r="V166" s="14">
        <f>VLOOKUP($S166,[1]sistem!$I$3:$L$10,4,FALSE)</f>
        <v>1</v>
      </c>
      <c r="W166" s="14" t="e">
        <f>VLOOKUP($BB166,[1]sistem!$I$13:$L$14,2,FALSE)*#REF!</f>
        <v>#REF!</v>
      </c>
      <c r="X166" s="14" t="e">
        <f>VLOOKUP($BB166,[1]sistem!$I$13:$L$14,3,FALSE)*#REF!</f>
        <v>#REF!</v>
      </c>
      <c r="Y166" s="14" t="e">
        <f>VLOOKUP($BB166,[1]sistem!$I$13:$L$14,4,FALSE)*#REF!</f>
        <v>#REF!</v>
      </c>
      <c r="Z166" s="14" t="e">
        <f t="shared" si="28"/>
        <v>#REF!</v>
      </c>
      <c r="AA166" s="14" t="e">
        <f t="shared" si="28"/>
        <v>#REF!</v>
      </c>
      <c r="AB166" s="14" t="e">
        <f t="shared" si="28"/>
        <v>#REF!</v>
      </c>
      <c r="AC166" s="14" t="e">
        <f t="shared" si="29"/>
        <v>#REF!</v>
      </c>
      <c r="AD166" s="14">
        <f>VLOOKUP(BB166,[1]sistem!$I$18:$J$19,2,FALSE)</f>
        <v>14</v>
      </c>
      <c r="AE166" s="14">
        <v>0.25</v>
      </c>
      <c r="AF166" s="14">
        <f>VLOOKUP($S166,[1]sistem!$I$3:$M$10,5,FALSE)</f>
        <v>2</v>
      </c>
      <c r="AI166" s="14" t="e">
        <f>(#REF!+#REF!)*AD166</f>
        <v>#REF!</v>
      </c>
      <c r="AJ166" s="14">
        <f>VLOOKUP($S166,[1]sistem!$I$3:$N$10,6,FALSE)</f>
        <v>3</v>
      </c>
      <c r="AK166" s="14">
        <v>2</v>
      </c>
      <c r="AL166" s="14">
        <f t="shared" si="30"/>
        <v>6</v>
      </c>
      <c r="AM166" s="14">
        <f>VLOOKUP($BB166,[1]sistem!$I$18:$K$19,3,FALSE)</f>
        <v>14</v>
      </c>
      <c r="AN166" s="14" t="e">
        <f>AM166*#REF!</f>
        <v>#REF!</v>
      </c>
      <c r="AO166" s="14" t="e">
        <f t="shared" si="31"/>
        <v>#REF!</v>
      </c>
      <c r="AP166" s="14">
        <f t="shared" si="40"/>
        <v>25</v>
      </c>
      <c r="AQ166" s="14" t="e">
        <f t="shared" si="32"/>
        <v>#REF!</v>
      </c>
      <c r="AR166" s="14" t="e">
        <f>ROUND(AQ166-#REF!,0)</f>
        <v>#REF!</v>
      </c>
      <c r="AS166" s="14">
        <f>IF(BB166="s",IF(S166=0,0,
IF(S166=1,#REF!*4*4,
IF(S166=2,0,
IF(S166=3,#REF!*4*2,
IF(S166=4,0,
IF(S166=5,0,
IF(S166=6,0,
IF(S166=7,0)))))))),
IF(BB166="t",
IF(S166=0,0,
IF(S166=1,#REF!*4*4*0.8,
IF(S166=2,0,
IF(S166=3,#REF!*4*2*0.8,
IF(S166=4,0,
IF(S166=5,0,
IF(S166=6,0,
IF(S166=7,0))))))))))</f>
        <v>0</v>
      </c>
      <c r="AT166" s="14" t="e">
        <f>IF(BB166="s",
IF(S166=0,0,
IF(S166=1,0,
IF(S166=2,#REF!*4*2,
IF(S166=3,#REF!*4,
IF(S166=4,#REF!*4,
IF(S166=5,0,
IF(S166=6,0,
IF(S166=7,#REF!*4)))))))),
IF(BB166="t",
IF(S166=0,0,
IF(S166=1,0,
IF(S166=2,#REF!*4*2*0.8,
IF(S166=3,#REF!*4*0.8,
IF(S166=4,#REF!*4*0.8,
IF(S166=5,0,
IF(S166=6,0,
IF(S166=7,#REF!*4))))))))))</f>
        <v>#REF!</v>
      </c>
      <c r="AU166" s="14" t="e">
        <f>IF(BB166="s",
IF(S166=0,0,
IF(S166=1,#REF!*2,
IF(S166=2,#REF!*2,
IF(S166=3,#REF!*2,
IF(S166=4,#REF!*2,
IF(S166=5,#REF!*2,
IF(S166=6,#REF!*2,
IF(S166=7,#REF!*2)))))))),
IF(BB166="t",
IF(S166=0,#REF!*2*0.8,
IF(S166=1,#REF!*2*0.8,
IF(S166=2,#REF!*2*0.8,
IF(S166=3,#REF!*2*0.8,
IF(S166=4,#REF!*2*0.8,
IF(S166=5,#REF!*2*0.8,
IF(S166=6,#REF!*1*0.8,
IF(S166=7,#REF!*2))))))))))</f>
        <v>#REF!</v>
      </c>
      <c r="AV166" s="14" t="e">
        <f t="shared" si="33"/>
        <v>#REF!</v>
      </c>
      <c r="AW166" s="14" t="e">
        <f>IF(BB166="s",
IF(S166=0,0,
IF(S166=1,(14-2)*(#REF!+#REF!)/4*4,
IF(S166=2,(14-2)*(#REF!+#REF!)/4*2,
IF(S166=3,(14-2)*(#REF!+#REF!)/4*3,
IF(S166=4,(14-2)*(#REF!+#REF!)/4,
IF(S166=5,(14-2)*#REF!/4,
IF(S166=6,0,
IF(S166=7,(14)*#REF!)))))))),
IF(BB166="t",
IF(S166=0,0,
IF(S166=1,(11-2)*(#REF!+#REF!)/4*4,
IF(S166=2,(11-2)*(#REF!+#REF!)/4*2,
IF(S166=3,(11-2)*(#REF!+#REF!)/4*3,
IF(S166=4,(11-2)*(#REF!+#REF!)/4,
IF(S166=5,(11-2)*#REF!/4,
IF(S166=6,0,
IF(S166=7,(11)*#REF!))))))))))</f>
        <v>#REF!</v>
      </c>
      <c r="AX166" s="14" t="e">
        <f t="shared" si="34"/>
        <v>#REF!</v>
      </c>
      <c r="AY166" s="14">
        <f t="shared" si="35"/>
        <v>12</v>
      </c>
      <c r="AZ166" s="14">
        <f t="shared" si="36"/>
        <v>6</v>
      </c>
      <c r="BA166" s="14" t="e">
        <f t="shared" si="37"/>
        <v>#REF!</v>
      </c>
      <c r="BB166" s="14" t="s">
        <v>87</v>
      </c>
      <c r="BC166" s="14" t="e">
        <f>IF(BI166="A",0,IF(BB166="s",14*#REF!,IF(BB166="T",11*#REF!,"HATA")))</f>
        <v>#REF!</v>
      </c>
      <c r="BD166" s="14" t="e">
        <f t="shared" si="38"/>
        <v>#REF!</v>
      </c>
      <c r="BE166" s="14" t="e">
        <f t="shared" si="39"/>
        <v>#REF!</v>
      </c>
      <c r="BF166" s="14" t="e">
        <f>IF(BE166-#REF!=0,"DOĞRU","YANLIŞ")</f>
        <v>#REF!</v>
      </c>
      <c r="BG166" s="14" t="e">
        <f>#REF!-BE166</f>
        <v>#REF!</v>
      </c>
      <c r="BH166" s="14">
        <v>0</v>
      </c>
      <c r="BJ166" s="14">
        <v>0</v>
      </c>
      <c r="BL166" s="14">
        <v>2</v>
      </c>
      <c r="BN166" s="5" t="e">
        <f>#REF!*14</f>
        <v>#REF!</v>
      </c>
      <c r="BO166" s="6"/>
      <c r="BP166" s="7"/>
      <c r="BQ166" s="8"/>
      <c r="BR166" s="8"/>
      <c r="BS166" s="8"/>
      <c r="BT166" s="8"/>
      <c r="BU166" s="8"/>
      <c r="BV166" s="9"/>
      <c r="BW166" s="10"/>
      <c r="BX166" s="11"/>
      <c r="CE166" s="8"/>
      <c r="CF166" s="17"/>
      <c r="CG166" s="17"/>
      <c r="CH166" s="17"/>
      <c r="CI166" s="17"/>
    </row>
    <row r="167" spans="1:87" hidden="1" x14ac:dyDescent="0.25">
      <c r="A167" s="14" t="s">
        <v>131</v>
      </c>
      <c r="B167" s="14" t="s">
        <v>132</v>
      </c>
      <c r="C167" s="14" t="s">
        <v>132</v>
      </c>
      <c r="D167" s="15" t="s">
        <v>90</v>
      </c>
      <c r="E167" s="15" t="s">
        <v>90</v>
      </c>
      <c r="F167" s="15" t="e">
        <f>IF(BB167="S",
IF(#REF!+BJ167=2012,
IF(#REF!=1,"12-13/1",
IF(#REF!=2,"12-13/2",
IF(#REF!=3,"13-14/1",
IF(#REF!=4,"13-14/2","Hata1")))),
IF(#REF!+BJ167=2013,
IF(#REF!=1,"13-14/1",
IF(#REF!=2,"13-14/2",
IF(#REF!=3,"14-15/1",
IF(#REF!=4,"14-15/2","Hata2")))),
IF(#REF!+BJ167=2014,
IF(#REF!=1,"14-15/1",
IF(#REF!=2,"14-15/2",
IF(#REF!=3,"15-16/1",
IF(#REF!=4,"15-16/2","Hata3")))),
IF(#REF!+BJ167=2015,
IF(#REF!=1,"15-16/1",
IF(#REF!=2,"15-16/2",
IF(#REF!=3,"16-17/1",
IF(#REF!=4,"16-17/2","Hata4")))),
IF(#REF!+BJ167=2016,
IF(#REF!=1,"16-17/1",
IF(#REF!=2,"16-17/2",
IF(#REF!=3,"17-18/1",
IF(#REF!=4,"17-18/2","Hata5")))),
IF(#REF!+BJ167=2017,
IF(#REF!=1,"17-18/1",
IF(#REF!=2,"17-18/2",
IF(#REF!=3,"18-19/1",
IF(#REF!=4,"18-19/2","Hata6")))),
IF(#REF!+BJ167=2018,
IF(#REF!=1,"18-19/1",
IF(#REF!=2,"18-19/2",
IF(#REF!=3,"19-20/1",
IF(#REF!=4,"19-20/2","Hata7")))),
IF(#REF!+BJ167=2019,
IF(#REF!=1,"19-20/1",
IF(#REF!=2,"19-20/2",
IF(#REF!=3,"20-21/1",
IF(#REF!=4,"20-21/2","Hata8")))),
IF(#REF!+BJ167=2020,
IF(#REF!=1,"20-21/1",
IF(#REF!=2,"20-21/2",
IF(#REF!=3,"21-22/1",
IF(#REF!=4,"21-22/2","Hata9")))),
IF(#REF!+BJ167=2021,
IF(#REF!=1,"21-22/1",
IF(#REF!=2,"21-22/2",
IF(#REF!=3,"22-23/1",
IF(#REF!=4,"22-23/2","Hata10")))),
IF(#REF!+BJ167=2022,
IF(#REF!=1,"22-23/1",
IF(#REF!=2,"22-23/2",
IF(#REF!=3,"23-24/1",
IF(#REF!=4,"23-24/2","Hata11")))),
IF(#REF!+BJ167=2023,
IF(#REF!=1,"23-24/1",
IF(#REF!=2,"23-24/2",
IF(#REF!=3,"24-25/1",
IF(#REF!=4,"24-25/2","Hata12")))),
)))))))))))),
IF(BB167="T",
IF(#REF!+BJ167=2012,
IF(#REF!=1,"12-13/1",
IF(#REF!=2,"12-13/2",
IF(#REF!=3,"12-13/3",
IF(#REF!=4,"13-14/1",
IF(#REF!=5,"13-14/2",
IF(#REF!=6,"13-14/3","Hata1")))))),
IF(#REF!+BJ167=2013,
IF(#REF!=1,"13-14/1",
IF(#REF!=2,"13-14/2",
IF(#REF!=3,"13-14/3",
IF(#REF!=4,"14-15/1",
IF(#REF!=5,"14-15/2",
IF(#REF!=6,"14-15/3","Hata2")))))),
IF(#REF!+BJ167=2014,
IF(#REF!=1,"14-15/1",
IF(#REF!=2,"14-15/2",
IF(#REF!=3,"14-15/3",
IF(#REF!=4,"15-16/1",
IF(#REF!=5,"15-16/2",
IF(#REF!=6,"15-16/3","Hata3")))))),
IF(AND(#REF!+#REF!&gt;2014,#REF!+#REF!&lt;2015,BJ167=1),
IF(#REF!=0.1,"14-15/0.1",
IF(#REF!=0.2,"14-15/0.2",
IF(#REF!=0.3,"14-15/0.3","Hata4"))),
IF(#REF!+BJ167=2015,
IF(#REF!=1,"15-16/1",
IF(#REF!=2,"15-16/2",
IF(#REF!=3,"15-16/3",
IF(#REF!=4,"16-17/1",
IF(#REF!=5,"16-17/2",
IF(#REF!=6,"16-17/3","Hata5")))))),
IF(#REF!+BJ167=2016,
IF(#REF!=1,"16-17/1",
IF(#REF!=2,"16-17/2",
IF(#REF!=3,"16-17/3",
IF(#REF!=4,"17-18/1",
IF(#REF!=5,"17-18/2",
IF(#REF!=6,"17-18/3","Hata6")))))),
IF(#REF!+BJ167=2017,
IF(#REF!=1,"17-18/1",
IF(#REF!=2,"17-18/2",
IF(#REF!=3,"17-18/3",
IF(#REF!=4,"18-19/1",
IF(#REF!=5,"18-19/2",
IF(#REF!=6,"18-19/3","Hata7")))))),
IF(#REF!+BJ167=2018,
IF(#REF!=1,"18-19/1",
IF(#REF!=2,"18-19/2",
IF(#REF!=3,"18-19/3",
IF(#REF!=4,"19-20/1",
IF(#REF!=5," 19-20/2",
IF(#REF!=6,"19-20/3","Hata8")))))),
IF(#REF!+BJ167=2019,
IF(#REF!=1,"19-20/1",
IF(#REF!=2,"19-20/2",
IF(#REF!=3,"19-20/3",
IF(#REF!=4,"20-21/1",
IF(#REF!=5,"20-21/2",
IF(#REF!=6,"20-21/3","Hata9")))))),
IF(#REF!+BJ167=2020,
IF(#REF!=1,"20-21/1",
IF(#REF!=2,"20-21/2",
IF(#REF!=3,"20-21/3",
IF(#REF!=4,"21-22/1",
IF(#REF!=5,"21-22/2",
IF(#REF!=6,"21-22/3","Hata10")))))),
IF(#REF!+BJ167=2021,
IF(#REF!=1,"21-22/1",
IF(#REF!=2,"21-22/2",
IF(#REF!=3,"21-22/3",
IF(#REF!=4,"22-23/1",
IF(#REF!=5,"22-23/2",
IF(#REF!=6,"22-23/3","Hata11")))))),
IF(#REF!+BJ167=2022,
IF(#REF!=1,"22-23/1",
IF(#REF!=2,"22-23/2",
IF(#REF!=3,"22-23/3",
IF(#REF!=4,"23-24/1",
IF(#REF!=5,"23-24/2",
IF(#REF!=6,"23-24/3","Hata12")))))),
IF(#REF!+BJ167=2023,
IF(#REF!=1,"23-24/1",
IF(#REF!=2,"23-24/2",
IF(#REF!=3,"23-24/3",
IF(#REF!=4,"24-25/1",
IF(#REF!=5,"24-25/2",
IF(#REF!=6,"24-25/3","Hata13")))))),
))))))))))))))
)</f>
        <v>#REF!</v>
      </c>
      <c r="G167" s="15"/>
      <c r="H167" s="14" t="s">
        <v>310</v>
      </c>
      <c r="I167" s="14">
        <v>1310286</v>
      </c>
      <c r="J167" s="14" t="s">
        <v>116</v>
      </c>
      <c r="Q167" s="14" t="s">
        <v>133</v>
      </c>
      <c r="R167" s="14" t="s">
        <v>133</v>
      </c>
      <c r="S167" s="16">
        <v>7</v>
      </c>
      <c r="T167" s="14">
        <f>VLOOKUP($S167,[1]sistem!$I$3:$L$10,2,FALSE)</f>
        <v>0</v>
      </c>
      <c r="U167" s="14">
        <f>VLOOKUP($S167,[1]sistem!$I$3:$L$10,3,FALSE)</f>
        <v>1</v>
      </c>
      <c r="V167" s="14">
        <f>VLOOKUP($S167,[1]sistem!$I$3:$L$10,4,FALSE)</f>
        <v>1</v>
      </c>
      <c r="W167" s="14" t="e">
        <f>VLOOKUP($BB167,[1]sistem!$I$13:$L$14,2,FALSE)*#REF!</f>
        <v>#REF!</v>
      </c>
      <c r="X167" s="14" t="e">
        <f>VLOOKUP($BB167,[1]sistem!$I$13:$L$14,3,FALSE)*#REF!</f>
        <v>#REF!</v>
      </c>
      <c r="Y167" s="14" t="e">
        <f>VLOOKUP($BB167,[1]sistem!$I$13:$L$14,4,FALSE)*#REF!</f>
        <v>#REF!</v>
      </c>
      <c r="Z167" s="14" t="e">
        <f t="shared" si="28"/>
        <v>#REF!</v>
      </c>
      <c r="AA167" s="14" t="e">
        <f t="shared" si="28"/>
        <v>#REF!</v>
      </c>
      <c r="AB167" s="14" t="e">
        <f t="shared" si="28"/>
        <v>#REF!</v>
      </c>
      <c r="AC167" s="14" t="e">
        <f t="shared" si="29"/>
        <v>#REF!</v>
      </c>
      <c r="AD167" s="14">
        <f>VLOOKUP(BB167,[1]sistem!$I$18:$J$19,2,FALSE)</f>
        <v>14</v>
      </c>
      <c r="AE167" s="14">
        <v>0.25</v>
      </c>
      <c r="AF167" s="14">
        <f>VLOOKUP($S167,[1]sistem!$I$3:$M$10,5,FALSE)</f>
        <v>1</v>
      </c>
      <c r="AI167" s="14" t="e">
        <f>(#REF!+#REF!)*AD167</f>
        <v>#REF!</v>
      </c>
      <c r="AJ167" s="14">
        <f>VLOOKUP($S167,[1]sistem!$I$3:$N$10,6,FALSE)</f>
        <v>2</v>
      </c>
      <c r="AK167" s="14">
        <v>2</v>
      </c>
      <c r="AL167" s="14">
        <f t="shared" si="30"/>
        <v>4</v>
      </c>
      <c r="AM167" s="14">
        <f>VLOOKUP($BB167,[1]sistem!$I$18:$K$19,3,FALSE)</f>
        <v>14</v>
      </c>
      <c r="AN167" s="14" t="e">
        <f>AM167*#REF!</f>
        <v>#REF!</v>
      </c>
      <c r="AO167" s="14" t="e">
        <f t="shared" si="31"/>
        <v>#REF!</v>
      </c>
      <c r="AP167" s="14">
        <f t="shared" si="40"/>
        <v>25</v>
      </c>
      <c r="AQ167" s="14" t="e">
        <f t="shared" si="32"/>
        <v>#REF!</v>
      </c>
      <c r="AR167" s="14" t="e">
        <f>ROUND(AQ167-#REF!,0)</f>
        <v>#REF!</v>
      </c>
      <c r="AS167" s="14">
        <f>IF(BB167="s",IF(S167=0,0,
IF(S167=1,#REF!*4*4,
IF(S167=2,0,
IF(S167=3,#REF!*4*2,
IF(S167=4,0,
IF(S167=5,0,
IF(S167=6,0,
IF(S167=7,0)))))))),
IF(BB167="t",
IF(S167=0,0,
IF(S167=1,#REF!*4*4*0.8,
IF(S167=2,0,
IF(S167=3,#REF!*4*2*0.8,
IF(S167=4,0,
IF(S167=5,0,
IF(S167=6,0,
IF(S167=7,0))))))))))</f>
        <v>0</v>
      </c>
      <c r="AT167" s="14" t="e">
        <f>IF(BB167="s",
IF(S167=0,0,
IF(S167=1,0,
IF(S167=2,#REF!*4*2,
IF(S167=3,#REF!*4,
IF(S167=4,#REF!*4,
IF(S167=5,0,
IF(S167=6,0,
IF(S167=7,#REF!*4)))))))),
IF(BB167="t",
IF(S167=0,0,
IF(S167=1,0,
IF(S167=2,#REF!*4*2*0.8,
IF(S167=3,#REF!*4*0.8,
IF(S167=4,#REF!*4*0.8,
IF(S167=5,0,
IF(S167=6,0,
IF(S167=7,#REF!*4))))))))))</f>
        <v>#REF!</v>
      </c>
      <c r="AU167" s="14" t="e">
        <f>IF(BB167="s",
IF(S167=0,0,
IF(S167=1,#REF!*2,
IF(S167=2,#REF!*2,
IF(S167=3,#REF!*2,
IF(S167=4,#REF!*2,
IF(S167=5,#REF!*2,
IF(S167=6,#REF!*2,
IF(S167=7,#REF!*2)))))))),
IF(BB167="t",
IF(S167=0,#REF!*2*0.8,
IF(S167=1,#REF!*2*0.8,
IF(S167=2,#REF!*2*0.8,
IF(S167=3,#REF!*2*0.8,
IF(S167=4,#REF!*2*0.8,
IF(S167=5,#REF!*2*0.8,
IF(S167=6,#REF!*1*0.8,
IF(S167=7,#REF!*2))))))))))</f>
        <v>#REF!</v>
      </c>
      <c r="AV167" s="14" t="e">
        <f t="shared" si="33"/>
        <v>#REF!</v>
      </c>
      <c r="AW167" s="14" t="e">
        <f>IF(BB167="s",
IF(S167=0,0,
IF(S167=1,(14-2)*(#REF!+#REF!)/4*4,
IF(S167=2,(14-2)*(#REF!+#REF!)/4*2,
IF(S167=3,(14-2)*(#REF!+#REF!)/4*3,
IF(S167=4,(14-2)*(#REF!+#REF!)/4,
IF(S167=5,(14-2)*#REF!/4,
IF(S167=6,0,
IF(S167=7,(14)*#REF!)))))))),
IF(BB167="t",
IF(S167=0,0,
IF(S167=1,(11-2)*(#REF!+#REF!)/4*4,
IF(S167=2,(11-2)*(#REF!+#REF!)/4*2,
IF(S167=3,(11-2)*(#REF!+#REF!)/4*3,
IF(S167=4,(11-2)*(#REF!+#REF!)/4,
IF(S167=5,(11-2)*#REF!/4,
IF(S167=6,0,
IF(S167=7,(11)*#REF!))))))))))</f>
        <v>#REF!</v>
      </c>
      <c r="AX167" s="14" t="e">
        <f t="shared" si="34"/>
        <v>#REF!</v>
      </c>
      <c r="AY167" s="14">
        <f t="shared" si="35"/>
        <v>8</v>
      </c>
      <c r="AZ167" s="14">
        <f t="shared" si="36"/>
        <v>4</v>
      </c>
      <c r="BA167" s="14" t="e">
        <f t="shared" si="37"/>
        <v>#REF!</v>
      </c>
      <c r="BB167" s="14" t="s">
        <v>87</v>
      </c>
      <c r="BC167" s="14">
        <f>IF(BI167="A",0,IF(BB167="s",14*#REF!,IF(BB167="T",11*#REF!,"HATA")))</f>
        <v>0</v>
      </c>
      <c r="BD167" s="14" t="e">
        <f t="shared" si="38"/>
        <v>#REF!</v>
      </c>
      <c r="BE167" s="14" t="e">
        <f t="shared" si="39"/>
        <v>#REF!</v>
      </c>
      <c r="BF167" s="14" t="e">
        <f>IF(BE167-#REF!=0,"DOĞRU","YANLIŞ")</f>
        <v>#REF!</v>
      </c>
      <c r="BG167" s="14" t="e">
        <f>#REF!-BE167</f>
        <v>#REF!</v>
      </c>
      <c r="BH167" s="14">
        <v>0</v>
      </c>
      <c r="BI167" s="14" t="s">
        <v>93</v>
      </c>
      <c r="BJ167" s="14">
        <v>0</v>
      </c>
      <c r="BL167" s="14">
        <v>7</v>
      </c>
      <c r="BN167" s="5" t="e">
        <f>#REF!*14</f>
        <v>#REF!</v>
      </c>
      <c r="BO167" s="6"/>
      <c r="BP167" s="7"/>
      <c r="BQ167" s="8"/>
      <c r="BR167" s="8"/>
      <c r="BS167" s="8"/>
      <c r="BT167" s="8"/>
      <c r="BU167" s="8"/>
      <c r="BV167" s="9"/>
      <c r="BW167" s="10"/>
      <c r="BX167" s="11"/>
      <c r="CE167" s="8"/>
      <c r="CF167" s="17"/>
      <c r="CG167" s="17"/>
      <c r="CH167" s="17"/>
      <c r="CI167" s="17"/>
    </row>
    <row r="168" spans="1:87" hidden="1" x14ac:dyDescent="0.25">
      <c r="A168" s="14" t="s">
        <v>319</v>
      </c>
      <c r="B168" s="14" t="s">
        <v>320</v>
      </c>
      <c r="C168" s="14" t="s">
        <v>320</v>
      </c>
      <c r="D168" s="15" t="s">
        <v>90</v>
      </c>
      <c r="E168" s="15" t="s">
        <v>90</v>
      </c>
      <c r="F168" s="15" t="e">
        <f>IF(BB168="S",
IF(#REF!+BJ168=2012,
IF(#REF!=1,"12-13/1",
IF(#REF!=2,"12-13/2",
IF(#REF!=3,"13-14/1",
IF(#REF!=4,"13-14/2","Hata1")))),
IF(#REF!+BJ168=2013,
IF(#REF!=1,"13-14/1",
IF(#REF!=2,"13-14/2",
IF(#REF!=3,"14-15/1",
IF(#REF!=4,"14-15/2","Hata2")))),
IF(#REF!+BJ168=2014,
IF(#REF!=1,"14-15/1",
IF(#REF!=2,"14-15/2",
IF(#REF!=3,"15-16/1",
IF(#REF!=4,"15-16/2","Hata3")))),
IF(#REF!+BJ168=2015,
IF(#REF!=1,"15-16/1",
IF(#REF!=2,"15-16/2",
IF(#REF!=3,"16-17/1",
IF(#REF!=4,"16-17/2","Hata4")))),
IF(#REF!+BJ168=2016,
IF(#REF!=1,"16-17/1",
IF(#REF!=2,"16-17/2",
IF(#REF!=3,"17-18/1",
IF(#REF!=4,"17-18/2","Hata5")))),
IF(#REF!+BJ168=2017,
IF(#REF!=1,"17-18/1",
IF(#REF!=2,"17-18/2",
IF(#REF!=3,"18-19/1",
IF(#REF!=4,"18-19/2","Hata6")))),
IF(#REF!+BJ168=2018,
IF(#REF!=1,"18-19/1",
IF(#REF!=2,"18-19/2",
IF(#REF!=3,"19-20/1",
IF(#REF!=4,"19-20/2","Hata7")))),
IF(#REF!+BJ168=2019,
IF(#REF!=1,"19-20/1",
IF(#REF!=2,"19-20/2",
IF(#REF!=3,"20-21/1",
IF(#REF!=4,"20-21/2","Hata8")))),
IF(#REF!+BJ168=2020,
IF(#REF!=1,"20-21/1",
IF(#REF!=2,"20-21/2",
IF(#REF!=3,"21-22/1",
IF(#REF!=4,"21-22/2","Hata9")))),
IF(#REF!+BJ168=2021,
IF(#REF!=1,"21-22/1",
IF(#REF!=2,"21-22/2",
IF(#REF!=3,"22-23/1",
IF(#REF!=4,"22-23/2","Hata10")))),
IF(#REF!+BJ168=2022,
IF(#REF!=1,"22-23/1",
IF(#REF!=2,"22-23/2",
IF(#REF!=3,"23-24/1",
IF(#REF!=4,"23-24/2","Hata11")))),
IF(#REF!+BJ168=2023,
IF(#REF!=1,"23-24/1",
IF(#REF!=2,"23-24/2",
IF(#REF!=3,"24-25/1",
IF(#REF!=4,"24-25/2","Hata12")))),
)))))))))))),
IF(BB168="T",
IF(#REF!+BJ168=2012,
IF(#REF!=1,"12-13/1",
IF(#REF!=2,"12-13/2",
IF(#REF!=3,"12-13/3",
IF(#REF!=4,"13-14/1",
IF(#REF!=5,"13-14/2",
IF(#REF!=6,"13-14/3","Hata1")))))),
IF(#REF!+BJ168=2013,
IF(#REF!=1,"13-14/1",
IF(#REF!=2,"13-14/2",
IF(#REF!=3,"13-14/3",
IF(#REF!=4,"14-15/1",
IF(#REF!=5,"14-15/2",
IF(#REF!=6,"14-15/3","Hata2")))))),
IF(#REF!+BJ168=2014,
IF(#REF!=1,"14-15/1",
IF(#REF!=2,"14-15/2",
IF(#REF!=3,"14-15/3",
IF(#REF!=4,"15-16/1",
IF(#REF!=5,"15-16/2",
IF(#REF!=6,"15-16/3","Hata3")))))),
IF(AND(#REF!+#REF!&gt;2014,#REF!+#REF!&lt;2015,BJ168=1),
IF(#REF!=0.1,"14-15/0.1",
IF(#REF!=0.2,"14-15/0.2",
IF(#REF!=0.3,"14-15/0.3","Hata4"))),
IF(#REF!+BJ168=2015,
IF(#REF!=1,"15-16/1",
IF(#REF!=2,"15-16/2",
IF(#REF!=3,"15-16/3",
IF(#REF!=4,"16-17/1",
IF(#REF!=5,"16-17/2",
IF(#REF!=6,"16-17/3","Hata5")))))),
IF(#REF!+BJ168=2016,
IF(#REF!=1,"16-17/1",
IF(#REF!=2,"16-17/2",
IF(#REF!=3,"16-17/3",
IF(#REF!=4,"17-18/1",
IF(#REF!=5,"17-18/2",
IF(#REF!=6,"17-18/3","Hata6")))))),
IF(#REF!+BJ168=2017,
IF(#REF!=1,"17-18/1",
IF(#REF!=2,"17-18/2",
IF(#REF!=3,"17-18/3",
IF(#REF!=4,"18-19/1",
IF(#REF!=5,"18-19/2",
IF(#REF!=6,"18-19/3","Hata7")))))),
IF(#REF!+BJ168=2018,
IF(#REF!=1,"18-19/1",
IF(#REF!=2,"18-19/2",
IF(#REF!=3,"18-19/3",
IF(#REF!=4,"19-20/1",
IF(#REF!=5," 19-20/2",
IF(#REF!=6,"19-20/3","Hata8")))))),
IF(#REF!+BJ168=2019,
IF(#REF!=1,"19-20/1",
IF(#REF!=2,"19-20/2",
IF(#REF!=3,"19-20/3",
IF(#REF!=4,"20-21/1",
IF(#REF!=5,"20-21/2",
IF(#REF!=6,"20-21/3","Hata9")))))),
IF(#REF!+BJ168=2020,
IF(#REF!=1,"20-21/1",
IF(#REF!=2,"20-21/2",
IF(#REF!=3,"20-21/3",
IF(#REF!=4,"21-22/1",
IF(#REF!=5,"21-22/2",
IF(#REF!=6,"21-22/3","Hata10")))))),
IF(#REF!+BJ168=2021,
IF(#REF!=1,"21-22/1",
IF(#REF!=2,"21-22/2",
IF(#REF!=3,"21-22/3",
IF(#REF!=4,"22-23/1",
IF(#REF!=5,"22-23/2",
IF(#REF!=6,"22-23/3","Hata11")))))),
IF(#REF!+BJ168=2022,
IF(#REF!=1,"22-23/1",
IF(#REF!=2,"22-23/2",
IF(#REF!=3,"22-23/3",
IF(#REF!=4,"23-24/1",
IF(#REF!=5,"23-24/2",
IF(#REF!=6,"23-24/3","Hata12")))))),
IF(#REF!+BJ168=2023,
IF(#REF!=1,"23-24/1",
IF(#REF!=2,"23-24/2",
IF(#REF!=3,"23-24/3",
IF(#REF!=4,"24-25/1",
IF(#REF!=5,"24-25/2",
IF(#REF!=6,"24-25/3","Hata13")))))),
))))))))))))))
)</f>
        <v>#REF!</v>
      </c>
      <c r="G168" s="15"/>
      <c r="H168" s="14" t="s">
        <v>310</v>
      </c>
      <c r="I168" s="14">
        <v>1310286</v>
      </c>
      <c r="J168" s="14" t="s">
        <v>116</v>
      </c>
      <c r="S168" s="16">
        <v>4</v>
      </c>
      <c r="T168" s="14">
        <f>VLOOKUP($S168,[1]sistem!$I$3:$L$10,2,FALSE)</f>
        <v>0</v>
      </c>
      <c r="U168" s="14">
        <f>VLOOKUP($S168,[1]sistem!$I$3:$L$10,3,FALSE)</f>
        <v>1</v>
      </c>
      <c r="V168" s="14">
        <f>VLOOKUP($S168,[1]sistem!$I$3:$L$10,4,FALSE)</f>
        <v>1</v>
      </c>
      <c r="W168" s="14" t="e">
        <f>VLOOKUP($BB168,[1]sistem!$I$13:$L$14,2,FALSE)*#REF!</f>
        <v>#REF!</v>
      </c>
      <c r="X168" s="14" t="e">
        <f>VLOOKUP($BB168,[1]sistem!$I$13:$L$14,3,FALSE)*#REF!</f>
        <v>#REF!</v>
      </c>
      <c r="Y168" s="14" t="e">
        <f>VLOOKUP($BB168,[1]sistem!$I$13:$L$14,4,FALSE)*#REF!</f>
        <v>#REF!</v>
      </c>
      <c r="Z168" s="14" t="e">
        <f t="shared" si="28"/>
        <v>#REF!</v>
      </c>
      <c r="AA168" s="14" t="e">
        <f t="shared" si="28"/>
        <v>#REF!</v>
      </c>
      <c r="AB168" s="14" t="e">
        <f t="shared" si="28"/>
        <v>#REF!</v>
      </c>
      <c r="AC168" s="14" t="e">
        <f t="shared" si="29"/>
        <v>#REF!</v>
      </c>
      <c r="AD168" s="14">
        <f>VLOOKUP(BB168,[1]sistem!$I$18:$J$19,2,FALSE)</f>
        <v>14</v>
      </c>
      <c r="AE168" s="14">
        <v>0.25</v>
      </c>
      <c r="AF168" s="14">
        <f>VLOOKUP($S168,[1]sistem!$I$3:$M$10,5,FALSE)</f>
        <v>1</v>
      </c>
      <c r="AI168" s="14" t="e">
        <f>(#REF!+#REF!)*AD168</f>
        <v>#REF!</v>
      </c>
      <c r="AJ168" s="14">
        <f>VLOOKUP($S168,[1]sistem!$I$3:$N$10,6,FALSE)</f>
        <v>2</v>
      </c>
      <c r="AK168" s="14">
        <v>2</v>
      </c>
      <c r="AL168" s="14">
        <f t="shared" si="30"/>
        <v>4</v>
      </c>
      <c r="AM168" s="14">
        <f>VLOOKUP($BB168,[1]sistem!$I$18:$K$19,3,FALSE)</f>
        <v>14</v>
      </c>
      <c r="AN168" s="14" t="e">
        <f>AM168*#REF!</f>
        <v>#REF!</v>
      </c>
      <c r="AO168" s="14" t="e">
        <f t="shared" si="31"/>
        <v>#REF!</v>
      </c>
      <c r="AP168" s="14">
        <f>IF(AP179="s",25,25)</f>
        <v>25</v>
      </c>
      <c r="AQ168" s="14" t="e">
        <f t="shared" si="32"/>
        <v>#REF!</v>
      </c>
      <c r="AR168" s="14" t="e">
        <f>ROUND(AQ168-#REF!,0)</f>
        <v>#REF!</v>
      </c>
      <c r="AS168" s="14">
        <f>IF(BB168="s",IF(S168=0,0,
IF(S168=1,#REF!*4*4,
IF(S168=2,0,
IF(S168=3,#REF!*4*2,
IF(S168=4,0,
IF(S168=5,0,
IF(S168=6,0,
IF(S168=7,0)))))))),
IF(BB168="t",
IF(S168=0,0,
IF(S168=1,#REF!*4*4*0.8,
IF(S168=2,0,
IF(S168=3,#REF!*4*2*0.8,
IF(S168=4,0,
IF(S168=5,0,
IF(S168=6,0,
IF(S168=7,0))))))))))</f>
        <v>0</v>
      </c>
      <c r="AT168" s="14" t="e">
        <f>IF(BB168="s",
IF(S168=0,0,
IF(S168=1,0,
IF(S168=2,#REF!*4*2,
IF(S168=3,#REF!*4,
IF(S168=4,#REF!*4,
IF(S168=5,0,
IF(S168=6,0,
IF(S168=7,#REF!*4)))))))),
IF(BB168="t",
IF(S168=0,0,
IF(S168=1,0,
IF(S168=2,#REF!*4*2*0.8,
IF(S168=3,#REF!*4*0.8,
IF(S168=4,#REF!*4*0.8,
IF(S168=5,0,
IF(S168=6,0,
IF(S168=7,#REF!*4))))))))))</f>
        <v>#REF!</v>
      </c>
      <c r="AU168" s="14" t="e">
        <f>IF(BB168="s",
IF(S168=0,0,
IF(S168=1,#REF!*2,
IF(S168=2,#REF!*2,
IF(S168=3,#REF!*2,
IF(S168=4,#REF!*2,
IF(S168=5,#REF!*2,
IF(S168=6,#REF!*2,
IF(S168=7,#REF!*2)))))))),
IF(BB168="t",
IF(S168=0,#REF!*2*0.8,
IF(S168=1,#REF!*2*0.8,
IF(S168=2,#REF!*2*0.8,
IF(S168=3,#REF!*2*0.8,
IF(S168=4,#REF!*2*0.8,
IF(S168=5,#REF!*2*0.8,
IF(S168=6,#REF!*1*0.8,
IF(S168=7,#REF!*2))))))))))</f>
        <v>#REF!</v>
      </c>
      <c r="AV168" s="14" t="e">
        <f t="shared" si="33"/>
        <v>#REF!</v>
      </c>
      <c r="AW168" s="14" t="e">
        <f>IF(BB168="s",
IF(S168=0,0,
IF(S168=1,(14-2)*(#REF!+#REF!)/4*4,
IF(S168=2,(14-2)*(#REF!+#REF!)/4*2,
IF(S168=3,(14-2)*(#REF!+#REF!)/4*3,
IF(S168=4,(14-2)*(#REF!+#REF!)/4,
IF(S168=5,(14-2)*#REF!/4,
IF(S168=6,0,
IF(S168=7,(14)*#REF!)))))))),
IF(BB168="t",
IF(S168=0,0,
IF(S168=1,(11-2)*(#REF!+#REF!)/4*4,
IF(S168=2,(11-2)*(#REF!+#REF!)/4*2,
IF(S168=3,(11-2)*(#REF!+#REF!)/4*3,
IF(S168=4,(11-2)*(#REF!+#REF!)/4,
IF(S168=5,(11-2)*#REF!/4,
IF(S168=6,0,
IF(S168=7,(11)*#REF!))))))))))</f>
        <v>#REF!</v>
      </c>
      <c r="AX168" s="14" t="e">
        <f t="shared" si="34"/>
        <v>#REF!</v>
      </c>
      <c r="AY168" s="14">
        <f t="shared" si="35"/>
        <v>8</v>
      </c>
      <c r="AZ168" s="14">
        <f t="shared" si="36"/>
        <v>4</v>
      </c>
      <c r="BA168" s="14" t="e">
        <f t="shared" si="37"/>
        <v>#REF!</v>
      </c>
      <c r="BB168" s="14" t="s">
        <v>87</v>
      </c>
      <c r="BC168" s="14" t="e">
        <f>IF(BI168="A",0,IF(BB168="s",14*#REF!,IF(BB168="T",11*#REF!,"HATA")))</f>
        <v>#REF!</v>
      </c>
      <c r="BD168" s="14" t="e">
        <f t="shared" si="38"/>
        <v>#REF!</v>
      </c>
      <c r="BE168" s="14" t="e">
        <f t="shared" si="39"/>
        <v>#REF!</v>
      </c>
      <c r="BF168" s="14" t="e">
        <f>IF(BE168-#REF!=0,"DOĞRU","YANLIŞ")</f>
        <v>#REF!</v>
      </c>
      <c r="BG168" s="14" t="e">
        <f>#REF!-BE168</f>
        <v>#REF!</v>
      </c>
      <c r="BH168" s="14">
        <v>0</v>
      </c>
      <c r="BJ168" s="14">
        <v>0</v>
      </c>
      <c r="BL168" s="14">
        <v>4</v>
      </c>
      <c r="BN168" s="5" t="e">
        <f>#REF!*14</f>
        <v>#REF!</v>
      </c>
      <c r="BO168" s="6"/>
      <c r="BP168" s="7"/>
      <c r="BQ168" s="8"/>
      <c r="BR168" s="8"/>
      <c r="BS168" s="8"/>
      <c r="BT168" s="8"/>
      <c r="BU168" s="8"/>
      <c r="BV168" s="9"/>
      <c r="BW168" s="10"/>
      <c r="BX168" s="11"/>
      <c r="CE168" s="8"/>
      <c r="CF168" s="17"/>
      <c r="CG168" s="17"/>
      <c r="CH168" s="17"/>
      <c r="CI168" s="17"/>
    </row>
    <row r="169" spans="1:87" hidden="1" x14ac:dyDescent="0.25">
      <c r="A169" s="14" t="s">
        <v>134</v>
      </c>
      <c r="B169" s="14" t="s">
        <v>135</v>
      </c>
      <c r="C169" s="14" t="s">
        <v>135</v>
      </c>
      <c r="D169" s="15" t="s">
        <v>84</v>
      </c>
      <c r="E169" s="15">
        <v>1</v>
      </c>
      <c r="F169" s="15" t="e">
        <f>IF(BB169="S",
IF(#REF!+BJ169=2012,
IF(#REF!=1,"12-13/1",
IF(#REF!=2,"12-13/2",
IF(#REF!=3,"13-14/1",
IF(#REF!=4,"13-14/2","Hata1")))),
IF(#REF!+BJ169=2013,
IF(#REF!=1,"13-14/1",
IF(#REF!=2,"13-14/2",
IF(#REF!=3,"14-15/1",
IF(#REF!=4,"14-15/2","Hata2")))),
IF(#REF!+BJ169=2014,
IF(#REF!=1,"14-15/1",
IF(#REF!=2,"14-15/2",
IF(#REF!=3,"15-16/1",
IF(#REF!=4,"15-16/2","Hata3")))),
IF(#REF!+BJ169=2015,
IF(#REF!=1,"15-16/1",
IF(#REF!=2,"15-16/2",
IF(#REF!=3,"16-17/1",
IF(#REF!=4,"16-17/2","Hata4")))),
IF(#REF!+BJ169=2016,
IF(#REF!=1,"16-17/1",
IF(#REF!=2,"16-17/2",
IF(#REF!=3,"17-18/1",
IF(#REF!=4,"17-18/2","Hata5")))),
IF(#REF!+BJ169=2017,
IF(#REF!=1,"17-18/1",
IF(#REF!=2,"17-18/2",
IF(#REF!=3,"18-19/1",
IF(#REF!=4,"18-19/2","Hata6")))),
IF(#REF!+BJ169=2018,
IF(#REF!=1,"18-19/1",
IF(#REF!=2,"18-19/2",
IF(#REF!=3,"19-20/1",
IF(#REF!=4,"19-20/2","Hata7")))),
IF(#REF!+BJ169=2019,
IF(#REF!=1,"19-20/1",
IF(#REF!=2,"19-20/2",
IF(#REF!=3,"20-21/1",
IF(#REF!=4,"20-21/2","Hata8")))),
IF(#REF!+BJ169=2020,
IF(#REF!=1,"20-21/1",
IF(#REF!=2,"20-21/2",
IF(#REF!=3,"21-22/1",
IF(#REF!=4,"21-22/2","Hata9")))),
IF(#REF!+BJ169=2021,
IF(#REF!=1,"21-22/1",
IF(#REF!=2,"21-22/2",
IF(#REF!=3,"22-23/1",
IF(#REF!=4,"22-23/2","Hata10")))),
IF(#REF!+BJ169=2022,
IF(#REF!=1,"22-23/1",
IF(#REF!=2,"22-23/2",
IF(#REF!=3,"23-24/1",
IF(#REF!=4,"23-24/2","Hata11")))),
IF(#REF!+BJ169=2023,
IF(#REF!=1,"23-24/1",
IF(#REF!=2,"23-24/2",
IF(#REF!=3,"24-25/1",
IF(#REF!=4,"24-25/2","Hata12")))),
)))))))))))),
IF(BB169="T",
IF(#REF!+BJ169=2012,
IF(#REF!=1,"12-13/1",
IF(#REF!=2,"12-13/2",
IF(#REF!=3,"12-13/3",
IF(#REF!=4,"13-14/1",
IF(#REF!=5,"13-14/2",
IF(#REF!=6,"13-14/3","Hata1")))))),
IF(#REF!+BJ169=2013,
IF(#REF!=1,"13-14/1",
IF(#REF!=2,"13-14/2",
IF(#REF!=3,"13-14/3",
IF(#REF!=4,"14-15/1",
IF(#REF!=5,"14-15/2",
IF(#REF!=6,"14-15/3","Hata2")))))),
IF(#REF!+BJ169=2014,
IF(#REF!=1,"14-15/1",
IF(#REF!=2,"14-15/2",
IF(#REF!=3,"14-15/3",
IF(#REF!=4,"15-16/1",
IF(#REF!=5,"15-16/2",
IF(#REF!=6,"15-16/3","Hata3")))))),
IF(AND(#REF!+#REF!&gt;2014,#REF!+#REF!&lt;2015,BJ169=1),
IF(#REF!=0.1,"14-15/0.1",
IF(#REF!=0.2,"14-15/0.2",
IF(#REF!=0.3,"14-15/0.3","Hata4"))),
IF(#REF!+BJ169=2015,
IF(#REF!=1,"15-16/1",
IF(#REF!=2,"15-16/2",
IF(#REF!=3,"15-16/3",
IF(#REF!=4,"16-17/1",
IF(#REF!=5,"16-17/2",
IF(#REF!=6,"16-17/3","Hata5")))))),
IF(#REF!+BJ169=2016,
IF(#REF!=1,"16-17/1",
IF(#REF!=2,"16-17/2",
IF(#REF!=3,"16-17/3",
IF(#REF!=4,"17-18/1",
IF(#REF!=5,"17-18/2",
IF(#REF!=6,"17-18/3","Hata6")))))),
IF(#REF!+BJ169=2017,
IF(#REF!=1,"17-18/1",
IF(#REF!=2,"17-18/2",
IF(#REF!=3,"17-18/3",
IF(#REF!=4,"18-19/1",
IF(#REF!=5,"18-19/2",
IF(#REF!=6,"18-19/3","Hata7")))))),
IF(#REF!+BJ169=2018,
IF(#REF!=1,"18-19/1",
IF(#REF!=2,"18-19/2",
IF(#REF!=3,"18-19/3",
IF(#REF!=4,"19-20/1",
IF(#REF!=5," 19-20/2",
IF(#REF!=6,"19-20/3","Hata8")))))),
IF(#REF!+BJ169=2019,
IF(#REF!=1,"19-20/1",
IF(#REF!=2,"19-20/2",
IF(#REF!=3,"19-20/3",
IF(#REF!=4,"20-21/1",
IF(#REF!=5,"20-21/2",
IF(#REF!=6,"20-21/3","Hata9")))))),
IF(#REF!+BJ169=2020,
IF(#REF!=1,"20-21/1",
IF(#REF!=2,"20-21/2",
IF(#REF!=3,"20-21/3",
IF(#REF!=4,"21-22/1",
IF(#REF!=5,"21-22/2",
IF(#REF!=6,"21-22/3","Hata10")))))),
IF(#REF!+BJ169=2021,
IF(#REF!=1,"21-22/1",
IF(#REF!=2,"21-22/2",
IF(#REF!=3,"21-22/3",
IF(#REF!=4,"22-23/1",
IF(#REF!=5,"22-23/2",
IF(#REF!=6,"22-23/3","Hata11")))))),
IF(#REF!+BJ169=2022,
IF(#REF!=1,"22-23/1",
IF(#REF!=2,"22-23/2",
IF(#REF!=3,"22-23/3",
IF(#REF!=4,"23-24/1",
IF(#REF!=5,"23-24/2",
IF(#REF!=6,"23-24/3","Hata12")))))),
IF(#REF!+BJ169=2023,
IF(#REF!=1,"23-24/1",
IF(#REF!=2,"23-24/2",
IF(#REF!=3,"23-24/3",
IF(#REF!=4,"24-25/1",
IF(#REF!=5,"24-25/2",
IF(#REF!=6,"24-25/3","Hata13")))))),
))))))))))))))
)</f>
        <v>#REF!</v>
      </c>
      <c r="G169" s="15">
        <v>0</v>
      </c>
      <c r="H169" s="14" t="s">
        <v>310</v>
      </c>
      <c r="I169" s="14">
        <v>1310286</v>
      </c>
      <c r="J169" s="14" t="s">
        <v>116</v>
      </c>
      <c r="S169" s="16">
        <v>4</v>
      </c>
      <c r="T169" s="14">
        <f>VLOOKUP($S169,[1]sistem!$I$3:$L$10,2,FALSE)</f>
        <v>0</v>
      </c>
      <c r="U169" s="14">
        <f>VLOOKUP($S169,[1]sistem!$I$3:$L$10,3,FALSE)</f>
        <v>1</v>
      </c>
      <c r="V169" s="14">
        <f>VLOOKUP($S169,[1]sistem!$I$3:$L$10,4,FALSE)</f>
        <v>1</v>
      </c>
      <c r="W169" s="14" t="e">
        <f>VLOOKUP($BB169,[1]sistem!$I$13:$L$14,2,FALSE)*#REF!</f>
        <v>#REF!</v>
      </c>
      <c r="X169" s="14" t="e">
        <f>VLOOKUP($BB169,[1]sistem!$I$13:$L$14,3,FALSE)*#REF!</f>
        <v>#REF!</v>
      </c>
      <c r="Y169" s="14" t="e">
        <f>VLOOKUP($BB169,[1]sistem!$I$13:$L$14,4,FALSE)*#REF!</f>
        <v>#REF!</v>
      </c>
      <c r="Z169" s="14" t="e">
        <f t="shared" si="28"/>
        <v>#REF!</v>
      </c>
      <c r="AA169" s="14" t="e">
        <f t="shared" si="28"/>
        <v>#REF!</v>
      </c>
      <c r="AB169" s="14" t="e">
        <f t="shared" si="28"/>
        <v>#REF!</v>
      </c>
      <c r="AC169" s="14" t="e">
        <f t="shared" si="29"/>
        <v>#REF!</v>
      </c>
      <c r="AD169" s="14">
        <f>VLOOKUP(BB169,[1]sistem!$I$18:$J$19,2,FALSE)</f>
        <v>14</v>
      </c>
      <c r="AE169" s="14">
        <v>0.25</v>
      </c>
      <c r="AF169" s="14">
        <f>VLOOKUP($S169,[1]sistem!$I$3:$M$10,5,FALSE)</f>
        <v>1</v>
      </c>
      <c r="AG169" s="14">
        <v>4</v>
      </c>
      <c r="AI169" s="14">
        <f>AG169*AM169</f>
        <v>56</v>
      </c>
      <c r="AJ169" s="14">
        <f>VLOOKUP($S169,[1]sistem!$I$3:$N$10,6,FALSE)</f>
        <v>2</v>
      </c>
      <c r="AK169" s="14">
        <v>2</v>
      </c>
      <c r="AL169" s="14">
        <f t="shared" si="30"/>
        <v>4</v>
      </c>
      <c r="AM169" s="14">
        <f>VLOOKUP($BB169,[1]sistem!$I$18:$K$19,3,FALSE)</f>
        <v>14</v>
      </c>
      <c r="AN169" s="14" t="e">
        <f>AM169*#REF!</f>
        <v>#REF!</v>
      </c>
      <c r="AO169" s="14" t="e">
        <f t="shared" si="31"/>
        <v>#REF!</v>
      </c>
      <c r="AP169" s="14">
        <f>IF(BB169="s",25,25)</f>
        <v>25</v>
      </c>
      <c r="AQ169" s="14" t="e">
        <f t="shared" si="32"/>
        <v>#REF!</v>
      </c>
      <c r="AR169" s="14" t="e">
        <f>ROUND(AQ169-#REF!,0)</f>
        <v>#REF!</v>
      </c>
      <c r="AS169" s="14">
        <f>IF(BB169="s",IF(S169=0,0,
IF(S169=1,#REF!*4*4,
IF(S169=2,0,
IF(S169=3,#REF!*4*2,
IF(S169=4,0,
IF(S169=5,0,
IF(S169=6,0,
IF(S169=7,0)))))))),
IF(BB169="t",
IF(S169=0,0,
IF(S169=1,#REF!*4*4*0.8,
IF(S169=2,0,
IF(S169=3,#REF!*4*2*0.8,
IF(S169=4,0,
IF(S169=5,0,
IF(S169=6,0,
IF(S169=7,0))))))))))</f>
        <v>0</v>
      </c>
      <c r="AT169" s="14" t="e">
        <f>IF(BB169="s",
IF(S169=0,0,
IF(S169=1,0,
IF(S169=2,#REF!*4*2,
IF(S169=3,#REF!*4,
IF(S169=4,#REF!*4,
IF(S169=5,0,
IF(S169=6,0,
IF(S169=7,#REF!*4)))))))),
IF(BB169="t",
IF(S169=0,0,
IF(S169=1,0,
IF(S169=2,#REF!*4*2*0.8,
IF(S169=3,#REF!*4*0.8,
IF(S169=4,#REF!*4*0.8,
IF(S169=5,0,
IF(S169=6,0,
IF(S169=7,#REF!*4))))))))))</f>
        <v>#REF!</v>
      </c>
      <c r="AU169" s="14" t="e">
        <f>IF(BB169="s",
IF(S169=0,0,
IF(S169=1,#REF!*2,
IF(S169=2,#REF!*2,
IF(S169=3,#REF!*2,
IF(S169=4,#REF!*2,
IF(S169=5,#REF!*2,
IF(S169=6,#REF!*2,
IF(S169=7,#REF!*2)))))))),
IF(BB169="t",
IF(S169=0,#REF!*2*0.8,
IF(S169=1,#REF!*2*0.8,
IF(S169=2,#REF!*2*0.8,
IF(S169=3,#REF!*2*0.8,
IF(S169=4,#REF!*2*0.8,
IF(S169=5,#REF!*2*0.8,
IF(S169=6,#REF!*1*0.8,
IF(S169=7,#REF!*2))))))))))</f>
        <v>#REF!</v>
      </c>
      <c r="AV169" s="14" t="e">
        <f t="shared" si="33"/>
        <v>#REF!</v>
      </c>
      <c r="AW169" s="14" t="e">
        <f>IF(BB169="s",
IF(S169=0,0,
IF(S169=1,(14-2)*(#REF!+#REF!)/4*4,
IF(S169=2,(14-2)*(#REF!+#REF!)/4*2,
IF(S169=3,(14-2)*(#REF!+#REF!)/4*3,
IF(S169=4,(14-2)*(#REF!+#REF!)/4,
IF(S169=5,(14-2)*#REF!/4,
IF(S169=6,0,
IF(S169=7,(14)*#REF!)))))))),
IF(BB169="t",
IF(S169=0,0,
IF(S169=1,(11-2)*(#REF!+#REF!)/4*4,
IF(S169=2,(11-2)*(#REF!+#REF!)/4*2,
IF(S169=3,(11-2)*(#REF!+#REF!)/4*3,
IF(S169=4,(11-2)*(#REF!+#REF!)/4,
IF(S169=5,(11-2)*#REF!/4,
IF(S169=6,0,
IF(S169=7,(11)*#REF!))))))))))</f>
        <v>#REF!</v>
      </c>
      <c r="AX169" s="14" t="e">
        <f t="shared" si="34"/>
        <v>#REF!</v>
      </c>
      <c r="AY169" s="14">
        <f t="shared" si="35"/>
        <v>8</v>
      </c>
      <c r="AZ169" s="14">
        <f t="shared" si="36"/>
        <v>4</v>
      </c>
      <c r="BA169" s="14" t="e">
        <f t="shared" si="37"/>
        <v>#REF!</v>
      </c>
      <c r="BB169" s="14" t="s">
        <v>87</v>
      </c>
      <c r="BC169" s="14" t="e">
        <f>IF(BI169="A",0,IF(BB169="s",14*#REF!,IF(BB169="T",11*#REF!,"HATA")))</f>
        <v>#REF!</v>
      </c>
      <c r="BD169" s="14" t="e">
        <f t="shared" si="38"/>
        <v>#REF!</v>
      </c>
      <c r="BE169" s="14" t="e">
        <f t="shared" si="39"/>
        <v>#REF!</v>
      </c>
      <c r="BF169" s="14" t="e">
        <f>IF(BE169-#REF!=0,"DOĞRU","YANLIŞ")</f>
        <v>#REF!</v>
      </c>
      <c r="BG169" s="14" t="e">
        <f>#REF!-BE169</f>
        <v>#REF!</v>
      </c>
      <c r="BH169" s="14">
        <v>0</v>
      </c>
      <c r="BJ169" s="14">
        <v>0</v>
      </c>
      <c r="BL169" s="14">
        <v>4</v>
      </c>
      <c r="BN169" s="5" t="e">
        <f>#REF!*14</f>
        <v>#REF!</v>
      </c>
      <c r="BO169" s="6"/>
      <c r="BP169" s="7"/>
      <c r="BQ169" s="8"/>
      <c r="BR169" s="8"/>
      <c r="BS169" s="8"/>
      <c r="BT169" s="8"/>
      <c r="BU169" s="8"/>
      <c r="BV169" s="9"/>
      <c r="BW169" s="10"/>
      <c r="BX169" s="11"/>
      <c r="CE169" s="8"/>
      <c r="CF169" s="17"/>
      <c r="CG169" s="17"/>
      <c r="CH169" s="17"/>
      <c r="CI169" s="17"/>
    </row>
    <row r="170" spans="1:87" hidden="1" x14ac:dyDescent="0.25">
      <c r="A170" s="14" t="s">
        <v>91</v>
      </c>
      <c r="B170" s="14" t="s">
        <v>92</v>
      </c>
      <c r="C170" s="14" t="s">
        <v>92</v>
      </c>
      <c r="D170" s="15" t="s">
        <v>90</v>
      </c>
      <c r="E170" s="15" t="s">
        <v>90</v>
      </c>
      <c r="F170" s="16" t="e">
        <f>IF(BB170="S",
IF(#REF!+BJ170=2012,
IF(#REF!=1,"12-13/1",
IF(#REF!=2,"12-13/2",
IF(#REF!=3,"13-14/1",
IF(#REF!=4,"13-14/2","Hata1")))),
IF(#REF!+BJ170=2013,
IF(#REF!=1,"13-14/1",
IF(#REF!=2,"13-14/2",
IF(#REF!=3,"14-15/1",
IF(#REF!=4,"14-15/2","Hata2")))),
IF(#REF!+BJ170=2014,
IF(#REF!=1,"14-15/1",
IF(#REF!=2,"14-15/2",
IF(#REF!=3,"15-16/1",
IF(#REF!=4,"15-16/2","Hata3")))),
IF(#REF!+BJ170=2015,
IF(#REF!=1,"15-16/1",
IF(#REF!=2,"15-16/2",
IF(#REF!=3,"16-17/1",
IF(#REF!=4,"16-17/2","Hata4")))),
IF(#REF!+BJ170=2016,
IF(#REF!=1,"16-17/1",
IF(#REF!=2,"16-17/2",
IF(#REF!=3,"17-18/1",
IF(#REF!=4,"17-18/2","Hata5")))),
IF(#REF!+BJ170=2017,
IF(#REF!=1,"17-18/1",
IF(#REF!=2,"17-18/2",
IF(#REF!=3,"18-19/1",
IF(#REF!=4,"18-19/2","Hata6")))),
IF(#REF!+BJ170=2018,
IF(#REF!=1,"18-19/1",
IF(#REF!=2,"18-19/2",
IF(#REF!=3,"19-20/1",
IF(#REF!=4,"19-20/2","Hata7")))),
IF(#REF!+BJ170=2019,
IF(#REF!=1,"19-20/1",
IF(#REF!=2,"19-20/2",
IF(#REF!=3,"20-21/1",
IF(#REF!=4,"20-21/2","Hata8")))),
IF(#REF!+BJ170=2020,
IF(#REF!=1,"20-21/1",
IF(#REF!=2,"20-21/2",
IF(#REF!=3,"21-22/1",
IF(#REF!=4,"21-22/2","Hata9")))),
IF(#REF!+BJ170=2021,
IF(#REF!=1,"21-22/1",
IF(#REF!=2,"21-22/2",
IF(#REF!=3,"22-23/1",
IF(#REF!=4,"22-23/2","Hata10")))),
IF(#REF!+BJ170=2022,
IF(#REF!=1,"22-23/1",
IF(#REF!=2,"22-23/2",
IF(#REF!=3,"23-24/1",
IF(#REF!=4,"23-24/2","Hata11")))),
IF(#REF!+BJ170=2023,
IF(#REF!=1,"23-24/1",
IF(#REF!=2,"23-24/2",
IF(#REF!=3,"24-25/1",
IF(#REF!=4,"24-25/2","Hata12")))),
)))))))))))),
IF(BB170="T",
IF(#REF!+BJ170=2012,
IF(#REF!=1,"12-13/1",
IF(#REF!=2,"12-13/2",
IF(#REF!=3,"12-13/3",
IF(#REF!=4,"13-14/1",
IF(#REF!=5,"13-14/2",
IF(#REF!=6,"13-14/3","Hata1")))))),
IF(#REF!+BJ170=2013,
IF(#REF!=1,"13-14/1",
IF(#REF!=2,"13-14/2",
IF(#REF!=3,"13-14/3",
IF(#REF!=4,"14-15/1",
IF(#REF!=5,"14-15/2",
IF(#REF!=6,"14-15/3","Hata2")))))),
IF(#REF!+BJ170=2014,
IF(#REF!=1,"14-15/1",
IF(#REF!=2,"14-15/2",
IF(#REF!=3,"14-15/3",
IF(#REF!=4,"15-16/1",
IF(#REF!=5,"15-16/2",
IF(#REF!=6,"15-16/3","Hata3")))))),
IF(AND(#REF!+#REF!&gt;2014,#REF!+#REF!&lt;2015,BJ170=1),
IF(#REF!=0.1,"14-15/0.1",
IF(#REF!=0.2,"14-15/0.2",
IF(#REF!=0.3,"14-15/0.3","Hata4"))),
IF(#REF!+BJ170=2015,
IF(#REF!=1,"15-16/1",
IF(#REF!=2,"15-16/2",
IF(#REF!=3,"15-16/3",
IF(#REF!=4,"16-17/1",
IF(#REF!=5,"16-17/2",
IF(#REF!=6,"16-17/3","Hata5")))))),
IF(#REF!+BJ170=2016,
IF(#REF!=1,"16-17/1",
IF(#REF!=2,"16-17/2",
IF(#REF!=3,"16-17/3",
IF(#REF!=4,"17-18/1",
IF(#REF!=5,"17-18/2",
IF(#REF!=6,"17-18/3","Hata6")))))),
IF(#REF!+BJ170=2017,
IF(#REF!=1,"17-18/1",
IF(#REF!=2,"17-18/2",
IF(#REF!=3,"17-18/3",
IF(#REF!=4,"18-19/1",
IF(#REF!=5,"18-19/2",
IF(#REF!=6,"18-19/3","Hata7")))))),
IF(#REF!+BJ170=2018,
IF(#REF!=1,"18-19/1",
IF(#REF!=2,"18-19/2",
IF(#REF!=3,"18-19/3",
IF(#REF!=4,"19-20/1",
IF(#REF!=5," 19-20/2",
IF(#REF!=6,"19-20/3","Hata8")))))),
IF(#REF!+BJ170=2019,
IF(#REF!=1,"19-20/1",
IF(#REF!=2,"19-20/2",
IF(#REF!=3,"19-20/3",
IF(#REF!=4,"20-21/1",
IF(#REF!=5,"20-21/2",
IF(#REF!=6,"20-21/3","Hata9")))))),
IF(#REF!+BJ170=2020,
IF(#REF!=1,"20-21/1",
IF(#REF!=2,"20-21/2",
IF(#REF!=3,"20-21/3",
IF(#REF!=4,"21-22/1",
IF(#REF!=5,"21-22/2",
IF(#REF!=6,"21-22/3","Hata10")))))),
IF(#REF!+BJ170=2021,
IF(#REF!=1,"21-22/1",
IF(#REF!=2,"21-22/2",
IF(#REF!=3,"21-22/3",
IF(#REF!=4,"22-23/1",
IF(#REF!=5,"22-23/2",
IF(#REF!=6,"22-23/3","Hata11")))))),
IF(#REF!+BJ170=2022,
IF(#REF!=1,"22-23/1",
IF(#REF!=2,"22-23/2",
IF(#REF!=3,"22-23/3",
IF(#REF!=4,"23-24/1",
IF(#REF!=5,"23-24/2",
IF(#REF!=6,"23-24/3","Hata12")))))),
IF(#REF!+BJ170=2023,
IF(#REF!=1,"23-24/1",
IF(#REF!=2,"23-24/2",
IF(#REF!=3,"23-24/3",
IF(#REF!=4,"24-25/1",
IF(#REF!=5,"24-25/2",
IF(#REF!=6,"24-25/3","Hata13")))))),
))))))))))))))
)</f>
        <v>#REF!</v>
      </c>
      <c r="G170" s="15"/>
      <c r="H170" s="14" t="s">
        <v>310</v>
      </c>
      <c r="I170" s="14">
        <v>1310286</v>
      </c>
      <c r="J170" s="14" t="s">
        <v>116</v>
      </c>
      <c r="L170" s="14">
        <v>4358</v>
      </c>
      <c r="S170" s="16">
        <v>0</v>
      </c>
      <c r="T170" s="14">
        <f>VLOOKUP($S170,[1]sistem!$I$3:$L$10,2,FALSE)</f>
        <v>0</v>
      </c>
      <c r="U170" s="14">
        <f>VLOOKUP($S170,[1]sistem!$I$3:$L$10,3,FALSE)</f>
        <v>0</v>
      </c>
      <c r="V170" s="14">
        <f>VLOOKUP($S170,[1]sistem!$I$3:$L$10,4,FALSE)</f>
        <v>0</v>
      </c>
      <c r="W170" s="14" t="e">
        <f>VLOOKUP($BB170,[1]sistem!$I$13:$L$14,2,FALSE)*#REF!</f>
        <v>#REF!</v>
      </c>
      <c r="X170" s="14" t="e">
        <f>VLOOKUP($BB170,[1]sistem!$I$13:$L$14,3,FALSE)*#REF!</f>
        <v>#REF!</v>
      </c>
      <c r="Y170" s="14" t="e">
        <f>VLOOKUP($BB170,[1]sistem!$I$13:$L$14,4,FALSE)*#REF!</f>
        <v>#REF!</v>
      </c>
      <c r="Z170" s="14" t="e">
        <f t="shared" si="28"/>
        <v>#REF!</v>
      </c>
      <c r="AA170" s="14" t="e">
        <f t="shared" si="28"/>
        <v>#REF!</v>
      </c>
      <c r="AB170" s="14" t="e">
        <f t="shared" si="28"/>
        <v>#REF!</v>
      </c>
      <c r="AC170" s="14" t="e">
        <f t="shared" si="29"/>
        <v>#REF!</v>
      </c>
      <c r="AD170" s="14">
        <f>VLOOKUP(BB170,[1]sistem!$I$18:$J$19,2,FALSE)</f>
        <v>11</v>
      </c>
      <c r="AE170" s="14">
        <v>0.25</v>
      </c>
      <c r="AF170" s="14">
        <f>VLOOKUP($S170,[1]sistem!$I$3:$M$10,5,FALSE)</f>
        <v>0</v>
      </c>
      <c r="AI170" s="14" t="e">
        <f>(#REF!+#REF!)*AD170</f>
        <v>#REF!</v>
      </c>
      <c r="AJ170" s="14">
        <f>VLOOKUP($S170,[1]sistem!$I$3:$N$10,6,FALSE)</f>
        <v>0</v>
      </c>
      <c r="AK170" s="14">
        <v>2</v>
      </c>
      <c r="AL170" s="14">
        <f t="shared" si="30"/>
        <v>0</v>
      </c>
      <c r="AM170" s="14">
        <f>VLOOKUP($BB170,[1]sistem!$I$18:$K$19,3,FALSE)</f>
        <v>11</v>
      </c>
      <c r="AN170" s="14" t="e">
        <f>AM170*#REF!</f>
        <v>#REF!</v>
      </c>
      <c r="AO170" s="14" t="e">
        <f t="shared" si="31"/>
        <v>#REF!</v>
      </c>
      <c r="AP170" s="14">
        <f>IF(BB170="s",25,25)</f>
        <v>25</v>
      </c>
      <c r="AQ170" s="14" t="e">
        <f t="shared" si="32"/>
        <v>#REF!</v>
      </c>
      <c r="AR170" s="14" t="e">
        <f>ROUND(AQ170-#REF!,0)</f>
        <v>#REF!</v>
      </c>
      <c r="AS170" s="14">
        <f>IF(BB170="s",IF(S170=0,0,
IF(S170=1,#REF!*4*4,
IF(S170=2,0,
IF(S170=3,#REF!*4*2,
IF(S170=4,0,
IF(S170=5,0,
IF(S170=6,0,
IF(S170=7,0)))))))),
IF(BB170="t",
IF(S170=0,0,
IF(S170=1,#REF!*4*4*0.8,
IF(S170=2,0,
IF(S170=3,#REF!*4*2*0.8,
IF(S170=4,0,
IF(S170=5,0,
IF(S170=6,0,
IF(S170=7,0))))))))))</f>
        <v>0</v>
      </c>
      <c r="AT170" s="14">
        <f>IF(BB170="s",
IF(S170=0,0,
IF(S170=1,0,
IF(S170=2,#REF!*4*2,
IF(S170=3,#REF!*4,
IF(S170=4,#REF!*4,
IF(S170=5,0,
IF(S170=6,0,
IF(S170=7,#REF!*4)))))))),
IF(BB170="t",
IF(S170=0,0,
IF(S170=1,0,
IF(S170=2,#REF!*4*2*0.8,
IF(S170=3,#REF!*4*0.8,
IF(S170=4,#REF!*4*0.8,
IF(S170=5,0,
IF(S170=6,0,
IF(S170=7,#REF!*4))))))))))</f>
        <v>0</v>
      </c>
      <c r="AU170" s="14" t="e">
        <f>IF(BB170="s",
IF(S170=0,0,
IF(S170=1,#REF!*2,
IF(S170=2,#REF!*2,
IF(S170=3,#REF!*2,
IF(S170=4,#REF!*2,
IF(S170=5,#REF!*2,
IF(S170=6,#REF!*2,
IF(S170=7,#REF!*2)))))))),
IF(BB170="t",
IF(S170=0,#REF!*2*0.8,
IF(S170=1,#REF!*2*0.8,
IF(S170=2,#REF!*2*0.8,
IF(S170=3,#REF!*2*0.8,
IF(S170=4,#REF!*2*0.8,
IF(S170=5,#REF!*2*0.8,
IF(S170=6,#REF!*1*0.8,
IF(S170=7,#REF!*2))))))))))</f>
        <v>#REF!</v>
      </c>
      <c r="AV170" s="14" t="e">
        <f t="shared" si="33"/>
        <v>#REF!</v>
      </c>
      <c r="AW170" s="14">
        <f>IF(BB170="s",
IF(S170=0,0,
IF(S170=1,(14-2)*(#REF!+#REF!)/4*4,
IF(S170=2,(14-2)*(#REF!+#REF!)/4*2,
IF(S170=3,(14-2)*(#REF!+#REF!)/4*3,
IF(S170=4,(14-2)*(#REF!+#REF!)/4,
IF(S170=5,(14-2)*#REF!/4,
IF(S170=6,0,
IF(S170=7,(14)*#REF!)))))))),
IF(BB170="t",
IF(S170=0,0,
IF(S170=1,(11-2)*(#REF!+#REF!)/4*4,
IF(S170=2,(11-2)*(#REF!+#REF!)/4*2,
IF(S170=3,(11-2)*(#REF!+#REF!)/4*3,
IF(S170=4,(11-2)*(#REF!+#REF!)/4,
IF(S170=5,(11-2)*#REF!/4,
IF(S170=6,0,
IF(S170=7,(11)*#REF!))))))))))</f>
        <v>0</v>
      </c>
      <c r="AX170" s="14" t="e">
        <f t="shared" si="34"/>
        <v>#REF!</v>
      </c>
      <c r="AY170" s="14">
        <f t="shared" si="35"/>
        <v>0</v>
      </c>
      <c r="AZ170" s="14">
        <f t="shared" si="36"/>
        <v>0</v>
      </c>
      <c r="BA170" s="14" t="e">
        <f t="shared" si="37"/>
        <v>#REF!</v>
      </c>
      <c r="BB170" s="14" t="s">
        <v>186</v>
      </c>
      <c r="BC170" s="14" t="e">
        <f>IF(BI170="A",0,IF(BB170="s",14*#REF!,IF(BB170="T",11*#REF!,"HATA")))</f>
        <v>#REF!</v>
      </c>
      <c r="BD170" s="14" t="e">
        <f t="shared" si="38"/>
        <v>#REF!</v>
      </c>
      <c r="BE170" s="14" t="e">
        <f t="shared" si="39"/>
        <v>#REF!</v>
      </c>
      <c r="BF170" s="14" t="e">
        <f>IF(BE170-#REF!=0,"DOĞRU","YANLIŞ")</f>
        <v>#REF!</v>
      </c>
      <c r="BG170" s="14" t="e">
        <f>#REF!-BE170</f>
        <v>#REF!</v>
      </c>
      <c r="BH170" s="14">
        <v>0</v>
      </c>
      <c r="BJ170" s="14">
        <v>0</v>
      </c>
      <c r="BL170" s="14">
        <v>0</v>
      </c>
      <c r="BN170" s="5" t="e">
        <f>#REF!*14</f>
        <v>#REF!</v>
      </c>
      <c r="BO170" s="6"/>
      <c r="BP170" s="7"/>
      <c r="BQ170" s="8"/>
      <c r="BR170" s="8"/>
      <c r="BS170" s="8"/>
      <c r="BT170" s="8"/>
      <c r="BU170" s="8"/>
      <c r="BV170" s="9"/>
      <c r="BW170" s="10"/>
      <c r="BX170" s="11"/>
      <c r="CE170" s="8"/>
      <c r="CF170" s="17"/>
      <c r="CG170" s="17"/>
      <c r="CH170" s="17"/>
      <c r="CI170" s="17"/>
    </row>
    <row r="171" spans="1:87" hidden="1" x14ac:dyDescent="0.25">
      <c r="A171" s="14" t="s">
        <v>96</v>
      </c>
      <c r="B171" s="14" t="s">
        <v>97</v>
      </c>
      <c r="C171" s="14" t="s">
        <v>97</v>
      </c>
      <c r="D171" s="15" t="s">
        <v>90</v>
      </c>
      <c r="E171" s="15" t="s">
        <v>90</v>
      </c>
      <c r="F171" s="15" t="e">
        <f>IF(BB171="S",
IF(#REF!+BJ171=2012,
IF(#REF!=1,"12-13/1",
IF(#REF!=2,"12-13/2",
IF(#REF!=3,"13-14/1",
IF(#REF!=4,"13-14/2","Hata1")))),
IF(#REF!+BJ171=2013,
IF(#REF!=1,"13-14/1",
IF(#REF!=2,"13-14/2",
IF(#REF!=3,"14-15/1",
IF(#REF!=4,"14-15/2","Hata2")))),
IF(#REF!+BJ171=2014,
IF(#REF!=1,"14-15/1",
IF(#REF!=2,"14-15/2",
IF(#REF!=3,"15-16/1",
IF(#REF!=4,"15-16/2","Hata3")))),
IF(#REF!+BJ171=2015,
IF(#REF!=1,"15-16/1",
IF(#REF!=2,"15-16/2",
IF(#REF!=3,"16-17/1",
IF(#REF!=4,"16-17/2","Hata4")))),
IF(#REF!+BJ171=2016,
IF(#REF!=1,"16-17/1",
IF(#REF!=2,"16-17/2",
IF(#REF!=3,"17-18/1",
IF(#REF!=4,"17-18/2","Hata5")))),
IF(#REF!+BJ171=2017,
IF(#REF!=1,"17-18/1",
IF(#REF!=2,"17-18/2",
IF(#REF!=3,"18-19/1",
IF(#REF!=4,"18-19/2","Hata6")))),
IF(#REF!+BJ171=2018,
IF(#REF!=1,"18-19/1",
IF(#REF!=2,"18-19/2",
IF(#REF!=3,"19-20/1",
IF(#REF!=4,"19-20/2","Hata7")))),
IF(#REF!+BJ171=2019,
IF(#REF!=1,"19-20/1",
IF(#REF!=2,"19-20/2",
IF(#REF!=3,"20-21/1",
IF(#REF!=4,"20-21/2","Hata8")))),
IF(#REF!+BJ171=2020,
IF(#REF!=1,"20-21/1",
IF(#REF!=2,"20-21/2",
IF(#REF!=3,"21-22/1",
IF(#REF!=4,"21-22/2","Hata9")))),
IF(#REF!+BJ171=2021,
IF(#REF!=1,"21-22/1",
IF(#REF!=2,"21-22/2",
IF(#REF!=3,"22-23/1",
IF(#REF!=4,"22-23/2","Hata10")))),
IF(#REF!+BJ171=2022,
IF(#REF!=1,"22-23/1",
IF(#REF!=2,"22-23/2",
IF(#REF!=3,"23-24/1",
IF(#REF!=4,"23-24/2","Hata11")))),
IF(#REF!+BJ171=2023,
IF(#REF!=1,"23-24/1",
IF(#REF!=2,"23-24/2",
IF(#REF!=3,"24-25/1",
IF(#REF!=4,"24-25/2","Hata12")))),
)))))))))))),
IF(BB171="T",
IF(#REF!+BJ171=2012,
IF(#REF!=1,"12-13/1",
IF(#REF!=2,"12-13/2",
IF(#REF!=3,"12-13/3",
IF(#REF!=4,"13-14/1",
IF(#REF!=5,"13-14/2",
IF(#REF!=6,"13-14/3","Hata1")))))),
IF(#REF!+BJ171=2013,
IF(#REF!=1,"13-14/1",
IF(#REF!=2,"13-14/2",
IF(#REF!=3,"13-14/3",
IF(#REF!=4,"14-15/1",
IF(#REF!=5,"14-15/2",
IF(#REF!=6,"14-15/3","Hata2")))))),
IF(#REF!+BJ171=2014,
IF(#REF!=1,"14-15/1",
IF(#REF!=2,"14-15/2",
IF(#REF!=3,"14-15/3",
IF(#REF!=4,"15-16/1",
IF(#REF!=5,"15-16/2",
IF(#REF!=6,"15-16/3","Hata3")))))),
IF(AND(#REF!+#REF!&gt;2014,#REF!+#REF!&lt;2015,BJ171=1),
IF(#REF!=0.1,"14-15/0.1",
IF(#REF!=0.2,"14-15/0.2",
IF(#REF!=0.3,"14-15/0.3","Hata4"))),
IF(#REF!+BJ171=2015,
IF(#REF!=1,"15-16/1",
IF(#REF!=2,"15-16/2",
IF(#REF!=3,"15-16/3",
IF(#REF!=4,"16-17/1",
IF(#REF!=5,"16-17/2",
IF(#REF!=6,"16-17/3","Hata5")))))),
IF(#REF!+BJ171=2016,
IF(#REF!=1,"16-17/1",
IF(#REF!=2,"16-17/2",
IF(#REF!=3,"16-17/3",
IF(#REF!=4,"17-18/1",
IF(#REF!=5,"17-18/2",
IF(#REF!=6,"17-18/3","Hata6")))))),
IF(#REF!+BJ171=2017,
IF(#REF!=1,"17-18/1",
IF(#REF!=2,"17-18/2",
IF(#REF!=3,"17-18/3",
IF(#REF!=4,"18-19/1",
IF(#REF!=5,"18-19/2",
IF(#REF!=6,"18-19/3","Hata7")))))),
IF(#REF!+BJ171=2018,
IF(#REF!=1,"18-19/1",
IF(#REF!=2,"18-19/2",
IF(#REF!=3,"18-19/3",
IF(#REF!=4,"19-20/1",
IF(#REF!=5," 19-20/2",
IF(#REF!=6,"19-20/3","Hata8")))))),
IF(#REF!+BJ171=2019,
IF(#REF!=1,"19-20/1",
IF(#REF!=2,"19-20/2",
IF(#REF!=3,"19-20/3",
IF(#REF!=4,"20-21/1",
IF(#REF!=5,"20-21/2",
IF(#REF!=6,"20-21/3","Hata9")))))),
IF(#REF!+BJ171=2020,
IF(#REF!=1,"20-21/1",
IF(#REF!=2,"20-21/2",
IF(#REF!=3,"20-21/3",
IF(#REF!=4,"21-22/1",
IF(#REF!=5,"21-22/2",
IF(#REF!=6,"21-22/3","Hata10")))))),
IF(#REF!+BJ171=2021,
IF(#REF!=1,"21-22/1",
IF(#REF!=2,"21-22/2",
IF(#REF!=3,"21-22/3",
IF(#REF!=4,"22-23/1",
IF(#REF!=5,"22-23/2",
IF(#REF!=6,"22-23/3","Hata11")))))),
IF(#REF!+BJ171=2022,
IF(#REF!=1,"22-23/1",
IF(#REF!=2,"22-23/2",
IF(#REF!=3,"22-23/3",
IF(#REF!=4,"23-24/1",
IF(#REF!=5,"23-24/2",
IF(#REF!=6,"23-24/3","Hata12")))))),
IF(#REF!+BJ171=2023,
IF(#REF!=1,"23-24/1",
IF(#REF!=2,"23-24/2",
IF(#REF!=3,"23-24/3",
IF(#REF!=4,"24-25/1",
IF(#REF!=5,"24-25/2",
IF(#REF!=6,"24-25/3","Hata13")))))),
))))))))))))))
)</f>
        <v>#REF!</v>
      </c>
      <c r="G171" s="15"/>
      <c r="H171" s="14" t="s">
        <v>310</v>
      </c>
      <c r="I171" s="14">
        <v>1310286</v>
      </c>
      <c r="J171" s="14" t="s">
        <v>116</v>
      </c>
      <c r="Q171" s="14" t="s">
        <v>98</v>
      </c>
      <c r="R171" s="14" t="s">
        <v>98</v>
      </c>
      <c r="S171" s="16">
        <v>0</v>
      </c>
      <c r="T171" s="14">
        <f>VLOOKUP($S171,[1]sistem!$I$3:$L$10,2,FALSE)</f>
        <v>0</v>
      </c>
      <c r="U171" s="14">
        <f>VLOOKUP($S171,[1]sistem!$I$3:$L$10,3,FALSE)</f>
        <v>0</v>
      </c>
      <c r="V171" s="14">
        <f>VLOOKUP($S171,[1]sistem!$I$3:$L$10,4,FALSE)</f>
        <v>0</v>
      </c>
      <c r="W171" s="14" t="e">
        <f>VLOOKUP($BB171,[1]sistem!$I$13:$L$14,2,FALSE)*#REF!</f>
        <v>#REF!</v>
      </c>
      <c r="X171" s="14" t="e">
        <f>VLOOKUP($BB171,[1]sistem!$I$13:$L$14,3,FALSE)*#REF!</f>
        <v>#REF!</v>
      </c>
      <c r="Y171" s="14" t="e">
        <f>VLOOKUP($BB171,[1]sistem!$I$13:$L$14,4,FALSE)*#REF!</f>
        <v>#REF!</v>
      </c>
      <c r="Z171" s="14" t="e">
        <f t="shared" si="28"/>
        <v>#REF!</v>
      </c>
      <c r="AA171" s="14" t="e">
        <f t="shared" si="28"/>
        <v>#REF!</v>
      </c>
      <c r="AB171" s="14" t="e">
        <f t="shared" si="28"/>
        <v>#REF!</v>
      </c>
      <c r="AC171" s="14" t="e">
        <f t="shared" si="29"/>
        <v>#REF!</v>
      </c>
      <c r="AD171" s="14">
        <f>VLOOKUP(BB171,[1]sistem!$I$18:$J$19,2,FALSE)</f>
        <v>14</v>
      </c>
      <c r="AE171" s="14">
        <v>0.25</v>
      </c>
      <c r="AF171" s="14">
        <f>VLOOKUP($S171,[1]sistem!$I$3:$M$10,5,FALSE)</f>
        <v>0</v>
      </c>
      <c r="AI171" s="14" t="e">
        <f>(#REF!+#REF!)*AD171</f>
        <v>#REF!</v>
      </c>
      <c r="AJ171" s="14">
        <f>VLOOKUP($S171,[1]sistem!$I$3:$N$10,6,FALSE)</f>
        <v>0</v>
      </c>
      <c r="AK171" s="14">
        <v>2</v>
      </c>
      <c r="AL171" s="14">
        <f t="shared" si="30"/>
        <v>0</v>
      </c>
      <c r="AM171" s="14">
        <f>VLOOKUP($BB171,[1]sistem!$I$18:$K$19,3,FALSE)</f>
        <v>14</v>
      </c>
      <c r="AN171" s="14" t="e">
        <f>AM171*#REF!</f>
        <v>#REF!</v>
      </c>
      <c r="AO171" s="14" t="e">
        <f t="shared" si="31"/>
        <v>#REF!</v>
      </c>
      <c r="AP171" s="14">
        <f>IF(AP182="s",25,25)</f>
        <v>25</v>
      </c>
      <c r="AQ171" s="14" t="e">
        <f t="shared" si="32"/>
        <v>#REF!</v>
      </c>
      <c r="AR171" s="14" t="e">
        <f>ROUND(AQ171-#REF!,0)</f>
        <v>#REF!</v>
      </c>
      <c r="AS171" s="14">
        <f>IF(BB171="s",IF(S171=0,0,
IF(S171=1,#REF!*4*4,
IF(S171=2,0,
IF(S171=3,#REF!*4*2,
IF(S171=4,0,
IF(S171=5,0,
IF(S171=6,0,
IF(S171=7,0)))))))),
IF(BB171="t",
IF(S171=0,0,
IF(S171=1,#REF!*4*4*0.8,
IF(S171=2,0,
IF(S171=3,#REF!*4*2*0.8,
IF(S171=4,0,
IF(S171=5,0,
IF(S171=6,0,
IF(S171=7,0))))))))))</f>
        <v>0</v>
      </c>
      <c r="AT171" s="14">
        <f>IF(BB171="s",
IF(S171=0,0,
IF(S171=1,0,
IF(S171=2,#REF!*4*2,
IF(S171=3,#REF!*4,
IF(S171=4,#REF!*4,
IF(S171=5,0,
IF(S171=6,0,
IF(S171=7,#REF!*4)))))))),
IF(BB171="t",
IF(S171=0,0,
IF(S171=1,0,
IF(S171=2,#REF!*4*2*0.8,
IF(S171=3,#REF!*4*0.8,
IF(S171=4,#REF!*4*0.8,
IF(S171=5,0,
IF(S171=6,0,
IF(S171=7,#REF!*4))))))))))</f>
        <v>0</v>
      </c>
      <c r="AU171" s="14">
        <f>IF(BB171="s",
IF(S171=0,0,
IF(S171=1,#REF!*2,
IF(S171=2,#REF!*2,
IF(S171=3,#REF!*2,
IF(S171=4,#REF!*2,
IF(S171=5,#REF!*2,
IF(S171=6,#REF!*2,
IF(S171=7,#REF!*2)))))))),
IF(BB171="t",
IF(S171=0,#REF!*2*0.8,
IF(S171=1,#REF!*2*0.8,
IF(S171=2,#REF!*2*0.8,
IF(S171=3,#REF!*2*0.8,
IF(S171=4,#REF!*2*0.8,
IF(S171=5,#REF!*2*0.8,
IF(S171=6,#REF!*1*0.8,
IF(S171=7,#REF!*2))))))))))</f>
        <v>0</v>
      </c>
      <c r="AV171" s="14" t="e">
        <f t="shared" si="33"/>
        <v>#REF!</v>
      </c>
      <c r="AW171" s="14">
        <f>IF(BB171="s",
IF(S171=0,0,
IF(S171=1,(14-2)*(#REF!+#REF!)/4*4,
IF(S171=2,(14-2)*(#REF!+#REF!)/4*2,
IF(S171=3,(14-2)*(#REF!+#REF!)/4*3,
IF(S171=4,(14-2)*(#REF!+#REF!)/4,
IF(S171=5,(14-2)*#REF!/4,
IF(S171=6,0,
IF(S171=7,(14)*#REF!)))))))),
IF(BB171="t",
IF(S171=0,0,
IF(S171=1,(11-2)*(#REF!+#REF!)/4*4,
IF(S171=2,(11-2)*(#REF!+#REF!)/4*2,
IF(S171=3,(11-2)*(#REF!+#REF!)/4*3,
IF(S171=4,(11-2)*(#REF!+#REF!)/4,
IF(S171=5,(11-2)*#REF!/4,
IF(S171=6,0,
IF(S171=7,(11)*#REF!))))))))))</f>
        <v>0</v>
      </c>
      <c r="AX171" s="14" t="e">
        <f t="shared" si="34"/>
        <v>#REF!</v>
      </c>
      <c r="AY171" s="14">
        <f t="shared" si="35"/>
        <v>0</v>
      </c>
      <c r="AZ171" s="14">
        <f t="shared" si="36"/>
        <v>0</v>
      </c>
      <c r="BA171" s="14">
        <f t="shared" si="37"/>
        <v>0</v>
      </c>
      <c r="BB171" s="14" t="s">
        <v>87</v>
      </c>
      <c r="BC171" s="14" t="e">
        <f>IF(BI171="A",0,IF(BB171="s",14*#REF!,IF(BB171="T",11*#REF!,"HATA")))</f>
        <v>#REF!</v>
      </c>
      <c r="BD171" s="14" t="e">
        <f t="shared" si="38"/>
        <v>#REF!</v>
      </c>
      <c r="BE171" s="14" t="e">
        <f t="shared" si="39"/>
        <v>#REF!</v>
      </c>
      <c r="BF171" s="14" t="e">
        <f>IF(BE171-#REF!=0,"DOĞRU","YANLIŞ")</f>
        <v>#REF!</v>
      </c>
      <c r="BG171" s="14" t="e">
        <f>#REF!-BE171</f>
        <v>#REF!</v>
      </c>
      <c r="BH171" s="14">
        <v>0</v>
      </c>
      <c r="BJ171" s="14">
        <v>0</v>
      </c>
      <c r="BL171" s="14">
        <v>0</v>
      </c>
      <c r="BN171" s="5" t="e">
        <f>#REF!*14</f>
        <v>#REF!</v>
      </c>
      <c r="BO171" s="6"/>
      <c r="BP171" s="7"/>
      <c r="BQ171" s="8"/>
      <c r="BR171" s="8"/>
      <c r="BS171" s="8"/>
      <c r="BT171" s="8"/>
      <c r="BU171" s="8"/>
      <c r="BV171" s="9"/>
      <c r="BW171" s="10"/>
      <c r="BX171" s="11"/>
      <c r="CE171" s="8"/>
      <c r="CF171" s="17"/>
      <c r="CG171" s="17"/>
      <c r="CH171" s="17"/>
      <c r="CI171" s="17"/>
    </row>
    <row r="172" spans="1:87" hidden="1" x14ac:dyDescent="0.25">
      <c r="A172" s="14" t="s">
        <v>138</v>
      </c>
      <c r="B172" s="14" t="s">
        <v>139</v>
      </c>
      <c r="C172" s="14" t="s">
        <v>139</v>
      </c>
      <c r="D172" s="15" t="s">
        <v>84</v>
      </c>
      <c r="E172" s="15">
        <v>3</v>
      </c>
      <c r="F172" s="15" t="e">
        <f>IF(BB172="S",
IF(#REF!+BJ172=2012,
IF(#REF!=1,"12-13/1",
IF(#REF!=2,"12-13/2",
IF(#REF!=3,"13-14/1",
IF(#REF!=4,"13-14/2","Hata1")))),
IF(#REF!+BJ172=2013,
IF(#REF!=1,"13-14/1",
IF(#REF!=2,"13-14/2",
IF(#REF!=3,"14-15/1",
IF(#REF!=4,"14-15/2","Hata2")))),
IF(#REF!+BJ172=2014,
IF(#REF!=1,"14-15/1",
IF(#REF!=2,"14-15/2",
IF(#REF!=3,"15-16/1",
IF(#REF!=4,"15-16/2","Hata3")))),
IF(#REF!+BJ172=2015,
IF(#REF!=1,"15-16/1",
IF(#REF!=2,"15-16/2",
IF(#REF!=3,"16-17/1",
IF(#REF!=4,"16-17/2","Hata4")))),
IF(#REF!+BJ172=2016,
IF(#REF!=1,"16-17/1",
IF(#REF!=2,"16-17/2",
IF(#REF!=3,"17-18/1",
IF(#REF!=4,"17-18/2","Hata5")))),
IF(#REF!+BJ172=2017,
IF(#REF!=1,"17-18/1",
IF(#REF!=2,"17-18/2",
IF(#REF!=3,"18-19/1",
IF(#REF!=4,"18-19/2","Hata6")))),
IF(#REF!+BJ172=2018,
IF(#REF!=1,"18-19/1",
IF(#REF!=2,"18-19/2",
IF(#REF!=3,"19-20/1",
IF(#REF!=4,"19-20/2","Hata7")))),
IF(#REF!+BJ172=2019,
IF(#REF!=1,"19-20/1",
IF(#REF!=2,"19-20/2",
IF(#REF!=3,"20-21/1",
IF(#REF!=4,"20-21/2","Hata8")))),
IF(#REF!+BJ172=2020,
IF(#REF!=1,"20-21/1",
IF(#REF!=2,"20-21/2",
IF(#REF!=3,"21-22/1",
IF(#REF!=4,"21-22/2","Hata9")))),
IF(#REF!+BJ172=2021,
IF(#REF!=1,"21-22/1",
IF(#REF!=2,"21-22/2",
IF(#REF!=3,"22-23/1",
IF(#REF!=4,"22-23/2","Hata10")))),
IF(#REF!+BJ172=2022,
IF(#REF!=1,"22-23/1",
IF(#REF!=2,"22-23/2",
IF(#REF!=3,"23-24/1",
IF(#REF!=4,"23-24/2","Hata11")))),
IF(#REF!+BJ172=2023,
IF(#REF!=1,"23-24/1",
IF(#REF!=2,"23-24/2",
IF(#REF!=3,"24-25/1",
IF(#REF!=4,"24-25/2","Hata12")))),
)))))))))))),
IF(BB172="T",
IF(#REF!+BJ172=2012,
IF(#REF!=1,"12-13/1",
IF(#REF!=2,"12-13/2",
IF(#REF!=3,"12-13/3",
IF(#REF!=4,"13-14/1",
IF(#REF!=5,"13-14/2",
IF(#REF!=6,"13-14/3","Hata1")))))),
IF(#REF!+BJ172=2013,
IF(#REF!=1,"13-14/1",
IF(#REF!=2,"13-14/2",
IF(#REF!=3,"13-14/3",
IF(#REF!=4,"14-15/1",
IF(#REF!=5,"14-15/2",
IF(#REF!=6,"14-15/3","Hata2")))))),
IF(#REF!+BJ172=2014,
IF(#REF!=1,"14-15/1",
IF(#REF!=2,"14-15/2",
IF(#REF!=3,"14-15/3",
IF(#REF!=4,"15-16/1",
IF(#REF!=5,"15-16/2",
IF(#REF!=6,"15-16/3","Hata3")))))),
IF(AND(#REF!+#REF!&gt;2014,#REF!+#REF!&lt;2015,BJ172=1),
IF(#REF!=0.1,"14-15/0.1",
IF(#REF!=0.2,"14-15/0.2",
IF(#REF!=0.3,"14-15/0.3","Hata4"))),
IF(#REF!+BJ172=2015,
IF(#REF!=1,"15-16/1",
IF(#REF!=2,"15-16/2",
IF(#REF!=3,"15-16/3",
IF(#REF!=4,"16-17/1",
IF(#REF!=5,"16-17/2",
IF(#REF!=6,"16-17/3","Hata5")))))),
IF(#REF!+BJ172=2016,
IF(#REF!=1,"16-17/1",
IF(#REF!=2,"16-17/2",
IF(#REF!=3,"16-17/3",
IF(#REF!=4,"17-18/1",
IF(#REF!=5,"17-18/2",
IF(#REF!=6,"17-18/3","Hata6")))))),
IF(#REF!+BJ172=2017,
IF(#REF!=1,"17-18/1",
IF(#REF!=2,"17-18/2",
IF(#REF!=3,"17-18/3",
IF(#REF!=4,"18-19/1",
IF(#REF!=5,"18-19/2",
IF(#REF!=6,"18-19/3","Hata7")))))),
IF(#REF!+BJ172=2018,
IF(#REF!=1,"18-19/1",
IF(#REF!=2,"18-19/2",
IF(#REF!=3,"18-19/3",
IF(#REF!=4,"19-20/1",
IF(#REF!=5," 19-20/2",
IF(#REF!=6,"19-20/3","Hata8")))))),
IF(#REF!+BJ172=2019,
IF(#REF!=1,"19-20/1",
IF(#REF!=2,"19-20/2",
IF(#REF!=3,"19-20/3",
IF(#REF!=4,"20-21/1",
IF(#REF!=5,"20-21/2",
IF(#REF!=6,"20-21/3","Hata9")))))),
IF(#REF!+BJ172=2020,
IF(#REF!=1,"20-21/1",
IF(#REF!=2,"20-21/2",
IF(#REF!=3,"20-21/3",
IF(#REF!=4,"21-22/1",
IF(#REF!=5,"21-22/2",
IF(#REF!=6,"21-22/3","Hata10")))))),
IF(#REF!+BJ172=2021,
IF(#REF!=1,"21-22/1",
IF(#REF!=2,"21-22/2",
IF(#REF!=3,"21-22/3",
IF(#REF!=4,"22-23/1",
IF(#REF!=5,"22-23/2",
IF(#REF!=6,"22-23/3","Hata11")))))),
IF(#REF!+BJ172=2022,
IF(#REF!=1,"22-23/1",
IF(#REF!=2,"22-23/2",
IF(#REF!=3,"22-23/3",
IF(#REF!=4,"23-24/1",
IF(#REF!=5,"23-24/2",
IF(#REF!=6,"23-24/3","Hata12")))))),
IF(#REF!+BJ172=2023,
IF(#REF!=1,"23-24/1",
IF(#REF!=2,"23-24/2",
IF(#REF!=3,"23-24/3",
IF(#REF!=4,"24-25/1",
IF(#REF!=5,"24-25/2",
IF(#REF!=6,"24-25/3","Hata13")))))),
))))))))))))))
)</f>
        <v>#REF!</v>
      </c>
      <c r="G172" s="15"/>
      <c r="H172" s="14" t="s">
        <v>310</v>
      </c>
      <c r="I172" s="14">
        <v>1310286</v>
      </c>
      <c r="J172" s="14" t="s">
        <v>116</v>
      </c>
      <c r="Q172" s="14" t="s">
        <v>140</v>
      </c>
      <c r="R172" s="14" t="s">
        <v>140</v>
      </c>
      <c r="S172" s="16">
        <v>7</v>
      </c>
      <c r="T172" s="14">
        <f>VLOOKUP($S172,[1]sistem!$I$3:$L$10,2,FALSE)</f>
        <v>0</v>
      </c>
      <c r="U172" s="14">
        <f>VLOOKUP($S172,[1]sistem!$I$3:$L$10,3,FALSE)</f>
        <v>1</v>
      </c>
      <c r="V172" s="14">
        <f>VLOOKUP($S172,[1]sistem!$I$3:$L$10,4,FALSE)</f>
        <v>1</v>
      </c>
      <c r="W172" s="14" t="e">
        <f>VLOOKUP($BB172,[1]sistem!$I$13:$L$14,2,FALSE)*#REF!</f>
        <v>#REF!</v>
      </c>
      <c r="X172" s="14" t="e">
        <f>VLOOKUP($BB172,[1]sistem!$I$13:$L$14,3,FALSE)*#REF!</f>
        <v>#REF!</v>
      </c>
      <c r="Y172" s="14" t="e">
        <f>VLOOKUP($BB172,[1]sistem!$I$13:$L$14,4,FALSE)*#REF!</f>
        <v>#REF!</v>
      </c>
      <c r="Z172" s="14" t="e">
        <f t="shared" si="28"/>
        <v>#REF!</v>
      </c>
      <c r="AA172" s="14" t="e">
        <f t="shared" si="28"/>
        <v>#REF!</v>
      </c>
      <c r="AB172" s="14" t="e">
        <f t="shared" si="28"/>
        <v>#REF!</v>
      </c>
      <c r="AC172" s="14" t="e">
        <f t="shared" si="29"/>
        <v>#REF!</v>
      </c>
      <c r="AD172" s="14">
        <f>VLOOKUP(BB172,[1]sistem!$I$18:$J$19,2,FALSE)</f>
        <v>14</v>
      </c>
      <c r="AE172" s="14">
        <v>0.25</v>
      </c>
      <c r="AF172" s="14">
        <f>VLOOKUP($S172,[1]sistem!$I$3:$M$10,5,FALSE)</f>
        <v>1</v>
      </c>
      <c r="AG172" s="14">
        <v>4</v>
      </c>
      <c r="AI172" s="14">
        <f>AG172*AM172</f>
        <v>56</v>
      </c>
      <c r="AJ172" s="14">
        <f>VLOOKUP($S172,[1]sistem!$I$3:$N$10,6,FALSE)</f>
        <v>2</v>
      </c>
      <c r="AK172" s="14">
        <v>2</v>
      </c>
      <c r="AL172" s="14">
        <f t="shared" si="30"/>
        <v>4</v>
      </c>
      <c r="AM172" s="14">
        <f>VLOOKUP($BB172,[1]sistem!$I$18:$K$19,3,FALSE)</f>
        <v>14</v>
      </c>
      <c r="AN172" s="14" t="e">
        <f>AM172*#REF!</f>
        <v>#REF!</v>
      </c>
      <c r="AO172" s="14" t="e">
        <f t="shared" si="31"/>
        <v>#REF!</v>
      </c>
      <c r="AP172" s="14">
        <f>IF(AP184="s",25,25)</f>
        <v>25</v>
      </c>
      <c r="AQ172" s="14" t="e">
        <f t="shared" si="32"/>
        <v>#REF!</v>
      </c>
      <c r="AR172" s="14" t="e">
        <f>ROUND(AQ172-#REF!,0)</f>
        <v>#REF!</v>
      </c>
      <c r="AS172" s="14">
        <f>IF(BB172="s",IF(S172=0,0,
IF(S172=1,#REF!*4*4,
IF(S172=2,0,
IF(S172=3,#REF!*4*2,
IF(S172=4,0,
IF(S172=5,0,
IF(S172=6,0,
IF(S172=7,0)))))))),
IF(BB172="t",
IF(S172=0,0,
IF(S172=1,#REF!*4*4*0.8,
IF(S172=2,0,
IF(S172=3,#REF!*4*2*0.8,
IF(S172=4,0,
IF(S172=5,0,
IF(S172=6,0,
IF(S172=7,0))))))))))</f>
        <v>0</v>
      </c>
      <c r="AT172" s="14" t="e">
        <f>IF(BB172="s",
IF(S172=0,0,
IF(S172=1,0,
IF(S172=2,#REF!*4*2,
IF(S172=3,#REF!*4,
IF(S172=4,#REF!*4,
IF(S172=5,0,
IF(S172=6,0,
IF(S172=7,#REF!*4)))))))),
IF(BB172="t",
IF(S172=0,0,
IF(S172=1,0,
IF(S172=2,#REF!*4*2*0.8,
IF(S172=3,#REF!*4*0.8,
IF(S172=4,#REF!*4*0.8,
IF(S172=5,0,
IF(S172=6,0,
IF(S172=7,#REF!*4))))))))))</f>
        <v>#REF!</v>
      </c>
      <c r="AU172" s="14" t="e">
        <f>IF(BB172="s",
IF(S172=0,0,
IF(S172=1,#REF!*2,
IF(S172=2,#REF!*2,
IF(S172=3,#REF!*2,
IF(S172=4,#REF!*2,
IF(S172=5,#REF!*2,
IF(S172=6,#REF!*2,
IF(S172=7,#REF!*2)))))))),
IF(BB172="t",
IF(S172=0,#REF!*2*0.8,
IF(S172=1,#REF!*2*0.8,
IF(S172=2,#REF!*2*0.8,
IF(S172=3,#REF!*2*0.8,
IF(S172=4,#REF!*2*0.8,
IF(S172=5,#REF!*2*0.8,
IF(S172=6,#REF!*1*0.8,
IF(S172=7,#REF!*2))))))))))</f>
        <v>#REF!</v>
      </c>
      <c r="AV172" s="14" t="e">
        <f t="shared" si="33"/>
        <v>#REF!</v>
      </c>
      <c r="AW172" s="14" t="e">
        <f>IF(BB172="s",
IF(S172=0,0,
IF(S172=1,(14-2)*(#REF!+#REF!)/4*4,
IF(S172=2,(14-2)*(#REF!+#REF!)/4*2,
IF(S172=3,(14-2)*(#REF!+#REF!)/4*3,
IF(S172=4,(14-2)*(#REF!+#REF!)/4,
IF(S172=5,(14-2)*#REF!/4,
IF(S172=6,0,
IF(S172=7,(14)*#REF!)))))))),
IF(BB172="t",
IF(S172=0,0,
IF(S172=1,(11-2)*(#REF!+#REF!)/4*4,
IF(S172=2,(11-2)*(#REF!+#REF!)/4*2,
IF(S172=3,(11-2)*(#REF!+#REF!)/4*3,
IF(S172=4,(11-2)*(#REF!+#REF!)/4,
IF(S172=5,(11-2)*#REF!/4,
IF(S172=6,0,
IF(S172=7,(11)*#REF!))))))))))</f>
        <v>#REF!</v>
      </c>
      <c r="AX172" s="14" t="e">
        <f t="shared" si="34"/>
        <v>#REF!</v>
      </c>
      <c r="AY172" s="14">
        <f t="shared" si="35"/>
        <v>8</v>
      </c>
      <c r="AZ172" s="14">
        <f t="shared" si="36"/>
        <v>4</v>
      </c>
      <c r="BA172" s="14" t="e">
        <f t="shared" si="37"/>
        <v>#REF!</v>
      </c>
      <c r="BB172" s="14" t="s">
        <v>87</v>
      </c>
      <c r="BC172" s="14" t="e">
        <f>IF(BI172="A",0,IF(BB172="s",14*#REF!,IF(BB172="T",11*#REF!,"HATA")))</f>
        <v>#REF!</v>
      </c>
      <c r="BD172" s="14" t="e">
        <f t="shared" si="38"/>
        <v>#REF!</v>
      </c>
      <c r="BE172" s="14" t="e">
        <f t="shared" si="39"/>
        <v>#REF!</v>
      </c>
      <c r="BF172" s="14" t="e">
        <f>IF(BE172-#REF!=0,"DOĞRU","YANLIŞ")</f>
        <v>#REF!</v>
      </c>
      <c r="BG172" s="14" t="e">
        <f>#REF!-BE172</f>
        <v>#REF!</v>
      </c>
      <c r="BH172" s="14">
        <v>0</v>
      </c>
      <c r="BJ172" s="14">
        <v>0</v>
      </c>
      <c r="BL172" s="14">
        <v>7</v>
      </c>
      <c r="BN172" s="5" t="e">
        <f>#REF!*14</f>
        <v>#REF!</v>
      </c>
      <c r="BO172" s="6"/>
      <c r="BP172" s="7"/>
      <c r="BQ172" s="8"/>
      <c r="BR172" s="8"/>
      <c r="BS172" s="8"/>
      <c r="BT172" s="8"/>
      <c r="BU172" s="8"/>
      <c r="BV172" s="9"/>
      <c r="BW172" s="10"/>
      <c r="BX172" s="11"/>
      <c r="CE172" s="8"/>
      <c r="CF172" s="17"/>
      <c r="CG172" s="17"/>
      <c r="CH172" s="17"/>
      <c r="CI172" s="17"/>
    </row>
    <row r="173" spans="1:87" hidden="1" x14ac:dyDescent="0.25">
      <c r="A173" s="14" t="s">
        <v>321</v>
      </c>
      <c r="B173" s="14" t="s">
        <v>322</v>
      </c>
      <c r="C173" s="14" t="s">
        <v>322</v>
      </c>
      <c r="D173" s="15" t="s">
        <v>90</v>
      </c>
      <c r="E173" s="15" t="s">
        <v>90</v>
      </c>
      <c r="F173" s="15" t="e">
        <f>IF(BB173="S",
IF(#REF!+BJ173=2012,
IF(#REF!=1,"12-13/1",
IF(#REF!=2,"12-13/2",
IF(#REF!=3,"13-14/1",
IF(#REF!=4,"13-14/2","Hata1")))),
IF(#REF!+BJ173=2013,
IF(#REF!=1,"13-14/1",
IF(#REF!=2,"13-14/2",
IF(#REF!=3,"14-15/1",
IF(#REF!=4,"14-15/2","Hata2")))),
IF(#REF!+BJ173=2014,
IF(#REF!=1,"14-15/1",
IF(#REF!=2,"14-15/2",
IF(#REF!=3,"15-16/1",
IF(#REF!=4,"15-16/2","Hata3")))),
IF(#REF!+BJ173=2015,
IF(#REF!=1,"15-16/1",
IF(#REF!=2,"15-16/2",
IF(#REF!=3,"16-17/1",
IF(#REF!=4,"16-17/2","Hata4")))),
IF(#REF!+BJ173=2016,
IF(#REF!=1,"16-17/1",
IF(#REF!=2,"16-17/2",
IF(#REF!=3,"17-18/1",
IF(#REF!=4,"17-18/2","Hata5")))),
IF(#REF!+BJ173=2017,
IF(#REF!=1,"17-18/1",
IF(#REF!=2,"17-18/2",
IF(#REF!=3,"18-19/1",
IF(#REF!=4,"18-19/2","Hata6")))),
IF(#REF!+BJ173=2018,
IF(#REF!=1,"18-19/1",
IF(#REF!=2,"18-19/2",
IF(#REF!=3,"19-20/1",
IF(#REF!=4,"19-20/2","Hata7")))),
IF(#REF!+BJ173=2019,
IF(#REF!=1,"19-20/1",
IF(#REF!=2,"19-20/2",
IF(#REF!=3,"20-21/1",
IF(#REF!=4,"20-21/2","Hata8")))),
IF(#REF!+BJ173=2020,
IF(#REF!=1,"20-21/1",
IF(#REF!=2,"20-21/2",
IF(#REF!=3,"21-22/1",
IF(#REF!=4,"21-22/2","Hata9")))),
IF(#REF!+BJ173=2021,
IF(#REF!=1,"21-22/1",
IF(#REF!=2,"21-22/2",
IF(#REF!=3,"22-23/1",
IF(#REF!=4,"22-23/2","Hata10")))),
IF(#REF!+BJ173=2022,
IF(#REF!=1,"22-23/1",
IF(#REF!=2,"22-23/2",
IF(#REF!=3,"23-24/1",
IF(#REF!=4,"23-24/2","Hata11")))),
IF(#REF!+BJ173=2023,
IF(#REF!=1,"23-24/1",
IF(#REF!=2,"23-24/2",
IF(#REF!=3,"24-25/1",
IF(#REF!=4,"24-25/2","Hata12")))),
)))))))))))),
IF(BB173="T",
IF(#REF!+BJ173=2012,
IF(#REF!=1,"12-13/1",
IF(#REF!=2,"12-13/2",
IF(#REF!=3,"12-13/3",
IF(#REF!=4,"13-14/1",
IF(#REF!=5,"13-14/2",
IF(#REF!=6,"13-14/3","Hata1")))))),
IF(#REF!+BJ173=2013,
IF(#REF!=1,"13-14/1",
IF(#REF!=2,"13-14/2",
IF(#REF!=3,"13-14/3",
IF(#REF!=4,"14-15/1",
IF(#REF!=5,"14-15/2",
IF(#REF!=6,"14-15/3","Hata2")))))),
IF(#REF!+BJ173=2014,
IF(#REF!=1,"14-15/1",
IF(#REF!=2,"14-15/2",
IF(#REF!=3,"14-15/3",
IF(#REF!=4,"15-16/1",
IF(#REF!=5,"15-16/2",
IF(#REF!=6,"15-16/3","Hata3")))))),
IF(AND(#REF!+#REF!&gt;2014,#REF!+#REF!&lt;2015,BJ173=1),
IF(#REF!=0.1,"14-15/0.1",
IF(#REF!=0.2,"14-15/0.2",
IF(#REF!=0.3,"14-15/0.3","Hata4"))),
IF(#REF!+BJ173=2015,
IF(#REF!=1,"15-16/1",
IF(#REF!=2,"15-16/2",
IF(#REF!=3,"15-16/3",
IF(#REF!=4,"16-17/1",
IF(#REF!=5,"16-17/2",
IF(#REF!=6,"16-17/3","Hata5")))))),
IF(#REF!+BJ173=2016,
IF(#REF!=1,"16-17/1",
IF(#REF!=2,"16-17/2",
IF(#REF!=3,"16-17/3",
IF(#REF!=4,"17-18/1",
IF(#REF!=5,"17-18/2",
IF(#REF!=6,"17-18/3","Hata6")))))),
IF(#REF!+BJ173=2017,
IF(#REF!=1,"17-18/1",
IF(#REF!=2,"17-18/2",
IF(#REF!=3,"17-18/3",
IF(#REF!=4,"18-19/1",
IF(#REF!=5,"18-19/2",
IF(#REF!=6,"18-19/3","Hata7")))))),
IF(#REF!+BJ173=2018,
IF(#REF!=1,"18-19/1",
IF(#REF!=2,"18-19/2",
IF(#REF!=3,"18-19/3",
IF(#REF!=4,"19-20/1",
IF(#REF!=5," 19-20/2",
IF(#REF!=6,"19-20/3","Hata8")))))),
IF(#REF!+BJ173=2019,
IF(#REF!=1,"19-20/1",
IF(#REF!=2,"19-20/2",
IF(#REF!=3,"19-20/3",
IF(#REF!=4,"20-21/1",
IF(#REF!=5,"20-21/2",
IF(#REF!=6,"20-21/3","Hata9")))))),
IF(#REF!+BJ173=2020,
IF(#REF!=1,"20-21/1",
IF(#REF!=2,"20-21/2",
IF(#REF!=3,"20-21/3",
IF(#REF!=4,"21-22/1",
IF(#REF!=5,"21-22/2",
IF(#REF!=6,"21-22/3","Hata10")))))),
IF(#REF!+BJ173=2021,
IF(#REF!=1,"21-22/1",
IF(#REF!=2,"21-22/2",
IF(#REF!=3,"21-22/3",
IF(#REF!=4,"22-23/1",
IF(#REF!=5,"22-23/2",
IF(#REF!=6,"22-23/3","Hata11")))))),
IF(#REF!+BJ173=2022,
IF(#REF!=1,"22-23/1",
IF(#REF!=2,"22-23/2",
IF(#REF!=3,"22-23/3",
IF(#REF!=4,"23-24/1",
IF(#REF!=5,"23-24/2",
IF(#REF!=6,"23-24/3","Hata12")))))),
IF(#REF!+BJ173=2023,
IF(#REF!=1,"23-24/1",
IF(#REF!=2,"23-24/2",
IF(#REF!=3,"23-24/3",
IF(#REF!=4,"24-25/1",
IF(#REF!=5,"24-25/2",
IF(#REF!=6,"24-25/3","Hata13")))))),
))))))))))))))
)</f>
        <v>#REF!</v>
      </c>
      <c r="G173" s="15"/>
      <c r="H173" s="14" t="s">
        <v>310</v>
      </c>
      <c r="I173" s="14">
        <v>1310286</v>
      </c>
      <c r="J173" s="14" t="s">
        <v>116</v>
      </c>
      <c r="S173" s="16">
        <v>4</v>
      </c>
      <c r="T173" s="14">
        <f>VLOOKUP($S173,[1]sistem!$I$3:$L$10,2,FALSE)</f>
        <v>0</v>
      </c>
      <c r="U173" s="14">
        <f>VLOOKUP($S173,[1]sistem!$I$3:$L$10,3,FALSE)</f>
        <v>1</v>
      </c>
      <c r="V173" s="14">
        <f>VLOOKUP($S173,[1]sistem!$I$3:$L$10,4,FALSE)</f>
        <v>1</v>
      </c>
      <c r="W173" s="14" t="e">
        <f>VLOOKUP($BB173,[1]sistem!$I$13:$L$14,2,FALSE)*#REF!</f>
        <v>#REF!</v>
      </c>
      <c r="X173" s="14" t="e">
        <f>VLOOKUP($BB173,[1]sistem!$I$13:$L$14,3,FALSE)*#REF!</f>
        <v>#REF!</v>
      </c>
      <c r="Y173" s="14" t="e">
        <f>VLOOKUP($BB173,[1]sistem!$I$13:$L$14,4,FALSE)*#REF!</f>
        <v>#REF!</v>
      </c>
      <c r="Z173" s="14" t="e">
        <f t="shared" si="28"/>
        <v>#REF!</v>
      </c>
      <c r="AA173" s="14" t="e">
        <f t="shared" si="28"/>
        <v>#REF!</v>
      </c>
      <c r="AB173" s="14" t="e">
        <f t="shared" si="28"/>
        <v>#REF!</v>
      </c>
      <c r="AC173" s="14" t="e">
        <f t="shared" si="29"/>
        <v>#REF!</v>
      </c>
      <c r="AD173" s="14">
        <f>VLOOKUP(BB173,[1]sistem!$I$18:$J$19,2,FALSE)</f>
        <v>14</v>
      </c>
      <c r="AE173" s="14">
        <v>0.25</v>
      </c>
      <c r="AF173" s="14">
        <f>VLOOKUP($S173,[1]sistem!$I$3:$M$10,5,FALSE)</f>
        <v>1</v>
      </c>
      <c r="AG173" s="14">
        <v>1</v>
      </c>
      <c r="AI173" s="14">
        <f>AG173*AM173</f>
        <v>14</v>
      </c>
      <c r="AJ173" s="14">
        <f>VLOOKUP($S173,[1]sistem!$I$3:$N$10,6,FALSE)</f>
        <v>2</v>
      </c>
      <c r="AK173" s="14">
        <v>2</v>
      </c>
      <c r="AL173" s="14">
        <f t="shared" si="30"/>
        <v>4</v>
      </c>
      <c r="AM173" s="14">
        <f>VLOOKUP($BB173,[1]sistem!$I$18:$K$19,3,FALSE)</f>
        <v>14</v>
      </c>
      <c r="AN173" s="14" t="e">
        <f>AM173*#REF!</f>
        <v>#REF!</v>
      </c>
      <c r="AO173" s="14" t="e">
        <f t="shared" si="31"/>
        <v>#REF!</v>
      </c>
      <c r="AP173" s="14">
        <f>IF(AP184="s",25,25)</f>
        <v>25</v>
      </c>
      <c r="AQ173" s="14" t="e">
        <f t="shared" si="32"/>
        <v>#REF!</v>
      </c>
      <c r="AR173" s="14" t="e">
        <f>ROUND(AQ173-#REF!,0)</f>
        <v>#REF!</v>
      </c>
      <c r="AS173" s="14">
        <f>IF(BB173="s",IF(S173=0,0,
IF(S173=1,#REF!*4*4,
IF(S173=2,0,
IF(S173=3,#REF!*4*2,
IF(S173=4,0,
IF(S173=5,0,
IF(S173=6,0,
IF(S173=7,0)))))))),
IF(BB173="t",
IF(S173=0,0,
IF(S173=1,#REF!*4*4*0.8,
IF(S173=2,0,
IF(S173=3,#REF!*4*2*0.8,
IF(S173=4,0,
IF(S173=5,0,
IF(S173=6,0,
IF(S173=7,0))))))))))</f>
        <v>0</v>
      </c>
      <c r="AT173" s="14" t="e">
        <f>IF(BB173="s",
IF(S173=0,0,
IF(S173=1,0,
IF(S173=2,#REF!*4*2,
IF(S173=3,#REF!*4,
IF(S173=4,#REF!*4,
IF(S173=5,0,
IF(S173=6,0,
IF(S173=7,#REF!*4)))))))),
IF(BB173="t",
IF(S173=0,0,
IF(S173=1,0,
IF(S173=2,#REF!*4*2*0.8,
IF(S173=3,#REF!*4*0.8,
IF(S173=4,#REF!*4*0.8,
IF(S173=5,0,
IF(S173=6,0,
IF(S173=7,#REF!*4))))))))))</f>
        <v>#REF!</v>
      </c>
      <c r="AU173" s="14" t="e">
        <f>IF(BB173="s",
IF(S173=0,0,
IF(S173=1,#REF!*2,
IF(S173=2,#REF!*2,
IF(S173=3,#REF!*2,
IF(S173=4,#REF!*2,
IF(S173=5,#REF!*2,
IF(S173=6,#REF!*2,
IF(S173=7,#REF!*2)))))))),
IF(BB173="t",
IF(S173=0,#REF!*2*0.8,
IF(S173=1,#REF!*2*0.8,
IF(S173=2,#REF!*2*0.8,
IF(S173=3,#REF!*2*0.8,
IF(S173=4,#REF!*2*0.8,
IF(S173=5,#REF!*2*0.8,
IF(S173=6,#REF!*1*0.8,
IF(S173=7,#REF!*2))))))))))</f>
        <v>#REF!</v>
      </c>
      <c r="AV173" s="14" t="e">
        <f t="shared" si="33"/>
        <v>#REF!</v>
      </c>
      <c r="AW173" s="14" t="e">
        <f>IF(BB173="s",
IF(S173=0,0,
IF(S173=1,(14-2)*(#REF!+#REF!)/4*4,
IF(S173=2,(14-2)*(#REF!+#REF!)/4*2,
IF(S173=3,(14-2)*(#REF!+#REF!)/4*3,
IF(S173=4,(14-2)*(#REF!+#REF!)/4,
IF(S173=5,(14-2)*#REF!/4,
IF(S173=6,0,
IF(S173=7,(14)*#REF!)))))))),
IF(BB173="t",
IF(S173=0,0,
IF(S173=1,(11-2)*(#REF!+#REF!)/4*4,
IF(S173=2,(11-2)*(#REF!+#REF!)/4*2,
IF(S173=3,(11-2)*(#REF!+#REF!)/4*3,
IF(S173=4,(11-2)*(#REF!+#REF!)/4,
IF(S173=5,(11-2)*#REF!/4,
IF(S173=6,0,
IF(S173=7,(11)*#REF!))))))))))</f>
        <v>#REF!</v>
      </c>
      <c r="AX173" s="14" t="e">
        <f t="shared" si="34"/>
        <v>#REF!</v>
      </c>
      <c r="AY173" s="14">
        <f t="shared" si="35"/>
        <v>8</v>
      </c>
      <c r="AZ173" s="14">
        <f t="shared" si="36"/>
        <v>4</v>
      </c>
      <c r="BA173" s="14" t="e">
        <f t="shared" si="37"/>
        <v>#REF!</v>
      </c>
      <c r="BB173" s="14" t="s">
        <v>87</v>
      </c>
      <c r="BC173" s="14" t="e">
        <f>IF(BI173="A",0,IF(BB173="s",14*#REF!,IF(BB173="T",11*#REF!,"HATA")))</f>
        <v>#REF!</v>
      </c>
      <c r="BD173" s="14" t="e">
        <f t="shared" si="38"/>
        <v>#REF!</v>
      </c>
      <c r="BE173" s="14" t="e">
        <f t="shared" si="39"/>
        <v>#REF!</v>
      </c>
      <c r="BF173" s="14" t="e">
        <f>IF(BE173-#REF!=0,"DOĞRU","YANLIŞ")</f>
        <v>#REF!</v>
      </c>
      <c r="BG173" s="14" t="e">
        <f>#REF!-BE173</f>
        <v>#REF!</v>
      </c>
      <c r="BH173" s="14">
        <v>0</v>
      </c>
      <c r="BJ173" s="14">
        <v>0</v>
      </c>
      <c r="BL173" s="14">
        <v>4</v>
      </c>
      <c r="BN173" s="5" t="e">
        <f>#REF!*14</f>
        <v>#REF!</v>
      </c>
      <c r="BO173" s="6"/>
      <c r="BP173" s="7"/>
      <c r="BQ173" s="8"/>
      <c r="BR173" s="8"/>
      <c r="BS173" s="8"/>
      <c r="BT173" s="8"/>
      <c r="BU173" s="8"/>
      <c r="BV173" s="9"/>
      <c r="BW173" s="10"/>
      <c r="BX173" s="11"/>
      <c r="CE173" s="8"/>
      <c r="CF173" s="17"/>
      <c r="CG173" s="17"/>
      <c r="CH173" s="17"/>
      <c r="CI173" s="17"/>
    </row>
    <row r="174" spans="1:87" hidden="1" x14ac:dyDescent="0.25">
      <c r="A174" s="14" t="s">
        <v>103</v>
      </c>
      <c r="B174" s="14" t="s">
        <v>104</v>
      </c>
      <c r="C174" s="14" t="s">
        <v>104</v>
      </c>
      <c r="D174" s="15" t="s">
        <v>84</v>
      </c>
      <c r="E174" s="15">
        <v>1</v>
      </c>
      <c r="F174" s="15" t="e">
        <f>IF(BB174="S",
IF(#REF!+BJ174=2012,
IF(#REF!=1,"12-13/1",
IF(#REF!=2,"12-13/2",
IF(#REF!=3,"13-14/1",
IF(#REF!=4,"13-14/2","Hata1")))),
IF(#REF!+BJ174=2013,
IF(#REF!=1,"13-14/1",
IF(#REF!=2,"13-14/2",
IF(#REF!=3,"14-15/1",
IF(#REF!=4,"14-15/2","Hata2")))),
IF(#REF!+BJ174=2014,
IF(#REF!=1,"14-15/1",
IF(#REF!=2,"14-15/2",
IF(#REF!=3,"15-16/1",
IF(#REF!=4,"15-16/2","Hata3")))),
IF(#REF!+BJ174=2015,
IF(#REF!=1,"15-16/1",
IF(#REF!=2,"15-16/2",
IF(#REF!=3,"16-17/1",
IF(#REF!=4,"16-17/2","Hata4")))),
IF(#REF!+BJ174=2016,
IF(#REF!=1,"16-17/1",
IF(#REF!=2,"16-17/2",
IF(#REF!=3,"17-18/1",
IF(#REF!=4,"17-18/2","Hata5")))),
IF(#REF!+BJ174=2017,
IF(#REF!=1,"17-18/1",
IF(#REF!=2,"17-18/2",
IF(#REF!=3,"18-19/1",
IF(#REF!=4,"18-19/2","Hata6")))),
IF(#REF!+BJ174=2018,
IF(#REF!=1,"18-19/1",
IF(#REF!=2,"18-19/2",
IF(#REF!=3,"19-20/1",
IF(#REF!=4,"19-20/2","Hata7")))),
IF(#REF!+BJ174=2019,
IF(#REF!=1,"19-20/1",
IF(#REF!=2,"19-20/2",
IF(#REF!=3,"20-21/1",
IF(#REF!=4,"20-21/2","Hata8")))),
IF(#REF!+BJ174=2020,
IF(#REF!=1,"20-21/1",
IF(#REF!=2,"20-21/2",
IF(#REF!=3,"21-22/1",
IF(#REF!=4,"21-22/2","Hata9")))),
IF(#REF!+BJ174=2021,
IF(#REF!=1,"21-22/1",
IF(#REF!=2,"21-22/2",
IF(#REF!=3,"22-23/1",
IF(#REF!=4,"22-23/2","Hata10")))),
IF(#REF!+BJ174=2022,
IF(#REF!=1,"22-23/1",
IF(#REF!=2,"22-23/2",
IF(#REF!=3,"23-24/1",
IF(#REF!=4,"23-24/2","Hata11")))),
IF(#REF!+BJ174=2023,
IF(#REF!=1,"23-24/1",
IF(#REF!=2,"23-24/2",
IF(#REF!=3,"24-25/1",
IF(#REF!=4,"24-25/2","Hata12")))),
)))))))))))),
IF(BB174="T",
IF(#REF!+BJ174=2012,
IF(#REF!=1,"12-13/1",
IF(#REF!=2,"12-13/2",
IF(#REF!=3,"12-13/3",
IF(#REF!=4,"13-14/1",
IF(#REF!=5,"13-14/2",
IF(#REF!=6,"13-14/3","Hata1")))))),
IF(#REF!+BJ174=2013,
IF(#REF!=1,"13-14/1",
IF(#REF!=2,"13-14/2",
IF(#REF!=3,"13-14/3",
IF(#REF!=4,"14-15/1",
IF(#REF!=5,"14-15/2",
IF(#REF!=6,"14-15/3","Hata2")))))),
IF(#REF!+BJ174=2014,
IF(#REF!=1,"14-15/1",
IF(#REF!=2,"14-15/2",
IF(#REF!=3,"14-15/3",
IF(#REF!=4,"15-16/1",
IF(#REF!=5,"15-16/2",
IF(#REF!=6,"15-16/3","Hata3")))))),
IF(AND(#REF!+#REF!&gt;2014,#REF!+#REF!&lt;2015,BJ174=1),
IF(#REF!=0.1,"14-15/0.1",
IF(#REF!=0.2,"14-15/0.2",
IF(#REF!=0.3,"14-15/0.3","Hata4"))),
IF(#REF!+BJ174=2015,
IF(#REF!=1,"15-16/1",
IF(#REF!=2,"15-16/2",
IF(#REF!=3,"15-16/3",
IF(#REF!=4,"16-17/1",
IF(#REF!=5,"16-17/2",
IF(#REF!=6,"16-17/3","Hata5")))))),
IF(#REF!+BJ174=2016,
IF(#REF!=1,"16-17/1",
IF(#REF!=2,"16-17/2",
IF(#REF!=3,"16-17/3",
IF(#REF!=4,"17-18/1",
IF(#REF!=5,"17-18/2",
IF(#REF!=6,"17-18/3","Hata6")))))),
IF(#REF!+BJ174=2017,
IF(#REF!=1,"17-18/1",
IF(#REF!=2,"17-18/2",
IF(#REF!=3,"17-18/3",
IF(#REF!=4,"18-19/1",
IF(#REF!=5,"18-19/2",
IF(#REF!=6,"18-19/3","Hata7")))))),
IF(#REF!+BJ174=2018,
IF(#REF!=1,"18-19/1",
IF(#REF!=2,"18-19/2",
IF(#REF!=3,"18-19/3",
IF(#REF!=4,"19-20/1",
IF(#REF!=5," 19-20/2",
IF(#REF!=6,"19-20/3","Hata8")))))),
IF(#REF!+BJ174=2019,
IF(#REF!=1,"19-20/1",
IF(#REF!=2,"19-20/2",
IF(#REF!=3,"19-20/3",
IF(#REF!=4,"20-21/1",
IF(#REF!=5,"20-21/2",
IF(#REF!=6,"20-21/3","Hata9")))))),
IF(#REF!+BJ174=2020,
IF(#REF!=1,"20-21/1",
IF(#REF!=2,"20-21/2",
IF(#REF!=3,"20-21/3",
IF(#REF!=4,"21-22/1",
IF(#REF!=5,"21-22/2",
IF(#REF!=6,"21-22/3","Hata10")))))),
IF(#REF!+BJ174=2021,
IF(#REF!=1,"21-22/1",
IF(#REF!=2,"21-22/2",
IF(#REF!=3,"21-22/3",
IF(#REF!=4,"22-23/1",
IF(#REF!=5,"22-23/2",
IF(#REF!=6,"22-23/3","Hata11")))))),
IF(#REF!+BJ174=2022,
IF(#REF!=1,"22-23/1",
IF(#REF!=2,"22-23/2",
IF(#REF!=3,"22-23/3",
IF(#REF!=4,"23-24/1",
IF(#REF!=5,"23-24/2",
IF(#REF!=6,"23-24/3","Hata12")))))),
IF(#REF!+BJ174=2023,
IF(#REF!=1,"23-24/1",
IF(#REF!=2,"23-24/2",
IF(#REF!=3,"23-24/3",
IF(#REF!=4,"24-25/1",
IF(#REF!=5,"24-25/2",
IF(#REF!=6,"24-25/3","Hata13")))))),
))))))))))))))
)</f>
        <v>#REF!</v>
      </c>
      <c r="G174" s="15">
        <v>0</v>
      </c>
      <c r="H174" s="14" t="s">
        <v>310</v>
      </c>
      <c r="I174" s="14">
        <v>1310286</v>
      </c>
      <c r="J174" s="14" t="s">
        <v>116</v>
      </c>
      <c r="Q174" s="14" t="s">
        <v>105</v>
      </c>
      <c r="R174" s="14" t="s">
        <v>105</v>
      </c>
      <c r="S174" s="16">
        <v>7</v>
      </c>
      <c r="T174" s="14">
        <f>VLOOKUP($S174,[1]sistem!$I$3:$L$10,2,FALSE)</f>
        <v>0</v>
      </c>
      <c r="U174" s="14">
        <f>VLOOKUP($S174,[1]sistem!$I$3:$L$10,3,FALSE)</f>
        <v>1</v>
      </c>
      <c r="V174" s="14">
        <f>VLOOKUP($S174,[1]sistem!$I$3:$L$10,4,FALSE)</f>
        <v>1</v>
      </c>
      <c r="W174" s="14" t="e">
        <f>VLOOKUP($BB174,[1]sistem!$I$13:$L$14,2,FALSE)*#REF!</f>
        <v>#REF!</v>
      </c>
      <c r="X174" s="14" t="e">
        <f>VLOOKUP($BB174,[1]sistem!$I$13:$L$14,3,FALSE)*#REF!</f>
        <v>#REF!</v>
      </c>
      <c r="Y174" s="14" t="e">
        <f>VLOOKUP($BB174,[1]sistem!$I$13:$L$14,4,FALSE)*#REF!</f>
        <v>#REF!</v>
      </c>
      <c r="Z174" s="14" t="e">
        <f t="shared" si="28"/>
        <v>#REF!</v>
      </c>
      <c r="AA174" s="14" t="e">
        <f t="shared" si="28"/>
        <v>#REF!</v>
      </c>
      <c r="AB174" s="14" t="e">
        <f t="shared" si="28"/>
        <v>#REF!</v>
      </c>
      <c r="AC174" s="14" t="e">
        <f t="shared" si="29"/>
        <v>#REF!</v>
      </c>
      <c r="AD174" s="14">
        <f>VLOOKUP(BB174,[1]sistem!$I$18:$J$19,2,FALSE)</f>
        <v>14</v>
      </c>
      <c r="AE174" s="14">
        <v>0.25</v>
      </c>
      <c r="AF174" s="14">
        <f>VLOOKUP($S174,[1]sistem!$I$3:$M$10,5,FALSE)</f>
        <v>1</v>
      </c>
      <c r="AG174" s="14">
        <v>4</v>
      </c>
      <c r="AI174" s="14">
        <f>AG174*AM174</f>
        <v>56</v>
      </c>
      <c r="AJ174" s="14">
        <f>VLOOKUP($S174,[1]sistem!$I$3:$N$10,6,FALSE)</f>
        <v>2</v>
      </c>
      <c r="AK174" s="14">
        <v>2</v>
      </c>
      <c r="AL174" s="14">
        <f t="shared" si="30"/>
        <v>4</v>
      </c>
      <c r="AM174" s="14">
        <f>VLOOKUP($BB174,[1]sistem!$I$18:$K$19,3,FALSE)</f>
        <v>14</v>
      </c>
      <c r="AN174" s="14" t="e">
        <f>AM174*#REF!</f>
        <v>#REF!</v>
      </c>
      <c r="AO174" s="14" t="e">
        <f t="shared" si="31"/>
        <v>#REF!</v>
      </c>
      <c r="AP174" s="14">
        <f>IF(AP186="s",25,25)</f>
        <v>25</v>
      </c>
      <c r="AQ174" s="14" t="e">
        <f t="shared" si="32"/>
        <v>#REF!</v>
      </c>
      <c r="AR174" s="14" t="e">
        <f>ROUND(AQ174-#REF!,0)</f>
        <v>#REF!</v>
      </c>
      <c r="AS174" s="14">
        <f>IF(BB174="s",IF(S174=0,0,
IF(S174=1,#REF!*4*4,
IF(S174=2,0,
IF(S174=3,#REF!*4*2,
IF(S174=4,0,
IF(S174=5,0,
IF(S174=6,0,
IF(S174=7,0)))))))),
IF(BB174="t",
IF(S174=0,0,
IF(S174=1,#REF!*4*4*0.8,
IF(S174=2,0,
IF(S174=3,#REF!*4*2*0.8,
IF(S174=4,0,
IF(S174=5,0,
IF(S174=6,0,
IF(S174=7,0))))))))))</f>
        <v>0</v>
      </c>
      <c r="AT174" s="14" t="e">
        <f>IF(BB174="s",
IF(S174=0,0,
IF(S174=1,0,
IF(S174=2,#REF!*4*2,
IF(S174=3,#REF!*4,
IF(S174=4,#REF!*4,
IF(S174=5,0,
IF(S174=6,0,
IF(S174=7,#REF!*4)))))))),
IF(BB174="t",
IF(S174=0,0,
IF(S174=1,0,
IF(S174=2,#REF!*4*2*0.8,
IF(S174=3,#REF!*4*0.8,
IF(S174=4,#REF!*4*0.8,
IF(S174=5,0,
IF(S174=6,0,
IF(S174=7,#REF!*4))))))))))</f>
        <v>#REF!</v>
      </c>
      <c r="AU174" s="14" t="e">
        <f>IF(BB174="s",
IF(S174=0,0,
IF(S174=1,#REF!*2,
IF(S174=2,#REF!*2,
IF(S174=3,#REF!*2,
IF(S174=4,#REF!*2,
IF(S174=5,#REF!*2,
IF(S174=6,#REF!*2,
IF(S174=7,#REF!*2)))))))),
IF(BB174="t",
IF(S174=0,#REF!*2*0.8,
IF(S174=1,#REF!*2*0.8,
IF(S174=2,#REF!*2*0.8,
IF(S174=3,#REF!*2*0.8,
IF(S174=4,#REF!*2*0.8,
IF(S174=5,#REF!*2*0.8,
IF(S174=6,#REF!*1*0.8,
IF(S174=7,#REF!*2))))))))))</f>
        <v>#REF!</v>
      </c>
      <c r="AV174" s="14" t="e">
        <f t="shared" si="33"/>
        <v>#REF!</v>
      </c>
      <c r="AW174" s="14" t="e">
        <f>IF(BB174="s",
IF(S174=0,0,
IF(S174=1,(14-2)*(#REF!+#REF!)/4*4,
IF(S174=2,(14-2)*(#REF!+#REF!)/4*2,
IF(S174=3,(14-2)*(#REF!+#REF!)/4*3,
IF(S174=4,(14-2)*(#REF!+#REF!)/4,
IF(S174=5,(14-2)*#REF!/4,
IF(S174=6,0,
IF(S174=7,(14)*#REF!)))))))),
IF(BB174="t",
IF(S174=0,0,
IF(S174=1,(11-2)*(#REF!+#REF!)/4*4,
IF(S174=2,(11-2)*(#REF!+#REF!)/4*2,
IF(S174=3,(11-2)*(#REF!+#REF!)/4*3,
IF(S174=4,(11-2)*(#REF!+#REF!)/4,
IF(S174=5,(11-2)*#REF!/4,
IF(S174=6,0,
IF(S174=7,(11)*#REF!))))))))))</f>
        <v>#REF!</v>
      </c>
      <c r="AX174" s="14" t="e">
        <f t="shared" si="34"/>
        <v>#REF!</v>
      </c>
      <c r="AY174" s="14">
        <f t="shared" si="35"/>
        <v>8</v>
      </c>
      <c r="AZ174" s="14">
        <f t="shared" si="36"/>
        <v>4</v>
      </c>
      <c r="BA174" s="14" t="e">
        <f t="shared" si="37"/>
        <v>#REF!</v>
      </c>
      <c r="BB174" s="14" t="s">
        <v>87</v>
      </c>
      <c r="BC174" s="14" t="e">
        <f>IF(BI174="A",0,IF(BB174="s",14*#REF!,IF(BB174="T",11*#REF!,"HATA")))</f>
        <v>#REF!</v>
      </c>
      <c r="BD174" s="14" t="e">
        <f t="shared" si="38"/>
        <v>#REF!</v>
      </c>
      <c r="BE174" s="14" t="e">
        <f t="shared" si="39"/>
        <v>#REF!</v>
      </c>
      <c r="BF174" s="14" t="e">
        <f>IF(BE174-#REF!=0,"DOĞRU","YANLIŞ")</f>
        <v>#REF!</v>
      </c>
      <c r="BG174" s="14" t="e">
        <f>#REF!-BE174</f>
        <v>#REF!</v>
      </c>
      <c r="BH174" s="14">
        <v>1</v>
      </c>
      <c r="BJ174" s="14">
        <v>0</v>
      </c>
      <c r="BL174" s="14">
        <v>7</v>
      </c>
      <c r="BN174" s="5" t="e">
        <f>#REF!*14</f>
        <v>#REF!</v>
      </c>
      <c r="BO174" s="6"/>
      <c r="BP174" s="7"/>
      <c r="BQ174" s="8"/>
      <c r="BR174" s="8"/>
      <c r="BS174" s="8"/>
      <c r="BT174" s="8"/>
      <c r="BU174" s="8"/>
      <c r="BV174" s="9"/>
      <c r="BW174" s="10"/>
      <c r="BX174" s="11"/>
      <c r="CE174" s="8"/>
      <c r="CF174" s="17"/>
      <c r="CG174" s="17"/>
      <c r="CH174" s="17"/>
      <c r="CI174" s="17"/>
    </row>
    <row r="175" spans="1:87" hidden="1" x14ac:dyDescent="0.25">
      <c r="A175" s="14" t="s">
        <v>166</v>
      </c>
      <c r="B175" s="14" t="s">
        <v>167</v>
      </c>
      <c r="C175" s="14" t="s">
        <v>167</v>
      </c>
      <c r="D175" s="15" t="s">
        <v>84</v>
      </c>
      <c r="E175" s="15">
        <v>1</v>
      </c>
      <c r="F175" s="15" t="e">
        <f>IF(BB175="S",
IF(#REF!+BJ175=2012,
IF(#REF!=1,"12-13/1",
IF(#REF!=2,"12-13/2",
IF(#REF!=3,"13-14/1",
IF(#REF!=4,"13-14/2","Hata1")))),
IF(#REF!+BJ175=2013,
IF(#REF!=1,"13-14/1",
IF(#REF!=2,"13-14/2",
IF(#REF!=3,"14-15/1",
IF(#REF!=4,"14-15/2","Hata2")))),
IF(#REF!+BJ175=2014,
IF(#REF!=1,"14-15/1",
IF(#REF!=2,"14-15/2",
IF(#REF!=3,"15-16/1",
IF(#REF!=4,"15-16/2","Hata3")))),
IF(#REF!+BJ175=2015,
IF(#REF!=1,"15-16/1",
IF(#REF!=2,"15-16/2",
IF(#REF!=3,"16-17/1",
IF(#REF!=4,"16-17/2","Hata4")))),
IF(#REF!+BJ175=2016,
IF(#REF!=1,"16-17/1",
IF(#REF!=2,"16-17/2",
IF(#REF!=3,"17-18/1",
IF(#REF!=4,"17-18/2","Hata5")))),
IF(#REF!+BJ175=2017,
IF(#REF!=1,"17-18/1",
IF(#REF!=2,"17-18/2",
IF(#REF!=3,"18-19/1",
IF(#REF!=4,"18-19/2","Hata6")))),
IF(#REF!+BJ175=2018,
IF(#REF!=1,"18-19/1",
IF(#REF!=2,"18-19/2",
IF(#REF!=3,"19-20/1",
IF(#REF!=4,"19-20/2","Hata7")))),
IF(#REF!+BJ175=2019,
IF(#REF!=1,"19-20/1",
IF(#REF!=2,"19-20/2",
IF(#REF!=3,"20-21/1",
IF(#REF!=4,"20-21/2","Hata8")))),
IF(#REF!+BJ175=2020,
IF(#REF!=1,"20-21/1",
IF(#REF!=2,"20-21/2",
IF(#REF!=3,"21-22/1",
IF(#REF!=4,"21-22/2","Hata9")))),
IF(#REF!+BJ175=2021,
IF(#REF!=1,"21-22/1",
IF(#REF!=2,"21-22/2",
IF(#REF!=3,"22-23/1",
IF(#REF!=4,"22-23/2","Hata10")))),
IF(#REF!+BJ175=2022,
IF(#REF!=1,"22-23/1",
IF(#REF!=2,"22-23/2",
IF(#REF!=3,"23-24/1",
IF(#REF!=4,"23-24/2","Hata11")))),
IF(#REF!+BJ175=2023,
IF(#REF!=1,"23-24/1",
IF(#REF!=2,"23-24/2",
IF(#REF!=3,"24-25/1",
IF(#REF!=4,"24-25/2","Hata12")))),
)))))))))))),
IF(BB175="T",
IF(#REF!+BJ175=2012,
IF(#REF!=1,"12-13/1",
IF(#REF!=2,"12-13/2",
IF(#REF!=3,"12-13/3",
IF(#REF!=4,"13-14/1",
IF(#REF!=5,"13-14/2",
IF(#REF!=6,"13-14/3","Hata1")))))),
IF(#REF!+BJ175=2013,
IF(#REF!=1,"13-14/1",
IF(#REF!=2,"13-14/2",
IF(#REF!=3,"13-14/3",
IF(#REF!=4,"14-15/1",
IF(#REF!=5,"14-15/2",
IF(#REF!=6,"14-15/3","Hata2")))))),
IF(#REF!+BJ175=2014,
IF(#REF!=1,"14-15/1",
IF(#REF!=2,"14-15/2",
IF(#REF!=3,"14-15/3",
IF(#REF!=4,"15-16/1",
IF(#REF!=5,"15-16/2",
IF(#REF!=6,"15-16/3","Hata3")))))),
IF(AND(#REF!+#REF!&gt;2014,#REF!+#REF!&lt;2015,BJ175=1),
IF(#REF!=0.1,"14-15/0.1",
IF(#REF!=0.2,"14-15/0.2",
IF(#REF!=0.3,"14-15/0.3","Hata4"))),
IF(#REF!+BJ175=2015,
IF(#REF!=1,"15-16/1",
IF(#REF!=2,"15-16/2",
IF(#REF!=3,"15-16/3",
IF(#REF!=4,"16-17/1",
IF(#REF!=5,"16-17/2",
IF(#REF!=6,"16-17/3","Hata5")))))),
IF(#REF!+BJ175=2016,
IF(#REF!=1,"16-17/1",
IF(#REF!=2,"16-17/2",
IF(#REF!=3,"16-17/3",
IF(#REF!=4,"17-18/1",
IF(#REF!=5,"17-18/2",
IF(#REF!=6,"17-18/3","Hata6")))))),
IF(#REF!+BJ175=2017,
IF(#REF!=1,"17-18/1",
IF(#REF!=2,"17-18/2",
IF(#REF!=3,"17-18/3",
IF(#REF!=4,"18-19/1",
IF(#REF!=5,"18-19/2",
IF(#REF!=6,"18-19/3","Hata7")))))),
IF(#REF!+BJ175=2018,
IF(#REF!=1,"18-19/1",
IF(#REF!=2,"18-19/2",
IF(#REF!=3,"18-19/3",
IF(#REF!=4,"19-20/1",
IF(#REF!=5," 19-20/2",
IF(#REF!=6,"19-20/3","Hata8")))))),
IF(#REF!+BJ175=2019,
IF(#REF!=1,"19-20/1",
IF(#REF!=2,"19-20/2",
IF(#REF!=3,"19-20/3",
IF(#REF!=4,"20-21/1",
IF(#REF!=5,"20-21/2",
IF(#REF!=6,"20-21/3","Hata9")))))),
IF(#REF!+BJ175=2020,
IF(#REF!=1,"20-21/1",
IF(#REF!=2,"20-21/2",
IF(#REF!=3,"20-21/3",
IF(#REF!=4,"21-22/1",
IF(#REF!=5,"21-22/2",
IF(#REF!=6,"21-22/3","Hata10")))))),
IF(#REF!+BJ175=2021,
IF(#REF!=1,"21-22/1",
IF(#REF!=2,"21-22/2",
IF(#REF!=3,"21-22/3",
IF(#REF!=4,"22-23/1",
IF(#REF!=5,"22-23/2",
IF(#REF!=6,"22-23/3","Hata11")))))),
IF(#REF!+BJ175=2022,
IF(#REF!=1,"22-23/1",
IF(#REF!=2,"22-23/2",
IF(#REF!=3,"22-23/3",
IF(#REF!=4,"23-24/1",
IF(#REF!=5,"23-24/2",
IF(#REF!=6,"23-24/3","Hata12")))))),
IF(#REF!+BJ175=2023,
IF(#REF!=1,"23-24/1",
IF(#REF!=2,"23-24/2",
IF(#REF!=3,"23-24/3",
IF(#REF!=4,"24-25/1",
IF(#REF!=5,"24-25/2",
IF(#REF!=6,"24-25/3","Hata13")))))),
))))))))))))))
)</f>
        <v>#REF!</v>
      </c>
      <c r="G175" s="15"/>
      <c r="H175" s="14" t="s">
        <v>310</v>
      </c>
      <c r="I175" s="14">
        <v>1310286</v>
      </c>
      <c r="J175" s="14" t="s">
        <v>116</v>
      </c>
      <c r="S175" s="16">
        <v>4</v>
      </c>
      <c r="T175" s="14">
        <f>VLOOKUP($S175,[1]sistem!$I$3:$L$10,2,FALSE)</f>
        <v>0</v>
      </c>
      <c r="U175" s="14">
        <f>VLOOKUP($S175,[1]sistem!$I$3:$L$10,3,FALSE)</f>
        <v>1</v>
      </c>
      <c r="V175" s="14">
        <f>VLOOKUP($S175,[1]sistem!$I$3:$L$10,4,FALSE)</f>
        <v>1</v>
      </c>
      <c r="W175" s="14" t="e">
        <f>VLOOKUP($BB175,[1]sistem!$I$13:$L$14,2,FALSE)*#REF!</f>
        <v>#REF!</v>
      </c>
      <c r="X175" s="14" t="e">
        <f>VLOOKUP($BB175,[1]sistem!$I$13:$L$14,3,FALSE)*#REF!</f>
        <v>#REF!</v>
      </c>
      <c r="Y175" s="14" t="e">
        <f>VLOOKUP($BB175,[1]sistem!$I$13:$L$14,4,FALSE)*#REF!</f>
        <v>#REF!</v>
      </c>
      <c r="Z175" s="14" t="e">
        <f t="shared" si="28"/>
        <v>#REF!</v>
      </c>
      <c r="AA175" s="14" t="e">
        <f t="shared" si="28"/>
        <v>#REF!</v>
      </c>
      <c r="AB175" s="14" t="e">
        <f t="shared" si="28"/>
        <v>#REF!</v>
      </c>
      <c r="AC175" s="14" t="e">
        <f t="shared" si="29"/>
        <v>#REF!</v>
      </c>
      <c r="AD175" s="14">
        <f>VLOOKUP(BB175,[1]sistem!$I$18:$J$19,2,FALSE)</f>
        <v>14</v>
      </c>
      <c r="AE175" s="14">
        <v>0.25</v>
      </c>
      <c r="AF175" s="14">
        <f>VLOOKUP($S175,[1]sistem!$I$3:$M$10,5,FALSE)</f>
        <v>1</v>
      </c>
      <c r="AG175" s="14">
        <v>4</v>
      </c>
      <c r="AI175" s="14">
        <f>AG175*AM175</f>
        <v>56</v>
      </c>
      <c r="AJ175" s="14">
        <f>VLOOKUP($S175,[1]sistem!$I$3:$N$10,6,FALSE)</f>
        <v>2</v>
      </c>
      <c r="AK175" s="14">
        <v>2</v>
      </c>
      <c r="AL175" s="14">
        <f t="shared" si="30"/>
        <v>4</v>
      </c>
      <c r="AM175" s="14">
        <f>VLOOKUP($BB175,[1]sistem!$I$18:$K$19,3,FALSE)</f>
        <v>14</v>
      </c>
      <c r="AN175" s="14" t="e">
        <f>AM175*#REF!</f>
        <v>#REF!</v>
      </c>
      <c r="AO175" s="14" t="e">
        <f t="shared" si="31"/>
        <v>#REF!</v>
      </c>
      <c r="AP175" s="14">
        <f>IF(AP187="s",25,25)</f>
        <v>25</v>
      </c>
      <c r="AQ175" s="14" t="e">
        <f t="shared" si="32"/>
        <v>#REF!</v>
      </c>
      <c r="AR175" s="14" t="e">
        <f>ROUND(AQ175-#REF!,0)</f>
        <v>#REF!</v>
      </c>
      <c r="AS175" s="14">
        <f>IF(BB175="s",IF(S175=0,0,
IF(S175=1,#REF!*4*4,
IF(S175=2,0,
IF(S175=3,#REF!*4*2,
IF(S175=4,0,
IF(S175=5,0,
IF(S175=6,0,
IF(S175=7,0)))))))),
IF(BB175="t",
IF(S175=0,0,
IF(S175=1,#REF!*4*4*0.8,
IF(S175=2,0,
IF(S175=3,#REF!*4*2*0.8,
IF(S175=4,0,
IF(S175=5,0,
IF(S175=6,0,
IF(S175=7,0))))))))))</f>
        <v>0</v>
      </c>
      <c r="AT175" s="14" t="e">
        <f>IF(BB175="s",
IF(S175=0,0,
IF(S175=1,0,
IF(S175=2,#REF!*4*2,
IF(S175=3,#REF!*4,
IF(S175=4,#REF!*4,
IF(S175=5,0,
IF(S175=6,0,
IF(S175=7,#REF!*4)))))))),
IF(BB175="t",
IF(S175=0,0,
IF(S175=1,0,
IF(S175=2,#REF!*4*2*0.8,
IF(S175=3,#REF!*4*0.8,
IF(S175=4,#REF!*4*0.8,
IF(S175=5,0,
IF(S175=6,0,
IF(S175=7,#REF!*4))))))))))</f>
        <v>#REF!</v>
      </c>
      <c r="AU175" s="14" t="e">
        <f>IF(BB175="s",
IF(S175=0,0,
IF(S175=1,#REF!*2,
IF(S175=2,#REF!*2,
IF(S175=3,#REF!*2,
IF(S175=4,#REF!*2,
IF(S175=5,#REF!*2,
IF(S175=6,#REF!*2,
IF(S175=7,#REF!*2)))))))),
IF(BB175="t",
IF(S175=0,#REF!*2*0.8,
IF(S175=1,#REF!*2*0.8,
IF(S175=2,#REF!*2*0.8,
IF(S175=3,#REF!*2*0.8,
IF(S175=4,#REF!*2*0.8,
IF(S175=5,#REF!*2*0.8,
IF(S175=6,#REF!*1*0.8,
IF(S175=7,#REF!*2))))))))))</f>
        <v>#REF!</v>
      </c>
      <c r="AV175" s="14" t="e">
        <f t="shared" si="33"/>
        <v>#REF!</v>
      </c>
      <c r="AW175" s="14" t="e">
        <f>IF(BB175="s",
IF(S175=0,0,
IF(S175=1,(14-2)*(#REF!+#REF!)/4*4,
IF(S175=2,(14-2)*(#REF!+#REF!)/4*2,
IF(S175=3,(14-2)*(#REF!+#REF!)/4*3,
IF(S175=4,(14-2)*(#REF!+#REF!)/4,
IF(S175=5,(14-2)*#REF!/4,
IF(S175=6,0,
IF(S175=7,(14)*#REF!)))))))),
IF(BB175="t",
IF(S175=0,0,
IF(S175=1,(11-2)*(#REF!+#REF!)/4*4,
IF(S175=2,(11-2)*(#REF!+#REF!)/4*2,
IF(S175=3,(11-2)*(#REF!+#REF!)/4*3,
IF(S175=4,(11-2)*(#REF!+#REF!)/4,
IF(S175=5,(11-2)*#REF!/4,
IF(S175=6,0,
IF(S175=7,(11)*#REF!))))))))))</f>
        <v>#REF!</v>
      </c>
      <c r="AX175" s="14" t="e">
        <f t="shared" si="34"/>
        <v>#REF!</v>
      </c>
      <c r="AY175" s="14">
        <f t="shared" si="35"/>
        <v>8</v>
      </c>
      <c r="AZ175" s="14">
        <f t="shared" si="36"/>
        <v>4</v>
      </c>
      <c r="BA175" s="14" t="e">
        <f t="shared" si="37"/>
        <v>#REF!</v>
      </c>
      <c r="BB175" s="14" t="s">
        <v>87</v>
      </c>
      <c r="BC175" s="14" t="e">
        <f>IF(BI175="A",0,IF(BB175="s",14*#REF!,IF(BB175="T",11*#REF!,"HATA")))</f>
        <v>#REF!</v>
      </c>
      <c r="BD175" s="14" t="e">
        <f t="shared" si="38"/>
        <v>#REF!</v>
      </c>
      <c r="BE175" s="14" t="e">
        <f t="shared" si="39"/>
        <v>#REF!</v>
      </c>
      <c r="BF175" s="14" t="e">
        <f>IF(BE175-#REF!=0,"DOĞRU","YANLIŞ")</f>
        <v>#REF!</v>
      </c>
      <c r="BG175" s="14" t="e">
        <f>#REF!-BE175</f>
        <v>#REF!</v>
      </c>
      <c r="BH175" s="14">
        <v>0</v>
      </c>
      <c r="BJ175" s="14">
        <v>0</v>
      </c>
      <c r="BL175" s="14">
        <v>4</v>
      </c>
      <c r="BN175" s="5" t="e">
        <f>#REF!*14</f>
        <v>#REF!</v>
      </c>
      <c r="BO175" s="6"/>
      <c r="BP175" s="7"/>
      <c r="BQ175" s="8"/>
      <c r="BR175" s="8"/>
      <c r="BS175" s="8"/>
      <c r="BT175" s="8"/>
      <c r="BU175" s="8"/>
      <c r="BV175" s="9"/>
      <c r="BW175" s="10"/>
      <c r="BX175" s="11"/>
      <c r="CE175" s="8"/>
      <c r="CF175" s="17"/>
      <c r="CG175" s="17"/>
      <c r="CH175" s="17"/>
      <c r="CI175" s="17"/>
    </row>
    <row r="176" spans="1:87" hidden="1" x14ac:dyDescent="0.25">
      <c r="A176" s="14" t="s">
        <v>323</v>
      </c>
      <c r="B176" s="14" t="s">
        <v>324</v>
      </c>
      <c r="C176" s="14" t="s">
        <v>324</v>
      </c>
      <c r="D176" s="15" t="s">
        <v>90</v>
      </c>
      <c r="E176" s="15" t="s">
        <v>90</v>
      </c>
      <c r="F176" s="15" t="e">
        <f>IF(BB176="S",
IF(#REF!+BJ176=2012,
IF(#REF!=1,"12-13/1",
IF(#REF!=2,"12-13/2",
IF(#REF!=3,"13-14/1",
IF(#REF!=4,"13-14/2","Hata1")))),
IF(#REF!+BJ176=2013,
IF(#REF!=1,"13-14/1",
IF(#REF!=2,"13-14/2",
IF(#REF!=3,"14-15/1",
IF(#REF!=4,"14-15/2","Hata2")))),
IF(#REF!+BJ176=2014,
IF(#REF!=1,"14-15/1",
IF(#REF!=2,"14-15/2",
IF(#REF!=3,"15-16/1",
IF(#REF!=4,"15-16/2","Hata3")))),
IF(#REF!+BJ176=2015,
IF(#REF!=1,"15-16/1",
IF(#REF!=2,"15-16/2",
IF(#REF!=3,"16-17/1",
IF(#REF!=4,"16-17/2","Hata4")))),
IF(#REF!+BJ176=2016,
IF(#REF!=1,"16-17/1",
IF(#REF!=2,"16-17/2",
IF(#REF!=3,"17-18/1",
IF(#REF!=4,"17-18/2","Hata5")))),
IF(#REF!+BJ176=2017,
IF(#REF!=1,"17-18/1",
IF(#REF!=2,"17-18/2",
IF(#REF!=3,"18-19/1",
IF(#REF!=4,"18-19/2","Hata6")))),
IF(#REF!+BJ176=2018,
IF(#REF!=1,"18-19/1",
IF(#REF!=2,"18-19/2",
IF(#REF!=3,"19-20/1",
IF(#REF!=4,"19-20/2","Hata7")))),
IF(#REF!+BJ176=2019,
IF(#REF!=1,"19-20/1",
IF(#REF!=2,"19-20/2",
IF(#REF!=3,"20-21/1",
IF(#REF!=4,"20-21/2","Hata8")))),
IF(#REF!+BJ176=2020,
IF(#REF!=1,"20-21/1",
IF(#REF!=2,"20-21/2",
IF(#REF!=3,"21-22/1",
IF(#REF!=4,"21-22/2","Hata9")))),
IF(#REF!+BJ176=2021,
IF(#REF!=1,"21-22/1",
IF(#REF!=2,"21-22/2",
IF(#REF!=3,"22-23/1",
IF(#REF!=4,"22-23/2","Hata10")))),
IF(#REF!+BJ176=2022,
IF(#REF!=1,"22-23/1",
IF(#REF!=2,"22-23/2",
IF(#REF!=3,"23-24/1",
IF(#REF!=4,"23-24/2","Hata11")))),
IF(#REF!+BJ176=2023,
IF(#REF!=1,"23-24/1",
IF(#REF!=2,"23-24/2",
IF(#REF!=3,"24-25/1",
IF(#REF!=4,"24-25/2","Hata12")))),
)))))))))))),
IF(BB176="T",
IF(#REF!+BJ176=2012,
IF(#REF!=1,"12-13/1",
IF(#REF!=2,"12-13/2",
IF(#REF!=3,"12-13/3",
IF(#REF!=4,"13-14/1",
IF(#REF!=5,"13-14/2",
IF(#REF!=6,"13-14/3","Hata1")))))),
IF(#REF!+BJ176=2013,
IF(#REF!=1,"13-14/1",
IF(#REF!=2,"13-14/2",
IF(#REF!=3,"13-14/3",
IF(#REF!=4,"14-15/1",
IF(#REF!=5,"14-15/2",
IF(#REF!=6,"14-15/3","Hata2")))))),
IF(#REF!+BJ176=2014,
IF(#REF!=1,"14-15/1",
IF(#REF!=2,"14-15/2",
IF(#REF!=3,"14-15/3",
IF(#REF!=4,"15-16/1",
IF(#REF!=5,"15-16/2",
IF(#REF!=6,"15-16/3","Hata3")))))),
IF(AND(#REF!+#REF!&gt;2014,#REF!+#REF!&lt;2015,BJ176=1),
IF(#REF!=0.1,"14-15/0.1",
IF(#REF!=0.2,"14-15/0.2",
IF(#REF!=0.3,"14-15/0.3","Hata4"))),
IF(#REF!+BJ176=2015,
IF(#REF!=1,"15-16/1",
IF(#REF!=2,"15-16/2",
IF(#REF!=3,"15-16/3",
IF(#REF!=4,"16-17/1",
IF(#REF!=5,"16-17/2",
IF(#REF!=6,"16-17/3","Hata5")))))),
IF(#REF!+BJ176=2016,
IF(#REF!=1,"16-17/1",
IF(#REF!=2,"16-17/2",
IF(#REF!=3,"16-17/3",
IF(#REF!=4,"17-18/1",
IF(#REF!=5,"17-18/2",
IF(#REF!=6,"17-18/3","Hata6")))))),
IF(#REF!+BJ176=2017,
IF(#REF!=1,"17-18/1",
IF(#REF!=2,"17-18/2",
IF(#REF!=3,"17-18/3",
IF(#REF!=4,"18-19/1",
IF(#REF!=5,"18-19/2",
IF(#REF!=6,"18-19/3","Hata7")))))),
IF(#REF!+BJ176=2018,
IF(#REF!=1,"18-19/1",
IF(#REF!=2,"18-19/2",
IF(#REF!=3,"18-19/3",
IF(#REF!=4,"19-20/1",
IF(#REF!=5," 19-20/2",
IF(#REF!=6,"19-20/3","Hata8")))))),
IF(#REF!+BJ176=2019,
IF(#REF!=1,"19-20/1",
IF(#REF!=2,"19-20/2",
IF(#REF!=3,"19-20/3",
IF(#REF!=4,"20-21/1",
IF(#REF!=5,"20-21/2",
IF(#REF!=6,"20-21/3","Hata9")))))),
IF(#REF!+BJ176=2020,
IF(#REF!=1,"20-21/1",
IF(#REF!=2,"20-21/2",
IF(#REF!=3,"20-21/3",
IF(#REF!=4,"21-22/1",
IF(#REF!=5,"21-22/2",
IF(#REF!=6,"21-22/3","Hata10")))))),
IF(#REF!+BJ176=2021,
IF(#REF!=1,"21-22/1",
IF(#REF!=2,"21-22/2",
IF(#REF!=3,"21-22/3",
IF(#REF!=4,"22-23/1",
IF(#REF!=5,"22-23/2",
IF(#REF!=6,"22-23/3","Hata11")))))),
IF(#REF!+BJ176=2022,
IF(#REF!=1,"22-23/1",
IF(#REF!=2,"22-23/2",
IF(#REF!=3,"22-23/3",
IF(#REF!=4,"23-24/1",
IF(#REF!=5,"23-24/2",
IF(#REF!=6,"23-24/3","Hata12")))))),
IF(#REF!+BJ176=2023,
IF(#REF!=1,"23-24/1",
IF(#REF!=2,"23-24/2",
IF(#REF!=3,"23-24/3",
IF(#REF!=4,"24-25/1",
IF(#REF!=5,"24-25/2",
IF(#REF!=6,"24-25/3","Hata13")))))),
))))))))))))))
)</f>
        <v>#REF!</v>
      </c>
      <c r="G176" s="15"/>
      <c r="H176" s="14" t="s">
        <v>310</v>
      </c>
      <c r="I176" s="14">
        <v>1310286</v>
      </c>
      <c r="J176" s="14" t="s">
        <v>116</v>
      </c>
      <c r="S176" s="16">
        <v>2</v>
      </c>
      <c r="T176" s="14">
        <f>VLOOKUP($S176,[1]sistem!$I$3:$L$10,2,FALSE)</f>
        <v>0</v>
      </c>
      <c r="U176" s="14">
        <f>VLOOKUP($S176,[1]sistem!$I$3:$L$10,3,FALSE)</f>
        <v>2</v>
      </c>
      <c r="V176" s="14">
        <f>VLOOKUP($S176,[1]sistem!$I$3:$L$10,4,FALSE)</f>
        <v>1</v>
      </c>
      <c r="W176" s="14" t="e">
        <f>VLOOKUP($BB176,[1]sistem!$I$13:$L$14,2,FALSE)*#REF!</f>
        <v>#REF!</v>
      </c>
      <c r="X176" s="14" t="e">
        <f>VLOOKUP($BB176,[1]sistem!$I$13:$L$14,3,FALSE)*#REF!</f>
        <v>#REF!</v>
      </c>
      <c r="Y176" s="14" t="e">
        <f>VLOOKUP($BB176,[1]sistem!$I$13:$L$14,4,FALSE)*#REF!</f>
        <v>#REF!</v>
      </c>
      <c r="Z176" s="14" t="e">
        <f t="shared" si="28"/>
        <v>#REF!</v>
      </c>
      <c r="AA176" s="14" t="e">
        <f t="shared" si="28"/>
        <v>#REF!</v>
      </c>
      <c r="AB176" s="14" t="e">
        <f t="shared" si="28"/>
        <v>#REF!</v>
      </c>
      <c r="AC176" s="14" t="e">
        <f t="shared" si="29"/>
        <v>#REF!</v>
      </c>
      <c r="AD176" s="14">
        <f>VLOOKUP(BB176,[1]sistem!$I$18:$J$19,2,FALSE)</f>
        <v>14</v>
      </c>
      <c r="AE176" s="14">
        <v>0.25</v>
      </c>
      <c r="AF176" s="14">
        <f>VLOOKUP($S176,[1]sistem!$I$3:$M$10,5,FALSE)</f>
        <v>2</v>
      </c>
      <c r="AG176" s="14">
        <v>5</v>
      </c>
      <c r="AI176" s="14">
        <f>AG176*AM176</f>
        <v>70</v>
      </c>
      <c r="AJ176" s="14">
        <f>VLOOKUP($S176,[1]sistem!$I$3:$N$10,6,FALSE)</f>
        <v>3</v>
      </c>
      <c r="AK176" s="14">
        <v>2</v>
      </c>
      <c r="AL176" s="14">
        <f t="shared" si="30"/>
        <v>6</v>
      </c>
      <c r="AM176" s="14">
        <f>VLOOKUP($BB176,[1]sistem!$I$18:$K$19,3,FALSE)</f>
        <v>14</v>
      </c>
      <c r="AN176" s="14" t="e">
        <f>AM176*#REF!</f>
        <v>#REF!</v>
      </c>
      <c r="AO176" s="14" t="e">
        <f t="shared" si="31"/>
        <v>#REF!</v>
      </c>
      <c r="AP176" s="14">
        <f>IF(AP188="s",25,25)</f>
        <v>25</v>
      </c>
      <c r="AQ176" s="14" t="e">
        <f t="shared" si="32"/>
        <v>#REF!</v>
      </c>
      <c r="AR176" s="14" t="e">
        <f>ROUND(AQ176-#REF!,0)</f>
        <v>#REF!</v>
      </c>
      <c r="AS176" s="14">
        <f>IF(BB176="s",IF(S176=0,0,
IF(S176=1,#REF!*4*4,
IF(S176=2,0,
IF(S176=3,#REF!*4*2,
IF(S176=4,0,
IF(S176=5,0,
IF(S176=6,0,
IF(S176=7,0)))))))),
IF(BB176="t",
IF(S176=0,0,
IF(S176=1,#REF!*4*4*0.8,
IF(S176=2,0,
IF(S176=3,#REF!*4*2*0.8,
IF(S176=4,0,
IF(S176=5,0,
IF(S176=6,0,
IF(S176=7,0))))))))))</f>
        <v>0</v>
      </c>
      <c r="AT176" s="14" t="e">
        <f>IF(BB176="s",
IF(S176=0,0,
IF(S176=1,0,
IF(S176=2,#REF!*4*2,
IF(S176=3,#REF!*4,
IF(S176=4,#REF!*4,
IF(S176=5,0,
IF(S176=6,0,
IF(S176=7,#REF!*4)))))))),
IF(BB176="t",
IF(S176=0,0,
IF(S176=1,0,
IF(S176=2,#REF!*4*2*0.8,
IF(S176=3,#REF!*4*0.8,
IF(S176=4,#REF!*4*0.8,
IF(S176=5,0,
IF(S176=6,0,
IF(S176=7,#REF!*4))))))))))</f>
        <v>#REF!</v>
      </c>
      <c r="AU176" s="14" t="e">
        <f>IF(BB176="s",
IF(S176=0,0,
IF(S176=1,#REF!*2,
IF(S176=2,#REF!*2,
IF(S176=3,#REF!*2,
IF(S176=4,#REF!*2,
IF(S176=5,#REF!*2,
IF(S176=6,#REF!*2,
IF(S176=7,#REF!*2)))))))),
IF(BB176="t",
IF(S176=0,#REF!*2*0.8,
IF(S176=1,#REF!*2*0.8,
IF(S176=2,#REF!*2*0.8,
IF(S176=3,#REF!*2*0.8,
IF(S176=4,#REF!*2*0.8,
IF(S176=5,#REF!*2*0.8,
IF(S176=6,#REF!*1*0.8,
IF(S176=7,#REF!*2))))))))))</f>
        <v>#REF!</v>
      </c>
      <c r="AV176" s="14" t="e">
        <f t="shared" si="33"/>
        <v>#REF!</v>
      </c>
      <c r="AW176" s="14" t="e">
        <f>IF(BB176="s",
IF(S176=0,0,
IF(S176=1,(14-2)*(#REF!+#REF!)/4*4,
IF(S176=2,(14-2)*(#REF!+#REF!)/4*2,
IF(S176=3,(14-2)*(#REF!+#REF!)/4*3,
IF(S176=4,(14-2)*(#REF!+#REF!)/4,
IF(S176=5,(14-2)*#REF!/4,
IF(S176=6,0,
IF(S176=7,(14)*#REF!)))))))),
IF(BB176="t",
IF(S176=0,0,
IF(S176=1,(11-2)*(#REF!+#REF!)/4*4,
IF(S176=2,(11-2)*(#REF!+#REF!)/4*2,
IF(S176=3,(11-2)*(#REF!+#REF!)/4*3,
IF(S176=4,(11-2)*(#REF!+#REF!)/4,
IF(S176=5,(11-2)*#REF!/4,
IF(S176=6,0,
IF(S176=7,(11)*#REF!))))))))))</f>
        <v>#REF!</v>
      </c>
      <c r="AX176" s="14" t="e">
        <f t="shared" si="34"/>
        <v>#REF!</v>
      </c>
      <c r="AY176" s="14">
        <f t="shared" si="35"/>
        <v>12</v>
      </c>
      <c r="AZ176" s="14">
        <f t="shared" si="36"/>
        <v>6</v>
      </c>
      <c r="BA176" s="14" t="e">
        <f t="shared" si="37"/>
        <v>#REF!</v>
      </c>
      <c r="BB176" s="14" t="s">
        <v>87</v>
      </c>
      <c r="BC176" s="14" t="e">
        <f>IF(BI176="A",0,IF(BB176="s",14*#REF!,IF(BB176="T",11*#REF!,"HATA")))</f>
        <v>#REF!</v>
      </c>
      <c r="BD176" s="14" t="e">
        <f t="shared" si="38"/>
        <v>#REF!</v>
      </c>
      <c r="BE176" s="14" t="e">
        <f t="shared" si="39"/>
        <v>#REF!</v>
      </c>
      <c r="BF176" s="14" t="e">
        <f>IF(BE176-#REF!=0,"DOĞRU","YANLIŞ")</f>
        <v>#REF!</v>
      </c>
      <c r="BG176" s="14" t="e">
        <f>#REF!-BE176</f>
        <v>#REF!</v>
      </c>
      <c r="BH176" s="14">
        <v>0</v>
      </c>
      <c r="BJ176" s="14">
        <v>0</v>
      </c>
      <c r="BL176" s="14">
        <v>2</v>
      </c>
      <c r="BN176" s="5" t="e">
        <f>#REF!*14</f>
        <v>#REF!</v>
      </c>
      <c r="BO176" s="6"/>
      <c r="BP176" s="7"/>
      <c r="BQ176" s="8"/>
      <c r="BR176" s="8"/>
      <c r="BS176" s="8"/>
      <c r="BT176" s="8"/>
      <c r="BU176" s="8"/>
      <c r="BV176" s="9"/>
      <c r="BW176" s="10"/>
      <c r="BX176" s="11"/>
      <c r="CE176" s="8"/>
      <c r="CF176" s="17"/>
      <c r="CG176" s="17"/>
      <c r="CH176" s="17"/>
      <c r="CI176" s="17"/>
    </row>
    <row r="177" spans="1:87" hidden="1" x14ac:dyDescent="0.25">
      <c r="A177" s="14" t="s">
        <v>325</v>
      </c>
      <c r="B177" s="14" t="s">
        <v>326</v>
      </c>
      <c r="C177" s="14" t="s">
        <v>326</v>
      </c>
      <c r="D177" s="15" t="s">
        <v>90</v>
      </c>
      <c r="E177" s="15" t="s">
        <v>90</v>
      </c>
      <c r="F177" s="15" t="e">
        <f>IF(BB177="S",
IF(#REF!+BJ177=2012,
IF(#REF!=1,"12-13/1",
IF(#REF!=2,"12-13/2",
IF(#REF!=3,"13-14/1",
IF(#REF!=4,"13-14/2","Hata1")))),
IF(#REF!+BJ177=2013,
IF(#REF!=1,"13-14/1",
IF(#REF!=2,"13-14/2",
IF(#REF!=3,"14-15/1",
IF(#REF!=4,"14-15/2","Hata2")))),
IF(#REF!+BJ177=2014,
IF(#REF!=1,"14-15/1",
IF(#REF!=2,"14-15/2",
IF(#REF!=3,"15-16/1",
IF(#REF!=4,"15-16/2","Hata3")))),
IF(#REF!+BJ177=2015,
IF(#REF!=1,"15-16/1",
IF(#REF!=2,"15-16/2",
IF(#REF!=3,"16-17/1",
IF(#REF!=4,"16-17/2","Hata4")))),
IF(#REF!+BJ177=2016,
IF(#REF!=1,"16-17/1",
IF(#REF!=2,"16-17/2",
IF(#REF!=3,"17-18/1",
IF(#REF!=4,"17-18/2","Hata5")))),
IF(#REF!+BJ177=2017,
IF(#REF!=1,"17-18/1",
IF(#REF!=2,"17-18/2",
IF(#REF!=3,"18-19/1",
IF(#REF!=4,"18-19/2","Hata6")))),
IF(#REF!+BJ177=2018,
IF(#REF!=1,"18-19/1",
IF(#REF!=2,"18-19/2",
IF(#REF!=3,"19-20/1",
IF(#REF!=4,"19-20/2","Hata7")))),
IF(#REF!+BJ177=2019,
IF(#REF!=1,"19-20/1",
IF(#REF!=2,"19-20/2",
IF(#REF!=3,"20-21/1",
IF(#REF!=4,"20-21/2","Hata8")))),
IF(#REF!+BJ177=2020,
IF(#REF!=1,"20-21/1",
IF(#REF!=2,"20-21/2",
IF(#REF!=3,"21-22/1",
IF(#REF!=4,"21-22/2","Hata9")))),
IF(#REF!+BJ177=2021,
IF(#REF!=1,"21-22/1",
IF(#REF!=2,"21-22/2",
IF(#REF!=3,"22-23/1",
IF(#REF!=4,"22-23/2","Hata10")))),
IF(#REF!+BJ177=2022,
IF(#REF!=1,"22-23/1",
IF(#REF!=2,"22-23/2",
IF(#REF!=3,"23-24/1",
IF(#REF!=4,"23-24/2","Hata11")))),
IF(#REF!+BJ177=2023,
IF(#REF!=1,"23-24/1",
IF(#REF!=2,"23-24/2",
IF(#REF!=3,"24-25/1",
IF(#REF!=4,"24-25/2","Hata12")))),
)))))))))))),
IF(BB177="T",
IF(#REF!+BJ177=2012,
IF(#REF!=1,"12-13/1",
IF(#REF!=2,"12-13/2",
IF(#REF!=3,"12-13/3",
IF(#REF!=4,"13-14/1",
IF(#REF!=5,"13-14/2",
IF(#REF!=6,"13-14/3","Hata1")))))),
IF(#REF!+BJ177=2013,
IF(#REF!=1,"13-14/1",
IF(#REF!=2,"13-14/2",
IF(#REF!=3,"13-14/3",
IF(#REF!=4,"14-15/1",
IF(#REF!=5,"14-15/2",
IF(#REF!=6,"14-15/3","Hata2")))))),
IF(#REF!+BJ177=2014,
IF(#REF!=1,"14-15/1",
IF(#REF!=2,"14-15/2",
IF(#REF!=3,"14-15/3",
IF(#REF!=4,"15-16/1",
IF(#REF!=5,"15-16/2",
IF(#REF!=6,"15-16/3","Hata3")))))),
IF(AND(#REF!+#REF!&gt;2014,#REF!+#REF!&lt;2015,BJ177=1),
IF(#REF!=0.1,"14-15/0.1",
IF(#REF!=0.2,"14-15/0.2",
IF(#REF!=0.3,"14-15/0.3","Hata4"))),
IF(#REF!+BJ177=2015,
IF(#REF!=1,"15-16/1",
IF(#REF!=2,"15-16/2",
IF(#REF!=3,"15-16/3",
IF(#REF!=4,"16-17/1",
IF(#REF!=5,"16-17/2",
IF(#REF!=6,"16-17/3","Hata5")))))),
IF(#REF!+BJ177=2016,
IF(#REF!=1,"16-17/1",
IF(#REF!=2,"16-17/2",
IF(#REF!=3,"16-17/3",
IF(#REF!=4,"17-18/1",
IF(#REF!=5,"17-18/2",
IF(#REF!=6,"17-18/3","Hata6")))))),
IF(#REF!+BJ177=2017,
IF(#REF!=1,"17-18/1",
IF(#REF!=2,"17-18/2",
IF(#REF!=3,"17-18/3",
IF(#REF!=4,"18-19/1",
IF(#REF!=5,"18-19/2",
IF(#REF!=6,"18-19/3","Hata7")))))),
IF(#REF!+BJ177=2018,
IF(#REF!=1,"18-19/1",
IF(#REF!=2,"18-19/2",
IF(#REF!=3,"18-19/3",
IF(#REF!=4,"19-20/1",
IF(#REF!=5," 19-20/2",
IF(#REF!=6,"19-20/3","Hata8")))))),
IF(#REF!+BJ177=2019,
IF(#REF!=1,"19-20/1",
IF(#REF!=2,"19-20/2",
IF(#REF!=3,"19-20/3",
IF(#REF!=4,"20-21/1",
IF(#REF!=5,"20-21/2",
IF(#REF!=6,"20-21/3","Hata9")))))),
IF(#REF!+BJ177=2020,
IF(#REF!=1,"20-21/1",
IF(#REF!=2,"20-21/2",
IF(#REF!=3,"20-21/3",
IF(#REF!=4,"21-22/1",
IF(#REF!=5,"21-22/2",
IF(#REF!=6,"21-22/3","Hata10")))))),
IF(#REF!+BJ177=2021,
IF(#REF!=1,"21-22/1",
IF(#REF!=2,"21-22/2",
IF(#REF!=3,"21-22/3",
IF(#REF!=4,"22-23/1",
IF(#REF!=5,"22-23/2",
IF(#REF!=6,"22-23/3","Hata11")))))),
IF(#REF!+BJ177=2022,
IF(#REF!=1,"22-23/1",
IF(#REF!=2,"22-23/2",
IF(#REF!=3,"22-23/3",
IF(#REF!=4,"23-24/1",
IF(#REF!=5,"23-24/2",
IF(#REF!=6,"23-24/3","Hata12")))))),
IF(#REF!+BJ177=2023,
IF(#REF!=1,"23-24/1",
IF(#REF!=2,"23-24/2",
IF(#REF!=3,"23-24/3",
IF(#REF!=4,"24-25/1",
IF(#REF!=5,"24-25/2",
IF(#REF!=6,"24-25/3","Hata13")))))),
))))))))))))))
)</f>
        <v>#REF!</v>
      </c>
      <c r="G177" s="15"/>
      <c r="H177" s="14" t="s">
        <v>310</v>
      </c>
      <c r="I177" s="14">
        <v>1310286</v>
      </c>
      <c r="J177" s="14" t="s">
        <v>116</v>
      </c>
      <c r="S177" s="16">
        <v>0</v>
      </c>
      <c r="T177" s="14">
        <f>VLOOKUP($S177,[1]sistem!$I$3:$L$10,2,FALSE)</f>
        <v>0</v>
      </c>
      <c r="U177" s="14">
        <f>VLOOKUP($S177,[1]sistem!$I$3:$L$10,3,FALSE)</f>
        <v>0</v>
      </c>
      <c r="V177" s="14">
        <f>VLOOKUP($S177,[1]sistem!$I$3:$L$10,4,FALSE)</f>
        <v>0</v>
      </c>
      <c r="W177" s="14" t="e">
        <f>VLOOKUP($BB177,[1]sistem!$I$13:$L$14,2,FALSE)*#REF!</f>
        <v>#REF!</v>
      </c>
      <c r="X177" s="14" t="e">
        <f>VLOOKUP($BB177,[1]sistem!$I$13:$L$14,3,FALSE)*#REF!</f>
        <v>#REF!</v>
      </c>
      <c r="Y177" s="14" t="e">
        <f>VLOOKUP($BB177,[1]sistem!$I$13:$L$14,4,FALSE)*#REF!</f>
        <v>#REF!</v>
      </c>
      <c r="Z177" s="14" t="e">
        <f t="shared" si="28"/>
        <v>#REF!</v>
      </c>
      <c r="AA177" s="14" t="e">
        <f t="shared" si="28"/>
        <v>#REF!</v>
      </c>
      <c r="AB177" s="14" t="e">
        <f t="shared" si="28"/>
        <v>#REF!</v>
      </c>
      <c r="AC177" s="14" t="e">
        <f t="shared" si="29"/>
        <v>#REF!</v>
      </c>
      <c r="AD177" s="14">
        <f>VLOOKUP(BB177,[1]sistem!$I$18:$J$19,2,FALSE)</f>
        <v>14</v>
      </c>
      <c r="AE177" s="14">
        <v>0.25</v>
      </c>
      <c r="AF177" s="14">
        <f>VLOOKUP($S177,[1]sistem!$I$3:$M$10,5,FALSE)</f>
        <v>0</v>
      </c>
      <c r="AI177" s="14" t="e">
        <f>(#REF!+#REF!)*AD177</f>
        <v>#REF!</v>
      </c>
      <c r="AJ177" s="14">
        <f>VLOOKUP($S177,[1]sistem!$I$3:$N$10,6,FALSE)</f>
        <v>0</v>
      </c>
      <c r="AK177" s="14">
        <v>2</v>
      </c>
      <c r="AL177" s="14">
        <f t="shared" si="30"/>
        <v>0</v>
      </c>
      <c r="AM177" s="14">
        <f>VLOOKUP($BB177,[1]sistem!$I$18:$K$19,3,FALSE)</f>
        <v>14</v>
      </c>
      <c r="AN177" s="14" t="e">
        <f>AM177*#REF!</f>
        <v>#REF!</v>
      </c>
      <c r="AO177" s="14" t="e">
        <f t="shared" si="31"/>
        <v>#REF!</v>
      </c>
      <c r="AP177" s="14">
        <f>IF(AP188="s",25,25)</f>
        <v>25</v>
      </c>
      <c r="AQ177" s="14" t="e">
        <f t="shared" si="32"/>
        <v>#REF!</v>
      </c>
      <c r="AR177" s="14" t="e">
        <f>ROUND(AQ177-#REF!,0)</f>
        <v>#REF!</v>
      </c>
      <c r="AS177" s="14">
        <f>IF(BB177="s",IF(S177=0,0,
IF(S177=1,#REF!*4*4,
IF(S177=2,0,
IF(S177=3,#REF!*4*2,
IF(S177=4,0,
IF(S177=5,0,
IF(S177=6,0,
IF(S177=7,0)))))))),
IF(BB177="t",
IF(S177=0,0,
IF(S177=1,#REF!*4*4*0.8,
IF(S177=2,0,
IF(S177=3,#REF!*4*2*0.8,
IF(S177=4,0,
IF(S177=5,0,
IF(S177=6,0,
IF(S177=7,0))))))))))</f>
        <v>0</v>
      </c>
      <c r="AT177" s="14">
        <f>IF(BB177="s",
IF(S177=0,0,
IF(S177=1,0,
IF(S177=2,#REF!*4*2,
IF(S177=3,#REF!*4,
IF(S177=4,#REF!*4,
IF(S177=5,0,
IF(S177=6,0,
IF(S177=7,#REF!*4)))))))),
IF(BB177="t",
IF(S177=0,0,
IF(S177=1,0,
IF(S177=2,#REF!*4*2*0.8,
IF(S177=3,#REF!*4*0.8,
IF(S177=4,#REF!*4*0.8,
IF(S177=5,0,
IF(S177=6,0,
IF(S177=7,#REF!*4))))))))))</f>
        <v>0</v>
      </c>
      <c r="AU177" s="14">
        <f>IF(BB177="s",
IF(S177=0,0,
IF(S177=1,#REF!*2,
IF(S177=2,#REF!*2,
IF(S177=3,#REF!*2,
IF(S177=4,#REF!*2,
IF(S177=5,#REF!*2,
IF(S177=6,#REF!*2,
IF(S177=7,#REF!*2)))))))),
IF(BB177="t",
IF(S177=0,#REF!*2*0.8,
IF(S177=1,#REF!*2*0.8,
IF(S177=2,#REF!*2*0.8,
IF(S177=3,#REF!*2*0.8,
IF(S177=4,#REF!*2*0.8,
IF(S177=5,#REF!*2*0.8,
IF(S177=6,#REF!*1*0.8,
IF(S177=7,#REF!*2))))))))))</f>
        <v>0</v>
      </c>
      <c r="AV177" s="14" t="e">
        <f t="shared" si="33"/>
        <v>#REF!</v>
      </c>
      <c r="AW177" s="14">
        <f>IF(BB177="s",
IF(S177=0,0,
IF(S177=1,(14-2)*(#REF!+#REF!)/4*4,
IF(S177=2,(14-2)*(#REF!+#REF!)/4*2,
IF(S177=3,(14-2)*(#REF!+#REF!)/4*3,
IF(S177=4,(14-2)*(#REF!+#REF!)/4,
IF(S177=5,(14-2)*#REF!/4,
IF(S177=6,0,
IF(S177=7,(14)*#REF!)))))))),
IF(BB177="t",
IF(S177=0,0,
IF(S177=1,(11-2)*(#REF!+#REF!)/4*4,
IF(S177=2,(11-2)*(#REF!+#REF!)/4*2,
IF(S177=3,(11-2)*(#REF!+#REF!)/4*3,
IF(S177=4,(11-2)*(#REF!+#REF!)/4,
IF(S177=5,(11-2)*#REF!/4,
IF(S177=6,0,
IF(S177=7,(11)*#REF!))))))))))</f>
        <v>0</v>
      </c>
      <c r="AX177" s="14" t="e">
        <f t="shared" si="34"/>
        <v>#REF!</v>
      </c>
      <c r="AY177" s="14">
        <f t="shared" si="35"/>
        <v>0</v>
      </c>
      <c r="AZ177" s="14">
        <f t="shared" si="36"/>
        <v>0</v>
      </c>
      <c r="BA177" s="14">
        <f t="shared" si="37"/>
        <v>0</v>
      </c>
      <c r="BB177" s="14" t="s">
        <v>87</v>
      </c>
      <c r="BC177" s="14" t="e">
        <f>IF(BI177="A",0,IF(BB177="s",14*#REF!,IF(BB177="T",11*#REF!,"HATA")))</f>
        <v>#REF!</v>
      </c>
      <c r="BD177" s="14" t="e">
        <f t="shared" si="38"/>
        <v>#REF!</v>
      </c>
      <c r="BE177" s="14" t="e">
        <f t="shared" si="39"/>
        <v>#REF!</v>
      </c>
      <c r="BF177" s="14" t="e">
        <f>IF(BE177-#REF!=0,"DOĞRU","YANLIŞ")</f>
        <v>#REF!</v>
      </c>
      <c r="BG177" s="14" t="e">
        <f>#REF!-BE177</f>
        <v>#REF!</v>
      </c>
      <c r="BH177" s="14">
        <v>0</v>
      </c>
      <c r="BJ177" s="14">
        <v>0</v>
      </c>
      <c r="BL177" s="14">
        <v>0</v>
      </c>
      <c r="BN177" s="5" t="e">
        <f>#REF!*14</f>
        <v>#REF!</v>
      </c>
      <c r="BO177" s="6"/>
      <c r="BP177" s="7"/>
      <c r="BQ177" s="8"/>
      <c r="BR177" s="8"/>
      <c r="BS177" s="8"/>
      <c r="BT177" s="8"/>
      <c r="BU177" s="8"/>
      <c r="BV177" s="9"/>
      <c r="BW177" s="10"/>
      <c r="BX177" s="11"/>
      <c r="CE177" s="8"/>
      <c r="CF177" s="17"/>
      <c r="CG177" s="17"/>
      <c r="CH177" s="17"/>
      <c r="CI177" s="17"/>
    </row>
    <row r="178" spans="1:87" hidden="1" x14ac:dyDescent="0.25">
      <c r="A178" s="14" t="s">
        <v>327</v>
      </c>
      <c r="B178" s="14" t="s">
        <v>328</v>
      </c>
      <c r="C178" s="14" t="s">
        <v>328</v>
      </c>
      <c r="D178" s="15" t="s">
        <v>90</v>
      </c>
      <c r="E178" s="15" t="s">
        <v>90</v>
      </c>
      <c r="F178" s="15" t="e">
        <f>IF(BB178="S",
IF(#REF!+BJ178=2012,
IF(#REF!=1,"12-13/1",
IF(#REF!=2,"12-13/2",
IF(#REF!=3,"13-14/1",
IF(#REF!=4,"13-14/2","Hata1")))),
IF(#REF!+BJ178=2013,
IF(#REF!=1,"13-14/1",
IF(#REF!=2,"13-14/2",
IF(#REF!=3,"14-15/1",
IF(#REF!=4,"14-15/2","Hata2")))),
IF(#REF!+BJ178=2014,
IF(#REF!=1,"14-15/1",
IF(#REF!=2,"14-15/2",
IF(#REF!=3,"15-16/1",
IF(#REF!=4,"15-16/2","Hata3")))),
IF(#REF!+BJ178=2015,
IF(#REF!=1,"15-16/1",
IF(#REF!=2,"15-16/2",
IF(#REF!=3,"16-17/1",
IF(#REF!=4,"16-17/2","Hata4")))),
IF(#REF!+BJ178=2016,
IF(#REF!=1,"16-17/1",
IF(#REF!=2,"16-17/2",
IF(#REF!=3,"17-18/1",
IF(#REF!=4,"17-18/2","Hata5")))),
IF(#REF!+BJ178=2017,
IF(#REF!=1,"17-18/1",
IF(#REF!=2,"17-18/2",
IF(#REF!=3,"18-19/1",
IF(#REF!=4,"18-19/2","Hata6")))),
IF(#REF!+BJ178=2018,
IF(#REF!=1,"18-19/1",
IF(#REF!=2,"18-19/2",
IF(#REF!=3,"19-20/1",
IF(#REF!=4,"19-20/2","Hata7")))),
IF(#REF!+BJ178=2019,
IF(#REF!=1,"19-20/1",
IF(#REF!=2,"19-20/2",
IF(#REF!=3,"20-21/1",
IF(#REF!=4,"20-21/2","Hata8")))),
IF(#REF!+BJ178=2020,
IF(#REF!=1,"20-21/1",
IF(#REF!=2,"20-21/2",
IF(#REF!=3,"21-22/1",
IF(#REF!=4,"21-22/2","Hata9")))),
IF(#REF!+BJ178=2021,
IF(#REF!=1,"21-22/1",
IF(#REF!=2,"21-22/2",
IF(#REF!=3,"22-23/1",
IF(#REF!=4,"22-23/2","Hata10")))),
IF(#REF!+BJ178=2022,
IF(#REF!=1,"22-23/1",
IF(#REF!=2,"22-23/2",
IF(#REF!=3,"23-24/1",
IF(#REF!=4,"23-24/2","Hata11")))),
IF(#REF!+BJ178=2023,
IF(#REF!=1,"23-24/1",
IF(#REF!=2,"23-24/2",
IF(#REF!=3,"24-25/1",
IF(#REF!=4,"24-25/2","Hata12")))),
)))))))))))),
IF(BB178="T",
IF(#REF!+BJ178=2012,
IF(#REF!=1,"12-13/1",
IF(#REF!=2,"12-13/2",
IF(#REF!=3,"12-13/3",
IF(#REF!=4,"13-14/1",
IF(#REF!=5,"13-14/2",
IF(#REF!=6,"13-14/3","Hata1")))))),
IF(#REF!+BJ178=2013,
IF(#REF!=1,"13-14/1",
IF(#REF!=2,"13-14/2",
IF(#REF!=3,"13-14/3",
IF(#REF!=4,"14-15/1",
IF(#REF!=5,"14-15/2",
IF(#REF!=6,"14-15/3","Hata2")))))),
IF(#REF!+BJ178=2014,
IF(#REF!=1,"14-15/1",
IF(#REF!=2,"14-15/2",
IF(#REF!=3,"14-15/3",
IF(#REF!=4,"15-16/1",
IF(#REF!=5,"15-16/2",
IF(#REF!=6,"15-16/3","Hata3")))))),
IF(AND(#REF!+#REF!&gt;2014,#REF!+#REF!&lt;2015,BJ178=1),
IF(#REF!=0.1,"14-15/0.1",
IF(#REF!=0.2,"14-15/0.2",
IF(#REF!=0.3,"14-15/0.3","Hata4"))),
IF(#REF!+BJ178=2015,
IF(#REF!=1,"15-16/1",
IF(#REF!=2,"15-16/2",
IF(#REF!=3,"15-16/3",
IF(#REF!=4,"16-17/1",
IF(#REF!=5,"16-17/2",
IF(#REF!=6,"16-17/3","Hata5")))))),
IF(#REF!+BJ178=2016,
IF(#REF!=1,"16-17/1",
IF(#REF!=2,"16-17/2",
IF(#REF!=3,"16-17/3",
IF(#REF!=4,"17-18/1",
IF(#REF!=5,"17-18/2",
IF(#REF!=6,"17-18/3","Hata6")))))),
IF(#REF!+BJ178=2017,
IF(#REF!=1,"17-18/1",
IF(#REF!=2,"17-18/2",
IF(#REF!=3,"17-18/3",
IF(#REF!=4,"18-19/1",
IF(#REF!=5,"18-19/2",
IF(#REF!=6,"18-19/3","Hata7")))))),
IF(#REF!+BJ178=2018,
IF(#REF!=1,"18-19/1",
IF(#REF!=2,"18-19/2",
IF(#REF!=3,"18-19/3",
IF(#REF!=4,"19-20/1",
IF(#REF!=5," 19-20/2",
IF(#REF!=6,"19-20/3","Hata8")))))),
IF(#REF!+BJ178=2019,
IF(#REF!=1,"19-20/1",
IF(#REF!=2,"19-20/2",
IF(#REF!=3,"19-20/3",
IF(#REF!=4,"20-21/1",
IF(#REF!=5,"20-21/2",
IF(#REF!=6,"20-21/3","Hata9")))))),
IF(#REF!+BJ178=2020,
IF(#REF!=1,"20-21/1",
IF(#REF!=2,"20-21/2",
IF(#REF!=3,"20-21/3",
IF(#REF!=4,"21-22/1",
IF(#REF!=5,"21-22/2",
IF(#REF!=6,"21-22/3","Hata10")))))),
IF(#REF!+BJ178=2021,
IF(#REF!=1,"21-22/1",
IF(#REF!=2,"21-22/2",
IF(#REF!=3,"21-22/3",
IF(#REF!=4,"22-23/1",
IF(#REF!=5,"22-23/2",
IF(#REF!=6,"22-23/3","Hata11")))))),
IF(#REF!+BJ178=2022,
IF(#REF!=1,"22-23/1",
IF(#REF!=2,"22-23/2",
IF(#REF!=3,"22-23/3",
IF(#REF!=4,"23-24/1",
IF(#REF!=5,"23-24/2",
IF(#REF!=6,"23-24/3","Hata12")))))),
IF(#REF!+BJ178=2023,
IF(#REF!=1,"23-24/1",
IF(#REF!=2,"23-24/2",
IF(#REF!=3,"23-24/3",
IF(#REF!=4,"24-25/1",
IF(#REF!=5,"24-25/2",
IF(#REF!=6,"24-25/3","Hata13")))))),
))))))))))))))
)</f>
        <v>#REF!</v>
      </c>
      <c r="G178" s="15"/>
      <c r="H178" s="14" t="s">
        <v>310</v>
      </c>
      <c r="I178" s="14">
        <v>1310286</v>
      </c>
      <c r="J178" s="14" t="s">
        <v>116</v>
      </c>
      <c r="S178" s="16">
        <v>0</v>
      </c>
      <c r="T178" s="14">
        <f>VLOOKUP($S178,[1]sistem!$I$3:$L$10,2,FALSE)</f>
        <v>0</v>
      </c>
      <c r="U178" s="14">
        <f>VLOOKUP($S178,[1]sistem!$I$3:$L$10,3,FALSE)</f>
        <v>0</v>
      </c>
      <c r="V178" s="14">
        <f>VLOOKUP($S178,[1]sistem!$I$3:$L$10,4,FALSE)</f>
        <v>0</v>
      </c>
      <c r="W178" s="14" t="e">
        <f>VLOOKUP($BB178,[1]sistem!$I$13:$L$14,2,FALSE)*#REF!</f>
        <v>#REF!</v>
      </c>
      <c r="X178" s="14" t="e">
        <f>VLOOKUP($BB178,[1]sistem!$I$13:$L$14,3,FALSE)*#REF!</f>
        <v>#REF!</v>
      </c>
      <c r="Y178" s="14" t="e">
        <f>VLOOKUP($BB178,[1]sistem!$I$13:$L$14,4,FALSE)*#REF!</f>
        <v>#REF!</v>
      </c>
      <c r="Z178" s="14" t="e">
        <f t="shared" si="28"/>
        <v>#REF!</v>
      </c>
      <c r="AA178" s="14" t="e">
        <f t="shared" si="28"/>
        <v>#REF!</v>
      </c>
      <c r="AB178" s="14" t="e">
        <f t="shared" si="28"/>
        <v>#REF!</v>
      </c>
      <c r="AC178" s="14" t="e">
        <f t="shared" si="29"/>
        <v>#REF!</v>
      </c>
      <c r="AD178" s="14">
        <f>VLOOKUP(BB178,[1]sistem!$I$18:$J$19,2,FALSE)</f>
        <v>14</v>
      </c>
      <c r="AE178" s="14">
        <v>0.25</v>
      </c>
      <c r="AF178" s="14">
        <f>VLOOKUP($S178,[1]sistem!$I$3:$M$10,5,FALSE)</f>
        <v>0</v>
      </c>
      <c r="AI178" s="14" t="e">
        <f>(#REF!+#REF!)*AD178</f>
        <v>#REF!</v>
      </c>
      <c r="AJ178" s="14">
        <f>VLOOKUP($S178,[1]sistem!$I$3:$N$10,6,FALSE)</f>
        <v>0</v>
      </c>
      <c r="AK178" s="14">
        <v>2</v>
      </c>
      <c r="AL178" s="14">
        <f t="shared" si="30"/>
        <v>0</v>
      </c>
      <c r="AM178" s="14">
        <f>VLOOKUP($BB178,[1]sistem!$I$18:$K$19,3,FALSE)</f>
        <v>14</v>
      </c>
      <c r="AN178" s="14" t="e">
        <f>AM178*#REF!</f>
        <v>#REF!</v>
      </c>
      <c r="AO178" s="14" t="e">
        <f t="shared" si="31"/>
        <v>#REF!</v>
      </c>
      <c r="AP178" s="14" t="e">
        <f>IF(#REF!="s",25,25)</f>
        <v>#REF!</v>
      </c>
      <c r="AQ178" s="14" t="e">
        <f t="shared" si="32"/>
        <v>#REF!</v>
      </c>
      <c r="AR178" s="14" t="e">
        <f>ROUND(AQ178-#REF!,0)</f>
        <v>#REF!</v>
      </c>
      <c r="AS178" s="14">
        <f>IF(BB178="s",IF(S178=0,0,
IF(S178=1,#REF!*4*4,
IF(S178=2,0,
IF(S178=3,#REF!*4*2,
IF(S178=4,0,
IF(S178=5,0,
IF(S178=6,0,
IF(S178=7,0)))))))),
IF(BB178="t",
IF(S178=0,0,
IF(S178=1,#REF!*4*4*0.8,
IF(S178=2,0,
IF(S178=3,#REF!*4*2*0.8,
IF(S178=4,0,
IF(S178=5,0,
IF(S178=6,0,
IF(S178=7,0))))))))))</f>
        <v>0</v>
      </c>
      <c r="AT178" s="14">
        <f>IF(BB178="s",
IF(S178=0,0,
IF(S178=1,0,
IF(S178=2,#REF!*4*2,
IF(S178=3,#REF!*4,
IF(S178=4,#REF!*4,
IF(S178=5,0,
IF(S178=6,0,
IF(S178=7,#REF!*4)))))))),
IF(BB178="t",
IF(S178=0,0,
IF(S178=1,0,
IF(S178=2,#REF!*4*2*0.8,
IF(S178=3,#REF!*4*0.8,
IF(S178=4,#REF!*4*0.8,
IF(S178=5,0,
IF(S178=6,0,
IF(S178=7,#REF!*4))))))))))</f>
        <v>0</v>
      </c>
      <c r="AU178" s="14">
        <f>IF(BB178="s",
IF(S178=0,0,
IF(S178=1,#REF!*2,
IF(S178=2,#REF!*2,
IF(S178=3,#REF!*2,
IF(S178=4,#REF!*2,
IF(S178=5,#REF!*2,
IF(S178=6,#REF!*2,
IF(S178=7,#REF!*2)))))))),
IF(BB178="t",
IF(S178=0,#REF!*2*0.8,
IF(S178=1,#REF!*2*0.8,
IF(S178=2,#REF!*2*0.8,
IF(S178=3,#REF!*2*0.8,
IF(S178=4,#REF!*2*0.8,
IF(S178=5,#REF!*2*0.8,
IF(S178=6,#REF!*1*0.8,
IF(S178=7,#REF!*2))))))))))</f>
        <v>0</v>
      </c>
      <c r="AV178" s="14" t="e">
        <f t="shared" si="33"/>
        <v>#REF!</v>
      </c>
      <c r="AW178" s="14">
        <f>IF(BB178="s",
IF(S178=0,0,
IF(S178=1,(14-2)*(#REF!+#REF!)/4*4,
IF(S178=2,(14-2)*(#REF!+#REF!)/4*2,
IF(S178=3,(14-2)*(#REF!+#REF!)/4*3,
IF(S178=4,(14-2)*(#REF!+#REF!)/4,
IF(S178=5,(14-2)*#REF!/4,
IF(S178=6,0,
IF(S178=7,(14)*#REF!)))))))),
IF(BB178="t",
IF(S178=0,0,
IF(S178=1,(11-2)*(#REF!+#REF!)/4*4,
IF(S178=2,(11-2)*(#REF!+#REF!)/4*2,
IF(S178=3,(11-2)*(#REF!+#REF!)/4*3,
IF(S178=4,(11-2)*(#REF!+#REF!)/4,
IF(S178=5,(11-2)*#REF!/4,
IF(S178=6,0,
IF(S178=7,(11)*#REF!))))))))))</f>
        <v>0</v>
      </c>
      <c r="AX178" s="14" t="e">
        <f t="shared" si="34"/>
        <v>#REF!</v>
      </c>
      <c r="AY178" s="14">
        <f t="shared" si="35"/>
        <v>0</v>
      </c>
      <c r="AZ178" s="14">
        <f t="shared" si="36"/>
        <v>0</v>
      </c>
      <c r="BA178" s="14">
        <f t="shared" si="37"/>
        <v>0</v>
      </c>
      <c r="BB178" s="14" t="s">
        <v>87</v>
      </c>
      <c r="BC178" s="14" t="e">
        <f>IF(BI178="A",0,IF(BB178="s",14*#REF!,IF(BB178="T",11*#REF!,"HATA")))</f>
        <v>#REF!</v>
      </c>
      <c r="BD178" s="14" t="e">
        <f t="shared" si="38"/>
        <v>#REF!</v>
      </c>
      <c r="BE178" s="14" t="e">
        <f t="shared" si="39"/>
        <v>#REF!</v>
      </c>
      <c r="BF178" s="14" t="e">
        <f>IF(BE178-#REF!=0,"DOĞRU","YANLIŞ")</f>
        <v>#REF!</v>
      </c>
      <c r="BG178" s="14" t="e">
        <f>#REF!-BE178</f>
        <v>#REF!</v>
      </c>
      <c r="BH178" s="14">
        <v>0</v>
      </c>
      <c r="BJ178" s="14">
        <v>0</v>
      </c>
      <c r="BL178" s="14">
        <v>0</v>
      </c>
      <c r="BN178" s="5" t="e">
        <f>#REF!*14</f>
        <v>#REF!</v>
      </c>
      <c r="BO178" s="6"/>
      <c r="BP178" s="7"/>
      <c r="BQ178" s="8"/>
      <c r="BR178" s="8"/>
      <c r="BS178" s="8"/>
      <c r="BT178" s="8"/>
      <c r="BU178" s="8"/>
      <c r="BV178" s="9"/>
      <c r="BW178" s="10"/>
      <c r="BX178" s="11"/>
      <c r="CE178" s="8"/>
      <c r="CF178" s="17"/>
      <c r="CG178" s="17"/>
      <c r="CH178" s="17"/>
      <c r="CI178" s="17"/>
    </row>
    <row r="179" spans="1:87" hidden="1" x14ac:dyDescent="0.25">
      <c r="A179" s="14" t="s">
        <v>148</v>
      </c>
      <c r="B179" s="14" t="s">
        <v>149</v>
      </c>
      <c r="C179" s="14" t="s">
        <v>150</v>
      </c>
      <c r="D179" s="15" t="s">
        <v>84</v>
      </c>
      <c r="E179" s="15">
        <v>3</v>
      </c>
      <c r="F179" s="15" t="e">
        <f>IF(BB179="S",
IF(#REF!+BJ179=2012,
IF(#REF!=1,"12-13/1",
IF(#REF!=2,"12-13/2",
IF(#REF!=3,"13-14/1",
IF(#REF!=4,"13-14/2","Hata1")))),
IF(#REF!+BJ179=2013,
IF(#REF!=1,"13-14/1",
IF(#REF!=2,"13-14/2",
IF(#REF!=3,"14-15/1",
IF(#REF!=4,"14-15/2","Hata2")))),
IF(#REF!+BJ179=2014,
IF(#REF!=1,"14-15/1",
IF(#REF!=2,"14-15/2",
IF(#REF!=3,"15-16/1",
IF(#REF!=4,"15-16/2","Hata3")))),
IF(#REF!+BJ179=2015,
IF(#REF!=1,"15-16/1",
IF(#REF!=2,"15-16/2",
IF(#REF!=3,"16-17/1",
IF(#REF!=4,"16-17/2","Hata4")))),
IF(#REF!+BJ179=2016,
IF(#REF!=1,"16-17/1",
IF(#REF!=2,"16-17/2",
IF(#REF!=3,"17-18/1",
IF(#REF!=4,"17-18/2","Hata5")))),
IF(#REF!+BJ179=2017,
IF(#REF!=1,"17-18/1",
IF(#REF!=2,"17-18/2",
IF(#REF!=3,"18-19/1",
IF(#REF!=4,"18-19/2","Hata6")))),
IF(#REF!+BJ179=2018,
IF(#REF!=1,"18-19/1",
IF(#REF!=2,"18-19/2",
IF(#REF!=3,"19-20/1",
IF(#REF!=4,"19-20/2","Hata7")))),
IF(#REF!+BJ179=2019,
IF(#REF!=1,"19-20/1",
IF(#REF!=2,"19-20/2",
IF(#REF!=3,"20-21/1",
IF(#REF!=4,"20-21/2","Hata8")))),
IF(#REF!+BJ179=2020,
IF(#REF!=1,"20-21/1",
IF(#REF!=2,"20-21/2",
IF(#REF!=3,"21-22/1",
IF(#REF!=4,"21-22/2","Hata9")))),
IF(#REF!+BJ179=2021,
IF(#REF!=1,"21-22/1",
IF(#REF!=2,"21-22/2",
IF(#REF!=3,"22-23/1",
IF(#REF!=4,"22-23/2","Hata10")))),
IF(#REF!+BJ179=2022,
IF(#REF!=1,"22-23/1",
IF(#REF!=2,"22-23/2",
IF(#REF!=3,"23-24/1",
IF(#REF!=4,"23-24/2","Hata11")))),
IF(#REF!+BJ179=2023,
IF(#REF!=1,"23-24/1",
IF(#REF!=2,"23-24/2",
IF(#REF!=3,"24-25/1",
IF(#REF!=4,"24-25/2","Hata12")))),
)))))))))))),
IF(BB179="T",
IF(#REF!+BJ179=2012,
IF(#REF!=1,"12-13/1",
IF(#REF!=2,"12-13/2",
IF(#REF!=3,"12-13/3",
IF(#REF!=4,"13-14/1",
IF(#REF!=5,"13-14/2",
IF(#REF!=6,"13-14/3","Hata1")))))),
IF(#REF!+BJ179=2013,
IF(#REF!=1,"13-14/1",
IF(#REF!=2,"13-14/2",
IF(#REF!=3,"13-14/3",
IF(#REF!=4,"14-15/1",
IF(#REF!=5,"14-15/2",
IF(#REF!=6,"14-15/3","Hata2")))))),
IF(#REF!+BJ179=2014,
IF(#REF!=1,"14-15/1",
IF(#REF!=2,"14-15/2",
IF(#REF!=3,"14-15/3",
IF(#REF!=4,"15-16/1",
IF(#REF!=5,"15-16/2",
IF(#REF!=6,"15-16/3","Hata3")))))),
IF(AND(#REF!+#REF!&gt;2014,#REF!+#REF!&lt;2015,BJ179=1),
IF(#REF!=0.1,"14-15/0.1",
IF(#REF!=0.2,"14-15/0.2",
IF(#REF!=0.3,"14-15/0.3","Hata4"))),
IF(#REF!+BJ179=2015,
IF(#REF!=1,"15-16/1",
IF(#REF!=2,"15-16/2",
IF(#REF!=3,"15-16/3",
IF(#REF!=4,"16-17/1",
IF(#REF!=5,"16-17/2",
IF(#REF!=6,"16-17/3","Hata5")))))),
IF(#REF!+BJ179=2016,
IF(#REF!=1,"16-17/1",
IF(#REF!=2,"16-17/2",
IF(#REF!=3,"16-17/3",
IF(#REF!=4,"17-18/1",
IF(#REF!=5,"17-18/2",
IF(#REF!=6,"17-18/3","Hata6")))))),
IF(#REF!+BJ179=2017,
IF(#REF!=1,"17-18/1",
IF(#REF!=2,"17-18/2",
IF(#REF!=3,"17-18/3",
IF(#REF!=4,"18-19/1",
IF(#REF!=5,"18-19/2",
IF(#REF!=6,"18-19/3","Hata7")))))),
IF(#REF!+BJ179=2018,
IF(#REF!=1,"18-19/1",
IF(#REF!=2,"18-19/2",
IF(#REF!=3,"18-19/3",
IF(#REF!=4,"19-20/1",
IF(#REF!=5," 19-20/2",
IF(#REF!=6,"19-20/3","Hata8")))))),
IF(#REF!+BJ179=2019,
IF(#REF!=1,"19-20/1",
IF(#REF!=2,"19-20/2",
IF(#REF!=3,"19-20/3",
IF(#REF!=4,"20-21/1",
IF(#REF!=5,"20-21/2",
IF(#REF!=6,"20-21/3","Hata9")))))),
IF(#REF!+BJ179=2020,
IF(#REF!=1,"20-21/1",
IF(#REF!=2,"20-21/2",
IF(#REF!=3,"20-21/3",
IF(#REF!=4,"21-22/1",
IF(#REF!=5,"21-22/2",
IF(#REF!=6,"21-22/3","Hata10")))))),
IF(#REF!+BJ179=2021,
IF(#REF!=1,"21-22/1",
IF(#REF!=2,"21-22/2",
IF(#REF!=3,"21-22/3",
IF(#REF!=4,"22-23/1",
IF(#REF!=5,"22-23/2",
IF(#REF!=6,"22-23/3","Hata11")))))),
IF(#REF!+BJ179=2022,
IF(#REF!=1,"22-23/1",
IF(#REF!=2,"22-23/2",
IF(#REF!=3,"22-23/3",
IF(#REF!=4,"23-24/1",
IF(#REF!=5,"23-24/2",
IF(#REF!=6,"23-24/3","Hata12")))))),
IF(#REF!+BJ179=2023,
IF(#REF!=1,"23-24/1",
IF(#REF!=2,"23-24/2",
IF(#REF!=3,"23-24/3",
IF(#REF!=4,"24-25/1",
IF(#REF!=5,"24-25/2",
IF(#REF!=6,"24-25/3","Hata13")))))),
))))))))))))))
)</f>
        <v>#REF!</v>
      </c>
      <c r="G179" s="15">
        <v>0</v>
      </c>
      <c r="H179" s="14" t="s">
        <v>310</v>
      </c>
      <c r="I179" s="14">
        <v>1310286</v>
      </c>
      <c r="J179" s="14" t="s">
        <v>116</v>
      </c>
      <c r="S179" s="16">
        <v>7</v>
      </c>
      <c r="T179" s="14">
        <f>VLOOKUP($S179,[1]sistem!$I$3:$L$10,2,FALSE)</f>
        <v>0</v>
      </c>
      <c r="U179" s="14">
        <f>VLOOKUP($S179,[1]sistem!$I$3:$L$10,3,FALSE)</f>
        <v>1</v>
      </c>
      <c r="V179" s="14">
        <f>VLOOKUP($S179,[1]sistem!$I$3:$L$10,4,FALSE)</f>
        <v>1</v>
      </c>
      <c r="W179" s="14" t="e">
        <f>VLOOKUP($BB179,[1]sistem!$I$13:$L$14,2,FALSE)*#REF!</f>
        <v>#REF!</v>
      </c>
      <c r="X179" s="14" t="e">
        <f>VLOOKUP($BB179,[1]sistem!$I$13:$L$14,3,FALSE)*#REF!</f>
        <v>#REF!</v>
      </c>
      <c r="Y179" s="14" t="e">
        <f>VLOOKUP($BB179,[1]sistem!$I$13:$L$14,4,FALSE)*#REF!</f>
        <v>#REF!</v>
      </c>
      <c r="Z179" s="14" t="e">
        <f t="shared" si="28"/>
        <v>#REF!</v>
      </c>
      <c r="AA179" s="14" t="e">
        <f t="shared" si="28"/>
        <v>#REF!</v>
      </c>
      <c r="AB179" s="14" t="e">
        <f t="shared" si="28"/>
        <v>#REF!</v>
      </c>
      <c r="AC179" s="14" t="e">
        <f t="shared" si="29"/>
        <v>#REF!</v>
      </c>
      <c r="AD179" s="14">
        <f>VLOOKUP(BB179,[1]sistem!$I$18:$J$19,2,FALSE)</f>
        <v>14</v>
      </c>
      <c r="AE179" s="14">
        <v>0.25</v>
      </c>
      <c r="AF179" s="14">
        <f>VLOOKUP($S179,[1]sistem!$I$3:$M$10,5,FALSE)</f>
        <v>1</v>
      </c>
      <c r="AG179" s="14">
        <v>4</v>
      </c>
      <c r="AI179" s="14">
        <f>AG179*AM179</f>
        <v>56</v>
      </c>
      <c r="AJ179" s="14">
        <f>VLOOKUP($S179,[1]sistem!$I$3:$N$10,6,FALSE)</f>
        <v>2</v>
      </c>
      <c r="AK179" s="14">
        <v>2</v>
      </c>
      <c r="AL179" s="14">
        <f t="shared" si="30"/>
        <v>4</v>
      </c>
      <c r="AM179" s="14">
        <f>VLOOKUP($BB179,[1]sistem!$I$18:$K$19,3,FALSE)</f>
        <v>14</v>
      </c>
      <c r="AN179" s="14" t="e">
        <f>AM179*#REF!</f>
        <v>#REF!</v>
      </c>
      <c r="AO179" s="14" t="e">
        <f t="shared" si="31"/>
        <v>#REF!</v>
      </c>
      <c r="AP179" s="14">
        <f>IF(AP190="s",25,25)</f>
        <v>25</v>
      </c>
      <c r="AQ179" s="14" t="e">
        <f t="shared" si="32"/>
        <v>#REF!</v>
      </c>
      <c r="AR179" s="14" t="e">
        <f>ROUND(AQ179-#REF!,0)</f>
        <v>#REF!</v>
      </c>
      <c r="AS179" s="14">
        <f>IF(BB179="s",IF(S179=0,0,
IF(S179=1,#REF!*4*4,
IF(S179=2,0,
IF(S179=3,#REF!*4*2,
IF(S179=4,0,
IF(S179=5,0,
IF(S179=6,0,
IF(S179=7,0)))))))),
IF(BB179="t",
IF(S179=0,0,
IF(S179=1,#REF!*4*4*0.8,
IF(S179=2,0,
IF(S179=3,#REF!*4*2*0.8,
IF(S179=4,0,
IF(S179=5,0,
IF(S179=6,0,
IF(S179=7,0))))))))))</f>
        <v>0</v>
      </c>
      <c r="AT179" s="14" t="e">
        <f>IF(BB179="s",
IF(S179=0,0,
IF(S179=1,0,
IF(S179=2,#REF!*4*2,
IF(S179=3,#REF!*4,
IF(S179=4,#REF!*4,
IF(S179=5,0,
IF(S179=6,0,
IF(S179=7,#REF!*4)))))))),
IF(BB179="t",
IF(S179=0,0,
IF(S179=1,0,
IF(S179=2,#REF!*4*2*0.8,
IF(S179=3,#REF!*4*0.8,
IF(S179=4,#REF!*4*0.8,
IF(S179=5,0,
IF(S179=6,0,
IF(S179=7,#REF!*4))))))))))</f>
        <v>#REF!</v>
      </c>
      <c r="AU179" s="14" t="e">
        <f>IF(BB179="s",
IF(S179=0,0,
IF(S179=1,#REF!*2,
IF(S179=2,#REF!*2,
IF(S179=3,#REF!*2,
IF(S179=4,#REF!*2,
IF(S179=5,#REF!*2,
IF(S179=6,#REF!*2,
IF(S179=7,#REF!*2)))))))),
IF(BB179="t",
IF(S179=0,#REF!*2*0.8,
IF(S179=1,#REF!*2*0.8,
IF(S179=2,#REF!*2*0.8,
IF(S179=3,#REF!*2*0.8,
IF(S179=4,#REF!*2*0.8,
IF(S179=5,#REF!*2*0.8,
IF(S179=6,#REF!*1*0.8,
IF(S179=7,#REF!*2))))))))))</f>
        <v>#REF!</v>
      </c>
      <c r="AV179" s="14" t="e">
        <f t="shared" si="33"/>
        <v>#REF!</v>
      </c>
      <c r="AW179" s="14" t="e">
        <f>IF(BB179="s",
IF(S179=0,0,
IF(S179=1,(14-2)*(#REF!+#REF!)/4*4,
IF(S179=2,(14-2)*(#REF!+#REF!)/4*2,
IF(S179=3,(14-2)*(#REF!+#REF!)/4*3,
IF(S179=4,(14-2)*(#REF!+#REF!)/4,
IF(S179=5,(14-2)*#REF!/4,
IF(S179=6,0,
IF(S179=7,(14)*#REF!)))))))),
IF(BB179="t",
IF(S179=0,0,
IF(S179=1,(11-2)*(#REF!+#REF!)/4*4,
IF(S179=2,(11-2)*(#REF!+#REF!)/4*2,
IF(S179=3,(11-2)*(#REF!+#REF!)/4*3,
IF(S179=4,(11-2)*(#REF!+#REF!)/4,
IF(S179=5,(11-2)*#REF!/4,
IF(S179=6,0,
IF(S179=7,(11)*#REF!))))))))))</f>
        <v>#REF!</v>
      </c>
      <c r="AX179" s="14" t="e">
        <f t="shared" si="34"/>
        <v>#REF!</v>
      </c>
      <c r="AY179" s="14">
        <f t="shared" si="35"/>
        <v>8</v>
      </c>
      <c r="AZ179" s="14">
        <f t="shared" si="36"/>
        <v>4</v>
      </c>
      <c r="BA179" s="14" t="e">
        <f t="shared" si="37"/>
        <v>#REF!</v>
      </c>
      <c r="BB179" s="14" t="s">
        <v>87</v>
      </c>
      <c r="BC179" s="14" t="e">
        <f>IF(BI179="A",0,IF(BB179="s",14*#REF!,IF(BB179="T",11*#REF!,"HATA")))</f>
        <v>#REF!</v>
      </c>
      <c r="BD179" s="14" t="e">
        <f t="shared" si="38"/>
        <v>#REF!</v>
      </c>
      <c r="BE179" s="14" t="e">
        <f t="shared" si="39"/>
        <v>#REF!</v>
      </c>
      <c r="BF179" s="14" t="e">
        <f>IF(BE179-#REF!=0,"DOĞRU","YANLIŞ")</f>
        <v>#REF!</v>
      </c>
      <c r="BG179" s="14" t="e">
        <f>#REF!-BE179</f>
        <v>#REF!</v>
      </c>
      <c r="BH179" s="14">
        <v>0</v>
      </c>
      <c r="BJ179" s="14">
        <v>0</v>
      </c>
      <c r="BL179" s="14">
        <v>7</v>
      </c>
      <c r="BN179" s="5" t="e">
        <f>#REF!*14</f>
        <v>#REF!</v>
      </c>
      <c r="BO179" s="6"/>
      <c r="BP179" s="7"/>
      <c r="BQ179" s="8"/>
      <c r="BR179" s="8"/>
      <c r="BS179" s="8"/>
      <c r="BT179" s="8"/>
      <c r="BU179" s="8"/>
      <c r="BV179" s="9"/>
      <c r="BW179" s="10"/>
      <c r="BX179" s="11"/>
      <c r="CE179" s="8"/>
      <c r="CF179" s="17"/>
      <c r="CG179" s="17"/>
      <c r="CH179" s="17"/>
      <c r="CI179" s="17"/>
    </row>
    <row r="180" spans="1:87" hidden="1" x14ac:dyDescent="0.25">
      <c r="A180" s="14" t="s">
        <v>329</v>
      </c>
      <c r="B180" s="14" t="s">
        <v>152</v>
      </c>
      <c r="C180" s="14" t="s">
        <v>152</v>
      </c>
      <c r="D180" s="15" t="s">
        <v>90</v>
      </c>
      <c r="E180" s="15" t="s">
        <v>90</v>
      </c>
      <c r="F180" s="15" t="e">
        <f>IF(BB180="S",
IF(#REF!+BJ180=2012,
IF(#REF!=1,"12-13/1",
IF(#REF!=2,"12-13/2",
IF(#REF!=3,"13-14/1",
IF(#REF!=4,"13-14/2","Hata1")))),
IF(#REF!+BJ180=2013,
IF(#REF!=1,"13-14/1",
IF(#REF!=2,"13-14/2",
IF(#REF!=3,"14-15/1",
IF(#REF!=4,"14-15/2","Hata2")))),
IF(#REF!+BJ180=2014,
IF(#REF!=1,"14-15/1",
IF(#REF!=2,"14-15/2",
IF(#REF!=3,"15-16/1",
IF(#REF!=4,"15-16/2","Hata3")))),
IF(#REF!+BJ180=2015,
IF(#REF!=1,"15-16/1",
IF(#REF!=2,"15-16/2",
IF(#REF!=3,"16-17/1",
IF(#REF!=4,"16-17/2","Hata4")))),
IF(#REF!+BJ180=2016,
IF(#REF!=1,"16-17/1",
IF(#REF!=2,"16-17/2",
IF(#REF!=3,"17-18/1",
IF(#REF!=4,"17-18/2","Hata5")))),
IF(#REF!+BJ180=2017,
IF(#REF!=1,"17-18/1",
IF(#REF!=2,"17-18/2",
IF(#REF!=3,"18-19/1",
IF(#REF!=4,"18-19/2","Hata6")))),
IF(#REF!+BJ180=2018,
IF(#REF!=1,"18-19/1",
IF(#REF!=2,"18-19/2",
IF(#REF!=3,"19-20/1",
IF(#REF!=4,"19-20/2","Hata7")))),
IF(#REF!+BJ180=2019,
IF(#REF!=1,"19-20/1",
IF(#REF!=2,"19-20/2",
IF(#REF!=3,"20-21/1",
IF(#REF!=4,"20-21/2","Hata8")))),
IF(#REF!+BJ180=2020,
IF(#REF!=1,"20-21/1",
IF(#REF!=2,"20-21/2",
IF(#REF!=3,"21-22/1",
IF(#REF!=4,"21-22/2","Hata9")))),
IF(#REF!+BJ180=2021,
IF(#REF!=1,"21-22/1",
IF(#REF!=2,"21-22/2",
IF(#REF!=3,"22-23/1",
IF(#REF!=4,"22-23/2","Hata10")))),
IF(#REF!+BJ180=2022,
IF(#REF!=1,"22-23/1",
IF(#REF!=2,"22-23/2",
IF(#REF!=3,"23-24/1",
IF(#REF!=4,"23-24/2","Hata11")))),
IF(#REF!+BJ180=2023,
IF(#REF!=1,"23-24/1",
IF(#REF!=2,"23-24/2",
IF(#REF!=3,"24-25/1",
IF(#REF!=4,"24-25/2","Hata12")))),
)))))))))))),
IF(BB180="T",
IF(#REF!+BJ180=2012,
IF(#REF!=1,"12-13/1",
IF(#REF!=2,"12-13/2",
IF(#REF!=3,"12-13/3",
IF(#REF!=4,"13-14/1",
IF(#REF!=5,"13-14/2",
IF(#REF!=6,"13-14/3","Hata1")))))),
IF(#REF!+BJ180=2013,
IF(#REF!=1,"13-14/1",
IF(#REF!=2,"13-14/2",
IF(#REF!=3,"13-14/3",
IF(#REF!=4,"14-15/1",
IF(#REF!=5,"14-15/2",
IF(#REF!=6,"14-15/3","Hata2")))))),
IF(#REF!+BJ180=2014,
IF(#REF!=1,"14-15/1",
IF(#REF!=2,"14-15/2",
IF(#REF!=3,"14-15/3",
IF(#REF!=4,"15-16/1",
IF(#REF!=5,"15-16/2",
IF(#REF!=6,"15-16/3","Hata3")))))),
IF(AND(#REF!+#REF!&gt;2014,#REF!+#REF!&lt;2015,BJ180=1),
IF(#REF!=0.1,"14-15/0.1",
IF(#REF!=0.2,"14-15/0.2",
IF(#REF!=0.3,"14-15/0.3","Hata4"))),
IF(#REF!+BJ180=2015,
IF(#REF!=1,"15-16/1",
IF(#REF!=2,"15-16/2",
IF(#REF!=3,"15-16/3",
IF(#REF!=4,"16-17/1",
IF(#REF!=5,"16-17/2",
IF(#REF!=6,"16-17/3","Hata5")))))),
IF(#REF!+BJ180=2016,
IF(#REF!=1,"16-17/1",
IF(#REF!=2,"16-17/2",
IF(#REF!=3,"16-17/3",
IF(#REF!=4,"17-18/1",
IF(#REF!=5,"17-18/2",
IF(#REF!=6,"17-18/3","Hata6")))))),
IF(#REF!+BJ180=2017,
IF(#REF!=1,"17-18/1",
IF(#REF!=2,"17-18/2",
IF(#REF!=3,"17-18/3",
IF(#REF!=4,"18-19/1",
IF(#REF!=5,"18-19/2",
IF(#REF!=6,"18-19/3","Hata7")))))),
IF(#REF!+BJ180=2018,
IF(#REF!=1,"18-19/1",
IF(#REF!=2,"18-19/2",
IF(#REF!=3,"18-19/3",
IF(#REF!=4,"19-20/1",
IF(#REF!=5," 19-20/2",
IF(#REF!=6,"19-20/3","Hata8")))))),
IF(#REF!+BJ180=2019,
IF(#REF!=1,"19-20/1",
IF(#REF!=2,"19-20/2",
IF(#REF!=3,"19-20/3",
IF(#REF!=4,"20-21/1",
IF(#REF!=5,"20-21/2",
IF(#REF!=6,"20-21/3","Hata9")))))),
IF(#REF!+BJ180=2020,
IF(#REF!=1,"20-21/1",
IF(#REF!=2,"20-21/2",
IF(#REF!=3,"20-21/3",
IF(#REF!=4,"21-22/1",
IF(#REF!=5,"21-22/2",
IF(#REF!=6,"21-22/3","Hata10")))))),
IF(#REF!+BJ180=2021,
IF(#REF!=1,"21-22/1",
IF(#REF!=2,"21-22/2",
IF(#REF!=3,"21-22/3",
IF(#REF!=4,"22-23/1",
IF(#REF!=5,"22-23/2",
IF(#REF!=6,"22-23/3","Hata11")))))),
IF(#REF!+BJ180=2022,
IF(#REF!=1,"22-23/1",
IF(#REF!=2,"22-23/2",
IF(#REF!=3,"22-23/3",
IF(#REF!=4,"23-24/1",
IF(#REF!=5,"23-24/2",
IF(#REF!=6,"23-24/3","Hata12")))))),
IF(#REF!+BJ180=2023,
IF(#REF!=1,"23-24/1",
IF(#REF!=2,"23-24/2",
IF(#REF!=3,"23-24/3",
IF(#REF!=4,"24-25/1",
IF(#REF!=5,"24-25/2",
IF(#REF!=6,"24-25/3","Hata13")))))),
))))))))))))))
)</f>
        <v>#REF!</v>
      </c>
      <c r="G180" s="15"/>
      <c r="H180" s="14" t="s">
        <v>310</v>
      </c>
      <c r="I180" s="14">
        <v>1310286</v>
      </c>
      <c r="J180" s="14" t="s">
        <v>116</v>
      </c>
      <c r="Q180" s="14" t="s">
        <v>330</v>
      </c>
      <c r="R180" s="14" t="s">
        <v>330</v>
      </c>
      <c r="S180" s="16">
        <v>6</v>
      </c>
      <c r="T180" s="14">
        <f>VLOOKUP($S180,[1]sistem!$I$3:$L$10,2,FALSE)</f>
        <v>0</v>
      </c>
      <c r="U180" s="14">
        <f>VLOOKUP($S180,[1]sistem!$I$3:$L$10,3,FALSE)</f>
        <v>0</v>
      </c>
      <c r="V180" s="14">
        <f>VLOOKUP($S180,[1]sistem!$I$3:$L$10,4,FALSE)</f>
        <v>1</v>
      </c>
      <c r="W180" s="14" t="e">
        <f>VLOOKUP($BB180,[1]sistem!$I$13:$L$14,2,FALSE)*#REF!</f>
        <v>#REF!</v>
      </c>
      <c r="X180" s="14" t="e">
        <f>VLOOKUP($BB180,[1]sistem!$I$13:$L$14,3,FALSE)*#REF!</f>
        <v>#REF!</v>
      </c>
      <c r="Y180" s="14" t="e">
        <f>VLOOKUP($BB180,[1]sistem!$I$13:$L$14,4,FALSE)*#REF!</f>
        <v>#REF!</v>
      </c>
      <c r="Z180" s="14" t="e">
        <f t="shared" si="28"/>
        <v>#REF!</v>
      </c>
      <c r="AA180" s="14" t="e">
        <f t="shared" si="28"/>
        <v>#REF!</v>
      </c>
      <c r="AB180" s="14" t="e">
        <f t="shared" si="28"/>
        <v>#REF!</v>
      </c>
      <c r="AC180" s="14" t="e">
        <f t="shared" si="29"/>
        <v>#REF!</v>
      </c>
      <c r="AD180" s="14">
        <f>VLOOKUP(BB180,[1]sistem!$I$18:$J$19,2,FALSE)</f>
        <v>14</v>
      </c>
      <c r="AE180" s="14">
        <v>0.25</v>
      </c>
      <c r="AF180" s="14">
        <f>VLOOKUP($S180,[1]sistem!$I$3:$M$10,5,FALSE)</f>
        <v>0</v>
      </c>
      <c r="AJ180" s="14">
        <f>VLOOKUP($S180,[1]sistem!$I$3:$N$10,6,FALSE)</f>
        <v>1</v>
      </c>
      <c r="AK180" s="14">
        <v>2</v>
      </c>
      <c r="AL180" s="14">
        <f t="shared" si="30"/>
        <v>2</v>
      </c>
      <c r="AM180" s="14">
        <f>VLOOKUP($BB180,[1]sistem!$I$18:$K$19,3,FALSE)</f>
        <v>14</v>
      </c>
      <c r="AN180" s="14" t="e">
        <f>AM180*#REF!</f>
        <v>#REF!</v>
      </c>
      <c r="AO180" s="14" t="e">
        <f t="shared" si="31"/>
        <v>#REF!</v>
      </c>
      <c r="AP180" s="14">
        <f t="shared" ref="AP180:AP209" si="41">IF(BB180="s",25,25)</f>
        <v>25</v>
      </c>
      <c r="AQ180" s="14" t="e">
        <f t="shared" si="32"/>
        <v>#REF!</v>
      </c>
      <c r="AR180" s="14" t="e">
        <f>ROUND(AQ180-#REF!,0)</f>
        <v>#REF!</v>
      </c>
      <c r="AS180" s="14">
        <f>IF(BB180="s",IF(S180=0,0,
IF(S180=1,#REF!*4*4,
IF(S180=2,0,
IF(S180=3,#REF!*4*2,
IF(S180=4,0,
IF(S180=5,0,
IF(S180=6,0,
IF(S180=7,0)))))))),
IF(BB180="t",
IF(S180=0,0,
IF(S180=1,#REF!*4*4*0.8,
IF(S180=2,0,
IF(S180=3,#REF!*4*2*0.8,
IF(S180=4,0,
IF(S180=5,0,
IF(S180=6,0,
IF(S180=7,0))))))))))</f>
        <v>0</v>
      </c>
      <c r="AT180" s="14">
        <f>IF(BB180="s",
IF(S180=0,0,
IF(S180=1,0,
IF(S180=2,#REF!*4*2,
IF(S180=3,#REF!*4,
IF(S180=4,#REF!*4,
IF(S180=5,0,
IF(S180=6,0,
IF(S180=7,#REF!*4)))))))),
IF(BB180="t",
IF(S180=0,0,
IF(S180=1,0,
IF(S180=2,#REF!*4*2*0.8,
IF(S180=3,#REF!*4*0.8,
IF(S180=4,#REF!*4*0.8,
IF(S180=5,0,
IF(S180=6,0,
IF(S180=7,#REF!*4))))))))))</f>
        <v>0</v>
      </c>
      <c r="AU180" s="14" t="e">
        <f>IF(BB180="s",
IF(S180=0,0,
IF(S180=1,#REF!*2,
IF(S180=2,#REF!*2,
IF(S180=3,#REF!*2,
IF(S180=4,#REF!*2,
IF(S180=5,#REF!*2,
IF(S180=6,#REF!*2,
IF(S180=7,#REF!*2)))))))),
IF(BB180="t",
IF(S180=0,#REF!*2*0.8,
IF(S180=1,#REF!*2*0.8,
IF(S180=2,#REF!*2*0.8,
IF(S180=3,#REF!*2*0.8,
IF(S180=4,#REF!*2*0.8,
IF(S180=5,#REF!*2*0.8,
IF(S180=6,#REF!*1*0.8,
IF(S180=7,#REF!*2))))))))))</f>
        <v>#REF!</v>
      </c>
      <c r="AV180" s="14" t="e">
        <f t="shared" si="33"/>
        <v>#REF!</v>
      </c>
      <c r="AW180" s="14">
        <f>IF(BB180="s",
IF(S180=0,0,
IF(S180=1,(14-2)*(#REF!+#REF!)/4*4,
IF(S180=2,(14-2)*(#REF!+#REF!)/4*2,
IF(S180=3,(14-2)*(#REF!+#REF!)/4*3,
IF(S180=4,(14-2)*(#REF!+#REF!)/4,
IF(S180=5,(14-2)*#REF!/4,
IF(S180=6,0,
IF(S180=7,(14)*#REF!)))))))),
IF(BB180="t",
IF(S180=0,0,
IF(S180=1,(11-2)*(#REF!+#REF!)/4*4,
IF(S180=2,(11-2)*(#REF!+#REF!)/4*2,
IF(S180=3,(11-2)*(#REF!+#REF!)/4*3,
IF(S180=4,(11-2)*(#REF!+#REF!)/4,
IF(S180=5,(11-2)*#REF!/4,
IF(S180=6,0,
IF(S180=7,(11)*#REF!))))))))))</f>
        <v>0</v>
      </c>
      <c r="AX180" s="14">
        <f t="shared" si="34"/>
        <v>0</v>
      </c>
      <c r="AY180" s="14">
        <f t="shared" si="35"/>
        <v>2</v>
      </c>
      <c r="AZ180" s="14">
        <f t="shared" si="36"/>
        <v>0</v>
      </c>
      <c r="BA180" s="14" t="e">
        <f t="shared" si="37"/>
        <v>#REF!</v>
      </c>
      <c r="BB180" s="14" t="s">
        <v>87</v>
      </c>
      <c r="BC180" s="14" t="e">
        <f>IF(BI180="A",0,IF(BB180="s",14*#REF!,IF(BB180="T",11*#REF!,"HATA")))</f>
        <v>#REF!</v>
      </c>
      <c r="BD180" s="14" t="e">
        <f t="shared" si="38"/>
        <v>#REF!</v>
      </c>
      <c r="BE180" s="14" t="e">
        <f t="shared" si="39"/>
        <v>#REF!</v>
      </c>
      <c r="BF180" s="14" t="e">
        <f>IF(BE180-#REF!=0,"DOĞRU","YANLIŞ")</f>
        <v>#REF!</v>
      </c>
      <c r="BG180" s="14" t="e">
        <f>#REF!-BE180</f>
        <v>#REF!</v>
      </c>
      <c r="BH180" s="14">
        <v>0</v>
      </c>
      <c r="BJ180" s="14">
        <v>0</v>
      </c>
      <c r="BL180" s="14">
        <v>6</v>
      </c>
      <c r="BN180" s="5" t="e">
        <f>#REF!*14</f>
        <v>#REF!</v>
      </c>
      <c r="BO180" s="6"/>
      <c r="BP180" s="7"/>
      <c r="BQ180" s="8"/>
      <c r="BR180" s="8"/>
      <c r="BS180" s="8"/>
      <c r="BT180" s="8"/>
      <c r="BU180" s="8"/>
      <c r="BV180" s="9"/>
      <c r="BW180" s="10"/>
      <c r="BX180" s="11"/>
      <c r="CE180" s="8"/>
      <c r="CF180" s="17"/>
      <c r="CG180" s="17"/>
      <c r="CH180" s="17"/>
      <c r="CI180" s="17"/>
    </row>
    <row r="181" spans="1:87" hidden="1" x14ac:dyDescent="0.25">
      <c r="A181" s="14" t="s">
        <v>331</v>
      </c>
      <c r="B181" s="31" t="s">
        <v>332</v>
      </c>
      <c r="C181" s="14" t="s">
        <v>332</v>
      </c>
      <c r="D181" s="15" t="s">
        <v>90</v>
      </c>
      <c r="E181" s="15" t="s">
        <v>90</v>
      </c>
      <c r="F181" s="16" t="e">
        <f>IF(BB181="S",
IF(#REF!+BJ181=2012,
IF(#REF!=1,"12-13/1",
IF(#REF!=2,"12-13/2",
IF(#REF!=3,"13-14/1",
IF(#REF!=4,"13-14/2","Hata1")))),
IF(#REF!+BJ181=2013,
IF(#REF!=1,"13-14/1",
IF(#REF!=2,"13-14/2",
IF(#REF!=3,"14-15/1",
IF(#REF!=4,"14-15/2","Hata2")))),
IF(#REF!+BJ181=2014,
IF(#REF!=1,"14-15/1",
IF(#REF!=2,"14-15/2",
IF(#REF!=3,"15-16/1",
IF(#REF!=4,"15-16/2","Hata3")))),
IF(#REF!+BJ181=2015,
IF(#REF!=1,"15-16/1",
IF(#REF!=2,"15-16/2",
IF(#REF!=3,"16-17/1",
IF(#REF!=4,"16-17/2","Hata4")))),
IF(#REF!+BJ181=2016,
IF(#REF!=1,"16-17/1",
IF(#REF!=2,"16-17/2",
IF(#REF!=3,"17-18/1",
IF(#REF!=4,"17-18/2","Hata5")))),
IF(#REF!+BJ181=2017,
IF(#REF!=1,"17-18/1",
IF(#REF!=2,"17-18/2",
IF(#REF!=3,"18-19/1",
IF(#REF!=4,"18-19/2","Hata6")))),
IF(#REF!+BJ181=2018,
IF(#REF!=1,"18-19/1",
IF(#REF!=2,"18-19/2",
IF(#REF!=3,"19-20/1",
IF(#REF!=4,"19-20/2","Hata7")))),
IF(#REF!+BJ181=2019,
IF(#REF!=1,"19-20/1",
IF(#REF!=2,"19-20/2",
IF(#REF!=3,"20-21/1",
IF(#REF!=4,"20-21/2","Hata8")))),
IF(#REF!+BJ181=2020,
IF(#REF!=1,"20-21/1",
IF(#REF!=2,"20-21/2",
IF(#REF!=3,"21-22/1",
IF(#REF!=4,"21-22/2","Hata9")))),
IF(#REF!+BJ181=2021,
IF(#REF!=1,"21-22/1",
IF(#REF!=2,"21-22/2",
IF(#REF!=3,"22-23/1",
IF(#REF!=4,"22-23/2","Hata10")))),
IF(#REF!+BJ181=2022,
IF(#REF!=1,"22-23/1",
IF(#REF!=2,"22-23/2",
IF(#REF!=3,"23-24/1",
IF(#REF!=4,"23-24/2","Hata11")))),
IF(#REF!+BJ181=2023,
IF(#REF!=1,"23-24/1",
IF(#REF!=2,"23-24/2",
IF(#REF!=3,"24-25/1",
IF(#REF!=4,"24-25/2","Hata12")))),
)))))))))))),
IF(BB181="T",
IF(#REF!+BJ181=2012,
IF(#REF!=1,"12-13/1",
IF(#REF!=2,"12-13/2",
IF(#REF!=3,"12-13/3",
IF(#REF!=4,"13-14/1",
IF(#REF!=5,"13-14/2",
IF(#REF!=6,"13-14/3","Hata1")))))),
IF(#REF!+BJ181=2013,
IF(#REF!=1,"13-14/1",
IF(#REF!=2,"13-14/2",
IF(#REF!=3,"13-14/3",
IF(#REF!=4,"14-15/1",
IF(#REF!=5,"14-15/2",
IF(#REF!=6,"14-15/3","Hata2")))))),
IF(#REF!+BJ181=2014,
IF(#REF!=1,"14-15/1",
IF(#REF!=2,"14-15/2",
IF(#REF!=3,"14-15/3",
IF(#REF!=4,"15-16/1",
IF(#REF!=5,"15-16/2",
IF(#REF!=6,"15-16/3","Hata3")))))),
IF(AND(#REF!+#REF!&gt;2014,#REF!+#REF!&lt;2015,BJ181=1),
IF(#REF!=0.1,"14-15/0.1",
IF(#REF!=0.2,"14-15/0.2",
IF(#REF!=0.3,"14-15/0.3","Hata4"))),
IF(#REF!+BJ181=2015,
IF(#REF!=1,"15-16/1",
IF(#REF!=2,"15-16/2",
IF(#REF!=3,"15-16/3",
IF(#REF!=4,"16-17/1",
IF(#REF!=5,"16-17/2",
IF(#REF!=6,"16-17/3","Hata5")))))),
IF(#REF!+BJ181=2016,
IF(#REF!=1,"16-17/1",
IF(#REF!=2,"16-17/2",
IF(#REF!=3,"16-17/3",
IF(#REF!=4,"17-18/1",
IF(#REF!=5,"17-18/2",
IF(#REF!=6,"17-18/3","Hata6")))))),
IF(#REF!+BJ181=2017,
IF(#REF!=1,"17-18/1",
IF(#REF!=2,"17-18/2",
IF(#REF!=3,"17-18/3",
IF(#REF!=4,"18-19/1",
IF(#REF!=5,"18-19/2",
IF(#REF!=6,"18-19/3","Hata7")))))),
IF(#REF!+BJ181=2018,
IF(#REF!=1,"18-19/1",
IF(#REF!=2,"18-19/2",
IF(#REF!=3,"18-19/3",
IF(#REF!=4,"19-20/1",
IF(#REF!=5," 19-20/2",
IF(#REF!=6,"19-20/3","Hata8")))))),
IF(#REF!+BJ181=2019,
IF(#REF!=1,"19-20/1",
IF(#REF!=2,"19-20/2",
IF(#REF!=3,"19-20/3",
IF(#REF!=4,"20-21/1",
IF(#REF!=5,"20-21/2",
IF(#REF!=6,"20-21/3","Hata9")))))),
IF(#REF!+BJ181=2020,
IF(#REF!=1,"20-21/1",
IF(#REF!=2,"20-21/2",
IF(#REF!=3,"20-21/3",
IF(#REF!=4,"21-22/1",
IF(#REF!=5,"21-22/2",
IF(#REF!=6,"21-22/3","Hata10")))))),
IF(#REF!+BJ181=2021,
IF(#REF!=1,"21-22/1",
IF(#REF!=2,"21-22/2",
IF(#REF!=3,"21-22/3",
IF(#REF!=4,"22-23/1",
IF(#REF!=5,"22-23/2",
IF(#REF!=6,"22-23/3","Hata11")))))),
IF(#REF!+BJ181=2022,
IF(#REF!=1,"22-23/1",
IF(#REF!=2,"22-23/2",
IF(#REF!=3,"22-23/3",
IF(#REF!=4,"23-24/1",
IF(#REF!=5,"23-24/2",
IF(#REF!=6,"23-24/3","Hata12")))))),
IF(#REF!+BJ181=2023,
IF(#REF!=1,"23-24/1",
IF(#REF!=2,"23-24/2",
IF(#REF!=3,"23-24/3",
IF(#REF!=4,"24-25/1",
IF(#REF!=5,"24-25/2",
IF(#REF!=6,"24-25/3","Hata13")))))),
))))))))))))))
)</f>
        <v>#REF!</v>
      </c>
      <c r="G181" s="14"/>
      <c r="H181" s="14" t="s">
        <v>333</v>
      </c>
      <c r="I181" s="14">
        <v>206096</v>
      </c>
      <c r="J181" s="14" t="s">
        <v>157</v>
      </c>
      <c r="L181" s="15">
        <v>3826</v>
      </c>
      <c r="Q181" s="14" t="s">
        <v>332</v>
      </c>
      <c r="R181" s="14" t="s">
        <v>332</v>
      </c>
      <c r="S181" s="16">
        <v>4</v>
      </c>
      <c r="T181" s="14">
        <f>VLOOKUP($S181,[2]sistem!$I$3:$L$10,2,FALSE)</f>
        <v>0</v>
      </c>
      <c r="U181" s="14">
        <f>VLOOKUP($S181,[2]sistem!$I$3:$L$10,3,FALSE)</f>
        <v>1</v>
      </c>
      <c r="V181" s="14">
        <f>VLOOKUP($S181,[2]sistem!$I$3:$L$10,4,FALSE)</f>
        <v>1</v>
      </c>
      <c r="W181" s="14" t="e">
        <f>VLOOKUP($BB181,[2]sistem!$I$13:$L$14,2,FALSE)*#REF!</f>
        <v>#REF!</v>
      </c>
      <c r="X181" s="14" t="e">
        <f>VLOOKUP($BB181,[2]sistem!$I$13:$L$14,3,FALSE)*#REF!</f>
        <v>#REF!</v>
      </c>
      <c r="Y181" s="14" t="e">
        <f>VLOOKUP($BB181,[2]sistem!$I$13:$L$14,4,FALSE)*#REF!</f>
        <v>#REF!</v>
      </c>
      <c r="Z181" s="14" t="e">
        <f t="shared" si="28"/>
        <v>#REF!</v>
      </c>
      <c r="AA181" s="14" t="e">
        <f t="shared" si="28"/>
        <v>#REF!</v>
      </c>
      <c r="AB181" s="14" t="e">
        <f t="shared" si="28"/>
        <v>#REF!</v>
      </c>
      <c r="AC181" s="14" t="e">
        <f t="shared" si="29"/>
        <v>#REF!</v>
      </c>
      <c r="AD181" s="14">
        <f>VLOOKUP(BB181,[2]sistem!$I$18:$J$19,2,FALSE)</f>
        <v>14</v>
      </c>
      <c r="AE181" s="14">
        <v>0.25</v>
      </c>
      <c r="AF181" s="14">
        <f>VLOOKUP($S181,[2]sistem!$I$3:$M$10,5,FALSE)</f>
        <v>1</v>
      </c>
      <c r="AG181" s="14">
        <v>1</v>
      </c>
      <c r="AI181" s="14">
        <f>AG181*AM181</f>
        <v>14</v>
      </c>
      <c r="AJ181" s="14">
        <f>VLOOKUP($S181,[2]sistem!$I$3:$N$10,6,FALSE)</f>
        <v>2</v>
      </c>
      <c r="AK181" s="14">
        <v>2</v>
      </c>
      <c r="AL181" s="14">
        <f t="shared" si="30"/>
        <v>4</v>
      </c>
      <c r="AM181" s="14">
        <f>VLOOKUP($BB181,[2]sistem!$I$18:$K$19,3,FALSE)</f>
        <v>14</v>
      </c>
      <c r="AN181" s="14" t="e">
        <f>AM181*#REF!</f>
        <v>#REF!</v>
      </c>
      <c r="AO181" s="14" t="e">
        <f t="shared" si="31"/>
        <v>#REF!</v>
      </c>
      <c r="AP181" s="14">
        <f t="shared" si="41"/>
        <v>25</v>
      </c>
      <c r="AQ181" s="14" t="e">
        <f t="shared" si="32"/>
        <v>#REF!</v>
      </c>
      <c r="AR181" s="15" t="e">
        <f>ROUND(AQ181-#REF!,0)</f>
        <v>#REF!</v>
      </c>
      <c r="AS181" s="14">
        <f>IF(BB181="s",IF(S181=0,0,
IF(S181=1,#REF!*4*4,
IF(S181=2,0,
IF(S181=3,#REF!*4*2,
IF(S181=4,0,
IF(S181=5,0,
IF(S181=6,0,
IF(S181=7,0)))))))),
IF(BB181="t",
IF(S181=0,0,
IF(S181=1,#REF!*4*4*0.8,
IF(S181=2,0,
IF(S181=3,#REF!*4*2*0.8,
IF(S181=4,0,
IF(S181=5,0,
IF(S181=6,0,
IF(S181=7,0))))))))))</f>
        <v>0</v>
      </c>
      <c r="AT181" s="14" t="e">
        <f>IF(BB181="s",
IF(S181=0,0,
IF(S181=1,0,
IF(S181=2,#REF!*4*2,
IF(S181=3,#REF!*4,
IF(S181=4,#REF!*4,
IF(S181=5,0,
IF(S181=6,0,
IF(S181=7,#REF!*4)))))))),
IF(BB181="t",
IF(S181=0,0,
IF(S181=1,0,
IF(S181=2,#REF!*4*2*0.8,
IF(S181=3,#REF!*4*0.8,
IF(S181=4,#REF!*4*0.8,
IF(S181=5,0,
IF(S181=6,0,
IF(S181=7,#REF!*4))))))))))</f>
        <v>#REF!</v>
      </c>
      <c r="AU181" s="14" t="e">
        <f>IF(BB181="s",
IF(S181=0,0,
IF(S181=1,#REF!*2,
IF(S181=2,#REF!*2,
IF(S181=3,#REF!*2,
IF(S181=4,#REF!*2,
IF(S181=5,#REF!*2,
IF(S181=6,#REF!*2,
IF(S181=7,#REF!*2)))))))),
IF(BB181="t",
IF(S181=0,#REF!*2*0.8,
IF(S181=1,#REF!*2*0.8,
IF(S181=2,#REF!*2*0.8,
IF(S181=3,#REF!*2*0.8,
IF(S181=4,#REF!*2*0.8,
IF(S181=5,#REF!*2*0.8,
IF(S181=6,#REF!*1*0.8,
IF(S181=7,#REF!*2))))))))))</f>
        <v>#REF!</v>
      </c>
      <c r="AV181" s="14" t="e">
        <f t="shared" si="33"/>
        <v>#REF!</v>
      </c>
      <c r="AW181" s="14" t="e">
        <f>IF(BB181="s",
IF(S181=0,0,
IF(S181=1,(14-2)*(#REF!+#REF!)/4*4,
IF(S181=2,(14-2)*(#REF!+#REF!)/4*2,
IF(S181=3,(14-2)*(#REF!+#REF!)/4*3,
IF(S181=4,(14-2)*(#REF!+#REF!)/4,
IF(S181=5,(14-2)*#REF!/4,
IF(S181=6,0,
IF(S181=7,(14)*#REF!)))))))),
IF(BB181="t",
IF(S181=0,0,
IF(S181=1,(11-2)*(#REF!+#REF!)/4*4,
IF(S181=2,(11-2)*(#REF!+#REF!)/4*2,
IF(S181=3,(11-2)*(#REF!+#REF!)/4*3,
IF(S181=4,(11-2)*(#REF!+#REF!)/4,
IF(S181=5,(11-2)*#REF!/4,
IF(S181=6,0,
IF(S181=7,(11)*#REF!))))))))))</f>
        <v>#REF!</v>
      </c>
      <c r="AX181" s="14" t="e">
        <f t="shared" si="34"/>
        <v>#REF!</v>
      </c>
      <c r="AY181" s="14">
        <f t="shared" si="35"/>
        <v>8</v>
      </c>
      <c r="AZ181" s="14">
        <f t="shared" si="36"/>
        <v>4</v>
      </c>
      <c r="BA181" s="14" t="e">
        <f t="shared" si="37"/>
        <v>#REF!</v>
      </c>
      <c r="BB181" s="14" t="s">
        <v>87</v>
      </c>
      <c r="BC181" s="14" t="e">
        <f>IF(BI181="A",0,IF(BB181="s",14*#REF!,IF(BB181="T",11*#REF!,"HATA")))</f>
        <v>#REF!</v>
      </c>
      <c r="BD181" s="14" t="e">
        <f t="shared" si="38"/>
        <v>#REF!</v>
      </c>
      <c r="BE181" s="14" t="e">
        <f t="shared" si="39"/>
        <v>#REF!</v>
      </c>
      <c r="BF181" s="14" t="e">
        <f>IF(BE181-#REF!=0,"DOĞRU","YANLIŞ")</f>
        <v>#REF!</v>
      </c>
      <c r="BG181" s="14" t="e">
        <f>#REF!-BE181</f>
        <v>#REF!</v>
      </c>
      <c r="BH181" s="14">
        <v>1</v>
      </c>
      <c r="BJ181" s="14">
        <v>1</v>
      </c>
      <c r="BL181" s="14">
        <v>4</v>
      </c>
      <c r="BN181" s="32" t="e">
        <f>#REF!*14</f>
        <v>#REF!</v>
      </c>
      <c r="BO181" s="33"/>
      <c r="BP181" s="34">
        <f>BQ181+BR181+BS181+BT181+BU181</f>
        <v>0</v>
      </c>
      <c r="BQ181" s="35"/>
      <c r="BR181" s="36"/>
      <c r="BS181" s="36"/>
      <c r="BT181" s="36"/>
      <c r="BU181" s="36"/>
      <c r="BV181" s="37"/>
      <c r="BW181" s="38"/>
      <c r="BX181" s="39"/>
      <c r="BY181" s="8"/>
      <c r="BZ181" s="8"/>
      <c r="CA181" s="8"/>
      <c r="CB181" s="8"/>
      <c r="CC181" s="8"/>
      <c r="CE181" s="8"/>
      <c r="CF181" s="17"/>
      <c r="CG181" s="17"/>
      <c r="CH181" s="17"/>
      <c r="CI181" s="17"/>
    </row>
    <row r="182" spans="1:87" hidden="1" x14ac:dyDescent="0.25">
      <c r="A182" s="14" t="s">
        <v>334</v>
      </c>
      <c r="B182" s="14" t="s">
        <v>335</v>
      </c>
      <c r="C182" s="14" t="s">
        <v>335</v>
      </c>
      <c r="D182" s="15" t="s">
        <v>90</v>
      </c>
      <c r="E182" s="15" t="s">
        <v>90</v>
      </c>
      <c r="F182" s="16" t="e">
        <f>IF(BB182="S",
IF(#REF!+BJ182=2012,
IF(#REF!=1,"12-13/1",
IF(#REF!=2,"12-13/2",
IF(#REF!=3,"13-14/1",
IF(#REF!=4,"13-14/2","Hata1")))),
IF(#REF!+BJ182=2013,
IF(#REF!=1,"13-14/1",
IF(#REF!=2,"13-14/2",
IF(#REF!=3,"14-15/1",
IF(#REF!=4,"14-15/2","Hata2")))),
IF(#REF!+BJ182=2014,
IF(#REF!=1,"14-15/1",
IF(#REF!=2,"14-15/2",
IF(#REF!=3,"15-16/1",
IF(#REF!=4,"15-16/2","Hata3")))),
IF(#REF!+BJ182=2015,
IF(#REF!=1,"15-16/1",
IF(#REF!=2,"15-16/2",
IF(#REF!=3,"16-17/1",
IF(#REF!=4,"16-17/2","Hata4")))),
IF(#REF!+BJ182=2016,
IF(#REF!=1,"16-17/1",
IF(#REF!=2,"16-17/2",
IF(#REF!=3,"17-18/1",
IF(#REF!=4,"17-18/2","Hata5")))),
IF(#REF!+BJ182=2017,
IF(#REF!=1,"17-18/1",
IF(#REF!=2,"17-18/2",
IF(#REF!=3,"18-19/1",
IF(#REF!=4,"18-19/2","Hata6")))),
IF(#REF!+BJ182=2018,
IF(#REF!=1,"18-19/1",
IF(#REF!=2,"18-19/2",
IF(#REF!=3,"19-20/1",
IF(#REF!=4,"19-20/2","Hata7")))),
IF(#REF!+BJ182=2019,
IF(#REF!=1,"19-20/1",
IF(#REF!=2,"19-20/2",
IF(#REF!=3,"20-21/1",
IF(#REF!=4,"20-21/2","Hata8")))),
IF(#REF!+BJ182=2020,
IF(#REF!=1,"20-21/1",
IF(#REF!=2,"20-21/2",
IF(#REF!=3,"21-22/1",
IF(#REF!=4,"21-22/2","Hata9")))),
IF(#REF!+BJ182=2021,
IF(#REF!=1,"21-22/1",
IF(#REF!=2,"21-22/2",
IF(#REF!=3,"22-23/1",
IF(#REF!=4,"22-23/2","Hata10")))),
IF(#REF!+BJ182=2022,
IF(#REF!=1,"22-23/1",
IF(#REF!=2,"22-23/2",
IF(#REF!=3,"23-24/1",
IF(#REF!=4,"23-24/2","Hata11")))),
IF(#REF!+BJ182=2023,
IF(#REF!=1,"23-24/1",
IF(#REF!=2,"23-24/2",
IF(#REF!=3,"24-25/1",
IF(#REF!=4,"24-25/2","Hata12")))),
)))))))))))),
IF(BB182="T",
IF(#REF!+BJ182=2012,
IF(#REF!=1,"12-13/1",
IF(#REF!=2,"12-13/2",
IF(#REF!=3,"12-13/3",
IF(#REF!=4,"13-14/1",
IF(#REF!=5,"13-14/2",
IF(#REF!=6,"13-14/3","Hata1")))))),
IF(#REF!+BJ182=2013,
IF(#REF!=1,"13-14/1",
IF(#REF!=2,"13-14/2",
IF(#REF!=3,"13-14/3",
IF(#REF!=4,"14-15/1",
IF(#REF!=5,"14-15/2",
IF(#REF!=6,"14-15/3","Hata2")))))),
IF(#REF!+BJ182=2014,
IF(#REF!=1,"14-15/1",
IF(#REF!=2,"14-15/2",
IF(#REF!=3,"14-15/3",
IF(#REF!=4,"15-16/1",
IF(#REF!=5,"15-16/2",
IF(#REF!=6,"15-16/3","Hata3")))))),
IF(AND(#REF!+#REF!&gt;2014,#REF!+#REF!&lt;2015,BJ182=1),
IF(#REF!=0.1,"14-15/0.1",
IF(#REF!=0.2,"14-15/0.2",
IF(#REF!=0.3,"14-15/0.3","Hata4"))),
IF(#REF!+BJ182=2015,
IF(#REF!=1,"15-16/1",
IF(#REF!=2,"15-16/2",
IF(#REF!=3,"15-16/3",
IF(#REF!=4,"16-17/1",
IF(#REF!=5,"16-17/2",
IF(#REF!=6,"16-17/3","Hata5")))))),
IF(#REF!+BJ182=2016,
IF(#REF!=1,"16-17/1",
IF(#REF!=2,"16-17/2",
IF(#REF!=3,"16-17/3",
IF(#REF!=4,"17-18/1",
IF(#REF!=5,"17-18/2",
IF(#REF!=6,"17-18/3","Hata6")))))),
IF(#REF!+BJ182=2017,
IF(#REF!=1,"17-18/1",
IF(#REF!=2,"17-18/2",
IF(#REF!=3,"17-18/3",
IF(#REF!=4,"18-19/1",
IF(#REF!=5,"18-19/2",
IF(#REF!=6,"18-19/3","Hata7")))))),
IF(#REF!+BJ182=2018,
IF(#REF!=1,"18-19/1",
IF(#REF!=2,"18-19/2",
IF(#REF!=3,"18-19/3",
IF(#REF!=4,"19-20/1",
IF(#REF!=5," 19-20/2",
IF(#REF!=6,"19-20/3","Hata8")))))),
IF(#REF!+BJ182=2019,
IF(#REF!=1,"19-20/1",
IF(#REF!=2,"19-20/2",
IF(#REF!=3,"19-20/3",
IF(#REF!=4,"20-21/1",
IF(#REF!=5,"20-21/2",
IF(#REF!=6,"20-21/3","Hata9")))))),
IF(#REF!+BJ182=2020,
IF(#REF!=1,"20-21/1",
IF(#REF!=2,"20-21/2",
IF(#REF!=3,"20-21/3",
IF(#REF!=4,"21-22/1",
IF(#REF!=5,"21-22/2",
IF(#REF!=6,"21-22/3","Hata10")))))),
IF(#REF!+BJ182=2021,
IF(#REF!=1,"21-22/1",
IF(#REF!=2,"21-22/2",
IF(#REF!=3,"21-22/3",
IF(#REF!=4,"22-23/1",
IF(#REF!=5,"22-23/2",
IF(#REF!=6,"22-23/3","Hata11")))))),
IF(#REF!+BJ182=2022,
IF(#REF!=1,"22-23/1",
IF(#REF!=2,"22-23/2",
IF(#REF!=3,"22-23/3",
IF(#REF!=4,"23-24/1",
IF(#REF!=5,"23-24/2",
IF(#REF!=6,"23-24/3","Hata12")))))),
IF(#REF!+BJ182=2023,
IF(#REF!=1,"23-24/1",
IF(#REF!=2,"23-24/2",
IF(#REF!=3,"23-24/3",
IF(#REF!=4,"24-25/1",
IF(#REF!=5,"24-25/2",
IF(#REF!=6,"24-25/3","Hata13")))))),
))))))))))))))
)</f>
        <v>#REF!</v>
      </c>
      <c r="G182" s="15"/>
      <c r="H182" s="14" t="s">
        <v>333</v>
      </c>
      <c r="I182" s="14">
        <v>206096</v>
      </c>
      <c r="J182" s="14" t="s">
        <v>157</v>
      </c>
      <c r="Q182" s="14" t="s">
        <v>335</v>
      </c>
      <c r="R182" s="14" t="s">
        <v>335</v>
      </c>
      <c r="S182" s="16">
        <v>4</v>
      </c>
      <c r="T182" s="14">
        <f>VLOOKUP($S182,[1]sistem!$I$3:$L$10,2,FALSE)</f>
        <v>0</v>
      </c>
      <c r="U182" s="14">
        <f>VLOOKUP($S182,[1]sistem!$I$3:$L$10,3,FALSE)</f>
        <v>1</v>
      </c>
      <c r="V182" s="14">
        <f>VLOOKUP($S182,[1]sistem!$I$3:$L$10,4,FALSE)</f>
        <v>1</v>
      </c>
      <c r="W182" s="14" t="e">
        <f>VLOOKUP($BB182,[1]sistem!$I$13:$L$14,2,FALSE)*#REF!</f>
        <v>#REF!</v>
      </c>
      <c r="X182" s="14" t="e">
        <f>VLOOKUP($BB182,[1]sistem!$I$13:$L$14,3,FALSE)*#REF!</f>
        <v>#REF!</v>
      </c>
      <c r="Y182" s="14" t="e">
        <f>VLOOKUP($BB182,[1]sistem!$I$13:$L$14,4,FALSE)*#REF!</f>
        <v>#REF!</v>
      </c>
      <c r="Z182" s="14" t="e">
        <f t="shared" si="28"/>
        <v>#REF!</v>
      </c>
      <c r="AA182" s="14" t="e">
        <f t="shared" si="28"/>
        <v>#REF!</v>
      </c>
      <c r="AB182" s="14" t="e">
        <f t="shared" si="28"/>
        <v>#REF!</v>
      </c>
      <c r="AC182" s="14" t="e">
        <f t="shared" si="29"/>
        <v>#REF!</v>
      </c>
      <c r="AD182" s="14">
        <f>VLOOKUP(BB182,[1]sistem!$I$18:$J$19,2,FALSE)</f>
        <v>14</v>
      </c>
      <c r="AE182" s="14">
        <v>0.25</v>
      </c>
      <c r="AF182" s="14">
        <f>VLOOKUP($S182,[1]sistem!$I$3:$M$10,5,FALSE)</f>
        <v>1</v>
      </c>
      <c r="AG182" s="14">
        <v>1</v>
      </c>
      <c r="AI182" s="14">
        <f>AG182*AM182</f>
        <v>14</v>
      </c>
      <c r="AJ182" s="14">
        <f>VLOOKUP($S182,[1]sistem!$I$3:$N$10,6,FALSE)</f>
        <v>2</v>
      </c>
      <c r="AK182" s="14">
        <v>2</v>
      </c>
      <c r="AL182" s="14">
        <f t="shared" si="30"/>
        <v>4</v>
      </c>
      <c r="AM182" s="14">
        <f>VLOOKUP($BB182,[1]sistem!$I$18:$K$19,3,FALSE)</f>
        <v>14</v>
      </c>
      <c r="AN182" s="14" t="e">
        <f>AM182*#REF!</f>
        <v>#REF!</v>
      </c>
      <c r="AO182" s="14" t="e">
        <f t="shared" si="31"/>
        <v>#REF!</v>
      </c>
      <c r="AP182" s="14">
        <f t="shared" si="41"/>
        <v>25</v>
      </c>
      <c r="AQ182" s="14" t="e">
        <f t="shared" si="32"/>
        <v>#REF!</v>
      </c>
      <c r="AR182" s="14" t="e">
        <f>ROUND(AQ182-#REF!,0)</f>
        <v>#REF!</v>
      </c>
      <c r="AS182" s="14">
        <f>IF(BB182="s",IF(S182=0,0,
IF(S182=1,#REF!*4*4,
IF(S182=2,0,
IF(S182=3,#REF!*4*2,
IF(S182=4,0,
IF(S182=5,0,
IF(S182=6,0,
IF(S182=7,0)))))))),
IF(BB182="t",
IF(S182=0,0,
IF(S182=1,#REF!*4*4*0.8,
IF(S182=2,0,
IF(S182=3,#REF!*4*2*0.8,
IF(S182=4,0,
IF(S182=5,0,
IF(S182=6,0,
IF(S182=7,0))))))))))</f>
        <v>0</v>
      </c>
      <c r="AT182" s="14" t="e">
        <f>IF(BB182="s",
IF(S182=0,0,
IF(S182=1,0,
IF(S182=2,#REF!*4*2,
IF(S182=3,#REF!*4,
IF(S182=4,#REF!*4,
IF(S182=5,0,
IF(S182=6,0,
IF(S182=7,#REF!*4)))))))),
IF(BB182="t",
IF(S182=0,0,
IF(S182=1,0,
IF(S182=2,#REF!*4*2*0.8,
IF(S182=3,#REF!*4*0.8,
IF(S182=4,#REF!*4*0.8,
IF(S182=5,0,
IF(S182=6,0,
IF(S182=7,#REF!*4))))))))))</f>
        <v>#REF!</v>
      </c>
      <c r="AU182" s="14" t="e">
        <f>IF(BB182="s",
IF(S182=0,0,
IF(S182=1,#REF!*2,
IF(S182=2,#REF!*2,
IF(S182=3,#REF!*2,
IF(S182=4,#REF!*2,
IF(S182=5,#REF!*2,
IF(S182=6,#REF!*2,
IF(S182=7,#REF!*2)))))))),
IF(BB182="t",
IF(S182=0,#REF!*2*0.8,
IF(S182=1,#REF!*2*0.8,
IF(S182=2,#REF!*2*0.8,
IF(S182=3,#REF!*2*0.8,
IF(S182=4,#REF!*2*0.8,
IF(S182=5,#REF!*2*0.8,
IF(S182=6,#REF!*1*0.8,
IF(S182=7,#REF!*2))))))))))</f>
        <v>#REF!</v>
      </c>
      <c r="AV182" s="14" t="e">
        <f t="shared" si="33"/>
        <v>#REF!</v>
      </c>
      <c r="AW182" s="14" t="e">
        <f>IF(BB182="s",
IF(S182=0,0,
IF(S182=1,(14-2)*(#REF!+#REF!)/4*4,
IF(S182=2,(14-2)*(#REF!+#REF!)/4*2,
IF(S182=3,(14-2)*(#REF!+#REF!)/4*3,
IF(S182=4,(14-2)*(#REF!+#REF!)/4,
IF(S182=5,(14-2)*#REF!/4,
IF(S182=6,0,
IF(S182=7,(14)*#REF!)))))))),
IF(BB182="t",
IF(S182=0,0,
IF(S182=1,(11-2)*(#REF!+#REF!)/4*4,
IF(S182=2,(11-2)*(#REF!+#REF!)/4*2,
IF(S182=3,(11-2)*(#REF!+#REF!)/4*3,
IF(S182=4,(11-2)*(#REF!+#REF!)/4,
IF(S182=5,(11-2)*#REF!/4,
IF(S182=6,0,
IF(S182=7,(11)*#REF!))))))))))</f>
        <v>#REF!</v>
      </c>
      <c r="AX182" s="14" t="e">
        <f t="shared" si="34"/>
        <v>#REF!</v>
      </c>
      <c r="AY182" s="14">
        <f t="shared" si="35"/>
        <v>8</v>
      </c>
      <c r="AZ182" s="14">
        <f t="shared" si="36"/>
        <v>4</v>
      </c>
      <c r="BA182" s="14" t="e">
        <f t="shared" si="37"/>
        <v>#REF!</v>
      </c>
      <c r="BB182" s="14" t="s">
        <v>87</v>
      </c>
      <c r="BC182" s="14" t="e">
        <f>IF(BI182="A",0,IF(BB182="s",14*#REF!,IF(BB182="T",11*#REF!,"HATA")))</f>
        <v>#REF!</v>
      </c>
      <c r="BD182" s="14" t="e">
        <f t="shared" si="38"/>
        <v>#REF!</v>
      </c>
      <c r="BE182" s="14" t="e">
        <f t="shared" si="39"/>
        <v>#REF!</v>
      </c>
      <c r="BF182" s="14" t="e">
        <f>IF(BE182-#REF!=0,"DOĞRU","YANLIŞ")</f>
        <v>#REF!</v>
      </c>
      <c r="BG182" s="14" t="e">
        <f>#REF!-BE182</f>
        <v>#REF!</v>
      </c>
      <c r="BH182" s="14">
        <v>1</v>
      </c>
      <c r="BJ182" s="14">
        <v>1</v>
      </c>
      <c r="BL182" s="14">
        <v>4</v>
      </c>
      <c r="BN182" s="5" t="e">
        <f>#REF!*14</f>
        <v>#REF!</v>
      </c>
      <c r="BO182" s="6"/>
      <c r="BP182" s="7"/>
      <c r="BQ182" s="8"/>
      <c r="BR182" s="8"/>
      <c r="BS182" s="8"/>
      <c r="BT182" s="8"/>
      <c r="BU182" s="8"/>
      <c r="BV182" s="9"/>
      <c r="BW182" s="10"/>
      <c r="BX182" s="11"/>
      <c r="CE182" s="8"/>
      <c r="CF182" s="17"/>
      <c r="CG182" s="17"/>
      <c r="CH182" s="17"/>
      <c r="CI182" s="17"/>
    </row>
    <row r="183" spans="1:87" hidden="1" x14ac:dyDescent="0.25">
      <c r="A183" s="14" t="s">
        <v>117</v>
      </c>
      <c r="B183" s="14" t="s">
        <v>118</v>
      </c>
      <c r="C183" s="14" t="s">
        <v>118</v>
      </c>
      <c r="D183" s="15" t="s">
        <v>90</v>
      </c>
      <c r="E183" s="15" t="s">
        <v>90</v>
      </c>
      <c r="F183" s="16" t="e">
        <f>IF(BB183="S",
IF(#REF!+BJ183=2012,
IF(#REF!=1,"12-13/1",
IF(#REF!=2,"12-13/2",
IF(#REF!=3,"13-14/1",
IF(#REF!=4,"13-14/2","Hata1")))),
IF(#REF!+BJ183=2013,
IF(#REF!=1,"13-14/1",
IF(#REF!=2,"13-14/2",
IF(#REF!=3,"14-15/1",
IF(#REF!=4,"14-15/2","Hata2")))),
IF(#REF!+BJ183=2014,
IF(#REF!=1,"14-15/1",
IF(#REF!=2,"14-15/2",
IF(#REF!=3,"15-16/1",
IF(#REF!=4,"15-16/2","Hata3")))),
IF(#REF!+BJ183=2015,
IF(#REF!=1,"15-16/1",
IF(#REF!=2,"15-16/2",
IF(#REF!=3,"16-17/1",
IF(#REF!=4,"16-17/2","Hata4")))),
IF(#REF!+BJ183=2016,
IF(#REF!=1,"16-17/1",
IF(#REF!=2,"16-17/2",
IF(#REF!=3,"17-18/1",
IF(#REF!=4,"17-18/2","Hata5")))),
IF(#REF!+BJ183=2017,
IF(#REF!=1,"17-18/1",
IF(#REF!=2,"17-18/2",
IF(#REF!=3,"18-19/1",
IF(#REF!=4,"18-19/2","Hata6")))),
IF(#REF!+BJ183=2018,
IF(#REF!=1,"18-19/1",
IF(#REF!=2,"18-19/2",
IF(#REF!=3,"19-20/1",
IF(#REF!=4,"19-20/2","Hata7")))),
IF(#REF!+BJ183=2019,
IF(#REF!=1,"19-20/1",
IF(#REF!=2,"19-20/2",
IF(#REF!=3,"20-21/1",
IF(#REF!=4,"20-21/2","Hata8")))),
IF(#REF!+BJ183=2020,
IF(#REF!=1,"20-21/1",
IF(#REF!=2,"20-21/2",
IF(#REF!=3,"21-22/1",
IF(#REF!=4,"21-22/2","Hata9")))),
IF(#REF!+BJ183=2021,
IF(#REF!=1,"21-22/1",
IF(#REF!=2,"21-22/2",
IF(#REF!=3,"22-23/1",
IF(#REF!=4,"22-23/2","Hata10")))),
IF(#REF!+BJ183=2022,
IF(#REF!=1,"22-23/1",
IF(#REF!=2,"22-23/2",
IF(#REF!=3,"23-24/1",
IF(#REF!=4,"23-24/2","Hata11")))),
IF(#REF!+BJ183=2023,
IF(#REF!=1,"23-24/1",
IF(#REF!=2,"23-24/2",
IF(#REF!=3,"24-25/1",
IF(#REF!=4,"24-25/2","Hata12")))),
)))))))))))),
IF(BB183="T",
IF(#REF!+BJ183=2012,
IF(#REF!=1,"12-13/1",
IF(#REF!=2,"12-13/2",
IF(#REF!=3,"12-13/3",
IF(#REF!=4,"13-14/1",
IF(#REF!=5,"13-14/2",
IF(#REF!=6,"13-14/3","Hata1")))))),
IF(#REF!+BJ183=2013,
IF(#REF!=1,"13-14/1",
IF(#REF!=2,"13-14/2",
IF(#REF!=3,"13-14/3",
IF(#REF!=4,"14-15/1",
IF(#REF!=5,"14-15/2",
IF(#REF!=6,"14-15/3","Hata2")))))),
IF(#REF!+BJ183=2014,
IF(#REF!=1,"14-15/1",
IF(#REF!=2,"14-15/2",
IF(#REF!=3,"14-15/3",
IF(#REF!=4,"15-16/1",
IF(#REF!=5,"15-16/2",
IF(#REF!=6,"15-16/3","Hata3")))))),
IF(AND(#REF!+#REF!&gt;2014,#REF!+#REF!&lt;2015,BJ183=1),
IF(#REF!=0.1,"14-15/0.1",
IF(#REF!=0.2,"14-15/0.2",
IF(#REF!=0.3,"14-15/0.3","Hata4"))),
IF(#REF!+BJ183=2015,
IF(#REF!=1,"15-16/1",
IF(#REF!=2,"15-16/2",
IF(#REF!=3,"15-16/3",
IF(#REF!=4,"16-17/1",
IF(#REF!=5,"16-17/2",
IF(#REF!=6,"16-17/3","Hata5")))))),
IF(#REF!+BJ183=2016,
IF(#REF!=1,"16-17/1",
IF(#REF!=2,"16-17/2",
IF(#REF!=3,"16-17/3",
IF(#REF!=4,"17-18/1",
IF(#REF!=5,"17-18/2",
IF(#REF!=6,"17-18/3","Hata6")))))),
IF(#REF!+BJ183=2017,
IF(#REF!=1,"17-18/1",
IF(#REF!=2,"17-18/2",
IF(#REF!=3,"17-18/3",
IF(#REF!=4,"18-19/1",
IF(#REF!=5,"18-19/2",
IF(#REF!=6,"18-19/3","Hata7")))))),
IF(#REF!+BJ183=2018,
IF(#REF!=1,"18-19/1",
IF(#REF!=2,"18-19/2",
IF(#REF!=3,"18-19/3",
IF(#REF!=4,"19-20/1",
IF(#REF!=5," 19-20/2",
IF(#REF!=6,"19-20/3","Hata8")))))),
IF(#REF!+BJ183=2019,
IF(#REF!=1,"19-20/1",
IF(#REF!=2,"19-20/2",
IF(#REF!=3,"19-20/3",
IF(#REF!=4,"20-21/1",
IF(#REF!=5,"20-21/2",
IF(#REF!=6,"20-21/3","Hata9")))))),
IF(#REF!+BJ183=2020,
IF(#REF!=1,"20-21/1",
IF(#REF!=2,"20-21/2",
IF(#REF!=3,"20-21/3",
IF(#REF!=4,"21-22/1",
IF(#REF!=5,"21-22/2",
IF(#REF!=6,"21-22/3","Hata10")))))),
IF(#REF!+BJ183=2021,
IF(#REF!=1,"21-22/1",
IF(#REF!=2,"21-22/2",
IF(#REF!=3,"21-22/3",
IF(#REF!=4,"22-23/1",
IF(#REF!=5,"22-23/2",
IF(#REF!=6,"22-23/3","Hata11")))))),
IF(#REF!+BJ183=2022,
IF(#REF!=1,"22-23/1",
IF(#REF!=2,"22-23/2",
IF(#REF!=3,"22-23/3",
IF(#REF!=4,"23-24/1",
IF(#REF!=5,"23-24/2",
IF(#REF!=6,"23-24/3","Hata12")))))),
IF(#REF!+BJ183=2023,
IF(#REF!=1,"23-24/1",
IF(#REF!=2,"23-24/2",
IF(#REF!=3,"23-24/3",
IF(#REF!=4,"24-25/1",
IF(#REF!=5,"24-25/2",
IF(#REF!=6,"24-25/3","Hata13")))))),
))))))))))))))
)</f>
        <v>#REF!</v>
      </c>
      <c r="G183" s="15"/>
      <c r="H183" s="14" t="s">
        <v>333</v>
      </c>
      <c r="I183" s="14">
        <v>206096</v>
      </c>
      <c r="J183" s="14" t="s">
        <v>157</v>
      </c>
      <c r="Q183" s="14" t="s">
        <v>119</v>
      </c>
      <c r="R183" s="14" t="s">
        <v>120</v>
      </c>
      <c r="S183" s="16">
        <v>7</v>
      </c>
      <c r="T183" s="14">
        <f>VLOOKUP($S183,[1]sistem!$I$3:$L$10,2,FALSE)</f>
        <v>0</v>
      </c>
      <c r="U183" s="14">
        <f>VLOOKUP($S183,[1]sistem!$I$3:$L$10,3,FALSE)</f>
        <v>1</v>
      </c>
      <c r="V183" s="14">
        <f>VLOOKUP($S183,[1]sistem!$I$3:$L$10,4,FALSE)</f>
        <v>1</v>
      </c>
      <c r="W183" s="14" t="e">
        <f>VLOOKUP($BB183,[1]sistem!$I$13:$L$14,2,FALSE)*#REF!</f>
        <v>#REF!</v>
      </c>
      <c r="X183" s="14" t="e">
        <f>VLOOKUP($BB183,[1]sistem!$I$13:$L$14,3,FALSE)*#REF!</f>
        <v>#REF!</v>
      </c>
      <c r="Y183" s="14" t="e">
        <f>VLOOKUP($BB183,[1]sistem!$I$13:$L$14,4,FALSE)*#REF!</f>
        <v>#REF!</v>
      </c>
      <c r="Z183" s="14" t="e">
        <f t="shared" si="28"/>
        <v>#REF!</v>
      </c>
      <c r="AA183" s="14" t="e">
        <f t="shared" si="28"/>
        <v>#REF!</v>
      </c>
      <c r="AB183" s="14" t="e">
        <f t="shared" si="28"/>
        <v>#REF!</v>
      </c>
      <c r="AC183" s="14" t="e">
        <f t="shared" si="29"/>
        <v>#REF!</v>
      </c>
      <c r="AD183" s="14">
        <f>VLOOKUP(BB183,[1]sistem!$I$18:$J$19,2,FALSE)</f>
        <v>14</v>
      </c>
      <c r="AE183" s="14">
        <v>0.25</v>
      </c>
      <c r="AF183" s="14">
        <f>VLOOKUP($S183,[1]sistem!$I$3:$M$10,5,FALSE)</f>
        <v>1</v>
      </c>
      <c r="AI183" s="14" t="e">
        <f>(#REF!+#REF!)*AD183</f>
        <v>#REF!</v>
      </c>
      <c r="AJ183" s="14">
        <f>VLOOKUP($S183,[1]sistem!$I$3:$N$10,6,FALSE)</f>
        <v>2</v>
      </c>
      <c r="AK183" s="14">
        <v>2</v>
      </c>
      <c r="AL183" s="14">
        <f t="shared" si="30"/>
        <v>4</v>
      </c>
      <c r="AM183" s="14">
        <f>VLOOKUP($BB183,[1]sistem!$I$18:$K$19,3,FALSE)</f>
        <v>14</v>
      </c>
      <c r="AN183" s="14" t="e">
        <f>AM183*#REF!</f>
        <v>#REF!</v>
      </c>
      <c r="AO183" s="14" t="e">
        <f t="shared" si="31"/>
        <v>#REF!</v>
      </c>
      <c r="AP183" s="14">
        <f t="shared" si="41"/>
        <v>25</v>
      </c>
      <c r="AQ183" s="14" t="e">
        <f t="shared" si="32"/>
        <v>#REF!</v>
      </c>
      <c r="AR183" s="14" t="e">
        <f>ROUND(AQ183-#REF!,0)</f>
        <v>#REF!</v>
      </c>
      <c r="AS183" s="14">
        <f>IF(BB183="s",IF(S183=0,0,
IF(S183=1,#REF!*4*4,
IF(S183=2,0,
IF(S183=3,#REF!*4*2,
IF(S183=4,0,
IF(S183=5,0,
IF(S183=6,0,
IF(S183=7,0)))))))),
IF(BB183="t",
IF(S183=0,0,
IF(S183=1,#REF!*4*4*0.8,
IF(S183=2,0,
IF(S183=3,#REF!*4*2*0.8,
IF(S183=4,0,
IF(S183=5,0,
IF(S183=6,0,
IF(S183=7,0))))))))))</f>
        <v>0</v>
      </c>
      <c r="AT183" s="14" t="e">
        <f>IF(BB183="s",
IF(S183=0,0,
IF(S183=1,0,
IF(S183=2,#REF!*4*2,
IF(S183=3,#REF!*4,
IF(S183=4,#REF!*4,
IF(S183=5,0,
IF(S183=6,0,
IF(S183=7,#REF!*4)))))))),
IF(BB183="t",
IF(S183=0,0,
IF(S183=1,0,
IF(S183=2,#REF!*4*2*0.8,
IF(S183=3,#REF!*4*0.8,
IF(S183=4,#REF!*4*0.8,
IF(S183=5,0,
IF(S183=6,0,
IF(S183=7,#REF!*4))))))))))</f>
        <v>#REF!</v>
      </c>
      <c r="AU183" s="14" t="e">
        <f>IF(BB183="s",
IF(S183=0,0,
IF(S183=1,#REF!*2,
IF(S183=2,#REF!*2,
IF(S183=3,#REF!*2,
IF(S183=4,#REF!*2,
IF(S183=5,#REF!*2,
IF(S183=6,#REF!*2,
IF(S183=7,#REF!*2)))))))),
IF(BB183="t",
IF(S183=0,#REF!*2*0.8,
IF(S183=1,#REF!*2*0.8,
IF(S183=2,#REF!*2*0.8,
IF(S183=3,#REF!*2*0.8,
IF(S183=4,#REF!*2*0.8,
IF(S183=5,#REF!*2*0.8,
IF(S183=6,#REF!*1*0.8,
IF(S183=7,#REF!*2))))))))))</f>
        <v>#REF!</v>
      </c>
      <c r="AV183" s="14" t="e">
        <f t="shared" si="33"/>
        <v>#REF!</v>
      </c>
      <c r="AW183" s="14" t="e">
        <f>IF(BB183="s",
IF(S183=0,0,
IF(S183=1,(14-2)*(#REF!+#REF!)/4*4,
IF(S183=2,(14-2)*(#REF!+#REF!)/4*2,
IF(S183=3,(14-2)*(#REF!+#REF!)/4*3,
IF(S183=4,(14-2)*(#REF!+#REF!)/4,
IF(S183=5,(14-2)*#REF!/4,
IF(S183=6,0,
IF(S183=7,(14)*#REF!)))))))),
IF(BB183="t",
IF(S183=0,0,
IF(S183=1,(11-2)*(#REF!+#REF!)/4*4,
IF(S183=2,(11-2)*(#REF!+#REF!)/4*2,
IF(S183=3,(11-2)*(#REF!+#REF!)/4*3,
IF(S183=4,(11-2)*(#REF!+#REF!)/4,
IF(S183=5,(11-2)*#REF!/4,
IF(S183=6,0,
IF(S183=7,(11)*#REF!))))))))))</f>
        <v>#REF!</v>
      </c>
      <c r="AX183" s="14" t="e">
        <f t="shared" si="34"/>
        <v>#REF!</v>
      </c>
      <c r="AY183" s="14">
        <f t="shared" si="35"/>
        <v>8</v>
      </c>
      <c r="AZ183" s="14">
        <f t="shared" si="36"/>
        <v>4</v>
      </c>
      <c r="BA183" s="14" t="e">
        <f t="shared" si="37"/>
        <v>#REF!</v>
      </c>
      <c r="BB183" s="14" t="s">
        <v>87</v>
      </c>
      <c r="BC183" s="14">
        <f>IF(BI183="A",0,IF(BB183="s",14*#REF!,IF(BB183="T",11*#REF!,"HATA")))</f>
        <v>0</v>
      </c>
      <c r="BD183" s="14" t="e">
        <f t="shared" si="38"/>
        <v>#REF!</v>
      </c>
      <c r="BE183" s="14" t="e">
        <f t="shared" si="39"/>
        <v>#REF!</v>
      </c>
      <c r="BF183" s="14" t="e">
        <f>IF(BE183-#REF!=0,"DOĞRU","YANLIŞ")</f>
        <v>#REF!</v>
      </c>
      <c r="BG183" s="14" t="e">
        <f>#REF!-BE183</f>
        <v>#REF!</v>
      </c>
      <c r="BH183" s="14">
        <v>0</v>
      </c>
      <c r="BI183" s="14" t="s">
        <v>93</v>
      </c>
      <c r="BJ183" s="14">
        <v>1</v>
      </c>
      <c r="BL183" s="14">
        <v>7</v>
      </c>
      <c r="BN183" s="5" t="e">
        <f>#REF!*14</f>
        <v>#REF!</v>
      </c>
      <c r="BO183" s="6"/>
      <c r="BP183" s="7"/>
      <c r="BQ183" s="8"/>
      <c r="BR183" s="8"/>
      <c r="BS183" s="8"/>
      <c r="BT183" s="8"/>
      <c r="BU183" s="8"/>
      <c r="BV183" s="9"/>
      <c r="BW183" s="10"/>
      <c r="BX183" s="11"/>
      <c r="CE183" s="8"/>
      <c r="CF183" s="17"/>
      <c r="CG183" s="17"/>
      <c r="CH183" s="17"/>
      <c r="CI183" s="17"/>
    </row>
    <row r="184" spans="1:87" hidden="1" x14ac:dyDescent="0.25">
      <c r="A184" s="14" t="s">
        <v>336</v>
      </c>
      <c r="B184" s="14" t="s">
        <v>337</v>
      </c>
      <c r="C184" s="14" t="s">
        <v>337</v>
      </c>
      <c r="D184" s="15" t="s">
        <v>90</v>
      </c>
      <c r="E184" s="15" t="s">
        <v>90</v>
      </c>
      <c r="F184" s="16" t="e">
        <f>IF(BB184="S",
IF(#REF!+BJ184=2012,
IF(#REF!=1,"12-13/1",
IF(#REF!=2,"12-13/2",
IF(#REF!=3,"13-14/1",
IF(#REF!=4,"13-14/2","Hata1")))),
IF(#REF!+BJ184=2013,
IF(#REF!=1,"13-14/1",
IF(#REF!=2,"13-14/2",
IF(#REF!=3,"14-15/1",
IF(#REF!=4,"14-15/2","Hata2")))),
IF(#REF!+BJ184=2014,
IF(#REF!=1,"14-15/1",
IF(#REF!=2,"14-15/2",
IF(#REF!=3,"15-16/1",
IF(#REF!=4,"15-16/2","Hata3")))),
IF(#REF!+BJ184=2015,
IF(#REF!=1,"15-16/1",
IF(#REF!=2,"15-16/2",
IF(#REF!=3,"16-17/1",
IF(#REF!=4,"16-17/2","Hata4")))),
IF(#REF!+BJ184=2016,
IF(#REF!=1,"16-17/1",
IF(#REF!=2,"16-17/2",
IF(#REF!=3,"17-18/1",
IF(#REF!=4,"17-18/2","Hata5")))),
IF(#REF!+BJ184=2017,
IF(#REF!=1,"17-18/1",
IF(#REF!=2,"17-18/2",
IF(#REF!=3,"18-19/1",
IF(#REF!=4,"18-19/2","Hata6")))),
IF(#REF!+BJ184=2018,
IF(#REF!=1,"18-19/1",
IF(#REF!=2,"18-19/2",
IF(#REF!=3,"19-20/1",
IF(#REF!=4,"19-20/2","Hata7")))),
IF(#REF!+BJ184=2019,
IF(#REF!=1,"19-20/1",
IF(#REF!=2,"19-20/2",
IF(#REF!=3,"20-21/1",
IF(#REF!=4,"20-21/2","Hata8")))),
IF(#REF!+BJ184=2020,
IF(#REF!=1,"20-21/1",
IF(#REF!=2,"20-21/2",
IF(#REF!=3,"21-22/1",
IF(#REF!=4,"21-22/2","Hata9")))),
IF(#REF!+BJ184=2021,
IF(#REF!=1,"21-22/1",
IF(#REF!=2,"21-22/2",
IF(#REF!=3,"22-23/1",
IF(#REF!=4,"22-23/2","Hata10")))),
IF(#REF!+BJ184=2022,
IF(#REF!=1,"22-23/1",
IF(#REF!=2,"22-23/2",
IF(#REF!=3,"23-24/1",
IF(#REF!=4,"23-24/2","Hata11")))),
IF(#REF!+BJ184=2023,
IF(#REF!=1,"23-24/1",
IF(#REF!=2,"23-24/2",
IF(#REF!=3,"24-25/1",
IF(#REF!=4,"24-25/2","Hata12")))),
)))))))))))),
IF(BB184="T",
IF(#REF!+BJ184=2012,
IF(#REF!=1,"12-13/1",
IF(#REF!=2,"12-13/2",
IF(#REF!=3,"12-13/3",
IF(#REF!=4,"13-14/1",
IF(#REF!=5,"13-14/2",
IF(#REF!=6,"13-14/3","Hata1")))))),
IF(#REF!+BJ184=2013,
IF(#REF!=1,"13-14/1",
IF(#REF!=2,"13-14/2",
IF(#REF!=3,"13-14/3",
IF(#REF!=4,"14-15/1",
IF(#REF!=5,"14-15/2",
IF(#REF!=6,"14-15/3","Hata2")))))),
IF(#REF!+BJ184=2014,
IF(#REF!=1,"14-15/1",
IF(#REF!=2,"14-15/2",
IF(#REF!=3,"14-15/3",
IF(#REF!=4,"15-16/1",
IF(#REF!=5,"15-16/2",
IF(#REF!=6,"15-16/3","Hata3")))))),
IF(AND(#REF!+#REF!&gt;2014,#REF!+#REF!&lt;2015,BJ184=1),
IF(#REF!=0.1,"14-15/0.1",
IF(#REF!=0.2,"14-15/0.2",
IF(#REF!=0.3,"14-15/0.3","Hata4"))),
IF(#REF!+BJ184=2015,
IF(#REF!=1,"15-16/1",
IF(#REF!=2,"15-16/2",
IF(#REF!=3,"15-16/3",
IF(#REF!=4,"16-17/1",
IF(#REF!=5,"16-17/2",
IF(#REF!=6,"16-17/3","Hata5")))))),
IF(#REF!+BJ184=2016,
IF(#REF!=1,"16-17/1",
IF(#REF!=2,"16-17/2",
IF(#REF!=3,"16-17/3",
IF(#REF!=4,"17-18/1",
IF(#REF!=5,"17-18/2",
IF(#REF!=6,"17-18/3","Hata6")))))),
IF(#REF!+BJ184=2017,
IF(#REF!=1,"17-18/1",
IF(#REF!=2,"17-18/2",
IF(#REF!=3,"17-18/3",
IF(#REF!=4,"18-19/1",
IF(#REF!=5,"18-19/2",
IF(#REF!=6,"18-19/3","Hata7")))))),
IF(#REF!+BJ184=2018,
IF(#REF!=1,"18-19/1",
IF(#REF!=2,"18-19/2",
IF(#REF!=3,"18-19/3",
IF(#REF!=4,"19-20/1",
IF(#REF!=5," 19-20/2",
IF(#REF!=6,"19-20/3","Hata8")))))),
IF(#REF!+BJ184=2019,
IF(#REF!=1,"19-20/1",
IF(#REF!=2,"19-20/2",
IF(#REF!=3,"19-20/3",
IF(#REF!=4,"20-21/1",
IF(#REF!=5,"20-21/2",
IF(#REF!=6,"20-21/3","Hata9")))))),
IF(#REF!+BJ184=2020,
IF(#REF!=1,"20-21/1",
IF(#REF!=2,"20-21/2",
IF(#REF!=3,"20-21/3",
IF(#REF!=4,"21-22/1",
IF(#REF!=5,"21-22/2",
IF(#REF!=6,"21-22/3","Hata10")))))),
IF(#REF!+BJ184=2021,
IF(#REF!=1,"21-22/1",
IF(#REF!=2,"21-22/2",
IF(#REF!=3,"21-22/3",
IF(#REF!=4,"22-23/1",
IF(#REF!=5,"22-23/2",
IF(#REF!=6,"22-23/3","Hata11")))))),
IF(#REF!+BJ184=2022,
IF(#REF!=1,"22-23/1",
IF(#REF!=2,"22-23/2",
IF(#REF!=3,"22-23/3",
IF(#REF!=4,"23-24/1",
IF(#REF!=5,"23-24/2",
IF(#REF!=6,"23-24/3","Hata12")))))),
IF(#REF!+BJ184=2023,
IF(#REF!=1,"23-24/1",
IF(#REF!=2,"23-24/2",
IF(#REF!=3,"23-24/3",
IF(#REF!=4,"24-25/1",
IF(#REF!=5,"24-25/2",
IF(#REF!=6,"24-25/3","Hata13")))))),
))))))))))))))
)</f>
        <v>#REF!</v>
      </c>
      <c r="G184" s="15"/>
      <c r="H184" s="14" t="s">
        <v>333</v>
      </c>
      <c r="I184" s="14">
        <v>206096</v>
      </c>
      <c r="J184" s="14" t="s">
        <v>157</v>
      </c>
      <c r="S184" s="16">
        <v>4</v>
      </c>
      <c r="T184" s="14">
        <f>VLOOKUP($S184,[1]sistem!$I$3:$L$10,2,FALSE)</f>
        <v>0</v>
      </c>
      <c r="U184" s="14">
        <f>VLOOKUP($S184,[1]sistem!$I$3:$L$10,3,FALSE)</f>
        <v>1</v>
      </c>
      <c r="V184" s="14">
        <f>VLOOKUP($S184,[1]sistem!$I$3:$L$10,4,FALSE)</f>
        <v>1</v>
      </c>
      <c r="W184" s="14" t="e">
        <f>VLOOKUP($BB184,[1]sistem!$I$13:$L$14,2,FALSE)*#REF!</f>
        <v>#REF!</v>
      </c>
      <c r="X184" s="14" t="e">
        <f>VLOOKUP($BB184,[1]sistem!$I$13:$L$14,3,FALSE)*#REF!</f>
        <v>#REF!</v>
      </c>
      <c r="Y184" s="14" t="e">
        <f>VLOOKUP($BB184,[1]sistem!$I$13:$L$14,4,FALSE)*#REF!</f>
        <v>#REF!</v>
      </c>
      <c r="Z184" s="14" t="e">
        <f t="shared" si="28"/>
        <v>#REF!</v>
      </c>
      <c r="AA184" s="14" t="e">
        <f t="shared" si="28"/>
        <v>#REF!</v>
      </c>
      <c r="AB184" s="14" t="e">
        <f t="shared" si="28"/>
        <v>#REF!</v>
      </c>
      <c r="AC184" s="14" t="e">
        <f t="shared" si="29"/>
        <v>#REF!</v>
      </c>
      <c r="AD184" s="14">
        <f>VLOOKUP(BB184,[1]sistem!$I$18:$J$19,2,FALSE)</f>
        <v>14</v>
      </c>
      <c r="AE184" s="14">
        <v>0.25</v>
      </c>
      <c r="AF184" s="14">
        <f>VLOOKUP($S184,[1]sistem!$I$3:$M$10,5,FALSE)</f>
        <v>1</v>
      </c>
      <c r="AG184" s="14">
        <v>4</v>
      </c>
      <c r="AI184" s="14">
        <f>AG184*AM184</f>
        <v>56</v>
      </c>
      <c r="AJ184" s="14">
        <f>VLOOKUP($S184,[1]sistem!$I$3:$N$10,6,FALSE)</f>
        <v>2</v>
      </c>
      <c r="AK184" s="14">
        <v>2</v>
      </c>
      <c r="AL184" s="14">
        <f t="shared" si="30"/>
        <v>4</v>
      </c>
      <c r="AM184" s="14">
        <f>VLOOKUP($BB184,[1]sistem!$I$18:$K$19,3,FALSE)</f>
        <v>14</v>
      </c>
      <c r="AN184" s="14" t="e">
        <f>AM184*#REF!</f>
        <v>#REF!</v>
      </c>
      <c r="AO184" s="14" t="e">
        <f t="shared" si="31"/>
        <v>#REF!</v>
      </c>
      <c r="AP184" s="14">
        <f t="shared" si="41"/>
        <v>25</v>
      </c>
      <c r="AQ184" s="14" t="e">
        <f t="shared" si="32"/>
        <v>#REF!</v>
      </c>
      <c r="AR184" s="14" t="e">
        <f>ROUND(AQ184-#REF!,0)</f>
        <v>#REF!</v>
      </c>
      <c r="AS184" s="14">
        <f>IF(BB184="s",IF(S184=0,0,
IF(S184=1,#REF!*4*4,
IF(S184=2,0,
IF(S184=3,#REF!*4*2,
IF(S184=4,0,
IF(S184=5,0,
IF(S184=6,0,
IF(S184=7,0)))))))),
IF(BB184="t",
IF(S184=0,0,
IF(S184=1,#REF!*4*4*0.8,
IF(S184=2,0,
IF(S184=3,#REF!*4*2*0.8,
IF(S184=4,0,
IF(S184=5,0,
IF(S184=6,0,
IF(S184=7,0))))))))))</f>
        <v>0</v>
      </c>
      <c r="AT184" s="14" t="e">
        <f>IF(BB184="s",
IF(S184=0,0,
IF(S184=1,0,
IF(S184=2,#REF!*4*2,
IF(S184=3,#REF!*4,
IF(S184=4,#REF!*4,
IF(S184=5,0,
IF(S184=6,0,
IF(S184=7,#REF!*4)))))))),
IF(BB184="t",
IF(S184=0,0,
IF(S184=1,0,
IF(S184=2,#REF!*4*2*0.8,
IF(S184=3,#REF!*4*0.8,
IF(S184=4,#REF!*4*0.8,
IF(S184=5,0,
IF(S184=6,0,
IF(S184=7,#REF!*4))))))))))</f>
        <v>#REF!</v>
      </c>
      <c r="AU184" s="14" t="e">
        <f>IF(BB184="s",
IF(S184=0,0,
IF(S184=1,#REF!*2,
IF(S184=2,#REF!*2,
IF(S184=3,#REF!*2,
IF(S184=4,#REF!*2,
IF(S184=5,#REF!*2,
IF(S184=6,#REF!*2,
IF(S184=7,#REF!*2)))))))),
IF(BB184="t",
IF(S184=0,#REF!*2*0.8,
IF(S184=1,#REF!*2*0.8,
IF(S184=2,#REF!*2*0.8,
IF(S184=3,#REF!*2*0.8,
IF(S184=4,#REF!*2*0.8,
IF(S184=5,#REF!*2*0.8,
IF(S184=6,#REF!*1*0.8,
IF(S184=7,#REF!*2))))))))))</f>
        <v>#REF!</v>
      </c>
      <c r="AV184" s="14" t="e">
        <f t="shared" si="33"/>
        <v>#REF!</v>
      </c>
      <c r="AW184" s="14" t="e">
        <f>IF(BB184="s",
IF(S184=0,0,
IF(S184=1,(14-2)*(#REF!+#REF!)/4*4,
IF(S184=2,(14-2)*(#REF!+#REF!)/4*2,
IF(S184=3,(14-2)*(#REF!+#REF!)/4*3,
IF(S184=4,(14-2)*(#REF!+#REF!)/4,
IF(S184=5,(14-2)*#REF!/4,
IF(S184=6,0,
IF(S184=7,(14)*#REF!)))))))),
IF(BB184="t",
IF(S184=0,0,
IF(S184=1,(11-2)*(#REF!+#REF!)/4*4,
IF(S184=2,(11-2)*(#REF!+#REF!)/4*2,
IF(S184=3,(11-2)*(#REF!+#REF!)/4*3,
IF(S184=4,(11-2)*(#REF!+#REF!)/4,
IF(S184=5,(11-2)*#REF!/4,
IF(S184=6,0,
IF(S184=7,(11)*#REF!))))))))))</f>
        <v>#REF!</v>
      </c>
      <c r="AX184" s="14" t="e">
        <f t="shared" si="34"/>
        <v>#REF!</v>
      </c>
      <c r="AY184" s="14">
        <f t="shared" si="35"/>
        <v>8</v>
      </c>
      <c r="AZ184" s="14">
        <f t="shared" si="36"/>
        <v>4</v>
      </c>
      <c r="BA184" s="14" t="e">
        <f t="shared" si="37"/>
        <v>#REF!</v>
      </c>
      <c r="BB184" s="14" t="s">
        <v>87</v>
      </c>
      <c r="BC184" s="14" t="e">
        <f>IF(BI184="A",0,IF(BB184="s",14*#REF!,IF(BB184="T",11*#REF!,"HATA")))</f>
        <v>#REF!</v>
      </c>
      <c r="BD184" s="14" t="e">
        <f t="shared" si="38"/>
        <v>#REF!</v>
      </c>
      <c r="BE184" s="14" t="e">
        <f t="shared" si="39"/>
        <v>#REF!</v>
      </c>
      <c r="BF184" s="14" t="e">
        <f>IF(BE184-#REF!=0,"DOĞRU","YANLIŞ")</f>
        <v>#REF!</v>
      </c>
      <c r="BG184" s="14" t="e">
        <f>#REF!-BE184</f>
        <v>#REF!</v>
      </c>
      <c r="BH184" s="14">
        <v>0</v>
      </c>
      <c r="BJ184" s="14">
        <v>1</v>
      </c>
      <c r="BL184" s="14">
        <v>4</v>
      </c>
      <c r="BN184" s="5" t="e">
        <f>#REF!*14</f>
        <v>#REF!</v>
      </c>
      <c r="BO184" s="6"/>
      <c r="BP184" s="7"/>
      <c r="BQ184" s="8"/>
      <c r="BR184" s="8"/>
      <c r="BS184" s="8"/>
      <c r="BT184" s="8"/>
      <c r="BU184" s="8"/>
      <c r="BV184" s="9"/>
      <c r="BW184" s="10"/>
      <c r="BX184" s="11"/>
      <c r="CE184" s="8"/>
      <c r="CF184" s="17"/>
      <c r="CG184" s="17"/>
      <c r="CH184" s="17"/>
      <c r="CI184" s="17"/>
    </row>
    <row r="185" spans="1:87" hidden="1" x14ac:dyDescent="0.25">
      <c r="A185" s="14" t="s">
        <v>338</v>
      </c>
      <c r="B185" s="14" t="s">
        <v>339</v>
      </c>
      <c r="C185" s="14" t="s">
        <v>339</v>
      </c>
      <c r="D185" s="15" t="s">
        <v>90</v>
      </c>
      <c r="E185" s="15" t="s">
        <v>90</v>
      </c>
      <c r="F185" s="16" t="e">
        <f>IF(BB185="S",
IF(#REF!+BJ185=2012,
IF(#REF!=1,"12-13/1",
IF(#REF!=2,"12-13/2",
IF(#REF!=3,"13-14/1",
IF(#REF!=4,"13-14/2","Hata1")))),
IF(#REF!+BJ185=2013,
IF(#REF!=1,"13-14/1",
IF(#REF!=2,"13-14/2",
IF(#REF!=3,"14-15/1",
IF(#REF!=4,"14-15/2","Hata2")))),
IF(#REF!+BJ185=2014,
IF(#REF!=1,"14-15/1",
IF(#REF!=2,"14-15/2",
IF(#REF!=3,"15-16/1",
IF(#REF!=4,"15-16/2","Hata3")))),
IF(#REF!+BJ185=2015,
IF(#REF!=1,"15-16/1",
IF(#REF!=2,"15-16/2",
IF(#REF!=3,"16-17/1",
IF(#REF!=4,"16-17/2","Hata4")))),
IF(#REF!+BJ185=2016,
IF(#REF!=1,"16-17/1",
IF(#REF!=2,"16-17/2",
IF(#REF!=3,"17-18/1",
IF(#REF!=4,"17-18/2","Hata5")))),
IF(#REF!+BJ185=2017,
IF(#REF!=1,"17-18/1",
IF(#REF!=2,"17-18/2",
IF(#REF!=3,"18-19/1",
IF(#REF!=4,"18-19/2","Hata6")))),
IF(#REF!+BJ185=2018,
IF(#REF!=1,"18-19/1",
IF(#REF!=2,"18-19/2",
IF(#REF!=3,"19-20/1",
IF(#REF!=4,"19-20/2","Hata7")))),
IF(#REF!+BJ185=2019,
IF(#REF!=1,"19-20/1",
IF(#REF!=2,"19-20/2",
IF(#REF!=3,"20-21/1",
IF(#REF!=4,"20-21/2","Hata8")))),
IF(#REF!+BJ185=2020,
IF(#REF!=1,"20-21/1",
IF(#REF!=2,"20-21/2",
IF(#REF!=3,"21-22/1",
IF(#REF!=4,"21-22/2","Hata9")))),
IF(#REF!+BJ185=2021,
IF(#REF!=1,"21-22/1",
IF(#REF!=2,"21-22/2",
IF(#REF!=3,"22-23/1",
IF(#REF!=4,"22-23/2","Hata10")))),
IF(#REF!+BJ185=2022,
IF(#REF!=1,"22-23/1",
IF(#REF!=2,"22-23/2",
IF(#REF!=3,"23-24/1",
IF(#REF!=4,"23-24/2","Hata11")))),
IF(#REF!+BJ185=2023,
IF(#REF!=1,"23-24/1",
IF(#REF!=2,"23-24/2",
IF(#REF!=3,"24-25/1",
IF(#REF!=4,"24-25/2","Hata12")))),
)))))))))))),
IF(BB185="T",
IF(#REF!+BJ185=2012,
IF(#REF!=1,"12-13/1",
IF(#REF!=2,"12-13/2",
IF(#REF!=3,"12-13/3",
IF(#REF!=4,"13-14/1",
IF(#REF!=5,"13-14/2",
IF(#REF!=6,"13-14/3","Hata1")))))),
IF(#REF!+BJ185=2013,
IF(#REF!=1,"13-14/1",
IF(#REF!=2,"13-14/2",
IF(#REF!=3,"13-14/3",
IF(#REF!=4,"14-15/1",
IF(#REF!=5,"14-15/2",
IF(#REF!=6,"14-15/3","Hata2")))))),
IF(#REF!+BJ185=2014,
IF(#REF!=1,"14-15/1",
IF(#REF!=2,"14-15/2",
IF(#REF!=3,"14-15/3",
IF(#REF!=4,"15-16/1",
IF(#REF!=5,"15-16/2",
IF(#REF!=6,"15-16/3","Hata3")))))),
IF(AND(#REF!+#REF!&gt;2014,#REF!+#REF!&lt;2015,BJ185=1),
IF(#REF!=0.1,"14-15/0.1",
IF(#REF!=0.2,"14-15/0.2",
IF(#REF!=0.3,"14-15/0.3","Hata4"))),
IF(#REF!+BJ185=2015,
IF(#REF!=1,"15-16/1",
IF(#REF!=2,"15-16/2",
IF(#REF!=3,"15-16/3",
IF(#REF!=4,"16-17/1",
IF(#REF!=5,"16-17/2",
IF(#REF!=6,"16-17/3","Hata5")))))),
IF(#REF!+BJ185=2016,
IF(#REF!=1,"16-17/1",
IF(#REF!=2,"16-17/2",
IF(#REF!=3,"16-17/3",
IF(#REF!=4,"17-18/1",
IF(#REF!=5,"17-18/2",
IF(#REF!=6,"17-18/3","Hata6")))))),
IF(#REF!+BJ185=2017,
IF(#REF!=1,"17-18/1",
IF(#REF!=2,"17-18/2",
IF(#REF!=3,"17-18/3",
IF(#REF!=4,"18-19/1",
IF(#REF!=5,"18-19/2",
IF(#REF!=6,"18-19/3","Hata7")))))),
IF(#REF!+BJ185=2018,
IF(#REF!=1,"18-19/1",
IF(#REF!=2,"18-19/2",
IF(#REF!=3,"18-19/3",
IF(#REF!=4,"19-20/1",
IF(#REF!=5," 19-20/2",
IF(#REF!=6,"19-20/3","Hata8")))))),
IF(#REF!+BJ185=2019,
IF(#REF!=1,"19-20/1",
IF(#REF!=2,"19-20/2",
IF(#REF!=3,"19-20/3",
IF(#REF!=4,"20-21/1",
IF(#REF!=5,"20-21/2",
IF(#REF!=6,"20-21/3","Hata9")))))),
IF(#REF!+BJ185=2020,
IF(#REF!=1,"20-21/1",
IF(#REF!=2,"20-21/2",
IF(#REF!=3,"20-21/3",
IF(#REF!=4,"21-22/1",
IF(#REF!=5,"21-22/2",
IF(#REF!=6,"21-22/3","Hata10")))))),
IF(#REF!+BJ185=2021,
IF(#REF!=1,"21-22/1",
IF(#REF!=2,"21-22/2",
IF(#REF!=3,"21-22/3",
IF(#REF!=4,"22-23/1",
IF(#REF!=5,"22-23/2",
IF(#REF!=6,"22-23/3","Hata11")))))),
IF(#REF!+BJ185=2022,
IF(#REF!=1,"22-23/1",
IF(#REF!=2,"22-23/2",
IF(#REF!=3,"22-23/3",
IF(#REF!=4,"23-24/1",
IF(#REF!=5,"23-24/2",
IF(#REF!=6,"23-24/3","Hata12")))))),
IF(#REF!+BJ185=2023,
IF(#REF!=1,"23-24/1",
IF(#REF!=2,"23-24/2",
IF(#REF!=3,"23-24/3",
IF(#REF!=4,"24-25/1",
IF(#REF!=5,"24-25/2",
IF(#REF!=6,"24-25/3","Hata13")))))),
))))))))))))))
)</f>
        <v>#REF!</v>
      </c>
      <c r="G185" s="15"/>
      <c r="H185" s="14" t="s">
        <v>333</v>
      </c>
      <c r="I185" s="14">
        <v>206096</v>
      </c>
      <c r="J185" s="14" t="s">
        <v>157</v>
      </c>
      <c r="S185" s="16">
        <v>2</v>
      </c>
      <c r="T185" s="14">
        <f>VLOOKUP($S185,[1]sistem!$I$3:$L$10,2,FALSE)</f>
        <v>0</v>
      </c>
      <c r="U185" s="14">
        <f>VLOOKUP($S185,[1]sistem!$I$3:$L$10,3,FALSE)</f>
        <v>2</v>
      </c>
      <c r="V185" s="14">
        <f>VLOOKUP($S185,[1]sistem!$I$3:$L$10,4,FALSE)</f>
        <v>1</v>
      </c>
      <c r="W185" s="14" t="e">
        <f>VLOOKUP($BB185,[1]sistem!$I$13:$L$14,2,FALSE)*#REF!</f>
        <v>#REF!</v>
      </c>
      <c r="X185" s="14" t="e">
        <f>VLOOKUP($BB185,[1]sistem!$I$13:$L$14,3,FALSE)*#REF!</f>
        <v>#REF!</v>
      </c>
      <c r="Y185" s="14" t="e">
        <f>VLOOKUP($BB185,[1]sistem!$I$13:$L$14,4,FALSE)*#REF!</f>
        <v>#REF!</v>
      </c>
      <c r="Z185" s="14" t="e">
        <f t="shared" si="28"/>
        <v>#REF!</v>
      </c>
      <c r="AA185" s="14" t="e">
        <f t="shared" si="28"/>
        <v>#REF!</v>
      </c>
      <c r="AB185" s="14" t="e">
        <f t="shared" si="28"/>
        <v>#REF!</v>
      </c>
      <c r="AC185" s="14" t="e">
        <f t="shared" si="29"/>
        <v>#REF!</v>
      </c>
      <c r="AD185" s="14">
        <f>VLOOKUP(BB185,[1]sistem!$I$18:$J$19,2,FALSE)</f>
        <v>14</v>
      </c>
      <c r="AE185" s="14">
        <v>0.25</v>
      </c>
      <c r="AF185" s="14">
        <f>VLOOKUP($S185,[1]sistem!$I$3:$M$10,5,FALSE)</f>
        <v>2</v>
      </c>
      <c r="AG185" s="14">
        <v>5</v>
      </c>
      <c r="AI185" s="14">
        <f>AG185*AM185</f>
        <v>70</v>
      </c>
      <c r="AJ185" s="14">
        <f>VLOOKUP($S185,[1]sistem!$I$3:$N$10,6,FALSE)</f>
        <v>3</v>
      </c>
      <c r="AK185" s="14">
        <v>2</v>
      </c>
      <c r="AL185" s="14">
        <f t="shared" si="30"/>
        <v>6</v>
      </c>
      <c r="AM185" s="14">
        <f>VLOOKUP($BB185,[1]sistem!$I$18:$K$19,3,FALSE)</f>
        <v>14</v>
      </c>
      <c r="AN185" s="14" t="e">
        <f>AM185*#REF!</f>
        <v>#REF!</v>
      </c>
      <c r="AO185" s="14" t="e">
        <f t="shared" si="31"/>
        <v>#REF!</v>
      </c>
      <c r="AP185" s="14">
        <f t="shared" si="41"/>
        <v>25</v>
      </c>
      <c r="AQ185" s="14" t="e">
        <f t="shared" si="32"/>
        <v>#REF!</v>
      </c>
      <c r="AR185" s="14" t="e">
        <f>ROUND(AQ185-#REF!,0)</f>
        <v>#REF!</v>
      </c>
      <c r="AS185" s="14">
        <f>IF(BB185="s",IF(S185=0,0,
IF(S185=1,#REF!*4*4,
IF(S185=2,0,
IF(S185=3,#REF!*4*2,
IF(S185=4,0,
IF(S185=5,0,
IF(S185=6,0,
IF(S185=7,0)))))))),
IF(BB185="t",
IF(S185=0,0,
IF(S185=1,#REF!*4*4*0.8,
IF(S185=2,0,
IF(S185=3,#REF!*4*2*0.8,
IF(S185=4,0,
IF(S185=5,0,
IF(S185=6,0,
IF(S185=7,0))))))))))</f>
        <v>0</v>
      </c>
      <c r="AT185" s="14" t="e">
        <f>IF(BB185="s",
IF(S185=0,0,
IF(S185=1,0,
IF(S185=2,#REF!*4*2,
IF(S185=3,#REF!*4,
IF(S185=4,#REF!*4,
IF(S185=5,0,
IF(S185=6,0,
IF(S185=7,#REF!*4)))))))),
IF(BB185="t",
IF(S185=0,0,
IF(S185=1,0,
IF(S185=2,#REF!*4*2*0.8,
IF(S185=3,#REF!*4*0.8,
IF(S185=4,#REF!*4*0.8,
IF(S185=5,0,
IF(S185=6,0,
IF(S185=7,#REF!*4))))))))))</f>
        <v>#REF!</v>
      </c>
      <c r="AU185" s="14" t="e">
        <f>IF(BB185="s",
IF(S185=0,0,
IF(S185=1,#REF!*2,
IF(S185=2,#REF!*2,
IF(S185=3,#REF!*2,
IF(S185=4,#REF!*2,
IF(S185=5,#REF!*2,
IF(S185=6,#REF!*2,
IF(S185=7,#REF!*2)))))))),
IF(BB185="t",
IF(S185=0,#REF!*2*0.8,
IF(S185=1,#REF!*2*0.8,
IF(S185=2,#REF!*2*0.8,
IF(S185=3,#REF!*2*0.8,
IF(S185=4,#REF!*2*0.8,
IF(S185=5,#REF!*2*0.8,
IF(S185=6,#REF!*1*0.8,
IF(S185=7,#REF!*2))))))))))</f>
        <v>#REF!</v>
      </c>
      <c r="AV185" s="14" t="e">
        <f t="shared" si="33"/>
        <v>#REF!</v>
      </c>
      <c r="AW185" s="14" t="e">
        <f>IF(BB185="s",
IF(S185=0,0,
IF(S185=1,(14-2)*(#REF!+#REF!)/4*4,
IF(S185=2,(14-2)*(#REF!+#REF!)/4*2,
IF(S185=3,(14-2)*(#REF!+#REF!)/4*3,
IF(S185=4,(14-2)*(#REF!+#REF!)/4,
IF(S185=5,(14-2)*#REF!/4,
IF(S185=6,0,
IF(S185=7,(14)*#REF!)))))))),
IF(BB185="t",
IF(S185=0,0,
IF(S185=1,(11-2)*(#REF!+#REF!)/4*4,
IF(S185=2,(11-2)*(#REF!+#REF!)/4*2,
IF(S185=3,(11-2)*(#REF!+#REF!)/4*3,
IF(S185=4,(11-2)*(#REF!+#REF!)/4,
IF(S185=5,(11-2)*#REF!/4,
IF(S185=6,0,
IF(S185=7,(11)*#REF!))))))))))</f>
        <v>#REF!</v>
      </c>
      <c r="AX185" s="14" t="e">
        <f t="shared" si="34"/>
        <v>#REF!</v>
      </c>
      <c r="AY185" s="14">
        <f t="shared" si="35"/>
        <v>12</v>
      </c>
      <c r="AZ185" s="14">
        <f t="shared" si="36"/>
        <v>6</v>
      </c>
      <c r="BA185" s="14" t="e">
        <f t="shared" si="37"/>
        <v>#REF!</v>
      </c>
      <c r="BB185" s="14" t="s">
        <v>87</v>
      </c>
      <c r="BC185" s="14" t="e">
        <f>IF(BI185="A",0,IF(BB185="s",14*#REF!,IF(BB185="T",11*#REF!,"HATA")))</f>
        <v>#REF!</v>
      </c>
      <c r="BD185" s="14" t="e">
        <f t="shared" si="38"/>
        <v>#REF!</v>
      </c>
      <c r="BE185" s="14" t="e">
        <f t="shared" si="39"/>
        <v>#REF!</v>
      </c>
      <c r="BF185" s="14" t="e">
        <f>IF(BE185-#REF!=0,"DOĞRU","YANLIŞ")</f>
        <v>#REF!</v>
      </c>
      <c r="BG185" s="14" t="e">
        <f>#REF!-BE185</f>
        <v>#REF!</v>
      </c>
      <c r="BH185" s="14">
        <v>0</v>
      </c>
      <c r="BJ185" s="14">
        <v>1</v>
      </c>
      <c r="BL185" s="14">
        <v>2</v>
      </c>
      <c r="BN185" s="5" t="e">
        <f>#REF!*14</f>
        <v>#REF!</v>
      </c>
      <c r="BO185" s="6"/>
      <c r="BP185" s="7"/>
      <c r="BQ185" s="8"/>
      <c r="BR185" s="8"/>
      <c r="BS185" s="8"/>
      <c r="BT185" s="8"/>
      <c r="BU185" s="8"/>
      <c r="BV185" s="9"/>
      <c r="BW185" s="10"/>
      <c r="BX185" s="11"/>
      <c r="CE185" s="8"/>
      <c r="CF185" s="17"/>
      <c r="CG185" s="17"/>
      <c r="CH185" s="17"/>
      <c r="CI185" s="17"/>
    </row>
    <row r="186" spans="1:87" hidden="1" x14ac:dyDescent="0.25">
      <c r="A186" s="14" t="s">
        <v>91</v>
      </c>
      <c r="B186" s="14" t="s">
        <v>92</v>
      </c>
      <c r="C186" s="14" t="s">
        <v>92</v>
      </c>
      <c r="D186" s="15" t="s">
        <v>90</v>
      </c>
      <c r="E186" s="15" t="s">
        <v>90</v>
      </c>
      <c r="F186" s="16" t="e">
        <f>IF(BB186="S",
IF(#REF!+BJ186=2012,
IF(#REF!=1,"12-13/1",
IF(#REF!=2,"12-13/2",
IF(#REF!=3,"13-14/1",
IF(#REF!=4,"13-14/2","Hata1")))),
IF(#REF!+BJ186=2013,
IF(#REF!=1,"13-14/1",
IF(#REF!=2,"13-14/2",
IF(#REF!=3,"14-15/1",
IF(#REF!=4,"14-15/2","Hata2")))),
IF(#REF!+BJ186=2014,
IF(#REF!=1,"14-15/1",
IF(#REF!=2,"14-15/2",
IF(#REF!=3,"15-16/1",
IF(#REF!=4,"15-16/2","Hata3")))),
IF(#REF!+BJ186=2015,
IF(#REF!=1,"15-16/1",
IF(#REF!=2,"15-16/2",
IF(#REF!=3,"16-17/1",
IF(#REF!=4,"16-17/2","Hata4")))),
IF(#REF!+BJ186=2016,
IF(#REF!=1,"16-17/1",
IF(#REF!=2,"16-17/2",
IF(#REF!=3,"17-18/1",
IF(#REF!=4,"17-18/2","Hata5")))),
IF(#REF!+BJ186=2017,
IF(#REF!=1,"17-18/1",
IF(#REF!=2,"17-18/2",
IF(#REF!=3,"18-19/1",
IF(#REF!=4,"18-19/2","Hata6")))),
IF(#REF!+BJ186=2018,
IF(#REF!=1,"18-19/1",
IF(#REF!=2,"18-19/2",
IF(#REF!=3,"19-20/1",
IF(#REF!=4,"19-20/2","Hata7")))),
IF(#REF!+BJ186=2019,
IF(#REF!=1,"19-20/1",
IF(#REF!=2,"19-20/2",
IF(#REF!=3,"20-21/1",
IF(#REF!=4,"20-21/2","Hata8")))),
IF(#REF!+BJ186=2020,
IF(#REF!=1,"20-21/1",
IF(#REF!=2,"20-21/2",
IF(#REF!=3,"21-22/1",
IF(#REF!=4,"21-22/2","Hata9")))),
IF(#REF!+BJ186=2021,
IF(#REF!=1,"21-22/1",
IF(#REF!=2,"21-22/2",
IF(#REF!=3,"22-23/1",
IF(#REF!=4,"22-23/2","Hata10")))),
IF(#REF!+BJ186=2022,
IF(#REF!=1,"22-23/1",
IF(#REF!=2,"22-23/2",
IF(#REF!=3,"23-24/1",
IF(#REF!=4,"23-24/2","Hata11")))),
IF(#REF!+BJ186=2023,
IF(#REF!=1,"23-24/1",
IF(#REF!=2,"23-24/2",
IF(#REF!=3,"24-25/1",
IF(#REF!=4,"24-25/2","Hata12")))),
)))))))))))),
IF(BB186="T",
IF(#REF!+BJ186=2012,
IF(#REF!=1,"12-13/1",
IF(#REF!=2,"12-13/2",
IF(#REF!=3,"12-13/3",
IF(#REF!=4,"13-14/1",
IF(#REF!=5,"13-14/2",
IF(#REF!=6,"13-14/3","Hata1")))))),
IF(#REF!+BJ186=2013,
IF(#REF!=1,"13-14/1",
IF(#REF!=2,"13-14/2",
IF(#REF!=3,"13-14/3",
IF(#REF!=4,"14-15/1",
IF(#REF!=5,"14-15/2",
IF(#REF!=6,"14-15/3","Hata2")))))),
IF(#REF!+BJ186=2014,
IF(#REF!=1,"14-15/1",
IF(#REF!=2,"14-15/2",
IF(#REF!=3,"14-15/3",
IF(#REF!=4,"15-16/1",
IF(#REF!=5,"15-16/2",
IF(#REF!=6,"15-16/3","Hata3")))))),
IF(AND(#REF!+#REF!&gt;2014,#REF!+#REF!&lt;2015,BJ186=1),
IF(#REF!=0.1,"14-15/0.1",
IF(#REF!=0.2,"14-15/0.2",
IF(#REF!=0.3,"14-15/0.3","Hata4"))),
IF(#REF!+BJ186=2015,
IF(#REF!=1,"15-16/1",
IF(#REF!=2,"15-16/2",
IF(#REF!=3,"15-16/3",
IF(#REF!=4,"16-17/1",
IF(#REF!=5,"16-17/2",
IF(#REF!=6,"16-17/3","Hata5")))))),
IF(#REF!+BJ186=2016,
IF(#REF!=1,"16-17/1",
IF(#REF!=2,"16-17/2",
IF(#REF!=3,"16-17/3",
IF(#REF!=4,"17-18/1",
IF(#REF!=5,"17-18/2",
IF(#REF!=6,"17-18/3","Hata6")))))),
IF(#REF!+BJ186=2017,
IF(#REF!=1,"17-18/1",
IF(#REF!=2,"17-18/2",
IF(#REF!=3,"17-18/3",
IF(#REF!=4,"18-19/1",
IF(#REF!=5,"18-19/2",
IF(#REF!=6,"18-19/3","Hata7")))))),
IF(#REF!+BJ186=2018,
IF(#REF!=1,"18-19/1",
IF(#REF!=2,"18-19/2",
IF(#REF!=3,"18-19/3",
IF(#REF!=4,"19-20/1",
IF(#REF!=5," 19-20/2",
IF(#REF!=6,"19-20/3","Hata8")))))),
IF(#REF!+BJ186=2019,
IF(#REF!=1,"19-20/1",
IF(#REF!=2,"19-20/2",
IF(#REF!=3,"19-20/3",
IF(#REF!=4,"20-21/1",
IF(#REF!=5,"20-21/2",
IF(#REF!=6,"20-21/3","Hata9")))))),
IF(#REF!+BJ186=2020,
IF(#REF!=1,"20-21/1",
IF(#REF!=2,"20-21/2",
IF(#REF!=3,"20-21/3",
IF(#REF!=4,"21-22/1",
IF(#REF!=5,"21-22/2",
IF(#REF!=6,"21-22/3","Hata10")))))),
IF(#REF!+BJ186=2021,
IF(#REF!=1,"21-22/1",
IF(#REF!=2,"21-22/2",
IF(#REF!=3,"21-22/3",
IF(#REF!=4,"22-23/1",
IF(#REF!=5,"22-23/2",
IF(#REF!=6,"22-23/3","Hata11")))))),
IF(#REF!+BJ186=2022,
IF(#REF!=1,"22-23/1",
IF(#REF!=2,"22-23/2",
IF(#REF!=3,"22-23/3",
IF(#REF!=4,"23-24/1",
IF(#REF!=5,"23-24/2",
IF(#REF!=6,"23-24/3","Hata12")))))),
IF(#REF!+BJ186=2023,
IF(#REF!=1,"23-24/1",
IF(#REF!=2,"23-24/2",
IF(#REF!=3,"23-24/3",
IF(#REF!=4,"24-25/1",
IF(#REF!=5,"24-25/2",
IF(#REF!=6,"24-25/3","Hata13")))))),
))))))))))))))
)</f>
        <v>#REF!</v>
      </c>
      <c r="G186" s="15"/>
      <c r="H186" s="14" t="s">
        <v>333</v>
      </c>
      <c r="I186" s="14">
        <v>206096</v>
      </c>
      <c r="J186" s="14" t="s">
        <v>157</v>
      </c>
      <c r="L186" s="14">
        <v>4358</v>
      </c>
      <c r="S186" s="16">
        <v>0</v>
      </c>
      <c r="T186" s="14">
        <f>VLOOKUP($S186,[1]sistem!$I$3:$L$10,2,FALSE)</f>
        <v>0</v>
      </c>
      <c r="U186" s="14">
        <f>VLOOKUP($S186,[1]sistem!$I$3:$L$10,3,FALSE)</f>
        <v>0</v>
      </c>
      <c r="V186" s="14">
        <f>VLOOKUP($S186,[1]sistem!$I$3:$L$10,4,FALSE)</f>
        <v>0</v>
      </c>
      <c r="W186" s="14" t="e">
        <f>VLOOKUP($BB186,[1]sistem!$I$13:$L$14,2,FALSE)*#REF!</f>
        <v>#REF!</v>
      </c>
      <c r="X186" s="14" t="e">
        <f>VLOOKUP($BB186,[1]sistem!$I$13:$L$14,3,FALSE)*#REF!</f>
        <v>#REF!</v>
      </c>
      <c r="Y186" s="14" t="e">
        <f>VLOOKUP($BB186,[1]sistem!$I$13:$L$14,4,FALSE)*#REF!</f>
        <v>#REF!</v>
      </c>
      <c r="Z186" s="14" t="e">
        <f t="shared" si="28"/>
        <v>#REF!</v>
      </c>
      <c r="AA186" s="14" t="e">
        <f t="shared" si="28"/>
        <v>#REF!</v>
      </c>
      <c r="AB186" s="14" t="e">
        <f t="shared" si="28"/>
        <v>#REF!</v>
      </c>
      <c r="AC186" s="14" t="e">
        <f t="shared" si="29"/>
        <v>#REF!</v>
      </c>
      <c r="AD186" s="14">
        <f>VLOOKUP(BB186,[1]sistem!$I$18:$J$19,2,FALSE)</f>
        <v>11</v>
      </c>
      <c r="AE186" s="14">
        <v>0.25</v>
      </c>
      <c r="AF186" s="14">
        <f>VLOOKUP($S186,[1]sistem!$I$3:$M$10,5,FALSE)</f>
        <v>0</v>
      </c>
      <c r="AI186" s="14" t="e">
        <f>(#REF!+#REF!)*AD186</f>
        <v>#REF!</v>
      </c>
      <c r="AJ186" s="14">
        <f>VLOOKUP($S186,[1]sistem!$I$3:$N$10,6,FALSE)</f>
        <v>0</v>
      </c>
      <c r="AK186" s="14">
        <v>2</v>
      </c>
      <c r="AL186" s="14">
        <f t="shared" si="30"/>
        <v>0</v>
      </c>
      <c r="AM186" s="14">
        <f>VLOOKUP($BB186,[1]sistem!$I$18:$K$19,3,FALSE)</f>
        <v>11</v>
      </c>
      <c r="AN186" s="14" t="e">
        <f>AM186*#REF!</f>
        <v>#REF!</v>
      </c>
      <c r="AO186" s="14" t="e">
        <f t="shared" si="31"/>
        <v>#REF!</v>
      </c>
      <c r="AP186" s="14">
        <f t="shared" si="41"/>
        <v>25</v>
      </c>
      <c r="AQ186" s="14" t="e">
        <f t="shared" si="32"/>
        <v>#REF!</v>
      </c>
      <c r="AR186" s="14" t="e">
        <f>ROUND(AQ186-#REF!,0)</f>
        <v>#REF!</v>
      </c>
      <c r="AS186" s="14">
        <f>IF(BB186="s",IF(S186=0,0,
IF(S186=1,#REF!*4*4,
IF(S186=2,0,
IF(S186=3,#REF!*4*2,
IF(S186=4,0,
IF(S186=5,0,
IF(S186=6,0,
IF(S186=7,0)))))))),
IF(BB186="t",
IF(S186=0,0,
IF(S186=1,#REF!*4*4*0.8,
IF(S186=2,0,
IF(S186=3,#REF!*4*2*0.8,
IF(S186=4,0,
IF(S186=5,0,
IF(S186=6,0,
IF(S186=7,0))))))))))</f>
        <v>0</v>
      </c>
      <c r="AT186" s="14">
        <f>IF(BB186="s",
IF(S186=0,0,
IF(S186=1,0,
IF(S186=2,#REF!*4*2,
IF(S186=3,#REF!*4,
IF(S186=4,#REF!*4,
IF(S186=5,0,
IF(S186=6,0,
IF(S186=7,#REF!*4)))))))),
IF(BB186="t",
IF(S186=0,0,
IF(S186=1,0,
IF(S186=2,#REF!*4*2*0.8,
IF(S186=3,#REF!*4*0.8,
IF(S186=4,#REF!*4*0.8,
IF(S186=5,0,
IF(S186=6,0,
IF(S186=7,#REF!*4))))))))))</f>
        <v>0</v>
      </c>
      <c r="AU186" s="14" t="e">
        <f>IF(BB186="s",
IF(S186=0,0,
IF(S186=1,#REF!*2,
IF(S186=2,#REF!*2,
IF(S186=3,#REF!*2,
IF(S186=4,#REF!*2,
IF(S186=5,#REF!*2,
IF(S186=6,#REF!*2,
IF(S186=7,#REF!*2)))))))),
IF(BB186="t",
IF(S186=0,#REF!*2*0.8,
IF(S186=1,#REF!*2*0.8,
IF(S186=2,#REF!*2*0.8,
IF(S186=3,#REF!*2*0.8,
IF(S186=4,#REF!*2*0.8,
IF(S186=5,#REF!*2*0.8,
IF(S186=6,#REF!*1*0.8,
IF(S186=7,#REF!*2))))))))))</f>
        <v>#REF!</v>
      </c>
      <c r="AV186" s="14" t="e">
        <f t="shared" si="33"/>
        <v>#REF!</v>
      </c>
      <c r="AW186" s="14">
        <f>IF(BB186="s",
IF(S186=0,0,
IF(S186=1,(14-2)*(#REF!+#REF!)/4*4,
IF(S186=2,(14-2)*(#REF!+#REF!)/4*2,
IF(S186=3,(14-2)*(#REF!+#REF!)/4*3,
IF(S186=4,(14-2)*(#REF!+#REF!)/4,
IF(S186=5,(14-2)*#REF!/4,
IF(S186=6,0,
IF(S186=7,(14)*#REF!)))))))),
IF(BB186="t",
IF(S186=0,0,
IF(S186=1,(11-2)*(#REF!+#REF!)/4*4,
IF(S186=2,(11-2)*(#REF!+#REF!)/4*2,
IF(S186=3,(11-2)*(#REF!+#REF!)/4*3,
IF(S186=4,(11-2)*(#REF!+#REF!)/4,
IF(S186=5,(11-2)*#REF!/4,
IF(S186=6,0,
IF(S186=7,(11)*#REF!))))))))))</f>
        <v>0</v>
      </c>
      <c r="AX186" s="14" t="e">
        <f t="shared" si="34"/>
        <v>#REF!</v>
      </c>
      <c r="AY186" s="14">
        <f t="shared" si="35"/>
        <v>0</v>
      </c>
      <c r="AZ186" s="14">
        <f t="shared" si="36"/>
        <v>0</v>
      </c>
      <c r="BA186" s="14" t="e">
        <f t="shared" si="37"/>
        <v>#REF!</v>
      </c>
      <c r="BB186" s="14" t="s">
        <v>186</v>
      </c>
      <c r="BC186" s="14" t="e">
        <f>IF(BI186="A",0,IF(BB186="s",14*#REF!,IF(BB186="T",11*#REF!,"HATA")))</f>
        <v>#REF!</v>
      </c>
      <c r="BD186" s="14" t="e">
        <f t="shared" si="38"/>
        <v>#REF!</v>
      </c>
      <c r="BE186" s="14" t="e">
        <f t="shared" si="39"/>
        <v>#REF!</v>
      </c>
      <c r="BF186" s="14" t="e">
        <f>IF(BE186-#REF!=0,"DOĞRU","YANLIŞ")</f>
        <v>#REF!</v>
      </c>
      <c r="BG186" s="14" t="e">
        <f>#REF!-BE186</f>
        <v>#REF!</v>
      </c>
      <c r="BH186" s="14">
        <v>0</v>
      </c>
      <c r="BJ186" s="14">
        <v>1</v>
      </c>
      <c r="BL186" s="14">
        <v>0</v>
      </c>
      <c r="BN186" s="5" t="e">
        <f>#REF!*14</f>
        <v>#REF!</v>
      </c>
      <c r="BO186" s="6"/>
      <c r="BP186" s="7"/>
      <c r="BQ186" s="8"/>
      <c r="BR186" s="8"/>
      <c r="BS186" s="8"/>
      <c r="BT186" s="8"/>
      <c r="BU186" s="8"/>
      <c r="BV186" s="9"/>
      <c r="BW186" s="10"/>
      <c r="BX186" s="11"/>
      <c r="CE186" s="8"/>
      <c r="CF186" s="17"/>
      <c r="CG186" s="17"/>
      <c r="CH186" s="17"/>
      <c r="CI186" s="17"/>
    </row>
    <row r="187" spans="1:87" hidden="1" x14ac:dyDescent="0.25">
      <c r="A187" s="14" t="s">
        <v>340</v>
      </c>
      <c r="B187" s="14" t="s">
        <v>341</v>
      </c>
      <c r="C187" s="14" t="s">
        <v>341</v>
      </c>
      <c r="D187" s="15" t="s">
        <v>90</v>
      </c>
      <c r="E187" s="15" t="s">
        <v>90</v>
      </c>
      <c r="F187" s="16" t="e">
        <f>IF(BB187="S",
IF(#REF!+BJ187=2012,
IF(#REF!=1,"12-13/1",
IF(#REF!=2,"12-13/2",
IF(#REF!=3,"13-14/1",
IF(#REF!=4,"13-14/2","Hata1")))),
IF(#REF!+BJ187=2013,
IF(#REF!=1,"13-14/1",
IF(#REF!=2,"13-14/2",
IF(#REF!=3,"14-15/1",
IF(#REF!=4,"14-15/2","Hata2")))),
IF(#REF!+BJ187=2014,
IF(#REF!=1,"14-15/1",
IF(#REF!=2,"14-15/2",
IF(#REF!=3,"15-16/1",
IF(#REF!=4,"15-16/2","Hata3")))),
IF(#REF!+BJ187=2015,
IF(#REF!=1,"15-16/1",
IF(#REF!=2,"15-16/2",
IF(#REF!=3,"16-17/1",
IF(#REF!=4,"16-17/2","Hata4")))),
IF(#REF!+BJ187=2016,
IF(#REF!=1,"16-17/1",
IF(#REF!=2,"16-17/2",
IF(#REF!=3,"17-18/1",
IF(#REF!=4,"17-18/2","Hata5")))),
IF(#REF!+BJ187=2017,
IF(#REF!=1,"17-18/1",
IF(#REF!=2,"17-18/2",
IF(#REF!=3,"18-19/1",
IF(#REF!=4,"18-19/2","Hata6")))),
IF(#REF!+BJ187=2018,
IF(#REF!=1,"18-19/1",
IF(#REF!=2,"18-19/2",
IF(#REF!=3,"19-20/1",
IF(#REF!=4,"19-20/2","Hata7")))),
IF(#REF!+BJ187=2019,
IF(#REF!=1,"19-20/1",
IF(#REF!=2,"19-20/2",
IF(#REF!=3,"20-21/1",
IF(#REF!=4,"20-21/2","Hata8")))),
IF(#REF!+BJ187=2020,
IF(#REF!=1,"20-21/1",
IF(#REF!=2,"20-21/2",
IF(#REF!=3,"21-22/1",
IF(#REF!=4,"21-22/2","Hata9")))),
IF(#REF!+BJ187=2021,
IF(#REF!=1,"21-22/1",
IF(#REF!=2,"21-22/2",
IF(#REF!=3,"22-23/1",
IF(#REF!=4,"22-23/2","Hata10")))),
IF(#REF!+BJ187=2022,
IF(#REF!=1,"22-23/1",
IF(#REF!=2,"22-23/2",
IF(#REF!=3,"23-24/1",
IF(#REF!=4,"23-24/2","Hata11")))),
IF(#REF!+BJ187=2023,
IF(#REF!=1,"23-24/1",
IF(#REF!=2,"23-24/2",
IF(#REF!=3,"24-25/1",
IF(#REF!=4,"24-25/2","Hata12")))),
)))))))))))),
IF(BB187="T",
IF(#REF!+BJ187=2012,
IF(#REF!=1,"12-13/1",
IF(#REF!=2,"12-13/2",
IF(#REF!=3,"12-13/3",
IF(#REF!=4,"13-14/1",
IF(#REF!=5,"13-14/2",
IF(#REF!=6,"13-14/3","Hata1")))))),
IF(#REF!+BJ187=2013,
IF(#REF!=1,"13-14/1",
IF(#REF!=2,"13-14/2",
IF(#REF!=3,"13-14/3",
IF(#REF!=4,"14-15/1",
IF(#REF!=5,"14-15/2",
IF(#REF!=6,"14-15/3","Hata2")))))),
IF(#REF!+BJ187=2014,
IF(#REF!=1,"14-15/1",
IF(#REF!=2,"14-15/2",
IF(#REF!=3,"14-15/3",
IF(#REF!=4,"15-16/1",
IF(#REF!=5,"15-16/2",
IF(#REF!=6,"15-16/3","Hata3")))))),
IF(AND(#REF!+#REF!&gt;2014,#REF!+#REF!&lt;2015,BJ187=1),
IF(#REF!=0.1,"14-15/0.1",
IF(#REF!=0.2,"14-15/0.2",
IF(#REF!=0.3,"14-15/0.3","Hata4"))),
IF(#REF!+BJ187=2015,
IF(#REF!=1,"15-16/1",
IF(#REF!=2,"15-16/2",
IF(#REF!=3,"15-16/3",
IF(#REF!=4,"16-17/1",
IF(#REF!=5,"16-17/2",
IF(#REF!=6,"16-17/3","Hata5")))))),
IF(#REF!+BJ187=2016,
IF(#REF!=1,"16-17/1",
IF(#REF!=2,"16-17/2",
IF(#REF!=3,"16-17/3",
IF(#REF!=4,"17-18/1",
IF(#REF!=5,"17-18/2",
IF(#REF!=6,"17-18/3","Hata6")))))),
IF(#REF!+BJ187=2017,
IF(#REF!=1,"17-18/1",
IF(#REF!=2,"17-18/2",
IF(#REF!=3,"17-18/3",
IF(#REF!=4,"18-19/1",
IF(#REF!=5,"18-19/2",
IF(#REF!=6,"18-19/3","Hata7")))))),
IF(#REF!+BJ187=2018,
IF(#REF!=1,"18-19/1",
IF(#REF!=2,"18-19/2",
IF(#REF!=3,"18-19/3",
IF(#REF!=4,"19-20/1",
IF(#REF!=5," 19-20/2",
IF(#REF!=6,"19-20/3","Hata8")))))),
IF(#REF!+BJ187=2019,
IF(#REF!=1,"19-20/1",
IF(#REF!=2,"19-20/2",
IF(#REF!=3,"19-20/3",
IF(#REF!=4,"20-21/1",
IF(#REF!=5,"20-21/2",
IF(#REF!=6,"20-21/3","Hata9")))))),
IF(#REF!+BJ187=2020,
IF(#REF!=1,"20-21/1",
IF(#REF!=2,"20-21/2",
IF(#REF!=3,"20-21/3",
IF(#REF!=4,"21-22/1",
IF(#REF!=5,"21-22/2",
IF(#REF!=6,"21-22/3","Hata10")))))),
IF(#REF!+BJ187=2021,
IF(#REF!=1,"21-22/1",
IF(#REF!=2,"21-22/2",
IF(#REF!=3,"21-22/3",
IF(#REF!=4,"22-23/1",
IF(#REF!=5,"22-23/2",
IF(#REF!=6,"22-23/3","Hata11")))))),
IF(#REF!+BJ187=2022,
IF(#REF!=1,"22-23/1",
IF(#REF!=2,"22-23/2",
IF(#REF!=3,"22-23/3",
IF(#REF!=4,"23-24/1",
IF(#REF!=5,"23-24/2",
IF(#REF!=6,"23-24/3","Hata12")))))),
IF(#REF!+BJ187=2023,
IF(#REF!=1,"23-24/1",
IF(#REF!=2,"23-24/2",
IF(#REF!=3,"23-24/3",
IF(#REF!=4,"24-25/1",
IF(#REF!=5,"24-25/2",
IF(#REF!=6,"24-25/3","Hata13")))))),
))))))))))))))
)</f>
        <v>#REF!</v>
      </c>
      <c r="G187" s="15"/>
      <c r="H187" s="14" t="s">
        <v>333</v>
      </c>
      <c r="I187" s="14">
        <v>206096</v>
      </c>
      <c r="J187" s="14" t="s">
        <v>157</v>
      </c>
      <c r="S187" s="16">
        <v>4</v>
      </c>
      <c r="T187" s="14">
        <f>VLOOKUP($S187,[1]sistem!$I$3:$L$10,2,FALSE)</f>
        <v>0</v>
      </c>
      <c r="U187" s="14">
        <f>VLOOKUP($S187,[1]sistem!$I$3:$L$10,3,FALSE)</f>
        <v>1</v>
      </c>
      <c r="V187" s="14">
        <f>VLOOKUP($S187,[1]sistem!$I$3:$L$10,4,FALSE)</f>
        <v>1</v>
      </c>
      <c r="W187" s="14" t="e">
        <f>VLOOKUP($BB187,[1]sistem!$I$13:$L$14,2,FALSE)*#REF!</f>
        <v>#REF!</v>
      </c>
      <c r="X187" s="14" t="e">
        <f>VLOOKUP($BB187,[1]sistem!$I$13:$L$14,3,FALSE)*#REF!</f>
        <v>#REF!</v>
      </c>
      <c r="Y187" s="14" t="e">
        <f>VLOOKUP($BB187,[1]sistem!$I$13:$L$14,4,FALSE)*#REF!</f>
        <v>#REF!</v>
      </c>
      <c r="Z187" s="14" t="e">
        <f t="shared" si="28"/>
        <v>#REF!</v>
      </c>
      <c r="AA187" s="14" t="e">
        <f t="shared" si="28"/>
        <v>#REF!</v>
      </c>
      <c r="AB187" s="14" t="e">
        <f t="shared" si="28"/>
        <v>#REF!</v>
      </c>
      <c r="AC187" s="14" t="e">
        <f t="shared" si="29"/>
        <v>#REF!</v>
      </c>
      <c r="AD187" s="14">
        <f>VLOOKUP(BB187,[1]sistem!$I$18:$J$19,2,FALSE)</f>
        <v>14</v>
      </c>
      <c r="AE187" s="14">
        <v>0.25</v>
      </c>
      <c r="AF187" s="14">
        <f>VLOOKUP($S187,[1]sistem!$I$3:$M$10,5,FALSE)</f>
        <v>1</v>
      </c>
      <c r="AG187" s="14">
        <v>4</v>
      </c>
      <c r="AI187" s="14">
        <f>AG187*AM187</f>
        <v>56</v>
      </c>
      <c r="AJ187" s="14">
        <f>VLOOKUP($S187,[1]sistem!$I$3:$N$10,6,FALSE)</f>
        <v>2</v>
      </c>
      <c r="AK187" s="14">
        <v>2</v>
      </c>
      <c r="AL187" s="14">
        <f t="shared" si="30"/>
        <v>4</v>
      </c>
      <c r="AM187" s="14">
        <f>VLOOKUP($BB187,[1]sistem!$I$18:$K$19,3,FALSE)</f>
        <v>14</v>
      </c>
      <c r="AN187" s="14" t="e">
        <f>AM187*#REF!</f>
        <v>#REF!</v>
      </c>
      <c r="AO187" s="14" t="e">
        <f t="shared" si="31"/>
        <v>#REF!</v>
      </c>
      <c r="AP187" s="14">
        <f t="shared" si="41"/>
        <v>25</v>
      </c>
      <c r="AQ187" s="14" t="e">
        <f t="shared" si="32"/>
        <v>#REF!</v>
      </c>
      <c r="AR187" s="14" t="e">
        <f>ROUND(AQ187-#REF!,0)</f>
        <v>#REF!</v>
      </c>
      <c r="AS187" s="14">
        <f>IF(BB187="s",IF(S187=0,0,
IF(S187=1,#REF!*4*4,
IF(S187=2,0,
IF(S187=3,#REF!*4*2,
IF(S187=4,0,
IF(S187=5,0,
IF(S187=6,0,
IF(S187=7,0)))))))),
IF(BB187="t",
IF(S187=0,0,
IF(S187=1,#REF!*4*4*0.8,
IF(S187=2,0,
IF(S187=3,#REF!*4*2*0.8,
IF(S187=4,0,
IF(S187=5,0,
IF(S187=6,0,
IF(S187=7,0))))))))))</f>
        <v>0</v>
      </c>
      <c r="AT187" s="14" t="e">
        <f>IF(BB187="s",
IF(S187=0,0,
IF(S187=1,0,
IF(S187=2,#REF!*4*2,
IF(S187=3,#REF!*4,
IF(S187=4,#REF!*4,
IF(S187=5,0,
IF(S187=6,0,
IF(S187=7,#REF!*4)))))))),
IF(BB187="t",
IF(S187=0,0,
IF(S187=1,0,
IF(S187=2,#REF!*4*2*0.8,
IF(S187=3,#REF!*4*0.8,
IF(S187=4,#REF!*4*0.8,
IF(S187=5,0,
IF(S187=6,0,
IF(S187=7,#REF!*4))))))))))</f>
        <v>#REF!</v>
      </c>
      <c r="AU187" s="14" t="e">
        <f>IF(BB187="s",
IF(S187=0,0,
IF(S187=1,#REF!*2,
IF(S187=2,#REF!*2,
IF(S187=3,#REF!*2,
IF(S187=4,#REF!*2,
IF(S187=5,#REF!*2,
IF(S187=6,#REF!*2,
IF(S187=7,#REF!*2)))))))),
IF(BB187="t",
IF(S187=0,#REF!*2*0.8,
IF(S187=1,#REF!*2*0.8,
IF(S187=2,#REF!*2*0.8,
IF(S187=3,#REF!*2*0.8,
IF(S187=4,#REF!*2*0.8,
IF(S187=5,#REF!*2*0.8,
IF(S187=6,#REF!*1*0.8,
IF(S187=7,#REF!*2))))))))))</f>
        <v>#REF!</v>
      </c>
      <c r="AV187" s="14" t="e">
        <f t="shared" si="33"/>
        <v>#REF!</v>
      </c>
      <c r="AW187" s="14" t="e">
        <f>IF(BB187="s",
IF(S187=0,0,
IF(S187=1,(14-2)*(#REF!+#REF!)/4*4,
IF(S187=2,(14-2)*(#REF!+#REF!)/4*2,
IF(S187=3,(14-2)*(#REF!+#REF!)/4*3,
IF(S187=4,(14-2)*(#REF!+#REF!)/4,
IF(S187=5,(14-2)*#REF!/4,
IF(S187=6,0,
IF(S187=7,(14)*#REF!)))))))),
IF(BB187="t",
IF(S187=0,0,
IF(S187=1,(11-2)*(#REF!+#REF!)/4*4,
IF(S187=2,(11-2)*(#REF!+#REF!)/4*2,
IF(S187=3,(11-2)*(#REF!+#REF!)/4*3,
IF(S187=4,(11-2)*(#REF!+#REF!)/4,
IF(S187=5,(11-2)*#REF!/4,
IF(S187=6,0,
IF(S187=7,(11)*#REF!))))))))))</f>
        <v>#REF!</v>
      </c>
      <c r="AX187" s="14" t="e">
        <f t="shared" si="34"/>
        <v>#REF!</v>
      </c>
      <c r="AY187" s="14">
        <f t="shared" si="35"/>
        <v>8</v>
      </c>
      <c r="AZ187" s="14">
        <f t="shared" si="36"/>
        <v>4</v>
      </c>
      <c r="BA187" s="14" t="e">
        <f t="shared" si="37"/>
        <v>#REF!</v>
      </c>
      <c r="BB187" s="14" t="s">
        <v>87</v>
      </c>
      <c r="BC187" s="14" t="e">
        <f>IF(BI187="A",0,IF(BB187="s",14*#REF!,IF(BB187="T",11*#REF!,"HATA")))</f>
        <v>#REF!</v>
      </c>
      <c r="BD187" s="14" t="e">
        <f t="shared" si="38"/>
        <v>#REF!</v>
      </c>
      <c r="BE187" s="14" t="e">
        <f t="shared" si="39"/>
        <v>#REF!</v>
      </c>
      <c r="BF187" s="14" t="e">
        <f>IF(BE187-#REF!=0,"DOĞRU","YANLIŞ")</f>
        <v>#REF!</v>
      </c>
      <c r="BG187" s="14" t="e">
        <f>#REF!-BE187</f>
        <v>#REF!</v>
      </c>
      <c r="BH187" s="14">
        <v>1</v>
      </c>
      <c r="BJ187" s="14">
        <v>1</v>
      </c>
      <c r="BL187" s="14">
        <v>4</v>
      </c>
      <c r="BN187" s="5" t="e">
        <f>#REF!*14</f>
        <v>#REF!</v>
      </c>
      <c r="BO187" s="6"/>
      <c r="BP187" s="7"/>
      <c r="BQ187" s="8"/>
      <c r="BR187" s="8"/>
      <c r="BS187" s="8"/>
      <c r="BT187" s="8"/>
      <c r="BU187" s="8"/>
      <c r="BV187" s="9"/>
      <c r="BW187" s="10"/>
      <c r="BX187" s="11"/>
      <c r="CE187" s="8"/>
      <c r="CF187" s="17"/>
      <c r="CG187" s="17"/>
      <c r="CH187" s="17"/>
      <c r="CI187" s="17"/>
    </row>
    <row r="188" spans="1:87" hidden="1" x14ac:dyDescent="0.25">
      <c r="A188" s="14" t="s">
        <v>160</v>
      </c>
      <c r="B188" s="14" t="s">
        <v>161</v>
      </c>
      <c r="C188" s="14" t="s">
        <v>161</v>
      </c>
      <c r="D188" s="15" t="s">
        <v>90</v>
      </c>
      <c r="E188" s="15" t="s">
        <v>90</v>
      </c>
      <c r="F188" s="16" t="e">
        <f>IF(BB188="S",
IF(#REF!+BJ188=2012,
IF(#REF!=1,"12-13/1",
IF(#REF!=2,"12-13/2",
IF(#REF!=3,"13-14/1",
IF(#REF!=4,"13-14/2","Hata1")))),
IF(#REF!+BJ188=2013,
IF(#REF!=1,"13-14/1",
IF(#REF!=2,"13-14/2",
IF(#REF!=3,"14-15/1",
IF(#REF!=4,"14-15/2","Hata2")))),
IF(#REF!+BJ188=2014,
IF(#REF!=1,"14-15/1",
IF(#REF!=2,"14-15/2",
IF(#REF!=3,"15-16/1",
IF(#REF!=4,"15-16/2","Hata3")))),
IF(#REF!+BJ188=2015,
IF(#REF!=1,"15-16/1",
IF(#REF!=2,"15-16/2",
IF(#REF!=3,"16-17/1",
IF(#REF!=4,"16-17/2","Hata4")))),
IF(#REF!+BJ188=2016,
IF(#REF!=1,"16-17/1",
IF(#REF!=2,"16-17/2",
IF(#REF!=3,"17-18/1",
IF(#REF!=4,"17-18/2","Hata5")))),
IF(#REF!+BJ188=2017,
IF(#REF!=1,"17-18/1",
IF(#REF!=2,"17-18/2",
IF(#REF!=3,"18-19/1",
IF(#REF!=4,"18-19/2","Hata6")))),
IF(#REF!+BJ188=2018,
IF(#REF!=1,"18-19/1",
IF(#REF!=2,"18-19/2",
IF(#REF!=3,"19-20/1",
IF(#REF!=4,"19-20/2","Hata7")))),
IF(#REF!+BJ188=2019,
IF(#REF!=1,"19-20/1",
IF(#REF!=2,"19-20/2",
IF(#REF!=3,"20-21/1",
IF(#REF!=4,"20-21/2","Hata8")))),
IF(#REF!+BJ188=2020,
IF(#REF!=1,"20-21/1",
IF(#REF!=2,"20-21/2",
IF(#REF!=3,"21-22/1",
IF(#REF!=4,"21-22/2","Hata9")))),
IF(#REF!+BJ188=2021,
IF(#REF!=1,"21-22/1",
IF(#REF!=2,"21-22/2",
IF(#REF!=3,"22-23/1",
IF(#REF!=4,"22-23/2","Hata10")))),
IF(#REF!+BJ188=2022,
IF(#REF!=1,"22-23/1",
IF(#REF!=2,"22-23/2",
IF(#REF!=3,"23-24/1",
IF(#REF!=4,"23-24/2","Hata11")))),
IF(#REF!+BJ188=2023,
IF(#REF!=1,"23-24/1",
IF(#REF!=2,"23-24/2",
IF(#REF!=3,"24-25/1",
IF(#REF!=4,"24-25/2","Hata12")))),
)))))))))))),
IF(BB188="T",
IF(#REF!+BJ188=2012,
IF(#REF!=1,"12-13/1",
IF(#REF!=2,"12-13/2",
IF(#REF!=3,"12-13/3",
IF(#REF!=4,"13-14/1",
IF(#REF!=5,"13-14/2",
IF(#REF!=6,"13-14/3","Hata1")))))),
IF(#REF!+BJ188=2013,
IF(#REF!=1,"13-14/1",
IF(#REF!=2,"13-14/2",
IF(#REF!=3,"13-14/3",
IF(#REF!=4,"14-15/1",
IF(#REF!=5,"14-15/2",
IF(#REF!=6,"14-15/3","Hata2")))))),
IF(#REF!+BJ188=2014,
IF(#REF!=1,"14-15/1",
IF(#REF!=2,"14-15/2",
IF(#REF!=3,"14-15/3",
IF(#REF!=4,"15-16/1",
IF(#REF!=5,"15-16/2",
IF(#REF!=6,"15-16/3","Hata3")))))),
IF(AND(#REF!+#REF!&gt;2014,#REF!+#REF!&lt;2015,BJ188=1),
IF(#REF!=0.1,"14-15/0.1",
IF(#REF!=0.2,"14-15/0.2",
IF(#REF!=0.3,"14-15/0.3","Hata4"))),
IF(#REF!+BJ188=2015,
IF(#REF!=1,"15-16/1",
IF(#REF!=2,"15-16/2",
IF(#REF!=3,"15-16/3",
IF(#REF!=4,"16-17/1",
IF(#REF!=5,"16-17/2",
IF(#REF!=6,"16-17/3","Hata5")))))),
IF(#REF!+BJ188=2016,
IF(#REF!=1,"16-17/1",
IF(#REF!=2,"16-17/2",
IF(#REF!=3,"16-17/3",
IF(#REF!=4,"17-18/1",
IF(#REF!=5,"17-18/2",
IF(#REF!=6,"17-18/3","Hata6")))))),
IF(#REF!+BJ188=2017,
IF(#REF!=1,"17-18/1",
IF(#REF!=2,"17-18/2",
IF(#REF!=3,"17-18/3",
IF(#REF!=4,"18-19/1",
IF(#REF!=5,"18-19/2",
IF(#REF!=6,"18-19/3","Hata7")))))),
IF(#REF!+BJ188=2018,
IF(#REF!=1,"18-19/1",
IF(#REF!=2,"18-19/2",
IF(#REF!=3,"18-19/3",
IF(#REF!=4,"19-20/1",
IF(#REF!=5," 19-20/2",
IF(#REF!=6,"19-20/3","Hata8")))))),
IF(#REF!+BJ188=2019,
IF(#REF!=1,"19-20/1",
IF(#REF!=2,"19-20/2",
IF(#REF!=3,"19-20/3",
IF(#REF!=4,"20-21/1",
IF(#REF!=5,"20-21/2",
IF(#REF!=6,"20-21/3","Hata9")))))),
IF(#REF!+BJ188=2020,
IF(#REF!=1,"20-21/1",
IF(#REF!=2,"20-21/2",
IF(#REF!=3,"20-21/3",
IF(#REF!=4,"21-22/1",
IF(#REF!=5,"21-22/2",
IF(#REF!=6,"21-22/3","Hata10")))))),
IF(#REF!+BJ188=2021,
IF(#REF!=1,"21-22/1",
IF(#REF!=2,"21-22/2",
IF(#REF!=3,"21-22/3",
IF(#REF!=4,"22-23/1",
IF(#REF!=5,"22-23/2",
IF(#REF!=6,"22-23/3","Hata11")))))),
IF(#REF!+BJ188=2022,
IF(#REF!=1,"22-23/1",
IF(#REF!=2,"22-23/2",
IF(#REF!=3,"22-23/3",
IF(#REF!=4,"23-24/1",
IF(#REF!=5,"23-24/2",
IF(#REF!=6,"23-24/3","Hata12")))))),
IF(#REF!+BJ188=2023,
IF(#REF!=1,"23-24/1",
IF(#REF!=2,"23-24/2",
IF(#REF!=3,"23-24/3",
IF(#REF!=4,"24-25/1",
IF(#REF!=5,"24-25/2",
IF(#REF!=6,"24-25/3","Hata13")))))),
))))))))))))))
)</f>
        <v>#REF!</v>
      </c>
      <c r="G188" s="15"/>
      <c r="H188" s="14" t="s">
        <v>333</v>
      </c>
      <c r="I188" s="14">
        <v>206096</v>
      </c>
      <c r="J188" s="14" t="s">
        <v>157</v>
      </c>
      <c r="S188" s="16">
        <v>2</v>
      </c>
      <c r="T188" s="14">
        <f>VLOOKUP($S188,[1]sistem!$I$3:$L$10,2,FALSE)</f>
        <v>0</v>
      </c>
      <c r="U188" s="14">
        <f>VLOOKUP($S188,[1]sistem!$I$3:$L$10,3,FALSE)</f>
        <v>2</v>
      </c>
      <c r="V188" s="14">
        <f>VLOOKUP($S188,[1]sistem!$I$3:$L$10,4,FALSE)</f>
        <v>1</v>
      </c>
      <c r="W188" s="14" t="e">
        <f>VLOOKUP($BB188,[1]sistem!$I$13:$L$14,2,FALSE)*#REF!</f>
        <v>#REF!</v>
      </c>
      <c r="X188" s="14" t="e">
        <f>VLOOKUP($BB188,[1]sistem!$I$13:$L$14,3,FALSE)*#REF!</f>
        <v>#REF!</v>
      </c>
      <c r="Y188" s="14" t="e">
        <f>VLOOKUP($BB188,[1]sistem!$I$13:$L$14,4,FALSE)*#REF!</f>
        <v>#REF!</v>
      </c>
      <c r="Z188" s="14" t="e">
        <f t="shared" si="28"/>
        <v>#REF!</v>
      </c>
      <c r="AA188" s="14" t="e">
        <f t="shared" si="28"/>
        <v>#REF!</v>
      </c>
      <c r="AB188" s="14" t="e">
        <f t="shared" si="28"/>
        <v>#REF!</v>
      </c>
      <c r="AC188" s="14" t="e">
        <f t="shared" si="29"/>
        <v>#REF!</v>
      </c>
      <c r="AD188" s="14">
        <f>VLOOKUP(BB188,[1]sistem!$I$18:$J$19,2,FALSE)</f>
        <v>14</v>
      </c>
      <c r="AE188" s="14">
        <v>0.25</v>
      </c>
      <c r="AF188" s="14">
        <f>VLOOKUP($S188,[1]sistem!$I$3:$M$10,5,FALSE)</f>
        <v>2</v>
      </c>
      <c r="AG188" s="14">
        <v>5</v>
      </c>
      <c r="AI188" s="14">
        <f>AG188*AM188</f>
        <v>70</v>
      </c>
      <c r="AJ188" s="14">
        <f>VLOOKUP($S188,[1]sistem!$I$3:$N$10,6,FALSE)</f>
        <v>3</v>
      </c>
      <c r="AK188" s="14">
        <v>2</v>
      </c>
      <c r="AL188" s="14">
        <f t="shared" si="30"/>
        <v>6</v>
      </c>
      <c r="AM188" s="14">
        <f>VLOOKUP($BB188,[1]sistem!$I$18:$K$19,3,FALSE)</f>
        <v>14</v>
      </c>
      <c r="AN188" s="14" t="e">
        <f>AM188*#REF!</f>
        <v>#REF!</v>
      </c>
      <c r="AO188" s="14" t="e">
        <f t="shared" si="31"/>
        <v>#REF!</v>
      </c>
      <c r="AP188" s="14">
        <f t="shared" si="41"/>
        <v>25</v>
      </c>
      <c r="AQ188" s="14" t="e">
        <f t="shared" si="32"/>
        <v>#REF!</v>
      </c>
      <c r="AR188" s="14" t="e">
        <f>ROUND(AQ188-#REF!,0)</f>
        <v>#REF!</v>
      </c>
      <c r="AS188" s="14">
        <f>IF(BB188="s",IF(S188=0,0,
IF(S188=1,#REF!*4*4,
IF(S188=2,0,
IF(S188=3,#REF!*4*2,
IF(S188=4,0,
IF(S188=5,0,
IF(S188=6,0,
IF(S188=7,0)))))))),
IF(BB188="t",
IF(S188=0,0,
IF(S188=1,#REF!*4*4*0.8,
IF(S188=2,0,
IF(S188=3,#REF!*4*2*0.8,
IF(S188=4,0,
IF(S188=5,0,
IF(S188=6,0,
IF(S188=7,0))))))))))</f>
        <v>0</v>
      </c>
      <c r="AT188" s="14" t="e">
        <f>IF(BB188="s",
IF(S188=0,0,
IF(S188=1,0,
IF(S188=2,#REF!*4*2,
IF(S188=3,#REF!*4,
IF(S188=4,#REF!*4,
IF(S188=5,0,
IF(S188=6,0,
IF(S188=7,#REF!*4)))))))),
IF(BB188="t",
IF(S188=0,0,
IF(S188=1,0,
IF(S188=2,#REF!*4*2*0.8,
IF(S188=3,#REF!*4*0.8,
IF(S188=4,#REF!*4*0.8,
IF(S188=5,0,
IF(S188=6,0,
IF(S188=7,#REF!*4))))))))))</f>
        <v>#REF!</v>
      </c>
      <c r="AU188" s="14" t="e">
        <f>IF(BB188="s",
IF(S188=0,0,
IF(S188=1,#REF!*2,
IF(S188=2,#REF!*2,
IF(S188=3,#REF!*2,
IF(S188=4,#REF!*2,
IF(S188=5,#REF!*2,
IF(S188=6,#REF!*2,
IF(S188=7,#REF!*2)))))))),
IF(BB188="t",
IF(S188=0,#REF!*2*0.8,
IF(S188=1,#REF!*2*0.8,
IF(S188=2,#REF!*2*0.8,
IF(S188=3,#REF!*2*0.8,
IF(S188=4,#REF!*2*0.8,
IF(S188=5,#REF!*2*0.8,
IF(S188=6,#REF!*1*0.8,
IF(S188=7,#REF!*2))))))))))</f>
        <v>#REF!</v>
      </c>
      <c r="AV188" s="14" t="e">
        <f t="shared" si="33"/>
        <v>#REF!</v>
      </c>
      <c r="AW188" s="14" t="e">
        <f>IF(BB188="s",
IF(S188=0,0,
IF(S188=1,(14-2)*(#REF!+#REF!)/4*4,
IF(S188=2,(14-2)*(#REF!+#REF!)/4*2,
IF(S188=3,(14-2)*(#REF!+#REF!)/4*3,
IF(S188=4,(14-2)*(#REF!+#REF!)/4,
IF(S188=5,(14-2)*#REF!/4,
IF(S188=6,0,
IF(S188=7,(14)*#REF!)))))))),
IF(BB188="t",
IF(S188=0,0,
IF(S188=1,(11-2)*(#REF!+#REF!)/4*4,
IF(S188=2,(11-2)*(#REF!+#REF!)/4*2,
IF(S188=3,(11-2)*(#REF!+#REF!)/4*3,
IF(S188=4,(11-2)*(#REF!+#REF!)/4,
IF(S188=5,(11-2)*#REF!/4,
IF(S188=6,0,
IF(S188=7,(11)*#REF!))))))))))</f>
        <v>#REF!</v>
      </c>
      <c r="AX188" s="14" t="e">
        <f t="shared" si="34"/>
        <v>#REF!</v>
      </c>
      <c r="AY188" s="14">
        <f t="shared" si="35"/>
        <v>12</v>
      </c>
      <c r="AZ188" s="14">
        <f t="shared" si="36"/>
        <v>6</v>
      </c>
      <c r="BA188" s="14" t="e">
        <f t="shared" si="37"/>
        <v>#REF!</v>
      </c>
      <c r="BB188" s="14" t="s">
        <v>87</v>
      </c>
      <c r="BC188" s="14" t="e">
        <f>IF(BI188="A",0,IF(BB188="s",14*#REF!,IF(BB188="T",11*#REF!,"HATA")))</f>
        <v>#REF!</v>
      </c>
      <c r="BD188" s="14" t="e">
        <f t="shared" si="38"/>
        <v>#REF!</v>
      </c>
      <c r="BE188" s="14" t="e">
        <f t="shared" si="39"/>
        <v>#REF!</v>
      </c>
      <c r="BF188" s="14" t="e">
        <f>IF(BE188-#REF!=0,"DOĞRU","YANLIŞ")</f>
        <v>#REF!</v>
      </c>
      <c r="BG188" s="14" t="e">
        <f>#REF!-BE188</f>
        <v>#REF!</v>
      </c>
      <c r="BH188" s="14">
        <v>0</v>
      </c>
      <c r="BJ188" s="14">
        <v>1</v>
      </c>
      <c r="BL188" s="14">
        <v>2</v>
      </c>
      <c r="BN188" s="5" t="e">
        <f>#REF!*14</f>
        <v>#REF!</v>
      </c>
      <c r="BO188" s="6"/>
      <c r="BP188" s="7"/>
      <c r="BQ188" s="8"/>
      <c r="BR188" s="8"/>
      <c r="BS188" s="8"/>
      <c r="BT188" s="8"/>
      <c r="BU188" s="8"/>
      <c r="BV188" s="9"/>
      <c r="BW188" s="10"/>
      <c r="BX188" s="11"/>
      <c r="CE188" s="8"/>
      <c r="CF188" s="17"/>
      <c r="CG188" s="17"/>
      <c r="CH188" s="17"/>
      <c r="CI188" s="17"/>
    </row>
    <row r="189" spans="1:87" hidden="1" x14ac:dyDescent="0.25">
      <c r="A189" s="14" t="s">
        <v>131</v>
      </c>
      <c r="B189" s="14" t="s">
        <v>132</v>
      </c>
      <c r="C189" s="14" t="s">
        <v>132</v>
      </c>
      <c r="D189" s="15" t="s">
        <v>90</v>
      </c>
      <c r="E189" s="15" t="s">
        <v>90</v>
      </c>
      <c r="F189" s="16" t="e">
        <f>IF(BB189="S",
IF(#REF!+BJ189=2012,
IF(#REF!=1,"12-13/1",
IF(#REF!=2,"12-13/2",
IF(#REF!=3,"13-14/1",
IF(#REF!=4,"13-14/2","Hata1")))),
IF(#REF!+BJ189=2013,
IF(#REF!=1,"13-14/1",
IF(#REF!=2,"13-14/2",
IF(#REF!=3,"14-15/1",
IF(#REF!=4,"14-15/2","Hata2")))),
IF(#REF!+BJ189=2014,
IF(#REF!=1,"14-15/1",
IF(#REF!=2,"14-15/2",
IF(#REF!=3,"15-16/1",
IF(#REF!=4,"15-16/2","Hata3")))),
IF(#REF!+BJ189=2015,
IF(#REF!=1,"15-16/1",
IF(#REF!=2,"15-16/2",
IF(#REF!=3,"16-17/1",
IF(#REF!=4,"16-17/2","Hata4")))),
IF(#REF!+BJ189=2016,
IF(#REF!=1,"16-17/1",
IF(#REF!=2,"16-17/2",
IF(#REF!=3,"17-18/1",
IF(#REF!=4,"17-18/2","Hata5")))),
IF(#REF!+BJ189=2017,
IF(#REF!=1,"17-18/1",
IF(#REF!=2,"17-18/2",
IF(#REF!=3,"18-19/1",
IF(#REF!=4,"18-19/2","Hata6")))),
IF(#REF!+BJ189=2018,
IF(#REF!=1,"18-19/1",
IF(#REF!=2,"18-19/2",
IF(#REF!=3,"19-20/1",
IF(#REF!=4,"19-20/2","Hata7")))),
IF(#REF!+BJ189=2019,
IF(#REF!=1,"19-20/1",
IF(#REF!=2,"19-20/2",
IF(#REF!=3,"20-21/1",
IF(#REF!=4,"20-21/2","Hata8")))),
IF(#REF!+BJ189=2020,
IF(#REF!=1,"20-21/1",
IF(#REF!=2,"20-21/2",
IF(#REF!=3,"21-22/1",
IF(#REF!=4,"21-22/2","Hata9")))),
IF(#REF!+BJ189=2021,
IF(#REF!=1,"21-22/1",
IF(#REF!=2,"21-22/2",
IF(#REF!=3,"22-23/1",
IF(#REF!=4,"22-23/2","Hata10")))),
IF(#REF!+BJ189=2022,
IF(#REF!=1,"22-23/1",
IF(#REF!=2,"22-23/2",
IF(#REF!=3,"23-24/1",
IF(#REF!=4,"23-24/2","Hata11")))),
IF(#REF!+BJ189=2023,
IF(#REF!=1,"23-24/1",
IF(#REF!=2,"23-24/2",
IF(#REF!=3,"24-25/1",
IF(#REF!=4,"24-25/2","Hata12")))),
)))))))))))),
IF(BB189="T",
IF(#REF!+BJ189=2012,
IF(#REF!=1,"12-13/1",
IF(#REF!=2,"12-13/2",
IF(#REF!=3,"12-13/3",
IF(#REF!=4,"13-14/1",
IF(#REF!=5,"13-14/2",
IF(#REF!=6,"13-14/3","Hata1")))))),
IF(#REF!+BJ189=2013,
IF(#REF!=1,"13-14/1",
IF(#REF!=2,"13-14/2",
IF(#REF!=3,"13-14/3",
IF(#REF!=4,"14-15/1",
IF(#REF!=5,"14-15/2",
IF(#REF!=6,"14-15/3","Hata2")))))),
IF(#REF!+BJ189=2014,
IF(#REF!=1,"14-15/1",
IF(#REF!=2,"14-15/2",
IF(#REF!=3,"14-15/3",
IF(#REF!=4,"15-16/1",
IF(#REF!=5,"15-16/2",
IF(#REF!=6,"15-16/3","Hata3")))))),
IF(AND(#REF!+#REF!&gt;2014,#REF!+#REF!&lt;2015,BJ189=1),
IF(#REF!=0.1,"14-15/0.1",
IF(#REF!=0.2,"14-15/0.2",
IF(#REF!=0.3,"14-15/0.3","Hata4"))),
IF(#REF!+BJ189=2015,
IF(#REF!=1,"15-16/1",
IF(#REF!=2,"15-16/2",
IF(#REF!=3,"15-16/3",
IF(#REF!=4,"16-17/1",
IF(#REF!=5,"16-17/2",
IF(#REF!=6,"16-17/3","Hata5")))))),
IF(#REF!+BJ189=2016,
IF(#REF!=1,"16-17/1",
IF(#REF!=2,"16-17/2",
IF(#REF!=3,"16-17/3",
IF(#REF!=4,"17-18/1",
IF(#REF!=5,"17-18/2",
IF(#REF!=6,"17-18/3","Hata6")))))),
IF(#REF!+BJ189=2017,
IF(#REF!=1,"17-18/1",
IF(#REF!=2,"17-18/2",
IF(#REF!=3,"17-18/3",
IF(#REF!=4,"18-19/1",
IF(#REF!=5,"18-19/2",
IF(#REF!=6,"18-19/3","Hata7")))))),
IF(#REF!+BJ189=2018,
IF(#REF!=1,"18-19/1",
IF(#REF!=2,"18-19/2",
IF(#REF!=3,"18-19/3",
IF(#REF!=4,"19-20/1",
IF(#REF!=5," 19-20/2",
IF(#REF!=6,"19-20/3","Hata8")))))),
IF(#REF!+BJ189=2019,
IF(#REF!=1,"19-20/1",
IF(#REF!=2,"19-20/2",
IF(#REF!=3,"19-20/3",
IF(#REF!=4,"20-21/1",
IF(#REF!=5,"20-21/2",
IF(#REF!=6,"20-21/3","Hata9")))))),
IF(#REF!+BJ189=2020,
IF(#REF!=1,"20-21/1",
IF(#REF!=2,"20-21/2",
IF(#REF!=3,"20-21/3",
IF(#REF!=4,"21-22/1",
IF(#REF!=5,"21-22/2",
IF(#REF!=6,"21-22/3","Hata10")))))),
IF(#REF!+BJ189=2021,
IF(#REF!=1,"21-22/1",
IF(#REF!=2,"21-22/2",
IF(#REF!=3,"21-22/3",
IF(#REF!=4,"22-23/1",
IF(#REF!=5,"22-23/2",
IF(#REF!=6,"22-23/3","Hata11")))))),
IF(#REF!+BJ189=2022,
IF(#REF!=1,"22-23/1",
IF(#REF!=2,"22-23/2",
IF(#REF!=3,"22-23/3",
IF(#REF!=4,"23-24/1",
IF(#REF!=5,"23-24/2",
IF(#REF!=6,"23-24/3","Hata12")))))),
IF(#REF!+BJ189=2023,
IF(#REF!=1,"23-24/1",
IF(#REF!=2,"23-24/2",
IF(#REF!=3,"23-24/3",
IF(#REF!=4,"24-25/1",
IF(#REF!=5,"24-25/2",
IF(#REF!=6,"24-25/3","Hata13")))))),
))))))))))))))
)</f>
        <v>#REF!</v>
      </c>
      <c r="G189" s="15"/>
      <c r="H189" s="14" t="s">
        <v>333</v>
      </c>
      <c r="I189" s="14">
        <v>206096</v>
      </c>
      <c r="J189" s="14" t="s">
        <v>157</v>
      </c>
      <c r="Q189" s="14" t="s">
        <v>133</v>
      </c>
      <c r="R189" s="14" t="s">
        <v>133</v>
      </c>
      <c r="S189" s="16">
        <v>7</v>
      </c>
      <c r="T189" s="14">
        <f>VLOOKUP($S189,[1]sistem!$I$3:$L$10,2,FALSE)</f>
        <v>0</v>
      </c>
      <c r="U189" s="14">
        <f>VLOOKUP($S189,[1]sistem!$I$3:$L$10,3,FALSE)</f>
        <v>1</v>
      </c>
      <c r="V189" s="14">
        <f>VLOOKUP($S189,[1]sistem!$I$3:$L$10,4,FALSE)</f>
        <v>1</v>
      </c>
      <c r="W189" s="14" t="e">
        <f>VLOOKUP($BB189,[1]sistem!$I$13:$L$14,2,FALSE)*#REF!</f>
        <v>#REF!</v>
      </c>
      <c r="X189" s="14" t="e">
        <f>VLOOKUP($BB189,[1]sistem!$I$13:$L$14,3,FALSE)*#REF!</f>
        <v>#REF!</v>
      </c>
      <c r="Y189" s="14" t="e">
        <f>VLOOKUP($BB189,[1]sistem!$I$13:$L$14,4,FALSE)*#REF!</f>
        <v>#REF!</v>
      </c>
      <c r="Z189" s="14" t="e">
        <f t="shared" si="28"/>
        <v>#REF!</v>
      </c>
      <c r="AA189" s="14" t="e">
        <f t="shared" si="28"/>
        <v>#REF!</v>
      </c>
      <c r="AB189" s="14" t="e">
        <f t="shared" si="28"/>
        <v>#REF!</v>
      </c>
      <c r="AC189" s="14" t="e">
        <f t="shared" si="29"/>
        <v>#REF!</v>
      </c>
      <c r="AD189" s="14">
        <f>VLOOKUP(BB189,[1]sistem!$I$18:$J$19,2,FALSE)</f>
        <v>14</v>
      </c>
      <c r="AE189" s="14">
        <v>0.25</v>
      </c>
      <c r="AF189" s="14">
        <f>VLOOKUP($S189,[1]sistem!$I$3:$M$10,5,FALSE)</f>
        <v>1</v>
      </c>
      <c r="AI189" s="14" t="e">
        <f>(#REF!+#REF!)*AD189</f>
        <v>#REF!</v>
      </c>
      <c r="AJ189" s="14">
        <f>VLOOKUP($S189,[1]sistem!$I$3:$N$10,6,FALSE)</f>
        <v>2</v>
      </c>
      <c r="AK189" s="14">
        <v>2</v>
      </c>
      <c r="AL189" s="14">
        <f t="shared" si="30"/>
        <v>4</v>
      </c>
      <c r="AM189" s="14">
        <f>VLOOKUP($BB189,[1]sistem!$I$18:$K$19,3,FALSE)</f>
        <v>14</v>
      </c>
      <c r="AN189" s="14" t="e">
        <f>AM189*#REF!</f>
        <v>#REF!</v>
      </c>
      <c r="AO189" s="14" t="e">
        <f t="shared" si="31"/>
        <v>#REF!</v>
      </c>
      <c r="AP189" s="14">
        <f t="shared" si="41"/>
        <v>25</v>
      </c>
      <c r="AQ189" s="14" t="e">
        <f t="shared" si="32"/>
        <v>#REF!</v>
      </c>
      <c r="AR189" s="14" t="e">
        <f>ROUND(AQ189-#REF!,0)</f>
        <v>#REF!</v>
      </c>
      <c r="AS189" s="14">
        <f>IF(BB189="s",IF(S189=0,0,
IF(S189=1,#REF!*4*4,
IF(S189=2,0,
IF(S189=3,#REF!*4*2,
IF(S189=4,0,
IF(S189=5,0,
IF(S189=6,0,
IF(S189=7,0)))))))),
IF(BB189="t",
IF(S189=0,0,
IF(S189=1,#REF!*4*4*0.8,
IF(S189=2,0,
IF(S189=3,#REF!*4*2*0.8,
IF(S189=4,0,
IF(S189=5,0,
IF(S189=6,0,
IF(S189=7,0))))))))))</f>
        <v>0</v>
      </c>
      <c r="AT189" s="14" t="e">
        <f>IF(BB189="s",
IF(S189=0,0,
IF(S189=1,0,
IF(S189=2,#REF!*4*2,
IF(S189=3,#REF!*4,
IF(S189=4,#REF!*4,
IF(S189=5,0,
IF(S189=6,0,
IF(S189=7,#REF!*4)))))))),
IF(BB189="t",
IF(S189=0,0,
IF(S189=1,0,
IF(S189=2,#REF!*4*2*0.8,
IF(S189=3,#REF!*4*0.8,
IF(S189=4,#REF!*4*0.8,
IF(S189=5,0,
IF(S189=6,0,
IF(S189=7,#REF!*4))))))))))</f>
        <v>#REF!</v>
      </c>
      <c r="AU189" s="14" t="e">
        <f>IF(BB189="s",
IF(S189=0,0,
IF(S189=1,#REF!*2,
IF(S189=2,#REF!*2,
IF(S189=3,#REF!*2,
IF(S189=4,#REF!*2,
IF(S189=5,#REF!*2,
IF(S189=6,#REF!*2,
IF(S189=7,#REF!*2)))))))),
IF(BB189="t",
IF(S189=0,#REF!*2*0.8,
IF(S189=1,#REF!*2*0.8,
IF(S189=2,#REF!*2*0.8,
IF(S189=3,#REF!*2*0.8,
IF(S189=4,#REF!*2*0.8,
IF(S189=5,#REF!*2*0.8,
IF(S189=6,#REF!*1*0.8,
IF(S189=7,#REF!*2))))))))))</f>
        <v>#REF!</v>
      </c>
      <c r="AV189" s="14" t="e">
        <f t="shared" si="33"/>
        <v>#REF!</v>
      </c>
      <c r="AW189" s="14" t="e">
        <f>IF(BB189="s",
IF(S189=0,0,
IF(S189=1,(14-2)*(#REF!+#REF!)/4*4,
IF(S189=2,(14-2)*(#REF!+#REF!)/4*2,
IF(S189=3,(14-2)*(#REF!+#REF!)/4*3,
IF(S189=4,(14-2)*(#REF!+#REF!)/4,
IF(S189=5,(14-2)*#REF!/4,
IF(S189=6,0,
IF(S189=7,(14)*#REF!)))))))),
IF(BB189="t",
IF(S189=0,0,
IF(S189=1,(11-2)*(#REF!+#REF!)/4*4,
IF(S189=2,(11-2)*(#REF!+#REF!)/4*2,
IF(S189=3,(11-2)*(#REF!+#REF!)/4*3,
IF(S189=4,(11-2)*(#REF!+#REF!)/4,
IF(S189=5,(11-2)*#REF!/4,
IF(S189=6,0,
IF(S189=7,(11)*#REF!))))))))))</f>
        <v>#REF!</v>
      </c>
      <c r="AX189" s="14" t="e">
        <f t="shared" si="34"/>
        <v>#REF!</v>
      </c>
      <c r="AY189" s="14">
        <f t="shared" si="35"/>
        <v>8</v>
      </c>
      <c r="AZ189" s="14">
        <f t="shared" si="36"/>
        <v>4</v>
      </c>
      <c r="BA189" s="14" t="e">
        <f t="shared" si="37"/>
        <v>#REF!</v>
      </c>
      <c r="BB189" s="14" t="s">
        <v>87</v>
      </c>
      <c r="BC189" s="14">
        <f>IF(BI189="A",0,IF(BB189="s",14*#REF!,IF(BB189="T",11*#REF!,"HATA")))</f>
        <v>0</v>
      </c>
      <c r="BD189" s="14" t="e">
        <f t="shared" si="38"/>
        <v>#REF!</v>
      </c>
      <c r="BE189" s="14" t="e">
        <f t="shared" si="39"/>
        <v>#REF!</v>
      </c>
      <c r="BF189" s="14" t="e">
        <f>IF(BE189-#REF!=0,"DOĞRU","YANLIŞ")</f>
        <v>#REF!</v>
      </c>
      <c r="BG189" s="14" t="e">
        <f>#REF!-BE189</f>
        <v>#REF!</v>
      </c>
      <c r="BH189" s="14">
        <v>0</v>
      </c>
      <c r="BI189" s="14" t="s">
        <v>93</v>
      </c>
      <c r="BJ189" s="14">
        <v>1</v>
      </c>
      <c r="BL189" s="14">
        <v>7</v>
      </c>
      <c r="BN189" s="5" t="e">
        <f>#REF!*14</f>
        <v>#REF!</v>
      </c>
      <c r="BO189" s="6"/>
      <c r="BP189" s="7"/>
      <c r="BQ189" s="8"/>
      <c r="BR189" s="8"/>
      <c r="BS189" s="8"/>
      <c r="BT189" s="8"/>
      <c r="BU189" s="8"/>
      <c r="BV189" s="9"/>
      <c r="BW189" s="10"/>
      <c r="BX189" s="11"/>
      <c r="CE189" s="8"/>
      <c r="CF189" s="17"/>
      <c r="CG189" s="17"/>
      <c r="CH189" s="17"/>
      <c r="CI189" s="17"/>
    </row>
    <row r="190" spans="1:87" hidden="1" x14ac:dyDescent="0.25">
      <c r="A190" s="14" t="s">
        <v>134</v>
      </c>
      <c r="B190" s="14" t="s">
        <v>135</v>
      </c>
      <c r="C190" s="14" t="s">
        <v>135</v>
      </c>
      <c r="D190" s="15" t="s">
        <v>84</v>
      </c>
      <c r="E190" s="15">
        <v>1</v>
      </c>
      <c r="F190" s="16" t="e">
        <f>IF(BB190="S",
IF(#REF!+BJ190=2012,
IF(#REF!=1,"12-13/1",
IF(#REF!=2,"12-13/2",
IF(#REF!=3,"13-14/1",
IF(#REF!=4,"13-14/2","Hata1")))),
IF(#REF!+BJ190=2013,
IF(#REF!=1,"13-14/1",
IF(#REF!=2,"13-14/2",
IF(#REF!=3,"14-15/1",
IF(#REF!=4,"14-15/2","Hata2")))),
IF(#REF!+BJ190=2014,
IF(#REF!=1,"14-15/1",
IF(#REF!=2,"14-15/2",
IF(#REF!=3,"15-16/1",
IF(#REF!=4,"15-16/2","Hata3")))),
IF(#REF!+BJ190=2015,
IF(#REF!=1,"15-16/1",
IF(#REF!=2,"15-16/2",
IF(#REF!=3,"16-17/1",
IF(#REF!=4,"16-17/2","Hata4")))),
IF(#REF!+BJ190=2016,
IF(#REF!=1,"16-17/1",
IF(#REF!=2,"16-17/2",
IF(#REF!=3,"17-18/1",
IF(#REF!=4,"17-18/2","Hata5")))),
IF(#REF!+BJ190=2017,
IF(#REF!=1,"17-18/1",
IF(#REF!=2,"17-18/2",
IF(#REF!=3,"18-19/1",
IF(#REF!=4,"18-19/2","Hata6")))),
IF(#REF!+BJ190=2018,
IF(#REF!=1,"18-19/1",
IF(#REF!=2,"18-19/2",
IF(#REF!=3,"19-20/1",
IF(#REF!=4,"19-20/2","Hata7")))),
IF(#REF!+BJ190=2019,
IF(#REF!=1,"19-20/1",
IF(#REF!=2,"19-20/2",
IF(#REF!=3,"20-21/1",
IF(#REF!=4,"20-21/2","Hata8")))),
IF(#REF!+BJ190=2020,
IF(#REF!=1,"20-21/1",
IF(#REF!=2,"20-21/2",
IF(#REF!=3,"21-22/1",
IF(#REF!=4,"21-22/2","Hata9")))),
IF(#REF!+BJ190=2021,
IF(#REF!=1,"21-22/1",
IF(#REF!=2,"21-22/2",
IF(#REF!=3,"22-23/1",
IF(#REF!=4,"22-23/2","Hata10")))),
IF(#REF!+BJ190=2022,
IF(#REF!=1,"22-23/1",
IF(#REF!=2,"22-23/2",
IF(#REF!=3,"23-24/1",
IF(#REF!=4,"23-24/2","Hata11")))),
IF(#REF!+BJ190=2023,
IF(#REF!=1,"23-24/1",
IF(#REF!=2,"23-24/2",
IF(#REF!=3,"24-25/1",
IF(#REF!=4,"24-25/2","Hata12")))),
)))))))))))),
IF(BB190="T",
IF(#REF!+BJ190=2012,
IF(#REF!=1,"12-13/1",
IF(#REF!=2,"12-13/2",
IF(#REF!=3,"12-13/3",
IF(#REF!=4,"13-14/1",
IF(#REF!=5,"13-14/2",
IF(#REF!=6,"13-14/3","Hata1")))))),
IF(#REF!+BJ190=2013,
IF(#REF!=1,"13-14/1",
IF(#REF!=2,"13-14/2",
IF(#REF!=3,"13-14/3",
IF(#REF!=4,"14-15/1",
IF(#REF!=5,"14-15/2",
IF(#REF!=6,"14-15/3","Hata2")))))),
IF(#REF!+BJ190=2014,
IF(#REF!=1,"14-15/1",
IF(#REF!=2,"14-15/2",
IF(#REF!=3,"14-15/3",
IF(#REF!=4,"15-16/1",
IF(#REF!=5,"15-16/2",
IF(#REF!=6,"15-16/3","Hata3")))))),
IF(AND(#REF!+#REF!&gt;2014,#REF!+#REF!&lt;2015,BJ190=1),
IF(#REF!=0.1,"14-15/0.1",
IF(#REF!=0.2,"14-15/0.2",
IF(#REF!=0.3,"14-15/0.3","Hata4"))),
IF(#REF!+BJ190=2015,
IF(#REF!=1,"15-16/1",
IF(#REF!=2,"15-16/2",
IF(#REF!=3,"15-16/3",
IF(#REF!=4,"16-17/1",
IF(#REF!=5,"16-17/2",
IF(#REF!=6,"16-17/3","Hata5")))))),
IF(#REF!+BJ190=2016,
IF(#REF!=1,"16-17/1",
IF(#REF!=2,"16-17/2",
IF(#REF!=3,"16-17/3",
IF(#REF!=4,"17-18/1",
IF(#REF!=5,"17-18/2",
IF(#REF!=6,"17-18/3","Hata6")))))),
IF(#REF!+BJ190=2017,
IF(#REF!=1,"17-18/1",
IF(#REF!=2,"17-18/2",
IF(#REF!=3,"17-18/3",
IF(#REF!=4,"18-19/1",
IF(#REF!=5,"18-19/2",
IF(#REF!=6,"18-19/3","Hata7")))))),
IF(#REF!+BJ190=2018,
IF(#REF!=1,"18-19/1",
IF(#REF!=2,"18-19/2",
IF(#REF!=3,"18-19/3",
IF(#REF!=4,"19-20/1",
IF(#REF!=5," 19-20/2",
IF(#REF!=6,"19-20/3","Hata8")))))),
IF(#REF!+BJ190=2019,
IF(#REF!=1,"19-20/1",
IF(#REF!=2,"19-20/2",
IF(#REF!=3,"19-20/3",
IF(#REF!=4,"20-21/1",
IF(#REF!=5,"20-21/2",
IF(#REF!=6,"20-21/3","Hata9")))))),
IF(#REF!+BJ190=2020,
IF(#REF!=1,"20-21/1",
IF(#REF!=2,"20-21/2",
IF(#REF!=3,"20-21/3",
IF(#REF!=4,"21-22/1",
IF(#REF!=5,"21-22/2",
IF(#REF!=6,"21-22/3","Hata10")))))),
IF(#REF!+BJ190=2021,
IF(#REF!=1,"21-22/1",
IF(#REF!=2,"21-22/2",
IF(#REF!=3,"21-22/3",
IF(#REF!=4,"22-23/1",
IF(#REF!=5,"22-23/2",
IF(#REF!=6,"22-23/3","Hata11")))))),
IF(#REF!+BJ190=2022,
IF(#REF!=1,"22-23/1",
IF(#REF!=2,"22-23/2",
IF(#REF!=3,"22-23/3",
IF(#REF!=4,"23-24/1",
IF(#REF!=5,"23-24/2",
IF(#REF!=6,"23-24/3","Hata12")))))),
IF(#REF!+BJ190=2023,
IF(#REF!=1,"23-24/1",
IF(#REF!=2,"23-24/2",
IF(#REF!=3,"23-24/3",
IF(#REF!=4,"24-25/1",
IF(#REF!=5,"24-25/2",
IF(#REF!=6,"24-25/3","Hata13")))))),
))))))))))))))
)</f>
        <v>#REF!</v>
      </c>
      <c r="G190" s="15"/>
      <c r="H190" s="14" t="s">
        <v>333</v>
      </c>
      <c r="I190" s="14">
        <v>206096</v>
      </c>
      <c r="J190" s="14" t="s">
        <v>157</v>
      </c>
      <c r="S190" s="16">
        <v>4</v>
      </c>
      <c r="T190" s="14">
        <f>VLOOKUP($S190,[1]sistem!$I$3:$L$10,2,FALSE)</f>
        <v>0</v>
      </c>
      <c r="U190" s="14">
        <f>VLOOKUP($S190,[1]sistem!$I$3:$L$10,3,FALSE)</f>
        <v>1</v>
      </c>
      <c r="V190" s="14">
        <f>VLOOKUP($S190,[1]sistem!$I$3:$L$10,4,FALSE)</f>
        <v>1</v>
      </c>
      <c r="W190" s="14" t="e">
        <f>VLOOKUP($BB190,[1]sistem!$I$13:$L$14,2,FALSE)*#REF!</f>
        <v>#REF!</v>
      </c>
      <c r="X190" s="14" t="e">
        <f>VLOOKUP($BB190,[1]sistem!$I$13:$L$14,3,FALSE)*#REF!</f>
        <v>#REF!</v>
      </c>
      <c r="Y190" s="14" t="e">
        <f>VLOOKUP($BB190,[1]sistem!$I$13:$L$14,4,FALSE)*#REF!</f>
        <v>#REF!</v>
      </c>
      <c r="Z190" s="14" t="e">
        <f t="shared" si="28"/>
        <v>#REF!</v>
      </c>
      <c r="AA190" s="14" t="e">
        <f t="shared" si="28"/>
        <v>#REF!</v>
      </c>
      <c r="AB190" s="14" t="e">
        <f t="shared" si="28"/>
        <v>#REF!</v>
      </c>
      <c r="AC190" s="14" t="e">
        <f t="shared" si="29"/>
        <v>#REF!</v>
      </c>
      <c r="AD190" s="14">
        <f>VLOOKUP(BB190,[1]sistem!$I$18:$J$19,2,FALSE)</f>
        <v>14</v>
      </c>
      <c r="AE190" s="14">
        <v>0.25</v>
      </c>
      <c r="AF190" s="14">
        <f>VLOOKUP($S190,[1]sistem!$I$3:$M$10,5,FALSE)</f>
        <v>1</v>
      </c>
      <c r="AG190" s="14">
        <v>4</v>
      </c>
      <c r="AI190" s="14">
        <f>AG190*AM190</f>
        <v>56</v>
      </c>
      <c r="AJ190" s="14">
        <f>VLOOKUP($S190,[1]sistem!$I$3:$N$10,6,FALSE)</f>
        <v>2</v>
      </c>
      <c r="AK190" s="14">
        <v>2</v>
      </c>
      <c r="AL190" s="14">
        <f t="shared" si="30"/>
        <v>4</v>
      </c>
      <c r="AM190" s="14">
        <f>VLOOKUP($BB190,[1]sistem!$I$18:$K$19,3,FALSE)</f>
        <v>14</v>
      </c>
      <c r="AN190" s="14" t="e">
        <f>AM190*#REF!</f>
        <v>#REF!</v>
      </c>
      <c r="AO190" s="14" t="e">
        <f t="shared" si="31"/>
        <v>#REF!</v>
      </c>
      <c r="AP190" s="14">
        <f t="shared" si="41"/>
        <v>25</v>
      </c>
      <c r="AQ190" s="14" t="e">
        <f t="shared" si="32"/>
        <v>#REF!</v>
      </c>
      <c r="AR190" s="14" t="e">
        <f>ROUND(AQ190-#REF!,0)</f>
        <v>#REF!</v>
      </c>
      <c r="AS190" s="14">
        <f>IF(BB190="s",IF(S190=0,0,
IF(S190=1,#REF!*4*4,
IF(S190=2,0,
IF(S190=3,#REF!*4*2,
IF(S190=4,0,
IF(S190=5,0,
IF(S190=6,0,
IF(S190=7,0)))))))),
IF(BB190="t",
IF(S190=0,0,
IF(S190=1,#REF!*4*4*0.8,
IF(S190=2,0,
IF(S190=3,#REF!*4*2*0.8,
IF(S190=4,0,
IF(S190=5,0,
IF(S190=6,0,
IF(S190=7,0))))))))))</f>
        <v>0</v>
      </c>
      <c r="AT190" s="14" t="e">
        <f>IF(BB190="s",
IF(S190=0,0,
IF(S190=1,0,
IF(S190=2,#REF!*4*2,
IF(S190=3,#REF!*4,
IF(S190=4,#REF!*4,
IF(S190=5,0,
IF(S190=6,0,
IF(S190=7,#REF!*4)))))))),
IF(BB190="t",
IF(S190=0,0,
IF(S190=1,0,
IF(S190=2,#REF!*4*2*0.8,
IF(S190=3,#REF!*4*0.8,
IF(S190=4,#REF!*4*0.8,
IF(S190=5,0,
IF(S190=6,0,
IF(S190=7,#REF!*4))))))))))</f>
        <v>#REF!</v>
      </c>
      <c r="AU190" s="14" t="e">
        <f>IF(BB190="s",
IF(S190=0,0,
IF(S190=1,#REF!*2,
IF(S190=2,#REF!*2,
IF(S190=3,#REF!*2,
IF(S190=4,#REF!*2,
IF(S190=5,#REF!*2,
IF(S190=6,#REF!*2,
IF(S190=7,#REF!*2)))))))),
IF(BB190="t",
IF(S190=0,#REF!*2*0.8,
IF(S190=1,#REF!*2*0.8,
IF(S190=2,#REF!*2*0.8,
IF(S190=3,#REF!*2*0.8,
IF(S190=4,#REF!*2*0.8,
IF(S190=5,#REF!*2*0.8,
IF(S190=6,#REF!*1*0.8,
IF(S190=7,#REF!*2))))))))))</f>
        <v>#REF!</v>
      </c>
      <c r="AV190" s="14" t="e">
        <f t="shared" si="33"/>
        <v>#REF!</v>
      </c>
      <c r="AW190" s="14" t="e">
        <f>IF(BB190="s",
IF(S190=0,0,
IF(S190=1,(14-2)*(#REF!+#REF!)/4*4,
IF(S190=2,(14-2)*(#REF!+#REF!)/4*2,
IF(S190=3,(14-2)*(#REF!+#REF!)/4*3,
IF(S190=4,(14-2)*(#REF!+#REF!)/4,
IF(S190=5,(14-2)*#REF!/4,
IF(S190=6,0,
IF(S190=7,(14)*#REF!)))))))),
IF(BB190="t",
IF(S190=0,0,
IF(S190=1,(11-2)*(#REF!+#REF!)/4*4,
IF(S190=2,(11-2)*(#REF!+#REF!)/4*2,
IF(S190=3,(11-2)*(#REF!+#REF!)/4*3,
IF(S190=4,(11-2)*(#REF!+#REF!)/4,
IF(S190=5,(11-2)*#REF!/4,
IF(S190=6,0,
IF(S190=7,(11)*#REF!))))))))))</f>
        <v>#REF!</v>
      </c>
      <c r="AX190" s="14" t="e">
        <f t="shared" si="34"/>
        <v>#REF!</v>
      </c>
      <c r="AY190" s="14">
        <f t="shared" si="35"/>
        <v>8</v>
      </c>
      <c r="AZ190" s="14">
        <f t="shared" si="36"/>
        <v>4</v>
      </c>
      <c r="BA190" s="14" t="e">
        <f t="shared" si="37"/>
        <v>#REF!</v>
      </c>
      <c r="BB190" s="14" t="s">
        <v>87</v>
      </c>
      <c r="BC190" s="14" t="e">
        <f>IF(BI190="A",0,IF(BB190="s",14*#REF!,IF(BB190="T",11*#REF!,"HATA")))</f>
        <v>#REF!</v>
      </c>
      <c r="BD190" s="14" t="e">
        <f t="shared" si="38"/>
        <v>#REF!</v>
      </c>
      <c r="BE190" s="14" t="e">
        <f t="shared" si="39"/>
        <v>#REF!</v>
      </c>
      <c r="BF190" s="14" t="e">
        <f>IF(BE190-#REF!=0,"DOĞRU","YANLIŞ")</f>
        <v>#REF!</v>
      </c>
      <c r="BG190" s="14" t="e">
        <f>#REF!-BE190</f>
        <v>#REF!</v>
      </c>
      <c r="BH190" s="14">
        <v>0</v>
      </c>
      <c r="BJ190" s="14">
        <v>1</v>
      </c>
      <c r="BL190" s="14">
        <v>4</v>
      </c>
      <c r="BN190" s="5" t="e">
        <f>#REF!*14</f>
        <v>#REF!</v>
      </c>
      <c r="BO190" s="6"/>
      <c r="BP190" s="7"/>
      <c r="BQ190" s="8"/>
      <c r="BR190" s="8"/>
      <c r="BS190" s="8"/>
      <c r="BT190" s="8"/>
      <c r="BU190" s="8"/>
      <c r="BV190" s="9"/>
      <c r="BW190" s="10"/>
      <c r="BX190" s="11"/>
      <c r="CE190" s="8"/>
      <c r="CF190" s="17"/>
      <c r="CG190" s="17"/>
      <c r="CH190" s="17"/>
      <c r="CI190" s="17"/>
    </row>
    <row r="191" spans="1:87" hidden="1" x14ac:dyDescent="0.25">
      <c r="A191" s="14" t="s">
        <v>91</v>
      </c>
      <c r="B191" s="14" t="s">
        <v>92</v>
      </c>
      <c r="C191" s="14" t="s">
        <v>92</v>
      </c>
      <c r="D191" s="15" t="s">
        <v>90</v>
      </c>
      <c r="E191" s="15" t="s">
        <v>90</v>
      </c>
      <c r="F191" s="16" t="e">
        <f>IF(BB191="S",
IF(#REF!+BJ191=2012,
IF(#REF!=1,"12-13/1",
IF(#REF!=2,"12-13/2",
IF(#REF!=3,"13-14/1",
IF(#REF!=4,"13-14/2","Hata1")))),
IF(#REF!+BJ191=2013,
IF(#REF!=1,"13-14/1",
IF(#REF!=2,"13-14/2",
IF(#REF!=3,"14-15/1",
IF(#REF!=4,"14-15/2","Hata2")))),
IF(#REF!+BJ191=2014,
IF(#REF!=1,"14-15/1",
IF(#REF!=2,"14-15/2",
IF(#REF!=3,"15-16/1",
IF(#REF!=4,"15-16/2","Hata3")))),
IF(#REF!+BJ191=2015,
IF(#REF!=1,"15-16/1",
IF(#REF!=2,"15-16/2",
IF(#REF!=3,"16-17/1",
IF(#REF!=4,"16-17/2","Hata4")))),
IF(#REF!+BJ191=2016,
IF(#REF!=1,"16-17/1",
IF(#REF!=2,"16-17/2",
IF(#REF!=3,"17-18/1",
IF(#REF!=4,"17-18/2","Hata5")))),
IF(#REF!+BJ191=2017,
IF(#REF!=1,"17-18/1",
IF(#REF!=2,"17-18/2",
IF(#REF!=3,"18-19/1",
IF(#REF!=4,"18-19/2","Hata6")))),
IF(#REF!+BJ191=2018,
IF(#REF!=1,"18-19/1",
IF(#REF!=2,"18-19/2",
IF(#REF!=3,"19-20/1",
IF(#REF!=4,"19-20/2","Hata7")))),
IF(#REF!+BJ191=2019,
IF(#REF!=1,"19-20/1",
IF(#REF!=2,"19-20/2",
IF(#REF!=3,"20-21/1",
IF(#REF!=4,"20-21/2","Hata8")))),
IF(#REF!+BJ191=2020,
IF(#REF!=1,"20-21/1",
IF(#REF!=2,"20-21/2",
IF(#REF!=3,"21-22/1",
IF(#REF!=4,"21-22/2","Hata9")))),
IF(#REF!+BJ191=2021,
IF(#REF!=1,"21-22/1",
IF(#REF!=2,"21-22/2",
IF(#REF!=3,"22-23/1",
IF(#REF!=4,"22-23/2","Hata10")))),
IF(#REF!+BJ191=2022,
IF(#REF!=1,"22-23/1",
IF(#REF!=2,"22-23/2",
IF(#REF!=3,"23-24/1",
IF(#REF!=4,"23-24/2","Hata11")))),
IF(#REF!+BJ191=2023,
IF(#REF!=1,"23-24/1",
IF(#REF!=2,"23-24/2",
IF(#REF!=3,"24-25/1",
IF(#REF!=4,"24-25/2","Hata12")))),
)))))))))))),
IF(BB191="T",
IF(#REF!+BJ191=2012,
IF(#REF!=1,"12-13/1",
IF(#REF!=2,"12-13/2",
IF(#REF!=3,"12-13/3",
IF(#REF!=4,"13-14/1",
IF(#REF!=5,"13-14/2",
IF(#REF!=6,"13-14/3","Hata1")))))),
IF(#REF!+BJ191=2013,
IF(#REF!=1,"13-14/1",
IF(#REF!=2,"13-14/2",
IF(#REF!=3,"13-14/3",
IF(#REF!=4,"14-15/1",
IF(#REF!=5,"14-15/2",
IF(#REF!=6,"14-15/3","Hata2")))))),
IF(#REF!+BJ191=2014,
IF(#REF!=1,"14-15/1",
IF(#REF!=2,"14-15/2",
IF(#REF!=3,"14-15/3",
IF(#REF!=4,"15-16/1",
IF(#REF!=5,"15-16/2",
IF(#REF!=6,"15-16/3","Hata3")))))),
IF(AND(#REF!+#REF!&gt;2014,#REF!+#REF!&lt;2015,BJ191=1),
IF(#REF!=0.1,"14-15/0.1",
IF(#REF!=0.2,"14-15/0.2",
IF(#REF!=0.3,"14-15/0.3","Hata4"))),
IF(#REF!+BJ191=2015,
IF(#REF!=1,"15-16/1",
IF(#REF!=2,"15-16/2",
IF(#REF!=3,"15-16/3",
IF(#REF!=4,"16-17/1",
IF(#REF!=5,"16-17/2",
IF(#REF!=6,"16-17/3","Hata5")))))),
IF(#REF!+BJ191=2016,
IF(#REF!=1,"16-17/1",
IF(#REF!=2,"16-17/2",
IF(#REF!=3,"16-17/3",
IF(#REF!=4,"17-18/1",
IF(#REF!=5,"17-18/2",
IF(#REF!=6,"17-18/3","Hata6")))))),
IF(#REF!+BJ191=2017,
IF(#REF!=1,"17-18/1",
IF(#REF!=2,"17-18/2",
IF(#REF!=3,"17-18/3",
IF(#REF!=4,"18-19/1",
IF(#REF!=5,"18-19/2",
IF(#REF!=6,"18-19/3","Hata7")))))),
IF(#REF!+BJ191=2018,
IF(#REF!=1,"18-19/1",
IF(#REF!=2,"18-19/2",
IF(#REF!=3,"18-19/3",
IF(#REF!=4,"19-20/1",
IF(#REF!=5," 19-20/2",
IF(#REF!=6,"19-20/3","Hata8")))))),
IF(#REF!+BJ191=2019,
IF(#REF!=1,"19-20/1",
IF(#REF!=2,"19-20/2",
IF(#REF!=3,"19-20/3",
IF(#REF!=4,"20-21/1",
IF(#REF!=5,"20-21/2",
IF(#REF!=6,"20-21/3","Hata9")))))),
IF(#REF!+BJ191=2020,
IF(#REF!=1,"20-21/1",
IF(#REF!=2,"20-21/2",
IF(#REF!=3,"20-21/3",
IF(#REF!=4,"21-22/1",
IF(#REF!=5,"21-22/2",
IF(#REF!=6,"21-22/3","Hata10")))))),
IF(#REF!+BJ191=2021,
IF(#REF!=1,"21-22/1",
IF(#REF!=2,"21-22/2",
IF(#REF!=3,"21-22/3",
IF(#REF!=4,"22-23/1",
IF(#REF!=5,"22-23/2",
IF(#REF!=6,"22-23/3","Hata11")))))),
IF(#REF!+BJ191=2022,
IF(#REF!=1,"22-23/1",
IF(#REF!=2,"22-23/2",
IF(#REF!=3,"22-23/3",
IF(#REF!=4,"23-24/1",
IF(#REF!=5,"23-24/2",
IF(#REF!=6,"23-24/3","Hata12")))))),
IF(#REF!+BJ191=2023,
IF(#REF!=1,"23-24/1",
IF(#REF!=2,"23-24/2",
IF(#REF!=3,"23-24/3",
IF(#REF!=4,"24-25/1",
IF(#REF!=5,"24-25/2",
IF(#REF!=6,"24-25/3","Hata13")))))),
))))))))))))))
)</f>
        <v>#REF!</v>
      </c>
      <c r="G191" s="15"/>
      <c r="H191" s="14" t="s">
        <v>333</v>
      </c>
      <c r="I191" s="14">
        <v>206096</v>
      </c>
      <c r="J191" s="14" t="s">
        <v>157</v>
      </c>
      <c r="L191" s="14">
        <v>4358</v>
      </c>
      <c r="S191" s="16">
        <v>0</v>
      </c>
      <c r="T191" s="14">
        <f>VLOOKUP($S191,[1]sistem!$I$3:$L$10,2,FALSE)</f>
        <v>0</v>
      </c>
      <c r="U191" s="14">
        <f>VLOOKUP($S191,[1]sistem!$I$3:$L$10,3,FALSE)</f>
        <v>0</v>
      </c>
      <c r="V191" s="14">
        <f>VLOOKUP($S191,[1]sistem!$I$3:$L$10,4,FALSE)</f>
        <v>0</v>
      </c>
      <c r="W191" s="14" t="e">
        <f>VLOOKUP($BB191,[1]sistem!$I$13:$L$14,2,FALSE)*#REF!</f>
        <v>#REF!</v>
      </c>
      <c r="X191" s="14" t="e">
        <f>VLOOKUP($BB191,[1]sistem!$I$13:$L$14,3,FALSE)*#REF!</f>
        <v>#REF!</v>
      </c>
      <c r="Y191" s="14" t="e">
        <f>VLOOKUP($BB191,[1]sistem!$I$13:$L$14,4,FALSE)*#REF!</f>
        <v>#REF!</v>
      </c>
      <c r="Z191" s="14" t="e">
        <f t="shared" si="28"/>
        <v>#REF!</v>
      </c>
      <c r="AA191" s="14" t="e">
        <f t="shared" si="28"/>
        <v>#REF!</v>
      </c>
      <c r="AB191" s="14" t="e">
        <f t="shared" si="28"/>
        <v>#REF!</v>
      </c>
      <c r="AC191" s="14" t="e">
        <f t="shared" si="29"/>
        <v>#REF!</v>
      </c>
      <c r="AD191" s="14">
        <f>VLOOKUP(BB191,[1]sistem!$I$18:$J$19,2,FALSE)</f>
        <v>11</v>
      </c>
      <c r="AE191" s="14">
        <v>0.25</v>
      </c>
      <c r="AF191" s="14">
        <f>VLOOKUP($S191,[1]sistem!$I$3:$M$10,5,FALSE)</f>
        <v>0</v>
      </c>
      <c r="AI191" s="14" t="e">
        <f>(#REF!+#REF!)*AD191</f>
        <v>#REF!</v>
      </c>
      <c r="AJ191" s="14">
        <f>VLOOKUP($S191,[1]sistem!$I$3:$N$10,6,FALSE)</f>
        <v>0</v>
      </c>
      <c r="AK191" s="14">
        <v>2</v>
      </c>
      <c r="AL191" s="14">
        <f t="shared" si="30"/>
        <v>0</v>
      </c>
      <c r="AM191" s="14">
        <f>VLOOKUP($BB191,[1]sistem!$I$18:$K$19,3,FALSE)</f>
        <v>11</v>
      </c>
      <c r="AN191" s="14" t="e">
        <f>AM191*#REF!</f>
        <v>#REF!</v>
      </c>
      <c r="AO191" s="14" t="e">
        <f t="shared" si="31"/>
        <v>#REF!</v>
      </c>
      <c r="AP191" s="14">
        <f t="shared" si="41"/>
        <v>25</v>
      </c>
      <c r="AQ191" s="14" t="e">
        <f t="shared" si="32"/>
        <v>#REF!</v>
      </c>
      <c r="AR191" s="14" t="e">
        <f>ROUND(AQ191-#REF!,0)</f>
        <v>#REF!</v>
      </c>
      <c r="AS191" s="14">
        <f>IF(BB191="s",IF(S191=0,0,
IF(S191=1,#REF!*4*4,
IF(S191=2,0,
IF(S191=3,#REF!*4*2,
IF(S191=4,0,
IF(S191=5,0,
IF(S191=6,0,
IF(S191=7,0)))))))),
IF(BB191="t",
IF(S191=0,0,
IF(S191=1,#REF!*4*4*0.8,
IF(S191=2,0,
IF(S191=3,#REF!*4*2*0.8,
IF(S191=4,0,
IF(S191=5,0,
IF(S191=6,0,
IF(S191=7,0))))))))))</f>
        <v>0</v>
      </c>
      <c r="AT191" s="14">
        <f>IF(BB191="s",
IF(S191=0,0,
IF(S191=1,0,
IF(S191=2,#REF!*4*2,
IF(S191=3,#REF!*4,
IF(S191=4,#REF!*4,
IF(S191=5,0,
IF(S191=6,0,
IF(S191=7,#REF!*4)))))))),
IF(BB191="t",
IF(S191=0,0,
IF(S191=1,0,
IF(S191=2,#REF!*4*2*0.8,
IF(S191=3,#REF!*4*0.8,
IF(S191=4,#REF!*4*0.8,
IF(S191=5,0,
IF(S191=6,0,
IF(S191=7,#REF!*4))))))))))</f>
        <v>0</v>
      </c>
      <c r="AU191" s="14" t="e">
        <f>IF(BB191="s",
IF(S191=0,0,
IF(S191=1,#REF!*2,
IF(S191=2,#REF!*2,
IF(S191=3,#REF!*2,
IF(S191=4,#REF!*2,
IF(S191=5,#REF!*2,
IF(S191=6,#REF!*2,
IF(S191=7,#REF!*2)))))))),
IF(BB191="t",
IF(S191=0,#REF!*2*0.8,
IF(S191=1,#REF!*2*0.8,
IF(S191=2,#REF!*2*0.8,
IF(S191=3,#REF!*2*0.8,
IF(S191=4,#REF!*2*0.8,
IF(S191=5,#REF!*2*0.8,
IF(S191=6,#REF!*1*0.8,
IF(S191=7,#REF!*2))))))))))</f>
        <v>#REF!</v>
      </c>
      <c r="AV191" s="14" t="e">
        <f t="shared" si="33"/>
        <v>#REF!</v>
      </c>
      <c r="AW191" s="14">
        <f>IF(BB191="s",
IF(S191=0,0,
IF(S191=1,(14-2)*(#REF!+#REF!)/4*4,
IF(S191=2,(14-2)*(#REF!+#REF!)/4*2,
IF(S191=3,(14-2)*(#REF!+#REF!)/4*3,
IF(S191=4,(14-2)*(#REF!+#REF!)/4,
IF(S191=5,(14-2)*#REF!/4,
IF(S191=6,0,
IF(S191=7,(14)*#REF!)))))))),
IF(BB191="t",
IF(S191=0,0,
IF(S191=1,(11-2)*(#REF!+#REF!)/4*4,
IF(S191=2,(11-2)*(#REF!+#REF!)/4*2,
IF(S191=3,(11-2)*(#REF!+#REF!)/4*3,
IF(S191=4,(11-2)*(#REF!+#REF!)/4,
IF(S191=5,(11-2)*#REF!/4,
IF(S191=6,0,
IF(S191=7,(11)*#REF!))))))))))</f>
        <v>0</v>
      </c>
      <c r="AX191" s="14" t="e">
        <f t="shared" si="34"/>
        <v>#REF!</v>
      </c>
      <c r="AY191" s="14">
        <f t="shared" si="35"/>
        <v>0</v>
      </c>
      <c r="AZ191" s="14">
        <f t="shared" si="36"/>
        <v>0</v>
      </c>
      <c r="BA191" s="14" t="e">
        <f t="shared" si="37"/>
        <v>#REF!</v>
      </c>
      <c r="BB191" s="14" t="s">
        <v>186</v>
      </c>
      <c r="BC191" s="14" t="e">
        <f>IF(BI191="A",0,IF(BB191="s",14*#REF!,IF(BB191="T",11*#REF!,"HATA")))</f>
        <v>#REF!</v>
      </c>
      <c r="BD191" s="14" t="e">
        <f t="shared" si="38"/>
        <v>#REF!</v>
      </c>
      <c r="BE191" s="14" t="e">
        <f t="shared" si="39"/>
        <v>#REF!</v>
      </c>
      <c r="BF191" s="14" t="e">
        <f>IF(BE191-#REF!=0,"DOĞRU","YANLIŞ")</f>
        <v>#REF!</v>
      </c>
      <c r="BG191" s="14" t="e">
        <f>#REF!-BE191</f>
        <v>#REF!</v>
      </c>
      <c r="BH191" s="14">
        <v>0</v>
      </c>
      <c r="BJ191" s="14">
        <v>1</v>
      </c>
      <c r="BL191" s="14">
        <v>0</v>
      </c>
      <c r="BN191" s="5" t="e">
        <f>#REF!*14</f>
        <v>#REF!</v>
      </c>
      <c r="BO191" s="6"/>
      <c r="BP191" s="7"/>
      <c r="BQ191" s="8"/>
      <c r="BR191" s="8"/>
      <c r="BS191" s="8"/>
      <c r="BT191" s="8"/>
      <c r="BU191" s="8"/>
      <c r="BV191" s="9"/>
      <c r="BW191" s="10"/>
      <c r="BX191" s="11"/>
      <c r="CE191" s="8"/>
      <c r="CF191" s="17"/>
      <c r="CG191" s="17"/>
      <c r="CH191" s="17"/>
      <c r="CI191" s="17"/>
    </row>
    <row r="192" spans="1:87" hidden="1" x14ac:dyDescent="0.25">
      <c r="A192" s="14" t="s">
        <v>94</v>
      </c>
      <c r="B192" s="14" t="s">
        <v>95</v>
      </c>
      <c r="C192" s="14" t="s">
        <v>95</v>
      </c>
      <c r="D192" s="15" t="s">
        <v>90</v>
      </c>
      <c r="E192" s="15" t="s">
        <v>90</v>
      </c>
      <c r="F192" s="16" t="e">
        <f>IF(BB192="S",
IF(#REF!+BJ192=2012,
IF(#REF!=1,"12-13/1",
IF(#REF!=2,"12-13/2",
IF(#REF!=3,"13-14/1",
IF(#REF!=4,"13-14/2","Hata1")))),
IF(#REF!+BJ192=2013,
IF(#REF!=1,"13-14/1",
IF(#REF!=2,"13-14/2",
IF(#REF!=3,"14-15/1",
IF(#REF!=4,"14-15/2","Hata2")))),
IF(#REF!+BJ192=2014,
IF(#REF!=1,"14-15/1",
IF(#REF!=2,"14-15/2",
IF(#REF!=3,"15-16/1",
IF(#REF!=4,"15-16/2","Hata3")))),
IF(#REF!+BJ192=2015,
IF(#REF!=1,"15-16/1",
IF(#REF!=2,"15-16/2",
IF(#REF!=3,"16-17/1",
IF(#REF!=4,"16-17/2","Hata4")))),
IF(#REF!+BJ192=2016,
IF(#REF!=1,"16-17/1",
IF(#REF!=2,"16-17/2",
IF(#REF!=3,"17-18/1",
IF(#REF!=4,"17-18/2","Hata5")))),
IF(#REF!+BJ192=2017,
IF(#REF!=1,"17-18/1",
IF(#REF!=2,"17-18/2",
IF(#REF!=3,"18-19/1",
IF(#REF!=4,"18-19/2","Hata6")))),
IF(#REF!+BJ192=2018,
IF(#REF!=1,"18-19/1",
IF(#REF!=2,"18-19/2",
IF(#REF!=3,"19-20/1",
IF(#REF!=4,"19-20/2","Hata7")))),
IF(#REF!+BJ192=2019,
IF(#REF!=1,"19-20/1",
IF(#REF!=2,"19-20/2",
IF(#REF!=3,"20-21/1",
IF(#REF!=4,"20-21/2","Hata8")))),
IF(#REF!+BJ192=2020,
IF(#REF!=1,"20-21/1",
IF(#REF!=2,"20-21/2",
IF(#REF!=3,"21-22/1",
IF(#REF!=4,"21-22/2","Hata9")))),
IF(#REF!+BJ192=2021,
IF(#REF!=1,"21-22/1",
IF(#REF!=2,"21-22/2",
IF(#REF!=3,"22-23/1",
IF(#REF!=4,"22-23/2","Hata10")))),
IF(#REF!+BJ192=2022,
IF(#REF!=1,"22-23/1",
IF(#REF!=2,"22-23/2",
IF(#REF!=3,"23-24/1",
IF(#REF!=4,"23-24/2","Hata11")))),
IF(#REF!+BJ192=2023,
IF(#REF!=1,"23-24/1",
IF(#REF!=2,"23-24/2",
IF(#REF!=3,"24-25/1",
IF(#REF!=4,"24-25/2","Hata12")))),
)))))))))))),
IF(BB192="T",
IF(#REF!+BJ192=2012,
IF(#REF!=1,"12-13/1",
IF(#REF!=2,"12-13/2",
IF(#REF!=3,"12-13/3",
IF(#REF!=4,"13-14/1",
IF(#REF!=5,"13-14/2",
IF(#REF!=6,"13-14/3","Hata1")))))),
IF(#REF!+BJ192=2013,
IF(#REF!=1,"13-14/1",
IF(#REF!=2,"13-14/2",
IF(#REF!=3,"13-14/3",
IF(#REF!=4,"14-15/1",
IF(#REF!=5,"14-15/2",
IF(#REF!=6,"14-15/3","Hata2")))))),
IF(#REF!+BJ192=2014,
IF(#REF!=1,"14-15/1",
IF(#REF!=2,"14-15/2",
IF(#REF!=3,"14-15/3",
IF(#REF!=4,"15-16/1",
IF(#REF!=5,"15-16/2",
IF(#REF!=6,"15-16/3","Hata3")))))),
IF(AND(#REF!+#REF!&gt;2014,#REF!+#REF!&lt;2015,BJ192=1),
IF(#REF!=0.1,"14-15/0.1",
IF(#REF!=0.2,"14-15/0.2",
IF(#REF!=0.3,"14-15/0.3","Hata4"))),
IF(#REF!+BJ192=2015,
IF(#REF!=1,"15-16/1",
IF(#REF!=2,"15-16/2",
IF(#REF!=3,"15-16/3",
IF(#REF!=4,"16-17/1",
IF(#REF!=5,"16-17/2",
IF(#REF!=6,"16-17/3","Hata5")))))),
IF(#REF!+BJ192=2016,
IF(#REF!=1,"16-17/1",
IF(#REF!=2,"16-17/2",
IF(#REF!=3,"16-17/3",
IF(#REF!=4,"17-18/1",
IF(#REF!=5,"17-18/2",
IF(#REF!=6,"17-18/3","Hata6")))))),
IF(#REF!+BJ192=2017,
IF(#REF!=1,"17-18/1",
IF(#REF!=2,"17-18/2",
IF(#REF!=3,"17-18/3",
IF(#REF!=4,"18-19/1",
IF(#REF!=5,"18-19/2",
IF(#REF!=6,"18-19/3","Hata7")))))),
IF(#REF!+BJ192=2018,
IF(#REF!=1,"18-19/1",
IF(#REF!=2,"18-19/2",
IF(#REF!=3,"18-19/3",
IF(#REF!=4,"19-20/1",
IF(#REF!=5," 19-20/2",
IF(#REF!=6,"19-20/3","Hata8")))))),
IF(#REF!+BJ192=2019,
IF(#REF!=1,"19-20/1",
IF(#REF!=2,"19-20/2",
IF(#REF!=3,"19-20/3",
IF(#REF!=4,"20-21/1",
IF(#REF!=5,"20-21/2",
IF(#REF!=6,"20-21/3","Hata9")))))),
IF(#REF!+BJ192=2020,
IF(#REF!=1,"20-21/1",
IF(#REF!=2,"20-21/2",
IF(#REF!=3,"20-21/3",
IF(#REF!=4,"21-22/1",
IF(#REF!=5,"21-22/2",
IF(#REF!=6,"21-22/3","Hata10")))))),
IF(#REF!+BJ192=2021,
IF(#REF!=1,"21-22/1",
IF(#REF!=2,"21-22/2",
IF(#REF!=3,"21-22/3",
IF(#REF!=4,"22-23/1",
IF(#REF!=5,"22-23/2",
IF(#REF!=6,"22-23/3","Hata11")))))),
IF(#REF!+BJ192=2022,
IF(#REF!=1,"22-23/1",
IF(#REF!=2,"22-23/2",
IF(#REF!=3,"22-23/3",
IF(#REF!=4,"23-24/1",
IF(#REF!=5,"23-24/2",
IF(#REF!=6,"23-24/3","Hata12")))))),
IF(#REF!+BJ192=2023,
IF(#REF!=1,"23-24/1",
IF(#REF!=2,"23-24/2",
IF(#REF!=3,"23-24/3",
IF(#REF!=4,"24-25/1",
IF(#REF!=5,"24-25/2",
IF(#REF!=6,"24-25/3","Hata13")))))),
))))))))))))))
)</f>
        <v>#REF!</v>
      </c>
      <c r="G192" s="15"/>
      <c r="H192" s="14" t="s">
        <v>333</v>
      </c>
      <c r="I192" s="14">
        <v>206096</v>
      </c>
      <c r="J192" s="14" t="s">
        <v>157</v>
      </c>
      <c r="S192" s="16">
        <v>4</v>
      </c>
      <c r="T192" s="14">
        <f>VLOOKUP($S192,[1]sistem!$I$3:$L$10,2,FALSE)</f>
        <v>0</v>
      </c>
      <c r="U192" s="14">
        <f>VLOOKUP($S192,[1]sistem!$I$3:$L$10,3,FALSE)</f>
        <v>1</v>
      </c>
      <c r="V192" s="14">
        <f>VLOOKUP($S192,[1]sistem!$I$3:$L$10,4,FALSE)</f>
        <v>1</v>
      </c>
      <c r="W192" s="14" t="e">
        <f>VLOOKUP($BB192,[1]sistem!$I$13:$L$14,2,FALSE)*#REF!</f>
        <v>#REF!</v>
      </c>
      <c r="X192" s="14" t="e">
        <f>VLOOKUP($BB192,[1]sistem!$I$13:$L$14,3,FALSE)*#REF!</f>
        <v>#REF!</v>
      </c>
      <c r="Y192" s="14" t="e">
        <f>VLOOKUP($BB192,[1]sistem!$I$13:$L$14,4,FALSE)*#REF!</f>
        <v>#REF!</v>
      </c>
      <c r="Z192" s="14" t="e">
        <f t="shared" si="28"/>
        <v>#REF!</v>
      </c>
      <c r="AA192" s="14" t="e">
        <f t="shared" si="28"/>
        <v>#REF!</v>
      </c>
      <c r="AB192" s="14" t="e">
        <f t="shared" si="28"/>
        <v>#REF!</v>
      </c>
      <c r="AC192" s="14" t="e">
        <f t="shared" si="29"/>
        <v>#REF!</v>
      </c>
      <c r="AD192" s="14">
        <f>VLOOKUP(BB192,[1]sistem!$I$18:$J$19,2,FALSE)</f>
        <v>14</v>
      </c>
      <c r="AE192" s="14">
        <v>0.25</v>
      </c>
      <c r="AF192" s="14">
        <f>VLOOKUP($S192,[1]sistem!$I$3:$M$10,5,FALSE)</f>
        <v>1</v>
      </c>
      <c r="AI192" s="14" t="e">
        <f>(#REF!+#REF!)*AD192</f>
        <v>#REF!</v>
      </c>
      <c r="AJ192" s="14">
        <f>VLOOKUP($S192,[1]sistem!$I$3:$N$10,6,FALSE)</f>
        <v>2</v>
      </c>
      <c r="AK192" s="14">
        <v>2</v>
      </c>
      <c r="AL192" s="14">
        <f t="shared" si="30"/>
        <v>4</v>
      </c>
      <c r="AM192" s="14">
        <f>VLOOKUP($BB192,[1]sistem!$I$18:$K$19,3,FALSE)</f>
        <v>14</v>
      </c>
      <c r="AN192" s="14" t="e">
        <f>AM192*#REF!</f>
        <v>#REF!</v>
      </c>
      <c r="AO192" s="14" t="e">
        <f t="shared" si="31"/>
        <v>#REF!</v>
      </c>
      <c r="AP192" s="14">
        <f t="shared" si="41"/>
        <v>25</v>
      </c>
      <c r="AQ192" s="14" t="e">
        <f t="shared" si="32"/>
        <v>#REF!</v>
      </c>
      <c r="AR192" s="14" t="e">
        <f>ROUND(AQ192-#REF!,0)</f>
        <v>#REF!</v>
      </c>
      <c r="AS192" s="14">
        <f>IF(BB192="s",IF(S192=0,0,
IF(S192=1,#REF!*4*4,
IF(S192=2,0,
IF(S192=3,#REF!*4*2,
IF(S192=4,0,
IF(S192=5,0,
IF(S192=6,0,
IF(S192=7,0)))))))),
IF(BB192="t",
IF(S192=0,0,
IF(S192=1,#REF!*4*4*0.8,
IF(S192=2,0,
IF(S192=3,#REF!*4*2*0.8,
IF(S192=4,0,
IF(S192=5,0,
IF(S192=6,0,
IF(S192=7,0))))))))))</f>
        <v>0</v>
      </c>
      <c r="AT192" s="14" t="e">
        <f>IF(BB192="s",
IF(S192=0,0,
IF(S192=1,0,
IF(S192=2,#REF!*4*2,
IF(S192=3,#REF!*4,
IF(S192=4,#REF!*4,
IF(S192=5,0,
IF(S192=6,0,
IF(S192=7,#REF!*4)))))))),
IF(BB192="t",
IF(S192=0,0,
IF(S192=1,0,
IF(S192=2,#REF!*4*2*0.8,
IF(S192=3,#REF!*4*0.8,
IF(S192=4,#REF!*4*0.8,
IF(S192=5,0,
IF(S192=6,0,
IF(S192=7,#REF!*4))))))))))</f>
        <v>#REF!</v>
      </c>
      <c r="AU192" s="14" t="e">
        <f>IF(BB192="s",
IF(S192=0,0,
IF(S192=1,#REF!*2,
IF(S192=2,#REF!*2,
IF(S192=3,#REF!*2,
IF(S192=4,#REF!*2,
IF(S192=5,#REF!*2,
IF(S192=6,#REF!*2,
IF(S192=7,#REF!*2)))))))),
IF(BB192="t",
IF(S192=0,#REF!*2*0.8,
IF(S192=1,#REF!*2*0.8,
IF(S192=2,#REF!*2*0.8,
IF(S192=3,#REF!*2*0.8,
IF(S192=4,#REF!*2*0.8,
IF(S192=5,#REF!*2*0.8,
IF(S192=6,#REF!*1*0.8,
IF(S192=7,#REF!*2))))))))))</f>
        <v>#REF!</v>
      </c>
      <c r="AV192" s="14" t="e">
        <f t="shared" si="33"/>
        <v>#REF!</v>
      </c>
      <c r="AW192" s="14" t="e">
        <f>IF(BB192="s",
IF(S192=0,0,
IF(S192=1,(14-2)*(#REF!+#REF!)/4*4,
IF(S192=2,(14-2)*(#REF!+#REF!)/4*2,
IF(S192=3,(14-2)*(#REF!+#REF!)/4*3,
IF(S192=4,(14-2)*(#REF!+#REF!)/4,
IF(S192=5,(14-2)*#REF!/4,
IF(S192=6,0,
IF(S192=7,(14)*#REF!)))))))),
IF(BB192="t",
IF(S192=0,0,
IF(S192=1,(11-2)*(#REF!+#REF!)/4*4,
IF(S192=2,(11-2)*(#REF!+#REF!)/4*2,
IF(S192=3,(11-2)*(#REF!+#REF!)/4*3,
IF(S192=4,(11-2)*(#REF!+#REF!)/4,
IF(S192=5,(11-2)*#REF!/4,
IF(S192=6,0,
IF(S192=7,(11)*#REF!))))))))))</f>
        <v>#REF!</v>
      </c>
      <c r="AX192" s="14" t="e">
        <f t="shared" si="34"/>
        <v>#REF!</v>
      </c>
      <c r="AY192" s="14">
        <f t="shared" si="35"/>
        <v>8</v>
      </c>
      <c r="AZ192" s="14">
        <f t="shared" si="36"/>
        <v>4</v>
      </c>
      <c r="BA192" s="14" t="e">
        <f t="shared" si="37"/>
        <v>#REF!</v>
      </c>
      <c r="BB192" s="14" t="s">
        <v>87</v>
      </c>
      <c r="BC192" s="14" t="e">
        <f>IF(BI192="A",0,IF(BB192="s",14*#REF!,IF(BB192="T",11*#REF!,"HATA")))</f>
        <v>#REF!</v>
      </c>
      <c r="BD192" s="14" t="e">
        <f t="shared" si="38"/>
        <v>#REF!</v>
      </c>
      <c r="BE192" s="14" t="e">
        <f t="shared" si="39"/>
        <v>#REF!</v>
      </c>
      <c r="BF192" s="14" t="e">
        <f>IF(BE192-#REF!=0,"DOĞRU","YANLIŞ")</f>
        <v>#REF!</v>
      </c>
      <c r="BG192" s="14" t="e">
        <f>#REF!-BE192</f>
        <v>#REF!</v>
      </c>
      <c r="BH192" s="14">
        <v>0</v>
      </c>
      <c r="BJ192" s="14">
        <v>1</v>
      </c>
      <c r="BL192" s="14">
        <v>4</v>
      </c>
      <c r="BN192" s="5" t="e">
        <f>#REF!*14</f>
        <v>#REF!</v>
      </c>
      <c r="BO192" s="6"/>
      <c r="BP192" s="7"/>
      <c r="BQ192" s="8"/>
      <c r="BR192" s="8"/>
      <c r="BS192" s="8"/>
      <c r="BT192" s="8"/>
      <c r="BU192" s="8"/>
      <c r="BV192" s="9"/>
      <c r="BW192" s="10"/>
      <c r="BX192" s="11"/>
      <c r="CE192" s="8"/>
      <c r="CF192" s="17"/>
      <c r="CG192" s="17"/>
      <c r="CH192" s="17"/>
      <c r="CI192" s="17"/>
    </row>
    <row r="193" spans="1:87" hidden="1" x14ac:dyDescent="0.25">
      <c r="A193" s="14" t="s">
        <v>342</v>
      </c>
      <c r="B193" s="14" t="s">
        <v>343</v>
      </c>
      <c r="C193" s="14" t="s">
        <v>343</v>
      </c>
      <c r="D193" s="15" t="s">
        <v>90</v>
      </c>
      <c r="E193" s="15" t="s">
        <v>90</v>
      </c>
      <c r="F193" s="16" t="e">
        <f>IF(BB193="S",
IF(#REF!+BJ193=2012,
IF(#REF!=1,"12-13/1",
IF(#REF!=2,"12-13/2",
IF(#REF!=3,"13-14/1",
IF(#REF!=4,"13-14/2","Hata1")))),
IF(#REF!+BJ193=2013,
IF(#REF!=1,"13-14/1",
IF(#REF!=2,"13-14/2",
IF(#REF!=3,"14-15/1",
IF(#REF!=4,"14-15/2","Hata2")))),
IF(#REF!+BJ193=2014,
IF(#REF!=1,"14-15/1",
IF(#REF!=2,"14-15/2",
IF(#REF!=3,"15-16/1",
IF(#REF!=4,"15-16/2","Hata3")))),
IF(#REF!+BJ193=2015,
IF(#REF!=1,"15-16/1",
IF(#REF!=2,"15-16/2",
IF(#REF!=3,"16-17/1",
IF(#REF!=4,"16-17/2","Hata4")))),
IF(#REF!+BJ193=2016,
IF(#REF!=1,"16-17/1",
IF(#REF!=2,"16-17/2",
IF(#REF!=3,"17-18/1",
IF(#REF!=4,"17-18/2","Hata5")))),
IF(#REF!+BJ193=2017,
IF(#REF!=1,"17-18/1",
IF(#REF!=2,"17-18/2",
IF(#REF!=3,"18-19/1",
IF(#REF!=4,"18-19/2","Hata6")))),
IF(#REF!+BJ193=2018,
IF(#REF!=1,"18-19/1",
IF(#REF!=2,"18-19/2",
IF(#REF!=3,"19-20/1",
IF(#REF!=4,"19-20/2","Hata7")))),
IF(#REF!+BJ193=2019,
IF(#REF!=1,"19-20/1",
IF(#REF!=2,"19-20/2",
IF(#REF!=3,"20-21/1",
IF(#REF!=4,"20-21/2","Hata8")))),
IF(#REF!+BJ193=2020,
IF(#REF!=1,"20-21/1",
IF(#REF!=2,"20-21/2",
IF(#REF!=3,"21-22/1",
IF(#REF!=4,"21-22/2","Hata9")))),
IF(#REF!+BJ193=2021,
IF(#REF!=1,"21-22/1",
IF(#REF!=2,"21-22/2",
IF(#REF!=3,"22-23/1",
IF(#REF!=4,"22-23/2","Hata10")))),
IF(#REF!+BJ193=2022,
IF(#REF!=1,"22-23/1",
IF(#REF!=2,"22-23/2",
IF(#REF!=3,"23-24/1",
IF(#REF!=4,"23-24/2","Hata11")))),
IF(#REF!+BJ193=2023,
IF(#REF!=1,"23-24/1",
IF(#REF!=2,"23-24/2",
IF(#REF!=3,"24-25/1",
IF(#REF!=4,"24-25/2","Hata12")))),
)))))))))))),
IF(BB193="T",
IF(#REF!+BJ193=2012,
IF(#REF!=1,"12-13/1",
IF(#REF!=2,"12-13/2",
IF(#REF!=3,"12-13/3",
IF(#REF!=4,"13-14/1",
IF(#REF!=5,"13-14/2",
IF(#REF!=6,"13-14/3","Hata1")))))),
IF(#REF!+BJ193=2013,
IF(#REF!=1,"13-14/1",
IF(#REF!=2,"13-14/2",
IF(#REF!=3,"13-14/3",
IF(#REF!=4,"14-15/1",
IF(#REF!=5,"14-15/2",
IF(#REF!=6,"14-15/3","Hata2")))))),
IF(#REF!+BJ193=2014,
IF(#REF!=1,"14-15/1",
IF(#REF!=2,"14-15/2",
IF(#REF!=3,"14-15/3",
IF(#REF!=4,"15-16/1",
IF(#REF!=5,"15-16/2",
IF(#REF!=6,"15-16/3","Hata3")))))),
IF(AND(#REF!+#REF!&gt;2014,#REF!+#REF!&lt;2015,BJ193=1),
IF(#REF!=0.1,"14-15/0.1",
IF(#REF!=0.2,"14-15/0.2",
IF(#REF!=0.3,"14-15/0.3","Hata4"))),
IF(#REF!+BJ193=2015,
IF(#REF!=1,"15-16/1",
IF(#REF!=2,"15-16/2",
IF(#REF!=3,"15-16/3",
IF(#REF!=4,"16-17/1",
IF(#REF!=5,"16-17/2",
IF(#REF!=6,"16-17/3","Hata5")))))),
IF(#REF!+BJ193=2016,
IF(#REF!=1,"16-17/1",
IF(#REF!=2,"16-17/2",
IF(#REF!=3,"16-17/3",
IF(#REF!=4,"17-18/1",
IF(#REF!=5,"17-18/2",
IF(#REF!=6,"17-18/3","Hata6")))))),
IF(#REF!+BJ193=2017,
IF(#REF!=1,"17-18/1",
IF(#REF!=2,"17-18/2",
IF(#REF!=3,"17-18/3",
IF(#REF!=4,"18-19/1",
IF(#REF!=5,"18-19/2",
IF(#REF!=6,"18-19/3","Hata7")))))),
IF(#REF!+BJ193=2018,
IF(#REF!=1,"18-19/1",
IF(#REF!=2,"18-19/2",
IF(#REF!=3,"18-19/3",
IF(#REF!=4,"19-20/1",
IF(#REF!=5," 19-20/2",
IF(#REF!=6,"19-20/3","Hata8")))))),
IF(#REF!+BJ193=2019,
IF(#REF!=1,"19-20/1",
IF(#REF!=2,"19-20/2",
IF(#REF!=3,"19-20/3",
IF(#REF!=4,"20-21/1",
IF(#REF!=5,"20-21/2",
IF(#REF!=6,"20-21/3","Hata9")))))),
IF(#REF!+BJ193=2020,
IF(#REF!=1,"20-21/1",
IF(#REF!=2,"20-21/2",
IF(#REF!=3,"20-21/3",
IF(#REF!=4,"21-22/1",
IF(#REF!=5,"21-22/2",
IF(#REF!=6,"21-22/3","Hata10")))))),
IF(#REF!+BJ193=2021,
IF(#REF!=1,"21-22/1",
IF(#REF!=2,"21-22/2",
IF(#REF!=3,"21-22/3",
IF(#REF!=4,"22-23/1",
IF(#REF!=5,"22-23/2",
IF(#REF!=6,"22-23/3","Hata11")))))),
IF(#REF!+BJ193=2022,
IF(#REF!=1,"22-23/1",
IF(#REF!=2,"22-23/2",
IF(#REF!=3,"22-23/3",
IF(#REF!=4,"23-24/1",
IF(#REF!=5,"23-24/2",
IF(#REF!=6,"23-24/3","Hata12")))))),
IF(#REF!+BJ193=2023,
IF(#REF!=1,"23-24/1",
IF(#REF!=2,"23-24/2",
IF(#REF!=3,"23-24/3",
IF(#REF!=4,"24-25/1",
IF(#REF!=5,"24-25/2",
IF(#REF!=6,"24-25/3","Hata13")))))),
))))))))))))))
)</f>
        <v>#REF!</v>
      </c>
      <c r="G193" s="15"/>
      <c r="H193" s="14" t="s">
        <v>333</v>
      </c>
      <c r="I193" s="14">
        <v>206096</v>
      </c>
      <c r="J193" s="14" t="s">
        <v>157</v>
      </c>
      <c r="S193" s="16">
        <v>6</v>
      </c>
      <c r="T193" s="14">
        <f>VLOOKUP($S193,[1]sistem!$I$3:$L$10,2,FALSE)</f>
        <v>0</v>
      </c>
      <c r="U193" s="14">
        <f>VLOOKUP($S193,[1]sistem!$I$3:$L$10,3,FALSE)</f>
        <v>0</v>
      </c>
      <c r="V193" s="14">
        <f>VLOOKUP($S193,[1]sistem!$I$3:$L$10,4,FALSE)</f>
        <v>1</v>
      </c>
      <c r="W193" s="14" t="e">
        <f>VLOOKUP($BB193,[1]sistem!$I$13:$L$14,2,FALSE)*#REF!</f>
        <v>#REF!</v>
      </c>
      <c r="X193" s="14" t="e">
        <f>VLOOKUP($BB193,[1]sistem!$I$13:$L$14,3,FALSE)*#REF!</f>
        <v>#REF!</v>
      </c>
      <c r="Y193" s="14" t="e">
        <f>VLOOKUP($BB193,[1]sistem!$I$13:$L$14,4,FALSE)*#REF!</f>
        <v>#REF!</v>
      </c>
      <c r="Z193" s="14" t="e">
        <f t="shared" ref="Z193:AB256" si="42">T193*W193</f>
        <v>#REF!</v>
      </c>
      <c r="AA193" s="14" t="e">
        <f t="shared" si="42"/>
        <v>#REF!</v>
      </c>
      <c r="AB193" s="14" t="e">
        <f t="shared" si="42"/>
        <v>#REF!</v>
      </c>
      <c r="AC193" s="14" t="e">
        <f t="shared" si="29"/>
        <v>#REF!</v>
      </c>
      <c r="AD193" s="14">
        <f>VLOOKUP(BB193,[1]sistem!$I$18:$J$19,2,FALSE)</f>
        <v>14</v>
      </c>
      <c r="AE193" s="14">
        <v>0.25</v>
      </c>
      <c r="AF193" s="14">
        <f>VLOOKUP($S193,[1]sistem!$I$3:$M$10,5,FALSE)</f>
        <v>0</v>
      </c>
      <c r="AI193" s="14" t="e">
        <f>(#REF!+#REF!)*AD193</f>
        <v>#REF!</v>
      </c>
      <c r="AJ193" s="14">
        <f>VLOOKUP($S193,[1]sistem!$I$3:$N$10,6,FALSE)</f>
        <v>1</v>
      </c>
      <c r="AK193" s="14">
        <v>2</v>
      </c>
      <c r="AL193" s="14">
        <f t="shared" si="30"/>
        <v>2</v>
      </c>
      <c r="AM193" s="14">
        <f>VLOOKUP($BB193,[1]sistem!$I$18:$K$19,3,FALSE)</f>
        <v>14</v>
      </c>
      <c r="AN193" s="14" t="e">
        <f>AM193*#REF!</f>
        <v>#REF!</v>
      </c>
      <c r="AO193" s="14" t="e">
        <f t="shared" si="31"/>
        <v>#REF!</v>
      </c>
      <c r="AP193" s="14">
        <f t="shared" si="41"/>
        <v>25</v>
      </c>
      <c r="AQ193" s="14" t="e">
        <f t="shared" si="32"/>
        <v>#REF!</v>
      </c>
      <c r="AR193" s="14" t="e">
        <f>ROUND(AQ193-#REF!,0)</f>
        <v>#REF!</v>
      </c>
      <c r="AS193" s="14">
        <f>IF(BB193="s",IF(S193=0,0,
IF(S193=1,#REF!*4*4,
IF(S193=2,0,
IF(S193=3,#REF!*4*2,
IF(S193=4,0,
IF(S193=5,0,
IF(S193=6,0,
IF(S193=7,0)))))))),
IF(BB193="t",
IF(S193=0,0,
IF(S193=1,#REF!*4*4*0.8,
IF(S193=2,0,
IF(S193=3,#REF!*4*2*0.8,
IF(S193=4,0,
IF(S193=5,0,
IF(S193=6,0,
IF(S193=7,0))))))))))</f>
        <v>0</v>
      </c>
      <c r="AT193" s="14">
        <f>IF(BB193="s",
IF(S193=0,0,
IF(S193=1,0,
IF(S193=2,#REF!*4*2,
IF(S193=3,#REF!*4,
IF(S193=4,#REF!*4,
IF(S193=5,0,
IF(S193=6,0,
IF(S193=7,#REF!*4)))))))),
IF(BB193="t",
IF(S193=0,0,
IF(S193=1,0,
IF(S193=2,#REF!*4*2*0.8,
IF(S193=3,#REF!*4*0.8,
IF(S193=4,#REF!*4*0.8,
IF(S193=5,0,
IF(S193=6,0,
IF(S193=7,#REF!*4))))))))))</f>
        <v>0</v>
      </c>
      <c r="AU193" s="14" t="e">
        <f>IF(BB193="s",
IF(S193=0,0,
IF(S193=1,#REF!*2,
IF(S193=2,#REF!*2,
IF(S193=3,#REF!*2,
IF(S193=4,#REF!*2,
IF(S193=5,#REF!*2,
IF(S193=6,#REF!*2,
IF(S193=7,#REF!*2)))))))),
IF(BB193="t",
IF(S193=0,#REF!*2*0.8,
IF(S193=1,#REF!*2*0.8,
IF(S193=2,#REF!*2*0.8,
IF(S193=3,#REF!*2*0.8,
IF(S193=4,#REF!*2*0.8,
IF(S193=5,#REF!*2*0.8,
IF(S193=6,#REF!*1*0.8,
IF(S193=7,#REF!*2))))))))))</f>
        <v>#REF!</v>
      </c>
      <c r="AV193" s="14" t="e">
        <f t="shared" si="33"/>
        <v>#REF!</v>
      </c>
      <c r="AW193" s="14">
        <f>IF(BB193="s",
IF(S193=0,0,
IF(S193=1,(14-2)*(#REF!+#REF!)/4*4,
IF(S193=2,(14-2)*(#REF!+#REF!)/4*2,
IF(S193=3,(14-2)*(#REF!+#REF!)/4*3,
IF(S193=4,(14-2)*(#REF!+#REF!)/4,
IF(S193=5,(14-2)*#REF!/4,
IF(S193=6,0,
IF(S193=7,(14)*#REF!)))))))),
IF(BB193="t",
IF(S193=0,0,
IF(S193=1,(11-2)*(#REF!+#REF!)/4*4,
IF(S193=2,(11-2)*(#REF!+#REF!)/4*2,
IF(S193=3,(11-2)*(#REF!+#REF!)/4*3,
IF(S193=4,(11-2)*(#REF!+#REF!)/4,
IF(S193=5,(11-2)*#REF!/4,
IF(S193=6,0,
IF(S193=7,(11)*#REF!))))))))))</f>
        <v>0</v>
      </c>
      <c r="AX193" s="14" t="e">
        <f t="shared" si="34"/>
        <v>#REF!</v>
      </c>
      <c r="AY193" s="14">
        <f t="shared" si="35"/>
        <v>2</v>
      </c>
      <c r="AZ193" s="14">
        <f t="shared" si="36"/>
        <v>0</v>
      </c>
      <c r="BA193" s="14" t="e">
        <f t="shared" si="37"/>
        <v>#REF!</v>
      </c>
      <c r="BB193" s="14" t="s">
        <v>87</v>
      </c>
      <c r="BC193" s="14" t="e">
        <f>IF(BI193="A",0,IF(BB193="s",14*#REF!,IF(BB193="T",11*#REF!,"HATA")))</f>
        <v>#REF!</v>
      </c>
      <c r="BD193" s="14" t="e">
        <f t="shared" si="38"/>
        <v>#REF!</v>
      </c>
      <c r="BE193" s="14" t="e">
        <f t="shared" si="39"/>
        <v>#REF!</v>
      </c>
      <c r="BF193" s="14" t="e">
        <f>IF(BE193-#REF!=0,"DOĞRU","YANLIŞ")</f>
        <v>#REF!</v>
      </c>
      <c r="BG193" s="14" t="e">
        <f>#REF!-BE193</f>
        <v>#REF!</v>
      </c>
      <c r="BH193" s="14">
        <v>1</v>
      </c>
      <c r="BJ193" s="14">
        <v>1</v>
      </c>
      <c r="BL193" s="14">
        <v>6</v>
      </c>
      <c r="BN193" s="5" t="e">
        <f>#REF!*14</f>
        <v>#REF!</v>
      </c>
      <c r="BO193" s="6"/>
      <c r="BP193" s="7"/>
      <c r="BQ193" s="8"/>
      <c r="BR193" s="8"/>
      <c r="BS193" s="8"/>
      <c r="BT193" s="8"/>
      <c r="BU193" s="8"/>
      <c r="BV193" s="9"/>
      <c r="BW193" s="10"/>
      <c r="BX193" s="11"/>
      <c r="CE193" s="8"/>
      <c r="CF193" s="17"/>
      <c r="CG193" s="17"/>
      <c r="CH193" s="17"/>
      <c r="CI193" s="17"/>
    </row>
    <row r="194" spans="1:87" hidden="1" x14ac:dyDescent="0.25">
      <c r="A194" s="14" t="s">
        <v>96</v>
      </c>
      <c r="B194" s="14" t="s">
        <v>97</v>
      </c>
      <c r="C194" s="14" t="s">
        <v>97</v>
      </c>
      <c r="D194" s="15" t="s">
        <v>90</v>
      </c>
      <c r="E194" s="15" t="s">
        <v>90</v>
      </c>
      <c r="F194" s="16" t="e">
        <f>IF(BB194="S",
IF(#REF!+BJ194=2012,
IF(#REF!=1,"12-13/1",
IF(#REF!=2,"12-13/2",
IF(#REF!=3,"13-14/1",
IF(#REF!=4,"13-14/2","Hata1")))),
IF(#REF!+BJ194=2013,
IF(#REF!=1,"13-14/1",
IF(#REF!=2,"13-14/2",
IF(#REF!=3,"14-15/1",
IF(#REF!=4,"14-15/2","Hata2")))),
IF(#REF!+BJ194=2014,
IF(#REF!=1,"14-15/1",
IF(#REF!=2,"14-15/2",
IF(#REF!=3,"15-16/1",
IF(#REF!=4,"15-16/2","Hata3")))),
IF(#REF!+BJ194=2015,
IF(#REF!=1,"15-16/1",
IF(#REF!=2,"15-16/2",
IF(#REF!=3,"16-17/1",
IF(#REF!=4,"16-17/2","Hata4")))),
IF(#REF!+BJ194=2016,
IF(#REF!=1,"16-17/1",
IF(#REF!=2,"16-17/2",
IF(#REF!=3,"17-18/1",
IF(#REF!=4,"17-18/2","Hata5")))),
IF(#REF!+BJ194=2017,
IF(#REF!=1,"17-18/1",
IF(#REF!=2,"17-18/2",
IF(#REF!=3,"18-19/1",
IF(#REF!=4,"18-19/2","Hata6")))),
IF(#REF!+BJ194=2018,
IF(#REF!=1,"18-19/1",
IF(#REF!=2,"18-19/2",
IF(#REF!=3,"19-20/1",
IF(#REF!=4,"19-20/2","Hata7")))),
IF(#REF!+BJ194=2019,
IF(#REF!=1,"19-20/1",
IF(#REF!=2,"19-20/2",
IF(#REF!=3,"20-21/1",
IF(#REF!=4,"20-21/2","Hata8")))),
IF(#REF!+BJ194=2020,
IF(#REF!=1,"20-21/1",
IF(#REF!=2,"20-21/2",
IF(#REF!=3,"21-22/1",
IF(#REF!=4,"21-22/2","Hata9")))),
IF(#REF!+BJ194=2021,
IF(#REF!=1,"21-22/1",
IF(#REF!=2,"21-22/2",
IF(#REF!=3,"22-23/1",
IF(#REF!=4,"22-23/2","Hata10")))),
IF(#REF!+BJ194=2022,
IF(#REF!=1,"22-23/1",
IF(#REF!=2,"22-23/2",
IF(#REF!=3,"23-24/1",
IF(#REF!=4,"23-24/2","Hata11")))),
IF(#REF!+BJ194=2023,
IF(#REF!=1,"23-24/1",
IF(#REF!=2,"23-24/2",
IF(#REF!=3,"24-25/1",
IF(#REF!=4,"24-25/2","Hata12")))),
)))))))))))),
IF(BB194="T",
IF(#REF!+BJ194=2012,
IF(#REF!=1,"12-13/1",
IF(#REF!=2,"12-13/2",
IF(#REF!=3,"12-13/3",
IF(#REF!=4,"13-14/1",
IF(#REF!=5,"13-14/2",
IF(#REF!=6,"13-14/3","Hata1")))))),
IF(#REF!+BJ194=2013,
IF(#REF!=1,"13-14/1",
IF(#REF!=2,"13-14/2",
IF(#REF!=3,"13-14/3",
IF(#REF!=4,"14-15/1",
IF(#REF!=5,"14-15/2",
IF(#REF!=6,"14-15/3","Hata2")))))),
IF(#REF!+BJ194=2014,
IF(#REF!=1,"14-15/1",
IF(#REF!=2,"14-15/2",
IF(#REF!=3,"14-15/3",
IF(#REF!=4,"15-16/1",
IF(#REF!=5,"15-16/2",
IF(#REF!=6,"15-16/3","Hata3")))))),
IF(AND(#REF!+#REF!&gt;2014,#REF!+#REF!&lt;2015,BJ194=1),
IF(#REF!=0.1,"14-15/0.1",
IF(#REF!=0.2,"14-15/0.2",
IF(#REF!=0.3,"14-15/0.3","Hata4"))),
IF(#REF!+BJ194=2015,
IF(#REF!=1,"15-16/1",
IF(#REF!=2,"15-16/2",
IF(#REF!=3,"15-16/3",
IF(#REF!=4,"16-17/1",
IF(#REF!=5,"16-17/2",
IF(#REF!=6,"16-17/3","Hata5")))))),
IF(#REF!+BJ194=2016,
IF(#REF!=1,"16-17/1",
IF(#REF!=2,"16-17/2",
IF(#REF!=3,"16-17/3",
IF(#REF!=4,"17-18/1",
IF(#REF!=5,"17-18/2",
IF(#REF!=6,"17-18/3","Hata6")))))),
IF(#REF!+BJ194=2017,
IF(#REF!=1,"17-18/1",
IF(#REF!=2,"17-18/2",
IF(#REF!=3,"17-18/3",
IF(#REF!=4,"18-19/1",
IF(#REF!=5,"18-19/2",
IF(#REF!=6,"18-19/3","Hata7")))))),
IF(#REF!+BJ194=2018,
IF(#REF!=1,"18-19/1",
IF(#REF!=2,"18-19/2",
IF(#REF!=3,"18-19/3",
IF(#REF!=4,"19-20/1",
IF(#REF!=5," 19-20/2",
IF(#REF!=6,"19-20/3","Hata8")))))),
IF(#REF!+BJ194=2019,
IF(#REF!=1,"19-20/1",
IF(#REF!=2,"19-20/2",
IF(#REF!=3,"19-20/3",
IF(#REF!=4,"20-21/1",
IF(#REF!=5,"20-21/2",
IF(#REF!=6,"20-21/3","Hata9")))))),
IF(#REF!+BJ194=2020,
IF(#REF!=1,"20-21/1",
IF(#REF!=2,"20-21/2",
IF(#REF!=3,"20-21/3",
IF(#REF!=4,"21-22/1",
IF(#REF!=5,"21-22/2",
IF(#REF!=6,"21-22/3","Hata10")))))),
IF(#REF!+BJ194=2021,
IF(#REF!=1,"21-22/1",
IF(#REF!=2,"21-22/2",
IF(#REF!=3,"21-22/3",
IF(#REF!=4,"22-23/1",
IF(#REF!=5,"22-23/2",
IF(#REF!=6,"22-23/3","Hata11")))))),
IF(#REF!+BJ194=2022,
IF(#REF!=1,"22-23/1",
IF(#REF!=2,"22-23/2",
IF(#REF!=3,"22-23/3",
IF(#REF!=4,"23-24/1",
IF(#REF!=5,"23-24/2",
IF(#REF!=6,"23-24/3","Hata12")))))),
IF(#REF!+BJ194=2023,
IF(#REF!=1,"23-24/1",
IF(#REF!=2,"23-24/2",
IF(#REF!=3,"23-24/3",
IF(#REF!=4,"24-25/1",
IF(#REF!=5,"24-25/2",
IF(#REF!=6,"24-25/3","Hata13")))))),
))))))))))))))
)</f>
        <v>#REF!</v>
      </c>
      <c r="G194" s="15"/>
      <c r="H194" s="14" t="s">
        <v>333</v>
      </c>
      <c r="I194" s="14">
        <v>206096</v>
      </c>
      <c r="J194" s="14" t="s">
        <v>157</v>
      </c>
      <c r="Q194" s="14" t="s">
        <v>98</v>
      </c>
      <c r="R194" s="14" t="s">
        <v>98</v>
      </c>
      <c r="S194" s="16">
        <v>0</v>
      </c>
      <c r="T194" s="14">
        <f>VLOOKUP($S194,[1]sistem!$I$3:$L$10,2,FALSE)</f>
        <v>0</v>
      </c>
      <c r="U194" s="14">
        <f>VLOOKUP($S194,[1]sistem!$I$3:$L$10,3,FALSE)</f>
        <v>0</v>
      </c>
      <c r="V194" s="14">
        <f>VLOOKUP($S194,[1]sistem!$I$3:$L$10,4,FALSE)</f>
        <v>0</v>
      </c>
      <c r="W194" s="14" t="e">
        <f>VLOOKUP($BB194,[1]sistem!$I$13:$L$14,2,FALSE)*#REF!</f>
        <v>#REF!</v>
      </c>
      <c r="X194" s="14" t="e">
        <f>VLOOKUP($BB194,[1]sistem!$I$13:$L$14,3,FALSE)*#REF!</f>
        <v>#REF!</v>
      </c>
      <c r="Y194" s="14" t="e">
        <f>VLOOKUP($BB194,[1]sistem!$I$13:$L$14,4,FALSE)*#REF!</f>
        <v>#REF!</v>
      </c>
      <c r="Z194" s="14" t="e">
        <f t="shared" si="42"/>
        <v>#REF!</v>
      </c>
      <c r="AA194" s="14" t="e">
        <f t="shared" si="42"/>
        <v>#REF!</v>
      </c>
      <c r="AB194" s="14" t="e">
        <f t="shared" si="42"/>
        <v>#REF!</v>
      </c>
      <c r="AC194" s="14" t="e">
        <f t="shared" ref="AC194:AC257" si="43">SUM(Z194:AB194)</f>
        <v>#REF!</v>
      </c>
      <c r="AD194" s="14">
        <f>VLOOKUP(BB194,[1]sistem!$I$18:$J$19,2,FALSE)</f>
        <v>14</v>
      </c>
      <c r="AE194" s="14">
        <v>0.25</v>
      </c>
      <c r="AF194" s="14">
        <f>VLOOKUP($S194,[1]sistem!$I$3:$M$10,5,FALSE)</f>
        <v>0</v>
      </c>
      <c r="AI194" s="14" t="e">
        <f>(#REF!+#REF!)*AD194</f>
        <v>#REF!</v>
      </c>
      <c r="AJ194" s="14">
        <f>VLOOKUP($S194,[1]sistem!$I$3:$N$10,6,FALSE)</f>
        <v>0</v>
      </c>
      <c r="AK194" s="14">
        <v>2</v>
      </c>
      <c r="AL194" s="14">
        <f t="shared" ref="AL194:AL257" si="44">AJ194*AK194</f>
        <v>0</v>
      </c>
      <c r="AM194" s="14">
        <f>VLOOKUP($BB194,[1]sistem!$I$18:$K$19,3,FALSE)</f>
        <v>14</v>
      </c>
      <c r="AN194" s="14" t="e">
        <f>AM194*#REF!</f>
        <v>#REF!</v>
      </c>
      <c r="AO194" s="14" t="e">
        <f t="shared" ref="AO194:AO257" si="45">AN194+AL194+AI194+Z194+AA194+AB194</f>
        <v>#REF!</v>
      </c>
      <c r="AP194" s="14">
        <f t="shared" si="41"/>
        <v>25</v>
      </c>
      <c r="AQ194" s="14" t="e">
        <f t="shared" ref="AQ194:AQ257" si="46">ROUND(AO194/AP194,0)</f>
        <v>#REF!</v>
      </c>
      <c r="AR194" s="14" t="e">
        <f>ROUND(AQ194-#REF!,0)</f>
        <v>#REF!</v>
      </c>
      <c r="AS194" s="14">
        <f>IF(BB194="s",IF(S194=0,0,
IF(S194=1,#REF!*4*4,
IF(S194=2,0,
IF(S194=3,#REF!*4*2,
IF(S194=4,0,
IF(S194=5,0,
IF(S194=6,0,
IF(S194=7,0)))))))),
IF(BB194="t",
IF(S194=0,0,
IF(S194=1,#REF!*4*4*0.8,
IF(S194=2,0,
IF(S194=3,#REF!*4*2*0.8,
IF(S194=4,0,
IF(S194=5,0,
IF(S194=6,0,
IF(S194=7,0))))))))))</f>
        <v>0</v>
      </c>
      <c r="AT194" s="14">
        <f>IF(BB194="s",
IF(S194=0,0,
IF(S194=1,0,
IF(S194=2,#REF!*4*2,
IF(S194=3,#REF!*4,
IF(S194=4,#REF!*4,
IF(S194=5,0,
IF(S194=6,0,
IF(S194=7,#REF!*4)))))))),
IF(BB194="t",
IF(S194=0,0,
IF(S194=1,0,
IF(S194=2,#REF!*4*2*0.8,
IF(S194=3,#REF!*4*0.8,
IF(S194=4,#REF!*4*0.8,
IF(S194=5,0,
IF(S194=6,0,
IF(S194=7,#REF!*4))))))))))</f>
        <v>0</v>
      </c>
      <c r="AU194" s="14">
        <f>IF(BB194="s",
IF(S194=0,0,
IF(S194=1,#REF!*2,
IF(S194=2,#REF!*2,
IF(S194=3,#REF!*2,
IF(S194=4,#REF!*2,
IF(S194=5,#REF!*2,
IF(S194=6,#REF!*2,
IF(S194=7,#REF!*2)))))))),
IF(BB194="t",
IF(S194=0,#REF!*2*0.8,
IF(S194=1,#REF!*2*0.8,
IF(S194=2,#REF!*2*0.8,
IF(S194=3,#REF!*2*0.8,
IF(S194=4,#REF!*2*0.8,
IF(S194=5,#REF!*2*0.8,
IF(S194=6,#REF!*1*0.8,
IF(S194=7,#REF!*2))))))))))</f>
        <v>0</v>
      </c>
      <c r="AV194" s="14" t="e">
        <f t="shared" ref="AV194:AV257" si="47">SUM(AS194:AU194)-SUM(Z194:AB194)</f>
        <v>#REF!</v>
      </c>
      <c r="AW194" s="14">
        <f>IF(BB194="s",
IF(S194=0,0,
IF(S194=1,(14-2)*(#REF!+#REF!)/4*4,
IF(S194=2,(14-2)*(#REF!+#REF!)/4*2,
IF(S194=3,(14-2)*(#REF!+#REF!)/4*3,
IF(S194=4,(14-2)*(#REF!+#REF!)/4,
IF(S194=5,(14-2)*#REF!/4,
IF(S194=6,0,
IF(S194=7,(14)*#REF!)))))))),
IF(BB194="t",
IF(S194=0,0,
IF(S194=1,(11-2)*(#REF!+#REF!)/4*4,
IF(S194=2,(11-2)*(#REF!+#REF!)/4*2,
IF(S194=3,(11-2)*(#REF!+#REF!)/4*3,
IF(S194=4,(11-2)*(#REF!+#REF!)/4,
IF(S194=5,(11-2)*#REF!/4,
IF(S194=6,0,
IF(S194=7,(11)*#REF!))))))))))</f>
        <v>0</v>
      </c>
      <c r="AX194" s="14" t="e">
        <f t="shared" ref="AX194:AX257" si="48">AW194-AI194</f>
        <v>#REF!</v>
      </c>
      <c r="AY194" s="14">
        <f t="shared" ref="AY194:AY257" si="49">IF(BB194="s",
IF(S194=0,0,
IF(S194=1,4*5,
IF(S194=2,4*3,
IF(S194=3,4*4,
IF(S194=4,4*2,
IF(S194=5,4,
IF(S194=6,4/2,
IF(S194=7,4*2,)))))))),
IF(BB194="t",
IF(S194=0,0,
IF(S194=1,4*5,
IF(S194=2,4*3,
IF(S194=3,4*4,
IF(S194=4,4*2,
IF(S194=5,4,
IF(S194=6,4/2,
IF(S194=7,4*2))))))))))</f>
        <v>0</v>
      </c>
      <c r="AZ194" s="14">
        <f t="shared" ref="AZ194:AZ257" si="50">AY194-AL194</f>
        <v>0</v>
      </c>
      <c r="BA194" s="14">
        <f t="shared" ref="BA194:BA257" si="51">AS194+AT194+AU194+(IF(BH194=1,(AW194)*2,AW194))+AY194</f>
        <v>0</v>
      </c>
      <c r="BB194" s="14" t="s">
        <v>87</v>
      </c>
      <c r="BC194" s="14" t="e">
        <f>IF(BI194="A",0,IF(BB194="s",14*#REF!,IF(BB194="T",11*#REF!,"HATA")))</f>
        <v>#REF!</v>
      </c>
      <c r="BD194" s="14" t="e">
        <f t="shared" ref="BD194:BD257" si="52">IF(BI194="Z",(BC194+BA194)*1.15,(BC194+BA194))</f>
        <v>#REF!</v>
      </c>
      <c r="BE194" s="14" t="e">
        <f t="shared" ref="BE194:BE257" si="53">IF(BB194="s",ROUND(BD194/30,0),IF(BB194="T",ROUND(BD194/25,0),"HATA"))</f>
        <v>#REF!</v>
      </c>
      <c r="BF194" s="14" t="e">
        <f>IF(BE194-#REF!=0,"DOĞRU","YANLIŞ")</f>
        <v>#REF!</v>
      </c>
      <c r="BG194" s="14" t="e">
        <f>#REF!-BE194</f>
        <v>#REF!</v>
      </c>
      <c r="BH194" s="14">
        <v>0</v>
      </c>
      <c r="BJ194" s="14">
        <v>1</v>
      </c>
      <c r="BL194" s="14">
        <v>0</v>
      </c>
      <c r="BN194" s="5" t="e">
        <f>#REF!*14</f>
        <v>#REF!</v>
      </c>
      <c r="BO194" s="6"/>
      <c r="BP194" s="7"/>
      <c r="BQ194" s="8"/>
      <c r="BR194" s="8"/>
      <c r="BS194" s="8"/>
      <c r="BT194" s="8"/>
      <c r="BU194" s="8"/>
      <c r="BV194" s="9"/>
      <c r="BW194" s="10"/>
      <c r="BX194" s="11"/>
      <c r="CE194" s="8"/>
      <c r="CF194" s="17"/>
      <c r="CG194" s="17"/>
      <c r="CH194" s="17"/>
      <c r="CI194" s="17"/>
    </row>
    <row r="195" spans="1:87" hidden="1" x14ac:dyDescent="0.25">
      <c r="A195" s="14" t="s">
        <v>344</v>
      </c>
      <c r="B195" s="14" t="s">
        <v>345</v>
      </c>
      <c r="C195" s="14" t="s">
        <v>345</v>
      </c>
      <c r="D195" s="15" t="s">
        <v>84</v>
      </c>
      <c r="E195" s="15">
        <v>1</v>
      </c>
      <c r="F195" s="16" t="e">
        <f>IF(BB195="S",
IF(#REF!+BJ195=2012,
IF(#REF!=1,"12-13/1",
IF(#REF!=2,"12-13/2",
IF(#REF!=3,"13-14/1",
IF(#REF!=4,"13-14/2","Hata1")))),
IF(#REF!+BJ195=2013,
IF(#REF!=1,"13-14/1",
IF(#REF!=2,"13-14/2",
IF(#REF!=3,"14-15/1",
IF(#REF!=4,"14-15/2","Hata2")))),
IF(#REF!+BJ195=2014,
IF(#REF!=1,"14-15/1",
IF(#REF!=2,"14-15/2",
IF(#REF!=3,"15-16/1",
IF(#REF!=4,"15-16/2","Hata3")))),
IF(#REF!+BJ195=2015,
IF(#REF!=1,"15-16/1",
IF(#REF!=2,"15-16/2",
IF(#REF!=3,"16-17/1",
IF(#REF!=4,"16-17/2","Hata4")))),
IF(#REF!+BJ195=2016,
IF(#REF!=1,"16-17/1",
IF(#REF!=2,"16-17/2",
IF(#REF!=3,"17-18/1",
IF(#REF!=4,"17-18/2","Hata5")))),
IF(#REF!+BJ195=2017,
IF(#REF!=1,"17-18/1",
IF(#REF!=2,"17-18/2",
IF(#REF!=3,"18-19/1",
IF(#REF!=4,"18-19/2","Hata6")))),
IF(#REF!+BJ195=2018,
IF(#REF!=1,"18-19/1",
IF(#REF!=2,"18-19/2",
IF(#REF!=3,"19-20/1",
IF(#REF!=4,"19-20/2","Hata7")))),
IF(#REF!+BJ195=2019,
IF(#REF!=1,"19-20/1",
IF(#REF!=2,"19-20/2",
IF(#REF!=3,"20-21/1",
IF(#REF!=4,"20-21/2","Hata8")))),
IF(#REF!+BJ195=2020,
IF(#REF!=1,"20-21/1",
IF(#REF!=2,"20-21/2",
IF(#REF!=3,"21-22/1",
IF(#REF!=4,"21-22/2","Hata9")))),
IF(#REF!+BJ195=2021,
IF(#REF!=1,"21-22/1",
IF(#REF!=2,"21-22/2",
IF(#REF!=3,"22-23/1",
IF(#REF!=4,"22-23/2","Hata10")))),
IF(#REF!+BJ195=2022,
IF(#REF!=1,"22-23/1",
IF(#REF!=2,"22-23/2",
IF(#REF!=3,"23-24/1",
IF(#REF!=4,"23-24/2","Hata11")))),
IF(#REF!+BJ195=2023,
IF(#REF!=1,"23-24/1",
IF(#REF!=2,"23-24/2",
IF(#REF!=3,"24-25/1",
IF(#REF!=4,"24-25/2","Hata12")))),
)))))))))))),
IF(BB195="T",
IF(#REF!+BJ195=2012,
IF(#REF!=1,"12-13/1",
IF(#REF!=2,"12-13/2",
IF(#REF!=3,"12-13/3",
IF(#REF!=4,"13-14/1",
IF(#REF!=5,"13-14/2",
IF(#REF!=6,"13-14/3","Hata1")))))),
IF(#REF!+BJ195=2013,
IF(#REF!=1,"13-14/1",
IF(#REF!=2,"13-14/2",
IF(#REF!=3,"13-14/3",
IF(#REF!=4,"14-15/1",
IF(#REF!=5,"14-15/2",
IF(#REF!=6,"14-15/3","Hata2")))))),
IF(#REF!+BJ195=2014,
IF(#REF!=1,"14-15/1",
IF(#REF!=2,"14-15/2",
IF(#REF!=3,"14-15/3",
IF(#REF!=4,"15-16/1",
IF(#REF!=5,"15-16/2",
IF(#REF!=6,"15-16/3","Hata3")))))),
IF(AND(#REF!+#REF!&gt;2014,#REF!+#REF!&lt;2015,BJ195=1),
IF(#REF!=0.1,"14-15/0.1",
IF(#REF!=0.2,"14-15/0.2",
IF(#REF!=0.3,"14-15/0.3","Hata4"))),
IF(#REF!+BJ195=2015,
IF(#REF!=1,"15-16/1",
IF(#REF!=2,"15-16/2",
IF(#REF!=3,"15-16/3",
IF(#REF!=4,"16-17/1",
IF(#REF!=5,"16-17/2",
IF(#REF!=6,"16-17/3","Hata5")))))),
IF(#REF!+BJ195=2016,
IF(#REF!=1,"16-17/1",
IF(#REF!=2,"16-17/2",
IF(#REF!=3,"16-17/3",
IF(#REF!=4,"17-18/1",
IF(#REF!=5,"17-18/2",
IF(#REF!=6,"17-18/3","Hata6")))))),
IF(#REF!+BJ195=2017,
IF(#REF!=1,"17-18/1",
IF(#REF!=2,"17-18/2",
IF(#REF!=3,"17-18/3",
IF(#REF!=4,"18-19/1",
IF(#REF!=5,"18-19/2",
IF(#REF!=6,"18-19/3","Hata7")))))),
IF(#REF!+BJ195=2018,
IF(#REF!=1,"18-19/1",
IF(#REF!=2,"18-19/2",
IF(#REF!=3,"18-19/3",
IF(#REF!=4,"19-20/1",
IF(#REF!=5," 19-20/2",
IF(#REF!=6,"19-20/3","Hata8")))))),
IF(#REF!+BJ195=2019,
IF(#REF!=1,"19-20/1",
IF(#REF!=2,"19-20/2",
IF(#REF!=3,"19-20/3",
IF(#REF!=4,"20-21/1",
IF(#REF!=5,"20-21/2",
IF(#REF!=6,"20-21/3","Hata9")))))),
IF(#REF!+BJ195=2020,
IF(#REF!=1,"20-21/1",
IF(#REF!=2,"20-21/2",
IF(#REF!=3,"20-21/3",
IF(#REF!=4,"21-22/1",
IF(#REF!=5,"21-22/2",
IF(#REF!=6,"21-22/3","Hata10")))))),
IF(#REF!+BJ195=2021,
IF(#REF!=1,"21-22/1",
IF(#REF!=2,"21-22/2",
IF(#REF!=3,"21-22/3",
IF(#REF!=4,"22-23/1",
IF(#REF!=5,"22-23/2",
IF(#REF!=6,"22-23/3","Hata11")))))),
IF(#REF!+BJ195=2022,
IF(#REF!=1,"22-23/1",
IF(#REF!=2,"22-23/2",
IF(#REF!=3,"22-23/3",
IF(#REF!=4,"23-24/1",
IF(#REF!=5,"23-24/2",
IF(#REF!=6,"23-24/3","Hata12")))))),
IF(#REF!+BJ195=2023,
IF(#REF!=1,"23-24/1",
IF(#REF!=2,"23-24/2",
IF(#REF!=3,"23-24/3",
IF(#REF!=4,"24-25/1",
IF(#REF!=5,"24-25/2",
IF(#REF!=6,"24-25/3","Hata13")))))),
))))))))))))))
)</f>
        <v>#REF!</v>
      </c>
      <c r="G195" s="15">
        <v>0</v>
      </c>
      <c r="H195" s="14" t="s">
        <v>333</v>
      </c>
      <c r="I195" s="14">
        <v>206096</v>
      </c>
      <c r="J195" s="14" t="s">
        <v>157</v>
      </c>
      <c r="Q195" s="14" t="s">
        <v>346</v>
      </c>
      <c r="R195" s="14" t="s">
        <v>346</v>
      </c>
      <c r="S195" s="16">
        <v>4</v>
      </c>
      <c r="T195" s="14">
        <f>VLOOKUP($S195,[1]sistem!$I$3:$L$10,2,FALSE)</f>
        <v>0</v>
      </c>
      <c r="U195" s="14">
        <f>VLOOKUP($S195,[1]sistem!$I$3:$L$10,3,FALSE)</f>
        <v>1</v>
      </c>
      <c r="V195" s="14">
        <f>VLOOKUP($S195,[1]sistem!$I$3:$L$10,4,FALSE)</f>
        <v>1</v>
      </c>
      <c r="W195" s="14" t="e">
        <f>VLOOKUP($BB195,[1]sistem!$I$13:$L$14,2,FALSE)*#REF!</f>
        <v>#REF!</v>
      </c>
      <c r="X195" s="14" t="e">
        <f>VLOOKUP($BB195,[1]sistem!$I$13:$L$14,3,FALSE)*#REF!</f>
        <v>#REF!</v>
      </c>
      <c r="Y195" s="14" t="e">
        <f>VLOOKUP($BB195,[1]sistem!$I$13:$L$14,4,FALSE)*#REF!</f>
        <v>#REF!</v>
      </c>
      <c r="Z195" s="14" t="e">
        <f t="shared" si="42"/>
        <v>#REF!</v>
      </c>
      <c r="AA195" s="14" t="e">
        <f t="shared" si="42"/>
        <v>#REF!</v>
      </c>
      <c r="AB195" s="14" t="e">
        <f t="shared" si="42"/>
        <v>#REF!</v>
      </c>
      <c r="AC195" s="14" t="e">
        <f t="shared" si="43"/>
        <v>#REF!</v>
      </c>
      <c r="AD195" s="14">
        <f>VLOOKUP(BB195,[1]sistem!$I$18:$J$19,2,FALSE)</f>
        <v>14</v>
      </c>
      <c r="AE195" s="14">
        <v>0.25</v>
      </c>
      <c r="AF195" s="14">
        <f>VLOOKUP($S195,[1]sistem!$I$3:$M$10,5,FALSE)</f>
        <v>1</v>
      </c>
      <c r="AG195" s="14">
        <v>4</v>
      </c>
      <c r="AI195" s="14">
        <f>AG195*AM195</f>
        <v>56</v>
      </c>
      <c r="AJ195" s="14">
        <f>VLOOKUP($S195,[1]sistem!$I$3:$N$10,6,FALSE)</f>
        <v>2</v>
      </c>
      <c r="AK195" s="14">
        <v>2</v>
      </c>
      <c r="AL195" s="14">
        <f t="shared" si="44"/>
        <v>4</v>
      </c>
      <c r="AM195" s="14">
        <f>VLOOKUP($BB195,[1]sistem!$I$18:$K$19,3,FALSE)</f>
        <v>14</v>
      </c>
      <c r="AN195" s="14" t="e">
        <f>AM195*#REF!</f>
        <v>#REF!</v>
      </c>
      <c r="AO195" s="14" t="e">
        <f t="shared" si="45"/>
        <v>#REF!</v>
      </c>
      <c r="AP195" s="14">
        <f t="shared" si="41"/>
        <v>25</v>
      </c>
      <c r="AQ195" s="14" t="e">
        <f t="shared" si="46"/>
        <v>#REF!</v>
      </c>
      <c r="AR195" s="14" t="e">
        <f>ROUND(AQ195-#REF!,0)</f>
        <v>#REF!</v>
      </c>
      <c r="AS195" s="14">
        <f>IF(BB195="s",IF(S195=0,0,
IF(S195=1,#REF!*4*4,
IF(S195=2,0,
IF(S195=3,#REF!*4*2,
IF(S195=4,0,
IF(S195=5,0,
IF(S195=6,0,
IF(S195=7,0)))))))),
IF(BB195="t",
IF(S195=0,0,
IF(S195=1,#REF!*4*4*0.8,
IF(S195=2,0,
IF(S195=3,#REF!*4*2*0.8,
IF(S195=4,0,
IF(S195=5,0,
IF(S195=6,0,
IF(S195=7,0))))))))))</f>
        <v>0</v>
      </c>
      <c r="AT195" s="14" t="e">
        <f>IF(BB195="s",
IF(S195=0,0,
IF(S195=1,0,
IF(S195=2,#REF!*4*2,
IF(S195=3,#REF!*4,
IF(S195=4,#REF!*4,
IF(S195=5,0,
IF(S195=6,0,
IF(S195=7,#REF!*4)))))))),
IF(BB195="t",
IF(S195=0,0,
IF(S195=1,0,
IF(S195=2,#REF!*4*2*0.8,
IF(S195=3,#REF!*4*0.8,
IF(S195=4,#REF!*4*0.8,
IF(S195=5,0,
IF(S195=6,0,
IF(S195=7,#REF!*4))))))))))</f>
        <v>#REF!</v>
      </c>
      <c r="AU195" s="14" t="e">
        <f>IF(BB195="s",
IF(S195=0,0,
IF(S195=1,#REF!*2,
IF(S195=2,#REF!*2,
IF(S195=3,#REF!*2,
IF(S195=4,#REF!*2,
IF(S195=5,#REF!*2,
IF(S195=6,#REF!*2,
IF(S195=7,#REF!*2)))))))),
IF(BB195="t",
IF(S195=0,#REF!*2*0.8,
IF(S195=1,#REF!*2*0.8,
IF(S195=2,#REF!*2*0.8,
IF(S195=3,#REF!*2*0.8,
IF(S195=4,#REF!*2*0.8,
IF(S195=5,#REF!*2*0.8,
IF(S195=6,#REF!*1*0.8,
IF(S195=7,#REF!*2))))))))))</f>
        <v>#REF!</v>
      </c>
      <c r="AV195" s="14" t="e">
        <f t="shared" si="47"/>
        <v>#REF!</v>
      </c>
      <c r="AW195" s="14" t="e">
        <f>IF(BB195="s",
IF(S195=0,0,
IF(S195=1,(14-2)*(#REF!+#REF!)/4*4,
IF(S195=2,(14-2)*(#REF!+#REF!)/4*2,
IF(S195=3,(14-2)*(#REF!+#REF!)/4*3,
IF(S195=4,(14-2)*(#REF!+#REF!)/4,
IF(S195=5,(14-2)*#REF!/4,
IF(S195=6,0,
IF(S195=7,(14)*#REF!)))))))),
IF(BB195="t",
IF(S195=0,0,
IF(S195=1,(11-2)*(#REF!+#REF!)/4*4,
IF(S195=2,(11-2)*(#REF!+#REF!)/4*2,
IF(S195=3,(11-2)*(#REF!+#REF!)/4*3,
IF(S195=4,(11-2)*(#REF!+#REF!)/4,
IF(S195=5,(11-2)*#REF!/4,
IF(S195=6,0,
IF(S195=7,(11)*#REF!))))))))))</f>
        <v>#REF!</v>
      </c>
      <c r="AX195" s="14" t="e">
        <f t="shared" si="48"/>
        <v>#REF!</v>
      </c>
      <c r="AY195" s="14">
        <f t="shared" si="49"/>
        <v>8</v>
      </c>
      <c r="AZ195" s="14">
        <f t="shared" si="50"/>
        <v>4</v>
      </c>
      <c r="BA195" s="14" t="e">
        <f t="shared" si="51"/>
        <v>#REF!</v>
      </c>
      <c r="BB195" s="14" t="s">
        <v>87</v>
      </c>
      <c r="BC195" s="14" t="e">
        <f>IF(BI195="A",0,IF(BB195="s",14*#REF!,IF(BB195="T",11*#REF!,"HATA")))</f>
        <v>#REF!</v>
      </c>
      <c r="BD195" s="14" t="e">
        <f t="shared" si="52"/>
        <v>#REF!</v>
      </c>
      <c r="BE195" s="14" t="e">
        <f t="shared" si="53"/>
        <v>#REF!</v>
      </c>
      <c r="BF195" s="14" t="e">
        <f>IF(BE195-#REF!=0,"DOĞRU","YANLIŞ")</f>
        <v>#REF!</v>
      </c>
      <c r="BG195" s="14" t="e">
        <f>#REF!-BE195</f>
        <v>#REF!</v>
      </c>
      <c r="BH195" s="14">
        <v>1</v>
      </c>
      <c r="BJ195" s="14">
        <v>1</v>
      </c>
      <c r="BL195" s="14">
        <v>4</v>
      </c>
      <c r="BN195" s="5" t="e">
        <f>#REF!*14</f>
        <v>#REF!</v>
      </c>
      <c r="BO195" s="6"/>
      <c r="BP195" s="7"/>
      <c r="BQ195" s="8"/>
      <c r="BR195" s="8"/>
      <c r="BS195" s="8"/>
      <c r="BT195" s="8"/>
      <c r="BU195" s="8"/>
      <c r="BV195" s="9"/>
      <c r="BW195" s="10"/>
      <c r="BX195" s="11"/>
      <c r="CE195" s="8"/>
      <c r="CF195" s="17"/>
      <c r="CG195" s="17"/>
      <c r="CH195" s="17"/>
      <c r="CI195" s="17"/>
    </row>
    <row r="196" spans="1:87" hidden="1" x14ac:dyDescent="0.25">
      <c r="A196" s="14" t="s">
        <v>138</v>
      </c>
      <c r="B196" s="14" t="s">
        <v>139</v>
      </c>
      <c r="C196" s="14" t="s">
        <v>139</v>
      </c>
      <c r="D196" s="15" t="s">
        <v>84</v>
      </c>
      <c r="E196" s="15">
        <v>3</v>
      </c>
      <c r="F196" s="16" t="e">
        <f>IF(BB196="S",
IF(#REF!+BJ196=2012,
IF(#REF!=1,"12-13/1",
IF(#REF!=2,"12-13/2",
IF(#REF!=3,"13-14/1",
IF(#REF!=4,"13-14/2","Hata1")))),
IF(#REF!+BJ196=2013,
IF(#REF!=1,"13-14/1",
IF(#REF!=2,"13-14/2",
IF(#REF!=3,"14-15/1",
IF(#REF!=4,"14-15/2","Hata2")))),
IF(#REF!+BJ196=2014,
IF(#REF!=1,"14-15/1",
IF(#REF!=2,"14-15/2",
IF(#REF!=3,"15-16/1",
IF(#REF!=4,"15-16/2","Hata3")))),
IF(#REF!+BJ196=2015,
IF(#REF!=1,"15-16/1",
IF(#REF!=2,"15-16/2",
IF(#REF!=3,"16-17/1",
IF(#REF!=4,"16-17/2","Hata4")))),
IF(#REF!+BJ196=2016,
IF(#REF!=1,"16-17/1",
IF(#REF!=2,"16-17/2",
IF(#REF!=3,"17-18/1",
IF(#REF!=4,"17-18/2","Hata5")))),
IF(#REF!+BJ196=2017,
IF(#REF!=1,"17-18/1",
IF(#REF!=2,"17-18/2",
IF(#REF!=3,"18-19/1",
IF(#REF!=4,"18-19/2","Hata6")))),
IF(#REF!+BJ196=2018,
IF(#REF!=1,"18-19/1",
IF(#REF!=2,"18-19/2",
IF(#REF!=3,"19-20/1",
IF(#REF!=4,"19-20/2","Hata7")))),
IF(#REF!+BJ196=2019,
IF(#REF!=1,"19-20/1",
IF(#REF!=2,"19-20/2",
IF(#REF!=3,"20-21/1",
IF(#REF!=4,"20-21/2","Hata8")))),
IF(#REF!+BJ196=2020,
IF(#REF!=1,"20-21/1",
IF(#REF!=2,"20-21/2",
IF(#REF!=3,"21-22/1",
IF(#REF!=4,"21-22/2","Hata9")))),
IF(#REF!+BJ196=2021,
IF(#REF!=1,"21-22/1",
IF(#REF!=2,"21-22/2",
IF(#REF!=3,"22-23/1",
IF(#REF!=4,"22-23/2","Hata10")))),
IF(#REF!+BJ196=2022,
IF(#REF!=1,"22-23/1",
IF(#REF!=2,"22-23/2",
IF(#REF!=3,"23-24/1",
IF(#REF!=4,"23-24/2","Hata11")))),
IF(#REF!+BJ196=2023,
IF(#REF!=1,"23-24/1",
IF(#REF!=2,"23-24/2",
IF(#REF!=3,"24-25/1",
IF(#REF!=4,"24-25/2","Hata12")))),
)))))))))))),
IF(BB196="T",
IF(#REF!+BJ196=2012,
IF(#REF!=1,"12-13/1",
IF(#REF!=2,"12-13/2",
IF(#REF!=3,"12-13/3",
IF(#REF!=4,"13-14/1",
IF(#REF!=5,"13-14/2",
IF(#REF!=6,"13-14/3","Hata1")))))),
IF(#REF!+BJ196=2013,
IF(#REF!=1,"13-14/1",
IF(#REF!=2,"13-14/2",
IF(#REF!=3,"13-14/3",
IF(#REF!=4,"14-15/1",
IF(#REF!=5,"14-15/2",
IF(#REF!=6,"14-15/3","Hata2")))))),
IF(#REF!+BJ196=2014,
IF(#REF!=1,"14-15/1",
IF(#REF!=2,"14-15/2",
IF(#REF!=3,"14-15/3",
IF(#REF!=4,"15-16/1",
IF(#REF!=5,"15-16/2",
IF(#REF!=6,"15-16/3","Hata3")))))),
IF(AND(#REF!+#REF!&gt;2014,#REF!+#REF!&lt;2015,BJ196=1),
IF(#REF!=0.1,"14-15/0.1",
IF(#REF!=0.2,"14-15/0.2",
IF(#REF!=0.3,"14-15/0.3","Hata4"))),
IF(#REF!+BJ196=2015,
IF(#REF!=1,"15-16/1",
IF(#REF!=2,"15-16/2",
IF(#REF!=3,"15-16/3",
IF(#REF!=4,"16-17/1",
IF(#REF!=5,"16-17/2",
IF(#REF!=6,"16-17/3","Hata5")))))),
IF(#REF!+BJ196=2016,
IF(#REF!=1,"16-17/1",
IF(#REF!=2,"16-17/2",
IF(#REF!=3,"16-17/3",
IF(#REF!=4,"17-18/1",
IF(#REF!=5,"17-18/2",
IF(#REF!=6,"17-18/3","Hata6")))))),
IF(#REF!+BJ196=2017,
IF(#REF!=1,"17-18/1",
IF(#REF!=2,"17-18/2",
IF(#REF!=3,"17-18/3",
IF(#REF!=4,"18-19/1",
IF(#REF!=5,"18-19/2",
IF(#REF!=6,"18-19/3","Hata7")))))),
IF(#REF!+BJ196=2018,
IF(#REF!=1,"18-19/1",
IF(#REF!=2,"18-19/2",
IF(#REF!=3,"18-19/3",
IF(#REF!=4,"19-20/1",
IF(#REF!=5," 19-20/2",
IF(#REF!=6,"19-20/3","Hata8")))))),
IF(#REF!+BJ196=2019,
IF(#REF!=1,"19-20/1",
IF(#REF!=2,"19-20/2",
IF(#REF!=3,"19-20/3",
IF(#REF!=4,"20-21/1",
IF(#REF!=5,"20-21/2",
IF(#REF!=6,"20-21/3","Hata9")))))),
IF(#REF!+BJ196=2020,
IF(#REF!=1,"20-21/1",
IF(#REF!=2,"20-21/2",
IF(#REF!=3,"20-21/3",
IF(#REF!=4,"21-22/1",
IF(#REF!=5,"21-22/2",
IF(#REF!=6,"21-22/3","Hata10")))))),
IF(#REF!+BJ196=2021,
IF(#REF!=1,"21-22/1",
IF(#REF!=2,"21-22/2",
IF(#REF!=3,"21-22/3",
IF(#REF!=4,"22-23/1",
IF(#REF!=5,"22-23/2",
IF(#REF!=6,"22-23/3","Hata11")))))),
IF(#REF!+BJ196=2022,
IF(#REF!=1,"22-23/1",
IF(#REF!=2,"22-23/2",
IF(#REF!=3,"22-23/3",
IF(#REF!=4,"23-24/1",
IF(#REF!=5,"23-24/2",
IF(#REF!=6,"23-24/3","Hata12")))))),
IF(#REF!+BJ196=2023,
IF(#REF!=1,"23-24/1",
IF(#REF!=2,"23-24/2",
IF(#REF!=3,"23-24/3",
IF(#REF!=4,"24-25/1",
IF(#REF!=5,"24-25/2",
IF(#REF!=6,"24-25/3","Hata13")))))),
))))))))))))))
)</f>
        <v>#REF!</v>
      </c>
      <c r="G196" s="15"/>
      <c r="H196" s="14" t="s">
        <v>333</v>
      </c>
      <c r="I196" s="14">
        <v>206096</v>
      </c>
      <c r="J196" s="14" t="s">
        <v>157</v>
      </c>
      <c r="Q196" s="14" t="s">
        <v>140</v>
      </c>
      <c r="R196" s="14" t="s">
        <v>140</v>
      </c>
      <c r="S196" s="16">
        <v>7</v>
      </c>
      <c r="T196" s="14">
        <f>VLOOKUP($S196,[1]sistem!$I$3:$L$10,2,FALSE)</f>
        <v>0</v>
      </c>
      <c r="U196" s="14">
        <f>VLOOKUP($S196,[1]sistem!$I$3:$L$10,3,FALSE)</f>
        <v>1</v>
      </c>
      <c r="V196" s="14">
        <f>VLOOKUP($S196,[1]sistem!$I$3:$L$10,4,FALSE)</f>
        <v>1</v>
      </c>
      <c r="W196" s="14" t="e">
        <f>VLOOKUP($BB196,[1]sistem!$I$13:$L$14,2,FALSE)*#REF!</f>
        <v>#REF!</v>
      </c>
      <c r="X196" s="14" t="e">
        <f>VLOOKUP($BB196,[1]sistem!$I$13:$L$14,3,FALSE)*#REF!</f>
        <v>#REF!</v>
      </c>
      <c r="Y196" s="14" t="e">
        <f>VLOOKUP($BB196,[1]sistem!$I$13:$L$14,4,FALSE)*#REF!</f>
        <v>#REF!</v>
      </c>
      <c r="Z196" s="14" t="e">
        <f t="shared" si="42"/>
        <v>#REF!</v>
      </c>
      <c r="AA196" s="14" t="e">
        <f t="shared" si="42"/>
        <v>#REF!</v>
      </c>
      <c r="AB196" s="14" t="e">
        <f t="shared" si="42"/>
        <v>#REF!</v>
      </c>
      <c r="AC196" s="14" t="e">
        <f t="shared" si="43"/>
        <v>#REF!</v>
      </c>
      <c r="AD196" s="14">
        <f>VLOOKUP(BB196,[1]sistem!$I$18:$J$19,2,FALSE)</f>
        <v>14</v>
      </c>
      <c r="AE196" s="14">
        <v>0.25</v>
      </c>
      <c r="AF196" s="14">
        <f>VLOOKUP($S196,[1]sistem!$I$3:$M$10,5,FALSE)</f>
        <v>1</v>
      </c>
      <c r="AG196" s="14">
        <v>4</v>
      </c>
      <c r="AI196" s="14">
        <f>AG196*AM196</f>
        <v>56</v>
      </c>
      <c r="AJ196" s="14">
        <f>VLOOKUP($S196,[1]sistem!$I$3:$N$10,6,FALSE)</f>
        <v>2</v>
      </c>
      <c r="AK196" s="14">
        <v>2</v>
      </c>
      <c r="AL196" s="14">
        <f t="shared" si="44"/>
        <v>4</v>
      </c>
      <c r="AM196" s="14">
        <f>VLOOKUP($BB196,[1]sistem!$I$18:$K$19,3,FALSE)</f>
        <v>14</v>
      </c>
      <c r="AN196" s="14" t="e">
        <f>AM196*#REF!</f>
        <v>#REF!</v>
      </c>
      <c r="AO196" s="14" t="e">
        <f t="shared" si="45"/>
        <v>#REF!</v>
      </c>
      <c r="AP196" s="14">
        <f t="shared" si="41"/>
        <v>25</v>
      </c>
      <c r="AQ196" s="14" t="e">
        <f t="shared" si="46"/>
        <v>#REF!</v>
      </c>
      <c r="AR196" s="14" t="e">
        <f>ROUND(AQ196-#REF!,0)</f>
        <v>#REF!</v>
      </c>
      <c r="AS196" s="14">
        <f>IF(BB196="s",IF(S196=0,0,
IF(S196=1,#REF!*4*4,
IF(S196=2,0,
IF(S196=3,#REF!*4*2,
IF(S196=4,0,
IF(S196=5,0,
IF(S196=6,0,
IF(S196=7,0)))))))),
IF(BB196="t",
IF(S196=0,0,
IF(S196=1,#REF!*4*4*0.8,
IF(S196=2,0,
IF(S196=3,#REF!*4*2*0.8,
IF(S196=4,0,
IF(S196=5,0,
IF(S196=6,0,
IF(S196=7,0))))))))))</f>
        <v>0</v>
      </c>
      <c r="AT196" s="14" t="e">
        <f>IF(BB196="s",
IF(S196=0,0,
IF(S196=1,0,
IF(S196=2,#REF!*4*2,
IF(S196=3,#REF!*4,
IF(S196=4,#REF!*4,
IF(S196=5,0,
IF(S196=6,0,
IF(S196=7,#REF!*4)))))))),
IF(BB196="t",
IF(S196=0,0,
IF(S196=1,0,
IF(S196=2,#REF!*4*2*0.8,
IF(S196=3,#REF!*4*0.8,
IF(S196=4,#REF!*4*0.8,
IF(S196=5,0,
IF(S196=6,0,
IF(S196=7,#REF!*4))))))))))</f>
        <v>#REF!</v>
      </c>
      <c r="AU196" s="14" t="e">
        <f>IF(BB196="s",
IF(S196=0,0,
IF(S196=1,#REF!*2,
IF(S196=2,#REF!*2,
IF(S196=3,#REF!*2,
IF(S196=4,#REF!*2,
IF(S196=5,#REF!*2,
IF(S196=6,#REF!*2,
IF(S196=7,#REF!*2)))))))),
IF(BB196="t",
IF(S196=0,#REF!*2*0.8,
IF(S196=1,#REF!*2*0.8,
IF(S196=2,#REF!*2*0.8,
IF(S196=3,#REF!*2*0.8,
IF(S196=4,#REF!*2*0.8,
IF(S196=5,#REF!*2*0.8,
IF(S196=6,#REF!*1*0.8,
IF(S196=7,#REF!*2))))))))))</f>
        <v>#REF!</v>
      </c>
      <c r="AV196" s="14" t="e">
        <f t="shared" si="47"/>
        <v>#REF!</v>
      </c>
      <c r="AW196" s="14" t="e">
        <f>IF(BB196="s",
IF(S196=0,0,
IF(S196=1,(14-2)*(#REF!+#REF!)/4*4,
IF(S196=2,(14-2)*(#REF!+#REF!)/4*2,
IF(S196=3,(14-2)*(#REF!+#REF!)/4*3,
IF(S196=4,(14-2)*(#REF!+#REF!)/4,
IF(S196=5,(14-2)*#REF!/4,
IF(S196=6,0,
IF(S196=7,(14)*#REF!)))))))),
IF(BB196="t",
IF(S196=0,0,
IF(S196=1,(11-2)*(#REF!+#REF!)/4*4,
IF(S196=2,(11-2)*(#REF!+#REF!)/4*2,
IF(S196=3,(11-2)*(#REF!+#REF!)/4*3,
IF(S196=4,(11-2)*(#REF!+#REF!)/4,
IF(S196=5,(11-2)*#REF!/4,
IF(S196=6,0,
IF(S196=7,(11)*#REF!))))))))))</f>
        <v>#REF!</v>
      </c>
      <c r="AX196" s="14" t="e">
        <f t="shared" si="48"/>
        <v>#REF!</v>
      </c>
      <c r="AY196" s="14">
        <f t="shared" si="49"/>
        <v>8</v>
      </c>
      <c r="AZ196" s="14">
        <f t="shared" si="50"/>
        <v>4</v>
      </c>
      <c r="BA196" s="14" t="e">
        <f t="shared" si="51"/>
        <v>#REF!</v>
      </c>
      <c r="BB196" s="14" t="s">
        <v>87</v>
      </c>
      <c r="BC196" s="14" t="e">
        <f>IF(BI196="A",0,IF(BB196="s",14*#REF!,IF(BB196="T",11*#REF!,"HATA")))</f>
        <v>#REF!</v>
      </c>
      <c r="BD196" s="14" t="e">
        <f t="shared" si="52"/>
        <v>#REF!</v>
      </c>
      <c r="BE196" s="14" t="e">
        <f t="shared" si="53"/>
        <v>#REF!</v>
      </c>
      <c r="BF196" s="14" t="e">
        <f>IF(BE196-#REF!=0,"DOĞRU","YANLIŞ")</f>
        <v>#REF!</v>
      </c>
      <c r="BG196" s="14" t="e">
        <f>#REF!-BE196</f>
        <v>#REF!</v>
      </c>
      <c r="BH196" s="14">
        <v>0</v>
      </c>
      <c r="BJ196" s="14">
        <v>1</v>
      </c>
      <c r="BL196" s="14">
        <v>7</v>
      </c>
      <c r="BN196" s="5" t="e">
        <f>#REF!*14</f>
        <v>#REF!</v>
      </c>
      <c r="BO196" s="6"/>
      <c r="BP196" s="7"/>
      <c r="BQ196" s="8"/>
      <c r="BR196" s="8"/>
      <c r="BS196" s="8"/>
      <c r="BT196" s="8"/>
      <c r="BU196" s="8"/>
      <c r="BV196" s="9"/>
      <c r="BW196" s="10"/>
      <c r="BX196" s="11"/>
      <c r="CE196" s="8"/>
      <c r="CF196" s="17"/>
      <c r="CG196" s="17"/>
      <c r="CH196" s="17"/>
      <c r="CI196" s="17"/>
    </row>
    <row r="197" spans="1:87" hidden="1" x14ac:dyDescent="0.25">
      <c r="A197" s="14" t="s">
        <v>347</v>
      </c>
      <c r="B197" s="14" t="s">
        <v>348</v>
      </c>
      <c r="C197" s="14" t="s">
        <v>348</v>
      </c>
      <c r="D197" s="15" t="s">
        <v>90</v>
      </c>
      <c r="E197" s="15" t="s">
        <v>90</v>
      </c>
      <c r="F197" s="16" t="e">
        <f>IF(BB197="S",
IF(#REF!+BJ197=2012,
IF(#REF!=1,"12-13/1",
IF(#REF!=2,"12-13/2",
IF(#REF!=3,"13-14/1",
IF(#REF!=4,"13-14/2","Hata1")))),
IF(#REF!+BJ197=2013,
IF(#REF!=1,"13-14/1",
IF(#REF!=2,"13-14/2",
IF(#REF!=3,"14-15/1",
IF(#REF!=4,"14-15/2","Hata2")))),
IF(#REF!+BJ197=2014,
IF(#REF!=1,"14-15/1",
IF(#REF!=2,"14-15/2",
IF(#REF!=3,"15-16/1",
IF(#REF!=4,"15-16/2","Hata3")))),
IF(#REF!+BJ197=2015,
IF(#REF!=1,"15-16/1",
IF(#REF!=2,"15-16/2",
IF(#REF!=3,"16-17/1",
IF(#REF!=4,"16-17/2","Hata4")))),
IF(#REF!+BJ197=2016,
IF(#REF!=1,"16-17/1",
IF(#REF!=2,"16-17/2",
IF(#REF!=3,"17-18/1",
IF(#REF!=4,"17-18/2","Hata5")))),
IF(#REF!+BJ197=2017,
IF(#REF!=1,"17-18/1",
IF(#REF!=2,"17-18/2",
IF(#REF!=3,"18-19/1",
IF(#REF!=4,"18-19/2","Hata6")))),
IF(#REF!+BJ197=2018,
IF(#REF!=1,"18-19/1",
IF(#REF!=2,"18-19/2",
IF(#REF!=3,"19-20/1",
IF(#REF!=4,"19-20/2","Hata7")))),
IF(#REF!+BJ197=2019,
IF(#REF!=1,"19-20/1",
IF(#REF!=2,"19-20/2",
IF(#REF!=3,"20-21/1",
IF(#REF!=4,"20-21/2","Hata8")))),
IF(#REF!+BJ197=2020,
IF(#REF!=1,"20-21/1",
IF(#REF!=2,"20-21/2",
IF(#REF!=3,"21-22/1",
IF(#REF!=4,"21-22/2","Hata9")))),
IF(#REF!+BJ197=2021,
IF(#REF!=1,"21-22/1",
IF(#REF!=2,"21-22/2",
IF(#REF!=3,"22-23/1",
IF(#REF!=4,"22-23/2","Hata10")))),
IF(#REF!+BJ197=2022,
IF(#REF!=1,"22-23/1",
IF(#REF!=2,"22-23/2",
IF(#REF!=3,"23-24/1",
IF(#REF!=4,"23-24/2","Hata11")))),
IF(#REF!+BJ197=2023,
IF(#REF!=1,"23-24/1",
IF(#REF!=2,"23-24/2",
IF(#REF!=3,"24-25/1",
IF(#REF!=4,"24-25/2","Hata12")))),
)))))))))))),
IF(BB197="T",
IF(#REF!+BJ197=2012,
IF(#REF!=1,"12-13/1",
IF(#REF!=2,"12-13/2",
IF(#REF!=3,"12-13/3",
IF(#REF!=4,"13-14/1",
IF(#REF!=5,"13-14/2",
IF(#REF!=6,"13-14/3","Hata1")))))),
IF(#REF!+BJ197=2013,
IF(#REF!=1,"13-14/1",
IF(#REF!=2,"13-14/2",
IF(#REF!=3,"13-14/3",
IF(#REF!=4,"14-15/1",
IF(#REF!=5,"14-15/2",
IF(#REF!=6,"14-15/3","Hata2")))))),
IF(#REF!+BJ197=2014,
IF(#REF!=1,"14-15/1",
IF(#REF!=2,"14-15/2",
IF(#REF!=3,"14-15/3",
IF(#REF!=4,"15-16/1",
IF(#REF!=5,"15-16/2",
IF(#REF!=6,"15-16/3","Hata3")))))),
IF(AND(#REF!+#REF!&gt;2014,#REF!+#REF!&lt;2015,BJ197=1),
IF(#REF!=0.1,"14-15/0.1",
IF(#REF!=0.2,"14-15/0.2",
IF(#REF!=0.3,"14-15/0.3","Hata4"))),
IF(#REF!+BJ197=2015,
IF(#REF!=1,"15-16/1",
IF(#REF!=2,"15-16/2",
IF(#REF!=3,"15-16/3",
IF(#REF!=4,"16-17/1",
IF(#REF!=5,"16-17/2",
IF(#REF!=6,"16-17/3","Hata5")))))),
IF(#REF!+BJ197=2016,
IF(#REF!=1,"16-17/1",
IF(#REF!=2,"16-17/2",
IF(#REF!=3,"16-17/3",
IF(#REF!=4,"17-18/1",
IF(#REF!=5,"17-18/2",
IF(#REF!=6,"17-18/3","Hata6")))))),
IF(#REF!+BJ197=2017,
IF(#REF!=1,"17-18/1",
IF(#REF!=2,"17-18/2",
IF(#REF!=3,"17-18/3",
IF(#REF!=4,"18-19/1",
IF(#REF!=5,"18-19/2",
IF(#REF!=6,"18-19/3","Hata7")))))),
IF(#REF!+BJ197=2018,
IF(#REF!=1,"18-19/1",
IF(#REF!=2,"18-19/2",
IF(#REF!=3,"18-19/3",
IF(#REF!=4,"19-20/1",
IF(#REF!=5," 19-20/2",
IF(#REF!=6,"19-20/3","Hata8")))))),
IF(#REF!+BJ197=2019,
IF(#REF!=1,"19-20/1",
IF(#REF!=2,"19-20/2",
IF(#REF!=3,"19-20/3",
IF(#REF!=4,"20-21/1",
IF(#REF!=5,"20-21/2",
IF(#REF!=6,"20-21/3","Hata9")))))),
IF(#REF!+BJ197=2020,
IF(#REF!=1,"20-21/1",
IF(#REF!=2,"20-21/2",
IF(#REF!=3,"20-21/3",
IF(#REF!=4,"21-22/1",
IF(#REF!=5,"21-22/2",
IF(#REF!=6,"21-22/3","Hata10")))))),
IF(#REF!+BJ197=2021,
IF(#REF!=1,"21-22/1",
IF(#REF!=2,"21-22/2",
IF(#REF!=3,"21-22/3",
IF(#REF!=4,"22-23/1",
IF(#REF!=5,"22-23/2",
IF(#REF!=6,"22-23/3","Hata11")))))),
IF(#REF!+BJ197=2022,
IF(#REF!=1,"22-23/1",
IF(#REF!=2,"22-23/2",
IF(#REF!=3,"22-23/3",
IF(#REF!=4,"23-24/1",
IF(#REF!=5,"23-24/2",
IF(#REF!=6,"23-24/3","Hata12")))))),
IF(#REF!+BJ197=2023,
IF(#REF!=1,"23-24/1",
IF(#REF!=2,"23-24/2",
IF(#REF!=3,"23-24/3",
IF(#REF!=4,"24-25/1",
IF(#REF!=5,"24-25/2",
IF(#REF!=6,"24-25/3","Hata13")))))),
))))))))))))))
)</f>
        <v>#REF!</v>
      </c>
      <c r="G197" s="15"/>
      <c r="H197" s="14" t="s">
        <v>333</v>
      </c>
      <c r="I197" s="14">
        <v>206096</v>
      </c>
      <c r="J197" s="14" t="s">
        <v>157</v>
      </c>
      <c r="S197" s="16">
        <v>4</v>
      </c>
      <c r="T197" s="14">
        <f>VLOOKUP($S197,[1]sistem!$I$3:$L$10,2,FALSE)</f>
        <v>0</v>
      </c>
      <c r="U197" s="14">
        <f>VLOOKUP($S197,[1]sistem!$I$3:$L$10,3,FALSE)</f>
        <v>1</v>
      </c>
      <c r="V197" s="14">
        <f>VLOOKUP($S197,[1]sistem!$I$3:$L$10,4,FALSE)</f>
        <v>1</v>
      </c>
      <c r="W197" s="14" t="e">
        <f>VLOOKUP($BB197,[1]sistem!$I$13:$L$14,2,FALSE)*#REF!</f>
        <v>#REF!</v>
      </c>
      <c r="X197" s="14" t="e">
        <f>VLOOKUP($BB197,[1]sistem!$I$13:$L$14,3,FALSE)*#REF!</f>
        <v>#REF!</v>
      </c>
      <c r="Y197" s="14" t="e">
        <f>VLOOKUP($BB197,[1]sistem!$I$13:$L$14,4,FALSE)*#REF!</f>
        <v>#REF!</v>
      </c>
      <c r="Z197" s="14" t="e">
        <f t="shared" si="42"/>
        <v>#REF!</v>
      </c>
      <c r="AA197" s="14" t="e">
        <f t="shared" si="42"/>
        <v>#REF!</v>
      </c>
      <c r="AB197" s="14" t="e">
        <f t="shared" si="42"/>
        <v>#REF!</v>
      </c>
      <c r="AC197" s="14" t="e">
        <f t="shared" si="43"/>
        <v>#REF!</v>
      </c>
      <c r="AD197" s="14">
        <f>VLOOKUP(BB197,[1]sistem!$I$18:$J$19,2,FALSE)</f>
        <v>14</v>
      </c>
      <c r="AE197" s="14">
        <v>0.25</v>
      </c>
      <c r="AF197" s="14">
        <f>VLOOKUP($S197,[1]sistem!$I$3:$M$10,5,FALSE)</f>
        <v>1</v>
      </c>
      <c r="AG197" s="14">
        <v>4</v>
      </c>
      <c r="AI197" s="14">
        <f>AG197*AM197</f>
        <v>56</v>
      </c>
      <c r="AJ197" s="14">
        <f>VLOOKUP($S197,[1]sistem!$I$3:$N$10,6,FALSE)</f>
        <v>2</v>
      </c>
      <c r="AK197" s="14">
        <v>2</v>
      </c>
      <c r="AL197" s="14">
        <f t="shared" si="44"/>
        <v>4</v>
      </c>
      <c r="AM197" s="14">
        <f>VLOOKUP($BB197,[1]sistem!$I$18:$K$19,3,FALSE)</f>
        <v>14</v>
      </c>
      <c r="AN197" s="14" t="e">
        <f>AM197*#REF!</f>
        <v>#REF!</v>
      </c>
      <c r="AO197" s="14" t="e">
        <f t="shared" si="45"/>
        <v>#REF!</v>
      </c>
      <c r="AP197" s="14">
        <f t="shared" si="41"/>
        <v>25</v>
      </c>
      <c r="AQ197" s="14" t="e">
        <f t="shared" si="46"/>
        <v>#REF!</v>
      </c>
      <c r="AR197" s="14" t="e">
        <f>ROUND(AQ197-#REF!,0)</f>
        <v>#REF!</v>
      </c>
      <c r="AS197" s="14">
        <f>IF(BB197="s",IF(S197=0,0,
IF(S197=1,#REF!*4*4,
IF(S197=2,0,
IF(S197=3,#REF!*4*2,
IF(S197=4,0,
IF(S197=5,0,
IF(S197=6,0,
IF(S197=7,0)))))))),
IF(BB197="t",
IF(S197=0,0,
IF(S197=1,#REF!*4*4*0.8,
IF(S197=2,0,
IF(S197=3,#REF!*4*2*0.8,
IF(S197=4,0,
IF(S197=5,0,
IF(S197=6,0,
IF(S197=7,0))))))))))</f>
        <v>0</v>
      </c>
      <c r="AT197" s="14" t="e">
        <f>IF(BB197="s",
IF(S197=0,0,
IF(S197=1,0,
IF(S197=2,#REF!*4*2,
IF(S197=3,#REF!*4,
IF(S197=4,#REF!*4,
IF(S197=5,0,
IF(S197=6,0,
IF(S197=7,#REF!*4)))))))),
IF(BB197="t",
IF(S197=0,0,
IF(S197=1,0,
IF(S197=2,#REF!*4*2*0.8,
IF(S197=3,#REF!*4*0.8,
IF(S197=4,#REF!*4*0.8,
IF(S197=5,0,
IF(S197=6,0,
IF(S197=7,#REF!*4))))))))))</f>
        <v>#REF!</v>
      </c>
      <c r="AU197" s="14" t="e">
        <f>IF(BB197="s",
IF(S197=0,0,
IF(S197=1,#REF!*2,
IF(S197=2,#REF!*2,
IF(S197=3,#REF!*2,
IF(S197=4,#REF!*2,
IF(S197=5,#REF!*2,
IF(S197=6,#REF!*2,
IF(S197=7,#REF!*2)))))))),
IF(BB197="t",
IF(S197=0,#REF!*2*0.8,
IF(S197=1,#REF!*2*0.8,
IF(S197=2,#REF!*2*0.8,
IF(S197=3,#REF!*2*0.8,
IF(S197=4,#REF!*2*0.8,
IF(S197=5,#REF!*2*0.8,
IF(S197=6,#REF!*1*0.8,
IF(S197=7,#REF!*2))))))))))</f>
        <v>#REF!</v>
      </c>
      <c r="AV197" s="14" t="e">
        <f t="shared" si="47"/>
        <v>#REF!</v>
      </c>
      <c r="AW197" s="14" t="e">
        <f>IF(BB197="s",
IF(S197=0,0,
IF(S197=1,(14-2)*(#REF!+#REF!)/4*4,
IF(S197=2,(14-2)*(#REF!+#REF!)/4*2,
IF(S197=3,(14-2)*(#REF!+#REF!)/4*3,
IF(S197=4,(14-2)*(#REF!+#REF!)/4,
IF(S197=5,(14-2)*#REF!/4,
IF(S197=6,0,
IF(S197=7,(14)*#REF!)))))))),
IF(BB197="t",
IF(S197=0,0,
IF(S197=1,(11-2)*(#REF!+#REF!)/4*4,
IF(S197=2,(11-2)*(#REF!+#REF!)/4*2,
IF(S197=3,(11-2)*(#REF!+#REF!)/4*3,
IF(S197=4,(11-2)*(#REF!+#REF!)/4,
IF(S197=5,(11-2)*#REF!/4,
IF(S197=6,0,
IF(S197=7,(11)*#REF!))))))))))</f>
        <v>#REF!</v>
      </c>
      <c r="AX197" s="14" t="e">
        <f t="shared" si="48"/>
        <v>#REF!</v>
      </c>
      <c r="AY197" s="14">
        <f t="shared" si="49"/>
        <v>8</v>
      </c>
      <c r="AZ197" s="14">
        <f t="shared" si="50"/>
        <v>4</v>
      </c>
      <c r="BA197" s="14" t="e">
        <f t="shared" si="51"/>
        <v>#REF!</v>
      </c>
      <c r="BB197" s="14" t="s">
        <v>87</v>
      </c>
      <c r="BC197" s="14" t="e">
        <f>IF(BI197="A",0,IF(BB197="s",14*#REF!,IF(BB197="T",11*#REF!,"HATA")))</f>
        <v>#REF!</v>
      </c>
      <c r="BD197" s="14" t="e">
        <f t="shared" si="52"/>
        <v>#REF!</v>
      </c>
      <c r="BE197" s="14" t="e">
        <f t="shared" si="53"/>
        <v>#REF!</v>
      </c>
      <c r="BF197" s="14" t="e">
        <f>IF(BE197-#REF!=0,"DOĞRU","YANLIŞ")</f>
        <v>#REF!</v>
      </c>
      <c r="BG197" s="14" t="e">
        <f>#REF!-BE197</f>
        <v>#REF!</v>
      </c>
      <c r="BH197" s="14">
        <v>1</v>
      </c>
      <c r="BJ197" s="14">
        <v>1</v>
      </c>
      <c r="BL197" s="14">
        <v>4</v>
      </c>
      <c r="BN197" s="5" t="e">
        <f>#REF!*14</f>
        <v>#REF!</v>
      </c>
      <c r="BO197" s="6"/>
      <c r="BP197" s="7"/>
      <c r="BQ197" s="8"/>
      <c r="BR197" s="8"/>
      <c r="BS197" s="8"/>
      <c r="BT197" s="8"/>
      <c r="BU197" s="8"/>
      <c r="BV197" s="9"/>
      <c r="BW197" s="10"/>
      <c r="BX197" s="11"/>
      <c r="CE197" s="8"/>
      <c r="CF197" s="17"/>
      <c r="CG197" s="17"/>
      <c r="CH197" s="17"/>
      <c r="CI197" s="17"/>
    </row>
    <row r="198" spans="1:87" hidden="1" x14ac:dyDescent="0.25">
      <c r="A198" s="14" t="s">
        <v>166</v>
      </c>
      <c r="B198" s="14" t="s">
        <v>167</v>
      </c>
      <c r="C198" s="14" t="s">
        <v>167</v>
      </c>
      <c r="D198" s="15" t="s">
        <v>84</v>
      </c>
      <c r="E198" s="15">
        <v>1</v>
      </c>
      <c r="F198" s="16" t="e">
        <f>IF(BB198="S",
IF(#REF!+BJ198=2012,
IF(#REF!=1,"12-13/1",
IF(#REF!=2,"12-13/2",
IF(#REF!=3,"13-14/1",
IF(#REF!=4,"13-14/2","Hata1")))),
IF(#REF!+BJ198=2013,
IF(#REF!=1,"13-14/1",
IF(#REF!=2,"13-14/2",
IF(#REF!=3,"14-15/1",
IF(#REF!=4,"14-15/2","Hata2")))),
IF(#REF!+BJ198=2014,
IF(#REF!=1,"14-15/1",
IF(#REF!=2,"14-15/2",
IF(#REF!=3,"15-16/1",
IF(#REF!=4,"15-16/2","Hata3")))),
IF(#REF!+BJ198=2015,
IF(#REF!=1,"15-16/1",
IF(#REF!=2,"15-16/2",
IF(#REF!=3,"16-17/1",
IF(#REF!=4,"16-17/2","Hata4")))),
IF(#REF!+BJ198=2016,
IF(#REF!=1,"16-17/1",
IF(#REF!=2,"16-17/2",
IF(#REF!=3,"17-18/1",
IF(#REF!=4,"17-18/2","Hata5")))),
IF(#REF!+BJ198=2017,
IF(#REF!=1,"17-18/1",
IF(#REF!=2,"17-18/2",
IF(#REF!=3,"18-19/1",
IF(#REF!=4,"18-19/2","Hata6")))),
IF(#REF!+BJ198=2018,
IF(#REF!=1,"18-19/1",
IF(#REF!=2,"18-19/2",
IF(#REF!=3,"19-20/1",
IF(#REF!=4,"19-20/2","Hata7")))),
IF(#REF!+BJ198=2019,
IF(#REF!=1,"19-20/1",
IF(#REF!=2,"19-20/2",
IF(#REF!=3,"20-21/1",
IF(#REF!=4,"20-21/2","Hata8")))),
IF(#REF!+BJ198=2020,
IF(#REF!=1,"20-21/1",
IF(#REF!=2,"20-21/2",
IF(#REF!=3,"21-22/1",
IF(#REF!=4,"21-22/2","Hata9")))),
IF(#REF!+BJ198=2021,
IF(#REF!=1,"21-22/1",
IF(#REF!=2,"21-22/2",
IF(#REF!=3,"22-23/1",
IF(#REF!=4,"22-23/2","Hata10")))),
IF(#REF!+BJ198=2022,
IF(#REF!=1,"22-23/1",
IF(#REF!=2,"22-23/2",
IF(#REF!=3,"23-24/1",
IF(#REF!=4,"23-24/2","Hata11")))),
IF(#REF!+BJ198=2023,
IF(#REF!=1,"23-24/1",
IF(#REF!=2,"23-24/2",
IF(#REF!=3,"24-25/1",
IF(#REF!=4,"24-25/2","Hata12")))),
)))))))))))),
IF(BB198="T",
IF(#REF!+BJ198=2012,
IF(#REF!=1,"12-13/1",
IF(#REF!=2,"12-13/2",
IF(#REF!=3,"12-13/3",
IF(#REF!=4,"13-14/1",
IF(#REF!=5,"13-14/2",
IF(#REF!=6,"13-14/3","Hata1")))))),
IF(#REF!+BJ198=2013,
IF(#REF!=1,"13-14/1",
IF(#REF!=2,"13-14/2",
IF(#REF!=3,"13-14/3",
IF(#REF!=4,"14-15/1",
IF(#REF!=5,"14-15/2",
IF(#REF!=6,"14-15/3","Hata2")))))),
IF(#REF!+BJ198=2014,
IF(#REF!=1,"14-15/1",
IF(#REF!=2,"14-15/2",
IF(#REF!=3,"14-15/3",
IF(#REF!=4,"15-16/1",
IF(#REF!=5,"15-16/2",
IF(#REF!=6,"15-16/3","Hata3")))))),
IF(AND(#REF!+#REF!&gt;2014,#REF!+#REF!&lt;2015,BJ198=1),
IF(#REF!=0.1,"14-15/0.1",
IF(#REF!=0.2,"14-15/0.2",
IF(#REF!=0.3,"14-15/0.3","Hata4"))),
IF(#REF!+BJ198=2015,
IF(#REF!=1,"15-16/1",
IF(#REF!=2,"15-16/2",
IF(#REF!=3,"15-16/3",
IF(#REF!=4,"16-17/1",
IF(#REF!=5,"16-17/2",
IF(#REF!=6,"16-17/3","Hata5")))))),
IF(#REF!+BJ198=2016,
IF(#REF!=1,"16-17/1",
IF(#REF!=2,"16-17/2",
IF(#REF!=3,"16-17/3",
IF(#REF!=4,"17-18/1",
IF(#REF!=5,"17-18/2",
IF(#REF!=6,"17-18/3","Hata6")))))),
IF(#REF!+BJ198=2017,
IF(#REF!=1,"17-18/1",
IF(#REF!=2,"17-18/2",
IF(#REF!=3,"17-18/3",
IF(#REF!=4,"18-19/1",
IF(#REF!=5,"18-19/2",
IF(#REF!=6,"18-19/3","Hata7")))))),
IF(#REF!+BJ198=2018,
IF(#REF!=1,"18-19/1",
IF(#REF!=2,"18-19/2",
IF(#REF!=3,"18-19/3",
IF(#REF!=4,"19-20/1",
IF(#REF!=5," 19-20/2",
IF(#REF!=6,"19-20/3","Hata8")))))),
IF(#REF!+BJ198=2019,
IF(#REF!=1,"19-20/1",
IF(#REF!=2,"19-20/2",
IF(#REF!=3,"19-20/3",
IF(#REF!=4,"20-21/1",
IF(#REF!=5,"20-21/2",
IF(#REF!=6,"20-21/3","Hata9")))))),
IF(#REF!+BJ198=2020,
IF(#REF!=1,"20-21/1",
IF(#REF!=2,"20-21/2",
IF(#REF!=3,"20-21/3",
IF(#REF!=4,"21-22/1",
IF(#REF!=5,"21-22/2",
IF(#REF!=6,"21-22/3","Hata10")))))),
IF(#REF!+BJ198=2021,
IF(#REF!=1,"21-22/1",
IF(#REF!=2,"21-22/2",
IF(#REF!=3,"21-22/3",
IF(#REF!=4,"22-23/1",
IF(#REF!=5,"22-23/2",
IF(#REF!=6,"22-23/3","Hata11")))))),
IF(#REF!+BJ198=2022,
IF(#REF!=1,"22-23/1",
IF(#REF!=2,"22-23/2",
IF(#REF!=3,"22-23/3",
IF(#REF!=4,"23-24/1",
IF(#REF!=5,"23-24/2",
IF(#REF!=6,"23-24/3","Hata12")))))),
IF(#REF!+BJ198=2023,
IF(#REF!=1,"23-24/1",
IF(#REF!=2,"23-24/2",
IF(#REF!=3,"23-24/3",
IF(#REF!=4,"24-25/1",
IF(#REF!=5,"24-25/2",
IF(#REF!=6,"24-25/3","Hata13")))))),
))))))))))))))
)</f>
        <v>#REF!</v>
      </c>
      <c r="G198" s="15">
        <v>0</v>
      </c>
      <c r="H198" s="14" t="s">
        <v>333</v>
      </c>
      <c r="I198" s="14">
        <v>206096</v>
      </c>
      <c r="J198" s="14" t="s">
        <v>157</v>
      </c>
      <c r="S198" s="16">
        <v>4</v>
      </c>
      <c r="T198" s="14">
        <f>VLOOKUP($S198,[1]sistem!$I$3:$L$10,2,FALSE)</f>
        <v>0</v>
      </c>
      <c r="U198" s="14">
        <f>VLOOKUP($S198,[1]sistem!$I$3:$L$10,3,FALSE)</f>
        <v>1</v>
      </c>
      <c r="V198" s="14">
        <f>VLOOKUP($S198,[1]sistem!$I$3:$L$10,4,FALSE)</f>
        <v>1</v>
      </c>
      <c r="W198" s="14" t="e">
        <f>VLOOKUP($BB198,[1]sistem!$I$13:$L$14,2,FALSE)*#REF!</f>
        <v>#REF!</v>
      </c>
      <c r="X198" s="14" t="e">
        <f>VLOOKUP($BB198,[1]sistem!$I$13:$L$14,3,FALSE)*#REF!</f>
        <v>#REF!</v>
      </c>
      <c r="Y198" s="14" t="e">
        <f>VLOOKUP($BB198,[1]sistem!$I$13:$L$14,4,FALSE)*#REF!</f>
        <v>#REF!</v>
      </c>
      <c r="Z198" s="14" t="e">
        <f t="shared" si="42"/>
        <v>#REF!</v>
      </c>
      <c r="AA198" s="14" t="e">
        <f t="shared" si="42"/>
        <v>#REF!</v>
      </c>
      <c r="AB198" s="14" t="e">
        <f t="shared" si="42"/>
        <v>#REF!</v>
      </c>
      <c r="AC198" s="14" t="e">
        <f t="shared" si="43"/>
        <v>#REF!</v>
      </c>
      <c r="AD198" s="14">
        <f>VLOOKUP(BB198,[1]sistem!$I$18:$J$19,2,FALSE)</f>
        <v>14</v>
      </c>
      <c r="AE198" s="14">
        <v>0.25</v>
      </c>
      <c r="AF198" s="14">
        <f>VLOOKUP($S198,[1]sistem!$I$3:$M$10,5,FALSE)</f>
        <v>1</v>
      </c>
      <c r="AG198" s="14">
        <v>4</v>
      </c>
      <c r="AI198" s="14">
        <f>AG198*AM198</f>
        <v>56</v>
      </c>
      <c r="AJ198" s="14">
        <f>VLOOKUP($S198,[1]sistem!$I$3:$N$10,6,FALSE)</f>
        <v>2</v>
      </c>
      <c r="AK198" s="14">
        <v>2</v>
      </c>
      <c r="AL198" s="14">
        <f t="shared" si="44"/>
        <v>4</v>
      </c>
      <c r="AM198" s="14">
        <f>VLOOKUP($BB198,[1]sistem!$I$18:$K$19,3,FALSE)</f>
        <v>14</v>
      </c>
      <c r="AN198" s="14" t="e">
        <f>AM198*#REF!</f>
        <v>#REF!</v>
      </c>
      <c r="AO198" s="14" t="e">
        <f t="shared" si="45"/>
        <v>#REF!</v>
      </c>
      <c r="AP198" s="14">
        <f t="shared" si="41"/>
        <v>25</v>
      </c>
      <c r="AQ198" s="14" t="e">
        <f t="shared" si="46"/>
        <v>#REF!</v>
      </c>
      <c r="AR198" s="14" t="e">
        <f>ROUND(AQ198-#REF!,0)</f>
        <v>#REF!</v>
      </c>
      <c r="AS198" s="14">
        <f>IF(BB198="s",IF(S198=0,0,
IF(S198=1,#REF!*4*4,
IF(S198=2,0,
IF(S198=3,#REF!*4*2,
IF(S198=4,0,
IF(S198=5,0,
IF(S198=6,0,
IF(S198=7,0)))))))),
IF(BB198="t",
IF(S198=0,0,
IF(S198=1,#REF!*4*4*0.8,
IF(S198=2,0,
IF(S198=3,#REF!*4*2*0.8,
IF(S198=4,0,
IF(S198=5,0,
IF(S198=6,0,
IF(S198=7,0))))))))))</f>
        <v>0</v>
      </c>
      <c r="AT198" s="14" t="e">
        <f>IF(BB198="s",
IF(S198=0,0,
IF(S198=1,0,
IF(S198=2,#REF!*4*2,
IF(S198=3,#REF!*4,
IF(S198=4,#REF!*4,
IF(S198=5,0,
IF(S198=6,0,
IF(S198=7,#REF!*4)))))))),
IF(BB198="t",
IF(S198=0,0,
IF(S198=1,0,
IF(S198=2,#REF!*4*2*0.8,
IF(S198=3,#REF!*4*0.8,
IF(S198=4,#REF!*4*0.8,
IF(S198=5,0,
IF(S198=6,0,
IF(S198=7,#REF!*4))))))))))</f>
        <v>#REF!</v>
      </c>
      <c r="AU198" s="14" t="e">
        <f>IF(BB198="s",
IF(S198=0,0,
IF(S198=1,#REF!*2,
IF(S198=2,#REF!*2,
IF(S198=3,#REF!*2,
IF(S198=4,#REF!*2,
IF(S198=5,#REF!*2,
IF(S198=6,#REF!*2,
IF(S198=7,#REF!*2)))))))),
IF(BB198="t",
IF(S198=0,#REF!*2*0.8,
IF(S198=1,#REF!*2*0.8,
IF(S198=2,#REF!*2*0.8,
IF(S198=3,#REF!*2*0.8,
IF(S198=4,#REF!*2*0.8,
IF(S198=5,#REF!*2*0.8,
IF(S198=6,#REF!*1*0.8,
IF(S198=7,#REF!*2))))))))))</f>
        <v>#REF!</v>
      </c>
      <c r="AV198" s="14" t="e">
        <f t="shared" si="47"/>
        <v>#REF!</v>
      </c>
      <c r="AW198" s="14" t="e">
        <f>IF(BB198="s",
IF(S198=0,0,
IF(S198=1,(14-2)*(#REF!+#REF!)/4*4,
IF(S198=2,(14-2)*(#REF!+#REF!)/4*2,
IF(S198=3,(14-2)*(#REF!+#REF!)/4*3,
IF(S198=4,(14-2)*(#REF!+#REF!)/4,
IF(S198=5,(14-2)*#REF!/4,
IF(S198=6,0,
IF(S198=7,(14)*#REF!)))))))),
IF(BB198="t",
IF(S198=0,0,
IF(S198=1,(11-2)*(#REF!+#REF!)/4*4,
IF(S198=2,(11-2)*(#REF!+#REF!)/4*2,
IF(S198=3,(11-2)*(#REF!+#REF!)/4*3,
IF(S198=4,(11-2)*(#REF!+#REF!)/4,
IF(S198=5,(11-2)*#REF!/4,
IF(S198=6,0,
IF(S198=7,(11)*#REF!))))))))))</f>
        <v>#REF!</v>
      </c>
      <c r="AX198" s="14" t="e">
        <f t="shared" si="48"/>
        <v>#REF!</v>
      </c>
      <c r="AY198" s="14">
        <f t="shared" si="49"/>
        <v>8</v>
      </c>
      <c r="AZ198" s="14">
        <f t="shared" si="50"/>
        <v>4</v>
      </c>
      <c r="BA198" s="14" t="e">
        <f t="shared" si="51"/>
        <v>#REF!</v>
      </c>
      <c r="BB198" s="14" t="s">
        <v>87</v>
      </c>
      <c r="BC198" s="14" t="e">
        <f>IF(BI198="A",0,IF(BB198="s",14*#REF!,IF(BB198="T",11*#REF!,"HATA")))</f>
        <v>#REF!</v>
      </c>
      <c r="BD198" s="14" t="e">
        <f t="shared" si="52"/>
        <v>#REF!</v>
      </c>
      <c r="BE198" s="14" t="e">
        <f t="shared" si="53"/>
        <v>#REF!</v>
      </c>
      <c r="BF198" s="14" t="e">
        <f>IF(BE198-#REF!=0,"DOĞRU","YANLIŞ")</f>
        <v>#REF!</v>
      </c>
      <c r="BG198" s="14" t="e">
        <f>#REF!-BE198</f>
        <v>#REF!</v>
      </c>
      <c r="BH198" s="14">
        <v>0</v>
      </c>
      <c r="BJ198" s="14">
        <v>1</v>
      </c>
      <c r="BL198" s="14">
        <v>4</v>
      </c>
      <c r="BN198" s="5" t="e">
        <f>#REF!*14</f>
        <v>#REF!</v>
      </c>
      <c r="BO198" s="6"/>
      <c r="BP198" s="7"/>
      <c r="BQ198" s="8"/>
      <c r="BR198" s="8"/>
      <c r="BS198" s="8"/>
      <c r="BT198" s="8"/>
      <c r="BU198" s="8"/>
      <c r="BV198" s="9"/>
      <c r="BW198" s="10"/>
      <c r="BX198" s="11"/>
      <c r="CE198" s="8"/>
      <c r="CF198" s="17"/>
      <c r="CG198" s="17"/>
      <c r="CH198" s="17"/>
      <c r="CI198" s="17"/>
    </row>
    <row r="199" spans="1:87" hidden="1" x14ac:dyDescent="0.25">
      <c r="A199" s="14" t="s">
        <v>349</v>
      </c>
      <c r="B199" s="14" t="s">
        <v>350</v>
      </c>
      <c r="C199" s="14" t="s">
        <v>350</v>
      </c>
      <c r="D199" s="15" t="s">
        <v>90</v>
      </c>
      <c r="E199" s="15" t="s">
        <v>90</v>
      </c>
      <c r="F199" s="16" t="e">
        <f>IF(BB199="S",
IF(#REF!+BJ199=2012,
IF(#REF!=1,"12-13/1",
IF(#REF!=2,"12-13/2",
IF(#REF!=3,"13-14/1",
IF(#REF!=4,"13-14/2","Hata1")))),
IF(#REF!+BJ199=2013,
IF(#REF!=1,"13-14/1",
IF(#REF!=2,"13-14/2",
IF(#REF!=3,"14-15/1",
IF(#REF!=4,"14-15/2","Hata2")))),
IF(#REF!+BJ199=2014,
IF(#REF!=1,"14-15/1",
IF(#REF!=2,"14-15/2",
IF(#REF!=3,"15-16/1",
IF(#REF!=4,"15-16/2","Hata3")))),
IF(#REF!+BJ199=2015,
IF(#REF!=1,"15-16/1",
IF(#REF!=2,"15-16/2",
IF(#REF!=3,"16-17/1",
IF(#REF!=4,"16-17/2","Hata4")))),
IF(#REF!+BJ199=2016,
IF(#REF!=1,"16-17/1",
IF(#REF!=2,"16-17/2",
IF(#REF!=3,"17-18/1",
IF(#REF!=4,"17-18/2","Hata5")))),
IF(#REF!+BJ199=2017,
IF(#REF!=1,"17-18/1",
IF(#REF!=2,"17-18/2",
IF(#REF!=3,"18-19/1",
IF(#REF!=4,"18-19/2","Hata6")))),
IF(#REF!+BJ199=2018,
IF(#REF!=1,"18-19/1",
IF(#REF!=2,"18-19/2",
IF(#REF!=3,"19-20/1",
IF(#REF!=4,"19-20/2","Hata7")))),
IF(#REF!+BJ199=2019,
IF(#REF!=1,"19-20/1",
IF(#REF!=2,"19-20/2",
IF(#REF!=3,"20-21/1",
IF(#REF!=4,"20-21/2","Hata8")))),
IF(#REF!+BJ199=2020,
IF(#REF!=1,"20-21/1",
IF(#REF!=2,"20-21/2",
IF(#REF!=3,"21-22/1",
IF(#REF!=4,"21-22/2","Hata9")))),
IF(#REF!+BJ199=2021,
IF(#REF!=1,"21-22/1",
IF(#REF!=2,"21-22/2",
IF(#REF!=3,"22-23/1",
IF(#REF!=4,"22-23/2","Hata10")))),
IF(#REF!+BJ199=2022,
IF(#REF!=1,"22-23/1",
IF(#REF!=2,"22-23/2",
IF(#REF!=3,"23-24/1",
IF(#REF!=4,"23-24/2","Hata11")))),
IF(#REF!+BJ199=2023,
IF(#REF!=1,"23-24/1",
IF(#REF!=2,"23-24/2",
IF(#REF!=3,"24-25/1",
IF(#REF!=4,"24-25/2","Hata12")))),
)))))))))))),
IF(BB199="T",
IF(#REF!+BJ199=2012,
IF(#REF!=1,"12-13/1",
IF(#REF!=2,"12-13/2",
IF(#REF!=3,"12-13/3",
IF(#REF!=4,"13-14/1",
IF(#REF!=5,"13-14/2",
IF(#REF!=6,"13-14/3","Hata1")))))),
IF(#REF!+BJ199=2013,
IF(#REF!=1,"13-14/1",
IF(#REF!=2,"13-14/2",
IF(#REF!=3,"13-14/3",
IF(#REF!=4,"14-15/1",
IF(#REF!=5,"14-15/2",
IF(#REF!=6,"14-15/3","Hata2")))))),
IF(#REF!+BJ199=2014,
IF(#REF!=1,"14-15/1",
IF(#REF!=2,"14-15/2",
IF(#REF!=3,"14-15/3",
IF(#REF!=4,"15-16/1",
IF(#REF!=5,"15-16/2",
IF(#REF!=6,"15-16/3","Hata3")))))),
IF(AND(#REF!+#REF!&gt;2014,#REF!+#REF!&lt;2015,BJ199=1),
IF(#REF!=0.1,"14-15/0.1",
IF(#REF!=0.2,"14-15/0.2",
IF(#REF!=0.3,"14-15/0.3","Hata4"))),
IF(#REF!+BJ199=2015,
IF(#REF!=1,"15-16/1",
IF(#REF!=2,"15-16/2",
IF(#REF!=3,"15-16/3",
IF(#REF!=4,"16-17/1",
IF(#REF!=5,"16-17/2",
IF(#REF!=6,"16-17/3","Hata5")))))),
IF(#REF!+BJ199=2016,
IF(#REF!=1,"16-17/1",
IF(#REF!=2,"16-17/2",
IF(#REF!=3,"16-17/3",
IF(#REF!=4,"17-18/1",
IF(#REF!=5,"17-18/2",
IF(#REF!=6,"17-18/3","Hata6")))))),
IF(#REF!+BJ199=2017,
IF(#REF!=1,"17-18/1",
IF(#REF!=2,"17-18/2",
IF(#REF!=3,"17-18/3",
IF(#REF!=4,"18-19/1",
IF(#REF!=5,"18-19/2",
IF(#REF!=6,"18-19/3","Hata7")))))),
IF(#REF!+BJ199=2018,
IF(#REF!=1,"18-19/1",
IF(#REF!=2,"18-19/2",
IF(#REF!=3,"18-19/3",
IF(#REF!=4,"19-20/1",
IF(#REF!=5," 19-20/2",
IF(#REF!=6,"19-20/3","Hata8")))))),
IF(#REF!+BJ199=2019,
IF(#REF!=1,"19-20/1",
IF(#REF!=2,"19-20/2",
IF(#REF!=3,"19-20/3",
IF(#REF!=4,"20-21/1",
IF(#REF!=5,"20-21/2",
IF(#REF!=6,"20-21/3","Hata9")))))),
IF(#REF!+BJ199=2020,
IF(#REF!=1,"20-21/1",
IF(#REF!=2,"20-21/2",
IF(#REF!=3,"20-21/3",
IF(#REF!=4,"21-22/1",
IF(#REF!=5,"21-22/2",
IF(#REF!=6,"21-22/3","Hata10")))))),
IF(#REF!+BJ199=2021,
IF(#REF!=1,"21-22/1",
IF(#REF!=2,"21-22/2",
IF(#REF!=3,"21-22/3",
IF(#REF!=4,"22-23/1",
IF(#REF!=5,"22-23/2",
IF(#REF!=6,"22-23/3","Hata11")))))),
IF(#REF!+BJ199=2022,
IF(#REF!=1,"22-23/1",
IF(#REF!=2,"22-23/2",
IF(#REF!=3,"22-23/3",
IF(#REF!=4,"23-24/1",
IF(#REF!=5,"23-24/2",
IF(#REF!=6,"23-24/3","Hata12")))))),
IF(#REF!+BJ199=2023,
IF(#REF!=1,"23-24/1",
IF(#REF!=2,"23-24/2",
IF(#REF!=3,"23-24/3",
IF(#REF!=4,"24-25/1",
IF(#REF!=5,"24-25/2",
IF(#REF!=6,"24-25/3","Hata13")))))),
))))))))))))))
)</f>
        <v>#REF!</v>
      </c>
      <c r="G199" s="15"/>
      <c r="H199" s="14" t="s">
        <v>333</v>
      </c>
      <c r="I199" s="14">
        <v>206096</v>
      </c>
      <c r="J199" s="14" t="s">
        <v>157</v>
      </c>
      <c r="S199" s="16">
        <v>4</v>
      </c>
      <c r="T199" s="14">
        <f>VLOOKUP($S199,[1]sistem!$I$3:$L$10,2,FALSE)</f>
        <v>0</v>
      </c>
      <c r="U199" s="14">
        <f>VLOOKUP($S199,[1]sistem!$I$3:$L$10,3,FALSE)</f>
        <v>1</v>
      </c>
      <c r="V199" s="14">
        <f>VLOOKUP($S199,[1]sistem!$I$3:$L$10,4,FALSE)</f>
        <v>1</v>
      </c>
      <c r="W199" s="14" t="e">
        <f>VLOOKUP($BB199,[1]sistem!$I$13:$L$14,2,FALSE)*#REF!</f>
        <v>#REF!</v>
      </c>
      <c r="X199" s="14" t="e">
        <f>VLOOKUP($BB199,[1]sistem!$I$13:$L$14,3,FALSE)*#REF!</f>
        <v>#REF!</v>
      </c>
      <c r="Y199" s="14" t="e">
        <f>VLOOKUP($BB199,[1]sistem!$I$13:$L$14,4,FALSE)*#REF!</f>
        <v>#REF!</v>
      </c>
      <c r="Z199" s="14" t="e">
        <f t="shared" si="42"/>
        <v>#REF!</v>
      </c>
      <c r="AA199" s="14" t="e">
        <f t="shared" si="42"/>
        <v>#REF!</v>
      </c>
      <c r="AB199" s="14" t="e">
        <f t="shared" si="42"/>
        <v>#REF!</v>
      </c>
      <c r="AC199" s="14" t="e">
        <f t="shared" si="43"/>
        <v>#REF!</v>
      </c>
      <c r="AD199" s="14">
        <f>VLOOKUP(BB199,[1]sistem!$I$18:$J$19,2,FALSE)</f>
        <v>14</v>
      </c>
      <c r="AE199" s="14">
        <v>0.25</v>
      </c>
      <c r="AF199" s="14">
        <f>VLOOKUP($S199,[1]sistem!$I$3:$M$10,5,FALSE)</f>
        <v>1</v>
      </c>
      <c r="AI199" s="14" t="e">
        <f>(#REF!+#REF!)*AD199</f>
        <v>#REF!</v>
      </c>
      <c r="AJ199" s="14">
        <f>VLOOKUP($S199,[1]sistem!$I$3:$N$10,6,FALSE)</f>
        <v>2</v>
      </c>
      <c r="AK199" s="14">
        <v>2</v>
      </c>
      <c r="AL199" s="14">
        <f t="shared" si="44"/>
        <v>4</v>
      </c>
      <c r="AM199" s="14">
        <f>VLOOKUP($BB199,[1]sistem!$I$18:$K$19,3,FALSE)</f>
        <v>14</v>
      </c>
      <c r="AN199" s="14" t="e">
        <f>AM199*#REF!</f>
        <v>#REF!</v>
      </c>
      <c r="AO199" s="14" t="e">
        <f t="shared" si="45"/>
        <v>#REF!</v>
      </c>
      <c r="AP199" s="14">
        <f t="shared" si="41"/>
        <v>25</v>
      </c>
      <c r="AQ199" s="14" t="e">
        <f t="shared" si="46"/>
        <v>#REF!</v>
      </c>
      <c r="AR199" s="14" t="e">
        <f>ROUND(AQ199-#REF!,0)</f>
        <v>#REF!</v>
      </c>
      <c r="AS199" s="14">
        <f>IF(BB199="s",IF(S199=0,0,
IF(S199=1,#REF!*4*4,
IF(S199=2,0,
IF(S199=3,#REF!*4*2,
IF(S199=4,0,
IF(S199=5,0,
IF(S199=6,0,
IF(S199=7,0)))))))),
IF(BB199="t",
IF(S199=0,0,
IF(S199=1,#REF!*4*4*0.8,
IF(S199=2,0,
IF(S199=3,#REF!*4*2*0.8,
IF(S199=4,0,
IF(S199=5,0,
IF(S199=6,0,
IF(S199=7,0))))))))))</f>
        <v>0</v>
      </c>
      <c r="AT199" s="14" t="e">
        <f>IF(BB199="s",
IF(S199=0,0,
IF(S199=1,0,
IF(S199=2,#REF!*4*2,
IF(S199=3,#REF!*4,
IF(S199=4,#REF!*4,
IF(S199=5,0,
IF(S199=6,0,
IF(S199=7,#REF!*4)))))))),
IF(BB199="t",
IF(S199=0,0,
IF(S199=1,0,
IF(S199=2,#REF!*4*2*0.8,
IF(S199=3,#REF!*4*0.8,
IF(S199=4,#REF!*4*0.8,
IF(S199=5,0,
IF(S199=6,0,
IF(S199=7,#REF!*4))))))))))</f>
        <v>#REF!</v>
      </c>
      <c r="AU199" s="14" t="e">
        <f>IF(BB199="s",
IF(S199=0,0,
IF(S199=1,#REF!*2,
IF(S199=2,#REF!*2,
IF(S199=3,#REF!*2,
IF(S199=4,#REF!*2,
IF(S199=5,#REF!*2,
IF(S199=6,#REF!*2,
IF(S199=7,#REF!*2)))))))),
IF(BB199="t",
IF(S199=0,#REF!*2*0.8,
IF(S199=1,#REF!*2*0.8,
IF(S199=2,#REF!*2*0.8,
IF(S199=3,#REF!*2*0.8,
IF(S199=4,#REF!*2*0.8,
IF(S199=5,#REF!*2*0.8,
IF(S199=6,#REF!*1*0.8,
IF(S199=7,#REF!*2))))))))))</f>
        <v>#REF!</v>
      </c>
      <c r="AV199" s="14" t="e">
        <f t="shared" si="47"/>
        <v>#REF!</v>
      </c>
      <c r="AW199" s="14" t="e">
        <f>IF(BB199="s",
IF(S199=0,0,
IF(S199=1,(14-2)*(#REF!+#REF!)/4*4,
IF(S199=2,(14-2)*(#REF!+#REF!)/4*2,
IF(S199=3,(14-2)*(#REF!+#REF!)/4*3,
IF(S199=4,(14-2)*(#REF!+#REF!)/4,
IF(S199=5,(14-2)*#REF!/4,
IF(S199=6,0,
IF(S199=7,(14)*#REF!)))))))),
IF(BB199="t",
IF(S199=0,0,
IF(S199=1,(11-2)*(#REF!+#REF!)/4*4,
IF(S199=2,(11-2)*(#REF!+#REF!)/4*2,
IF(S199=3,(11-2)*(#REF!+#REF!)/4*3,
IF(S199=4,(11-2)*(#REF!+#REF!)/4,
IF(S199=5,(11-2)*#REF!/4,
IF(S199=6,0,
IF(S199=7,(11)*#REF!))))))))))</f>
        <v>#REF!</v>
      </c>
      <c r="AX199" s="14" t="e">
        <f t="shared" si="48"/>
        <v>#REF!</v>
      </c>
      <c r="AY199" s="14">
        <f t="shared" si="49"/>
        <v>8</v>
      </c>
      <c r="AZ199" s="14">
        <f t="shared" si="50"/>
        <v>4</v>
      </c>
      <c r="BA199" s="14" t="e">
        <f t="shared" si="51"/>
        <v>#REF!</v>
      </c>
      <c r="BB199" s="14" t="s">
        <v>87</v>
      </c>
      <c r="BC199" s="14" t="e">
        <f>IF(BI199="A",0,IF(BB199="s",14*#REF!,IF(BB199="T",11*#REF!,"HATA")))</f>
        <v>#REF!</v>
      </c>
      <c r="BD199" s="14" t="e">
        <f t="shared" si="52"/>
        <v>#REF!</v>
      </c>
      <c r="BE199" s="14" t="e">
        <f t="shared" si="53"/>
        <v>#REF!</v>
      </c>
      <c r="BF199" s="14" t="e">
        <f>IF(BE199-#REF!=0,"DOĞRU","YANLIŞ")</f>
        <v>#REF!</v>
      </c>
      <c r="BG199" s="14" t="e">
        <f>#REF!-BE199</f>
        <v>#REF!</v>
      </c>
      <c r="BH199" s="14">
        <v>0</v>
      </c>
      <c r="BJ199" s="14">
        <v>1</v>
      </c>
      <c r="BL199" s="14">
        <v>4</v>
      </c>
      <c r="BN199" s="5" t="e">
        <f>#REF!*14</f>
        <v>#REF!</v>
      </c>
      <c r="BO199" s="6"/>
      <c r="BP199" s="7"/>
      <c r="BQ199" s="8"/>
      <c r="BR199" s="8"/>
      <c r="BS199" s="8"/>
      <c r="BT199" s="8"/>
      <c r="BU199" s="8"/>
      <c r="BV199" s="9"/>
      <c r="BW199" s="10"/>
      <c r="BX199" s="11"/>
      <c r="CE199" s="8"/>
      <c r="CF199" s="17"/>
      <c r="CG199" s="17"/>
      <c r="CH199" s="17"/>
      <c r="CI199" s="17"/>
    </row>
    <row r="200" spans="1:87" hidden="1" x14ac:dyDescent="0.25">
      <c r="A200" s="14" t="s">
        <v>148</v>
      </c>
      <c r="B200" s="14" t="s">
        <v>149</v>
      </c>
      <c r="C200" s="14" t="s">
        <v>150</v>
      </c>
      <c r="D200" s="15" t="s">
        <v>84</v>
      </c>
      <c r="E200" s="15">
        <v>3</v>
      </c>
      <c r="F200" s="16" t="e">
        <f>IF(BB200="S",
IF(#REF!+BJ200=2012,
IF(#REF!=1,"12-13/1",
IF(#REF!=2,"12-13/2",
IF(#REF!=3,"13-14/1",
IF(#REF!=4,"13-14/2","Hata1")))),
IF(#REF!+BJ200=2013,
IF(#REF!=1,"13-14/1",
IF(#REF!=2,"13-14/2",
IF(#REF!=3,"14-15/1",
IF(#REF!=4,"14-15/2","Hata2")))),
IF(#REF!+BJ200=2014,
IF(#REF!=1,"14-15/1",
IF(#REF!=2,"14-15/2",
IF(#REF!=3,"15-16/1",
IF(#REF!=4,"15-16/2","Hata3")))),
IF(#REF!+BJ200=2015,
IF(#REF!=1,"15-16/1",
IF(#REF!=2,"15-16/2",
IF(#REF!=3,"16-17/1",
IF(#REF!=4,"16-17/2","Hata4")))),
IF(#REF!+BJ200=2016,
IF(#REF!=1,"16-17/1",
IF(#REF!=2,"16-17/2",
IF(#REF!=3,"17-18/1",
IF(#REF!=4,"17-18/2","Hata5")))),
IF(#REF!+BJ200=2017,
IF(#REF!=1,"17-18/1",
IF(#REF!=2,"17-18/2",
IF(#REF!=3,"18-19/1",
IF(#REF!=4,"18-19/2","Hata6")))),
IF(#REF!+BJ200=2018,
IF(#REF!=1,"18-19/1",
IF(#REF!=2,"18-19/2",
IF(#REF!=3,"19-20/1",
IF(#REF!=4,"19-20/2","Hata7")))),
IF(#REF!+BJ200=2019,
IF(#REF!=1,"19-20/1",
IF(#REF!=2,"19-20/2",
IF(#REF!=3,"20-21/1",
IF(#REF!=4,"20-21/2","Hata8")))),
IF(#REF!+BJ200=2020,
IF(#REF!=1,"20-21/1",
IF(#REF!=2,"20-21/2",
IF(#REF!=3,"21-22/1",
IF(#REF!=4,"21-22/2","Hata9")))),
IF(#REF!+BJ200=2021,
IF(#REF!=1,"21-22/1",
IF(#REF!=2,"21-22/2",
IF(#REF!=3,"22-23/1",
IF(#REF!=4,"22-23/2","Hata10")))),
IF(#REF!+BJ200=2022,
IF(#REF!=1,"22-23/1",
IF(#REF!=2,"22-23/2",
IF(#REF!=3,"23-24/1",
IF(#REF!=4,"23-24/2","Hata11")))),
IF(#REF!+BJ200=2023,
IF(#REF!=1,"23-24/1",
IF(#REF!=2,"23-24/2",
IF(#REF!=3,"24-25/1",
IF(#REF!=4,"24-25/2","Hata12")))),
)))))))))))),
IF(BB200="T",
IF(#REF!+BJ200=2012,
IF(#REF!=1,"12-13/1",
IF(#REF!=2,"12-13/2",
IF(#REF!=3,"12-13/3",
IF(#REF!=4,"13-14/1",
IF(#REF!=5,"13-14/2",
IF(#REF!=6,"13-14/3","Hata1")))))),
IF(#REF!+BJ200=2013,
IF(#REF!=1,"13-14/1",
IF(#REF!=2,"13-14/2",
IF(#REF!=3,"13-14/3",
IF(#REF!=4,"14-15/1",
IF(#REF!=5,"14-15/2",
IF(#REF!=6,"14-15/3","Hata2")))))),
IF(#REF!+BJ200=2014,
IF(#REF!=1,"14-15/1",
IF(#REF!=2,"14-15/2",
IF(#REF!=3,"14-15/3",
IF(#REF!=4,"15-16/1",
IF(#REF!=5,"15-16/2",
IF(#REF!=6,"15-16/3","Hata3")))))),
IF(AND(#REF!+#REF!&gt;2014,#REF!+#REF!&lt;2015,BJ200=1),
IF(#REF!=0.1,"14-15/0.1",
IF(#REF!=0.2,"14-15/0.2",
IF(#REF!=0.3,"14-15/0.3","Hata4"))),
IF(#REF!+BJ200=2015,
IF(#REF!=1,"15-16/1",
IF(#REF!=2,"15-16/2",
IF(#REF!=3,"15-16/3",
IF(#REF!=4,"16-17/1",
IF(#REF!=5,"16-17/2",
IF(#REF!=6,"16-17/3","Hata5")))))),
IF(#REF!+BJ200=2016,
IF(#REF!=1,"16-17/1",
IF(#REF!=2,"16-17/2",
IF(#REF!=3,"16-17/3",
IF(#REF!=4,"17-18/1",
IF(#REF!=5,"17-18/2",
IF(#REF!=6,"17-18/3","Hata6")))))),
IF(#REF!+BJ200=2017,
IF(#REF!=1,"17-18/1",
IF(#REF!=2,"17-18/2",
IF(#REF!=3,"17-18/3",
IF(#REF!=4,"18-19/1",
IF(#REF!=5,"18-19/2",
IF(#REF!=6,"18-19/3","Hata7")))))),
IF(#REF!+BJ200=2018,
IF(#REF!=1,"18-19/1",
IF(#REF!=2,"18-19/2",
IF(#REF!=3,"18-19/3",
IF(#REF!=4,"19-20/1",
IF(#REF!=5," 19-20/2",
IF(#REF!=6,"19-20/3","Hata8")))))),
IF(#REF!+BJ200=2019,
IF(#REF!=1,"19-20/1",
IF(#REF!=2,"19-20/2",
IF(#REF!=3,"19-20/3",
IF(#REF!=4,"20-21/1",
IF(#REF!=5,"20-21/2",
IF(#REF!=6,"20-21/3","Hata9")))))),
IF(#REF!+BJ200=2020,
IF(#REF!=1,"20-21/1",
IF(#REF!=2,"20-21/2",
IF(#REF!=3,"20-21/3",
IF(#REF!=4,"21-22/1",
IF(#REF!=5,"21-22/2",
IF(#REF!=6,"21-22/3","Hata10")))))),
IF(#REF!+BJ200=2021,
IF(#REF!=1,"21-22/1",
IF(#REF!=2,"21-22/2",
IF(#REF!=3,"21-22/3",
IF(#REF!=4,"22-23/1",
IF(#REF!=5,"22-23/2",
IF(#REF!=6,"22-23/3","Hata11")))))),
IF(#REF!+BJ200=2022,
IF(#REF!=1,"22-23/1",
IF(#REF!=2,"22-23/2",
IF(#REF!=3,"22-23/3",
IF(#REF!=4,"23-24/1",
IF(#REF!=5,"23-24/2",
IF(#REF!=6,"23-24/3","Hata12")))))),
IF(#REF!+BJ200=2023,
IF(#REF!=1,"23-24/1",
IF(#REF!=2,"23-24/2",
IF(#REF!=3,"23-24/3",
IF(#REF!=4,"24-25/1",
IF(#REF!=5,"24-25/2",
IF(#REF!=6,"24-25/3","Hata13")))))),
))))))))))))))
)</f>
        <v>#REF!</v>
      </c>
      <c r="G200" s="15">
        <v>0</v>
      </c>
      <c r="H200" s="14" t="s">
        <v>333</v>
      </c>
      <c r="I200" s="14">
        <v>206096</v>
      </c>
      <c r="J200" s="14" t="s">
        <v>157</v>
      </c>
      <c r="Q200" s="14" t="s">
        <v>140</v>
      </c>
      <c r="R200" s="14" t="s">
        <v>140</v>
      </c>
      <c r="S200" s="16">
        <v>7</v>
      </c>
      <c r="T200" s="14">
        <f>VLOOKUP($S200,[1]sistem!$I$3:$L$10,2,FALSE)</f>
        <v>0</v>
      </c>
      <c r="U200" s="14">
        <f>VLOOKUP($S200,[1]sistem!$I$3:$L$10,3,FALSE)</f>
        <v>1</v>
      </c>
      <c r="V200" s="14">
        <f>VLOOKUP($S200,[1]sistem!$I$3:$L$10,4,FALSE)</f>
        <v>1</v>
      </c>
      <c r="W200" s="14" t="e">
        <f>VLOOKUP($BB200,[1]sistem!$I$13:$L$14,2,FALSE)*#REF!</f>
        <v>#REF!</v>
      </c>
      <c r="X200" s="14" t="e">
        <f>VLOOKUP($BB200,[1]sistem!$I$13:$L$14,3,FALSE)*#REF!</f>
        <v>#REF!</v>
      </c>
      <c r="Y200" s="14" t="e">
        <f>VLOOKUP($BB200,[1]sistem!$I$13:$L$14,4,FALSE)*#REF!</f>
        <v>#REF!</v>
      </c>
      <c r="Z200" s="14" t="e">
        <f t="shared" si="42"/>
        <v>#REF!</v>
      </c>
      <c r="AA200" s="14" t="e">
        <f t="shared" si="42"/>
        <v>#REF!</v>
      </c>
      <c r="AB200" s="14" t="e">
        <f t="shared" si="42"/>
        <v>#REF!</v>
      </c>
      <c r="AC200" s="14" t="e">
        <f t="shared" si="43"/>
        <v>#REF!</v>
      </c>
      <c r="AD200" s="14">
        <f>VLOOKUP(BB200,[1]sistem!$I$18:$J$19,2,FALSE)</f>
        <v>14</v>
      </c>
      <c r="AE200" s="14">
        <v>0.25</v>
      </c>
      <c r="AF200" s="14">
        <f>VLOOKUP($S200,[1]sistem!$I$3:$M$10,5,FALSE)</f>
        <v>1</v>
      </c>
      <c r="AG200" s="14">
        <v>4</v>
      </c>
      <c r="AI200" s="14">
        <f>AG200*AM200</f>
        <v>56</v>
      </c>
      <c r="AJ200" s="14">
        <f>VLOOKUP($S200,[1]sistem!$I$3:$N$10,6,FALSE)</f>
        <v>2</v>
      </c>
      <c r="AK200" s="14">
        <v>2</v>
      </c>
      <c r="AL200" s="14">
        <f t="shared" si="44"/>
        <v>4</v>
      </c>
      <c r="AM200" s="14">
        <f>VLOOKUP($BB200,[1]sistem!$I$18:$K$19,3,FALSE)</f>
        <v>14</v>
      </c>
      <c r="AN200" s="14" t="e">
        <f>AM200*#REF!</f>
        <v>#REF!</v>
      </c>
      <c r="AO200" s="14" t="e">
        <f t="shared" si="45"/>
        <v>#REF!</v>
      </c>
      <c r="AP200" s="14">
        <f t="shared" si="41"/>
        <v>25</v>
      </c>
      <c r="AQ200" s="14" t="e">
        <f t="shared" si="46"/>
        <v>#REF!</v>
      </c>
      <c r="AR200" s="14" t="e">
        <f>ROUND(AQ200-#REF!,0)</f>
        <v>#REF!</v>
      </c>
      <c r="AS200" s="14">
        <f>IF(BB200="s",IF(S200=0,0,
IF(S200=1,#REF!*4*4,
IF(S200=2,0,
IF(S200=3,#REF!*4*2,
IF(S200=4,0,
IF(S200=5,0,
IF(S200=6,0,
IF(S200=7,0)))))))),
IF(BB200="t",
IF(S200=0,0,
IF(S200=1,#REF!*4*4*0.8,
IF(S200=2,0,
IF(S200=3,#REF!*4*2*0.8,
IF(S200=4,0,
IF(S200=5,0,
IF(S200=6,0,
IF(S200=7,0))))))))))</f>
        <v>0</v>
      </c>
      <c r="AT200" s="14" t="e">
        <f>IF(BB200="s",
IF(S200=0,0,
IF(S200=1,0,
IF(S200=2,#REF!*4*2,
IF(S200=3,#REF!*4,
IF(S200=4,#REF!*4,
IF(S200=5,0,
IF(S200=6,0,
IF(S200=7,#REF!*4)))))))),
IF(BB200="t",
IF(S200=0,0,
IF(S200=1,0,
IF(S200=2,#REF!*4*2*0.8,
IF(S200=3,#REF!*4*0.8,
IF(S200=4,#REF!*4*0.8,
IF(S200=5,0,
IF(S200=6,0,
IF(S200=7,#REF!*4))))))))))</f>
        <v>#REF!</v>
      </c>
      <c r="AU200" s="14" t="e">
        <f>IF(BB200="s",
IF(S200=0,0,
IF(S200=1,#REF!*2,
IF(S200=2,#REF!*2,
IF(S200=3,#REF!*2,
IF(S200=4,#REF!*2,
IF(S200=5,#REF!*2,
IF(S200=6,#REF!*2,
IF(S200=7,#REF!*2)))))))),
IF(BB200="t",
IF(S200=0,#REF!*2*0.8,
IF(S200=1,#REF!*2*0.8,
IF(S200=2,#REF!*2*0.8,
IF(S200=3,#REF!*2*0.8,
IF(S200=4,#REF!*2*0.8,
IF(S200=5,#REF!*2*0.8,
IF(S200=6,#REF!*1*0.8,
IF(S200=7,#REF!*2))))))))))</f>
        <v>#REF!</v>
      </c>
      <c r="AV200" s="14" t="e">
        <f t="shared" si="47"/>
        <v>#REF!</v>
      </c>
      <c r="AW200" s="14" t="e">
        <f>IF(BB200="s",
IF(S200=0,0,
IF(S200=1,(14-2)*(#REF!+#REF!)/4*4,
IF(S200=2,(14-2)*(#REF!+#REF!)/4*2,
IF(S200=3,(14-2)*(#REF!+#REF!)/4*3,
IF(S200=4,(14-2)*(#REF!+#REF!)/4,
IF(S200=5,(14-2)*#REF!/4,
IF(S200=6,0,
IF(S200=7,(14)*#REF!)))))))),
IF(BB200="t",
IF(S200=0,0,
IF(S200=1,(11-2)*(#REF!+#REF!)/4*4,
IF(S200=2,(11-2)*(#REF!+#REF!)/4*2,
IF(S200=3,(11-2)*(#REF!+#REF!)/4*3,
IF(S200=4,(11-2)*(#REF!+#REF!)/4,
IF(S200=5,(11-2)*#REF!/4,
IF(S200=6,0,
IF(S200=7,(11)*#REF!))))))))))</f>
        <v>#REF!</v>
      </c>
      <c r="AX200" s="14" t="e">
        <f t="shared" si="48"/>
        <v>#REF!</v>
      </c>
      <c r="AY200" s="14">
        <f t="shared" si="49"/>
        <v>8</v>
      </c>
      <c r="AZ200" s="14">
        <f t="shared" si="50"/>
        <v>4</v>
      </c>
      <c r="BA200" s="14" t="e">
        <f t="shared" si="51"/>
        <v>#REF!</v>
      </c>
      <c r="BB200" s="14" t="s">
        <v>87</v>
      </c>
      <c r="BC200" s="14" t="e">
        <f>IF(BI200="A",0,IF(BB200="s",14*#REF!,IF(BB200="T",11*#REF!,"HATA")))</f>
        <v>#REF!</v>
      </c>
      <c r="BD200" s="14" t="e">
        <f t="shared" si="52"/>
        <v>#REF!</v>
      </c>
      <c r="BE200" s="14" t="e">
        <f t="shared" si="53"/>
        <v>#REF!</v>
      </c>
      <c r="BF200" s="14" t="e">
        <f>IF(BE200-#REF!=0,"DOĞRU","YANLIŞ")</f>
        <v>#REF!</v>
      </c>
      <c r="BG200" s="14" t="e">
        <f>#REF!-BE200</f>
        <v>#REF!</v>
      </c>
      <c r="BH200" s="14">
        <v>0</v>
      </c>
      <c r="BJ200" s="14">
        <v>1</v>
      </c>
      <c r="BL200" s="14">
        <v>7</v>
      </c>
      <c r="BN200" s="5" t="e">
        <f>#REF!*14</f>
        <v>#REF!</v>
      </c>
      <c r="BO200" s="6"/>
      <c r="BP200" s="7"/>
      <c r="BQ200" s="8"/>
      <c r="BR200" s="8"/>
      <c r="BS200" s="8"/>
      <c r="BT200" s="8"/>
      <c r="BU200" s="8"/>
      <c r="BV200" s="9"/>
      <c r="BW200" s="10"/>
      <c r="BX200" s="11"/>
      <c r="CE200" s="8"/>
      <c r="CF200" s="17"/>
      <c r="CG200" s="17"/>
      <c r="CH200" s="17"/>
      <c r="CI200" s="17"/>
    </row>
    <row r="201" spans="1:87" hidden="1" x14ac:dyDescent="0.25">
      <c r="A201" s="14" t="s">
        <v>351</v>
      </c>
      <c r="B201" s="14" t="s">
        <v>152</v>
      </c>
      <c r="C201" s="14" t="s">
        <v>152</v>
      </c>
      <c r="D201" s="15" t="s">
        <v>90</v>
      </c>
      <c r="E201" s="15" t="s">
        <v>90</v>
      </c>
      <c r="F201" s="16" t="e">
        <f>IF(BB201="S",
IF(#REF!+BJ201=2012,
IF(#REF!=1,"12-13/1",
IF(#REF!=2,"12-13/2",
IF(#REF!=3,"13-14/1",
IF(#REF!=4,"13-14/2","Hata1")))),
IF(#REF!+BJ201=2013,
IF(#REF!=1,"13-14/1",
IF(#REF!=2,"13-14/2",
IF(#REF!=3,"14-15/1",
IF(#REF!=4,"14-15/2","Hata2")))),
IF(#REF!+BJ201=2014,
IF(#REF!=1,"14-15/1",
IF(#REF!=2,"14-15/2",
IF(#REF!=3,"15-16/1",
IF(#REF!=4,"15-16/2","Hata3")))),
IF(#REF!+BJ201=2015,
IF(#REF!=1,"15-16/1",
IF(#REF!=2,"15-16/2",
IF(#REF!=3,"16-17/1",
IF(#REF!=4,"16-17/2","Hata4")))),
IF(#REF!+BJ201=2016,
IF(#REF!=1,"16-17/1",
IF(#REF!=2,"16-17/2",
IF(#REF!=3,"17-18/1",
IF(#REF!=4,"17-18/2","Hata5")))),
IF(#REF!+BJ201=2017,
IF(#REF!=1,"17-18/1",
IF(#REF!=2,"17-18/2",
IF(#REF!=3,"18-19/1",
IF(#REF!=4,"18-19/2","Hata6")))),
IF(#REF!+BJ201=2018,
IF(#REF!=1,"18-19/1",
IF(#REF!=2,"18-19/2",
IF(#REF!=3,"19-20/1",
IF(#REF!=4,"19-20/2","Hata7")))),
IF(#REF!+BJ201=2019,
IF(#REF!=1,"19-20/1",
IF(#REF!=2,"19-20/2",
IF(#REF!=3,"20-21/1",
IF(#REF!=4,"20-21/2","Hata8")))),
IF(#REF!+BJ201=2020,
IF(#REF!=1,"20-21/1",
IF(#REF!=2,"20-21/2",
IF(#REF!=3,"21-22/1",
IF(#REF!=4,"21-22/2","Hata9")))),
IF(#REF!+BJ201=2021,
IF(#REF!=1,"21-22/1",
IF(#REF!=2,"21-22/2",
IF(#REF!=3,"22-23/1",
IF(#REF!=4,"22-23/2","Hata10")))),
IF(#REF!+BJ201=2022,
IF(#REF!=1,"22-23/1",
IF(#REF!=2,"22-23/2",
IF(#REF!=3,"23-24/1",
IF(#REF!=4,"23-24/2","Hata11")))),
IF(#REF!+BJ201=2023,
IF(#REF!=1,"23-24/1",
IF(#REF!=2,"23-24/2",
IF(#REF!=3,"24-25/1",
IF(#REF!=4,"24-25/2","Hata12")))),
)))))))))))),
IF(BB201="T",
IF(#REF!+BJ201=2012,
IF(#REF!=1,"12-13/1",
IF(#REF!=2,"12-13/2",
IF(#REF!=3,"12-13/3",
IF(#REF!=4,"13-14/1",
IF(#REF!=5,"13-14/2",
IF(#REF!=6,"13-14/3","Hata1")))))),
IF(#REF!+BJ201=2013,
IF(#REF!=1,"13-14/1",
IF(#REF!=2,"13-14/2",
IF(#REF!=3,"13-14/3",
IF(#REF!=4,"14-15/1",
IF(#REF!=5,"14-15/2",
IF(#REF!=6,"14-15/3","Hata2")))))),
IF(#REF!+BJ201=2014,
IF(#REF!=1,"14-15/1",
IF(#REF!=2,"14-15/2",
IF(#REF!=3,"14-15/3",
IF(#REF!=4,"15-16/1",
IF(#REF!=5,"15-16/2",
IF(#REF!=6,"15-16/3","Hata3")))))),
IF(AND(#REF!+#REF!&gt;2014,#REF!+#REF!&lt;2015,BJ201=1),
IF(#REF!=0.1,"14-15/0.1",
IF(#REF!=0.2,"14-15/0.2",
IF(#REF!=0.3,"14-15/0.3","Hata4"))),
IF(#REF!+BJ201=2015,
IF(#REF!=1,"15-16/1",
IF(#REF!=2,"15-16/2",
IF(#REF!=3,"15-16/3",
IF(#REF!=4,"16-17/1",
IF(#REF!=5,"16-17/2",
IF(#REF!=6,"16-17/3","Hata5")))))),
IF(#REF!+BJ201=2016,
IF(#REF!=1,"16-17/1",
IF(#REF!=2,"16-17/2",
IF(#REF!=3,"16-17/3",
IF(#REF!=4,"17-18/1",
IF(#REF!=5,"17-18/2",
IF(#REF!=6,"17-18/3","Hata6")))))),
IF(#REF!+BJ201=2017,
IF(#REF!=1,"17-18/1",
IF(#REF!=2,"17-18/2",
IF(#REF!=3,"17-18/3",
IF(#REF!=4,"18-19/1",
IF(#REF!=5,"18-19/2",
IF(#REF!=6,"18-19/3","Hata7")))))),
IF(#REF!+BJ201=2018,
IF(#REF!=1,"18-19/1",
IF(#REF!=2,"18-19/2",
IF(#REF!=3,"18-19/3",
IF(#REF!=4,"19-20/1",
IF(#REF!=5," 19-20/2",
IF(#REF!=6,"19-20/3","Hata8")))))),
IF(#REF!+BJ201=2019,
IF(#REF!=1,"19-20/1",
IF(#REF!=2,"19-20/2",
IF(#REF!=3,"19-20/3",
IF(#REF!=4,"20-21/1",
IF(#REF!=5,"20-21/2",
IF(#REF!=6,"20-21/3","Hata9")))))),
IF(#REF!+BJ201=2020,
IF(#REF!=1,"20-21/1",
IF(#REF!=2,"20-21/2",
IF(#REF!=3,"20-21/3",
IF(#REF!=4,"21-22/1",
IF(#REF!=5,"21-22/2",
IF(#REF!=6,"21-22/3","Hata10")))))),
IF(#REF!+BJ201=2021,
IF(#REF!=1,"21-22/1",
IF(#REF!=2,"21-22/2",
IF(#REF!=3,"21-22/3",
IF(#REF!=4,"22-23/1",
IF(#REF!=5,"22-23/2",
IF(#REF!=6,"22-23/3","Hata11")))))),
IF(#REF!+BJ201=2022,
IF(#REF!=1,"22-23/1",
IF(#REF!=2,"22-23/2",
IF(#REF!=3,"22-23/3",
IF(#REF!=4,"23-24/1",
IF(#REF!=5,"23-24/2",
IF(#REF!=6,"23-24/3","Hata12")))))),
IF(#REF!+BJ201=2023,
IF(#REF!=1,"23-24/1",
IF(#REF!=2,"23-24/2",
IF(#REF!=3,"23-24/3",
IF(#REF!=4,"24-25/1",
IF(#REF!=5,"24-25/2",
IF(#REF!=6,"24-25/3","Hata13")))))),
))))))))))))))
)</f>
        <v>#REF!</v>
      </c>
      <c r="G201" s="15"/>
      <c r="H201" s="14" t="s">
        <v>333</v>
      </c>
      <c r="I201" s="14">
        <v>206096</v>
      </c>
      <c r="J201" s="14" t="s">
        <v>157</v>
      </c>
      <c r="Q201" s="14" t="s">
        <v>153</v>
      </c>
      <c r="R201" s="14" t="s">
        <v>153</v>
      </c>
      <c r="S201" s="16">
        <v>6</v>
      </c>
      <c r="T201" s="14">
        <f>VLOOKUP($S201,[1]sistem!$I$3:$L$10,2,FALSE)</f>
        <v>0</v>
      </c>
      <c r="U201" s="14">
        <f>VLOOKUP($S201,[1]sistem!$I$3:$L$10,3,FALSE)</f>
        <v>0</v>
      </c>
      <c r="V201" s="14">
        <f>VLOOKUP($S201,[1]sistem!$I$3:$L$10,4,FALSE)</f>
        <v>1</v>
      </c>
      <c r="W201" s="14" t="e">
        <f>VLOOKUP($BB201,[1]sistem!$I$13:$L$14,2,FALSE)*#REF!</f>
        <v>#REF!</v>
      </c>
      <c r="X201" s="14" t="e">
        <f>VLOOKUP($BB201,[1]sistem!$I$13:$L$14,3,FALSE)*#REF!</f>
        <v>#REF!</v>
      </c>
      <c r="Y201" s="14" t="e">
        <f>VLOOKUP($BB201,[1]sistem!$I$13:$L$14,4,FALSE)*#REF!</f>
        <v>#REF!</v>
      </c>
      <c r="Z201" s="14" t="e">
        <f t="shared" si="42"/>
        <v>#REF!</v>
      </c>
      <c r="AA201" s="14" t="e">
        <f t="shared" si="42"/>
        <v>#REF!</v>
      </c>
      <c r="AB201" s="14" t="e">
        <f t="shared" si="42"/>
        <v>#REF!</v>
      </c>
      <c r="AC201" s="14" t="e">
        <f t="shared" si="43"/>
        <v>#REF!</v>
      </c>
      <c r="AD201" s="14">
        <f>VLOOKUP(BB201,[1]sistem!$I$18:$J$19,2,FALSE)</f>
        <v>14</v>
      </c>
      <c r="AE201" s="14">
        <v>0.25</v>
      </c>
      <c r="AF201" s="14">
        <f>VLOOKUP($S201,[1]sistem!$I$3:$M$10,5,FALSE)</f>
        <v>0</v>
      </c>
      <c r="AI201" s="14" t="e">
        <f>(#REF!+#REF!)*AD201</f>
        <v>#REF!</v>
      </c>
      <c r="AJ201" s="14">
        <f>VLOOKUP($S201,[1]sistem!$I$3:$N$10,6,FALSE)</f>
        <v>1</v>
      </c>
      <c r="AK201" s="14">
        <v>2</v>
      </c>
      <c r="AL201" s="14">
        <f t="shared" si="44"/>
        <v>2</v>
      </c>
      <c r="AM201" s="14">
        <f>VLOOKUP($BB201,[1]sistem!$I$18:$K$19,3,FALSE)</f>
        <v>14</v>
      </c>
      <c r="AN201" s="14" t="e">
        <f>AM201*#REF!</f>
        <v>#REF!</v>
      </c>
      <c r="AO201" s="14" t="e">
        <f t="shared" si="45"/>
        <v>#REF!</v>
      </c>
      <c r="AP201" s="14">
        <f t="shared" si="41"/>
        <v>25</v>
      </c>
      <c r="AQ201" s="14" t="e">
        <f t="shared" si="46"/>
        <v>#REF!</v>
      </c>
      <c r="AR201" s="14" t="e">
        <f>ROUND(AQ201-#REF!,0)</f>
        <v>#REF!</v>
      </c>
      <c r="AS201" s="14">
        <f>IF(BB201="s",IF(S201=0,0,
IF(S201=1,#REF!*4*4,
IF(S201=2,0,
IF(S201=3,#REF!*4*2,
IF(S201=4,0,
IF(S201=5,0,
IF(S201=6,0,
IF(S201=7,0)))))))),
IF(BB201="t",
IF(S201=0,0,
IF(S201=1,#REF!*4*4*0.8,
IF(S201=2,0,
IF(S201=3,#REF!*4*2*0.8,
IF(S201=4,0,
IF(S201=5,0,
IF(S201=6,0,
IF(S201=7,0))))))))))</f>
        <v>0</v>
      </c>
      <c r="AT201" s="14">
        <f>IF(BB201="s",
IF(S201=0,0,
IF(S201=1,0,
IF(S201=2,#REF!*4*2,
IF(S201=3,#REF!*4,
IF(S201=4,#REF!*4,
IF(S201=5,0,
IF(S201=6,0,
IF(S201=7,#REF!*4)))))))),
IF(BB201="t",
IF(S201=0,0,
IF(S201=1,0,
IF(S201=2,#REF!*4*2*0.8,
IF(S201=3,#REF!*4*0.8,
IF(S201=4,#REF!*4*0.8,
IF(S201=5,0,
IF(S201=6,0,
IF(S201=7,#REF!*4))))))))))</f>
        <v>0</v>
      </c>
      <c r="AU201" s="14" t="e">
        <f>IF(BB201="s",
IF(S201=0,0,
IF(S201=1,#REF!*2,
IF(S201=2,#REF!*2,
IF(S201=3,#REF!*2,
IF(S201=4,#REF!*2,
IF(S201=5,#REF!*2,
IF(S201=6,#REF!*2,
IF(S201=7,#REF!*2)))))))),
IF(BB201="t",
IF(S201=0,#REF!*2*0.8,
IF(S201=1,#REF!*2*0.8,
IF(S201=2,#REF!*2*0.8,
IF(S201=3,#REF!*2*0.8,
IF(S201=4,#REF!*2*0.8,
IF(S201=5,#REF!*2*0.8,
IF(S201=6,#REF!*1*0.8,
IF(S201=7,#REF!*2))))))))))</f>
        <v>#REF!</v>
      </c>
      <c r="AV201" s="14" t="e">
        <f t="shared" si="47"/>
        <v>#REF!</v>
      </c>
      <c r="AW201" s="14">
        <f>IF(BB201="s",
IF(S201=0,0,
IF(S201=1,(14-2)*(#REF!+#REF!)/4*4,
IF(S201=2,(14-2)*(#REF!+#REF!)/4*2,
IF(S201=3,(14-2)*(#REF!+#REF!)/4*3,
IF(S201=4,(14-2)*(#REF!+#REF!)/4,
IF(S201=5,(14-2)*#REF!/4,
IF(S201=6,0,
IF(S201=7,(14)*#REF!)))))))),
IF(BB201="t",
IF(S201=0,0,
IF(S201=1,(11-2)*(#REF!+#REF!)/4*4,
IF(S201=2,(11-2)*(#REF!+#REF!)/4*2,
IF(S201=3,(11-2)*(#REF!+#REF!)/4*3,
IF(S201=4,(11-2)*(#REF!+#REF!)/4,
IF(S201=5,(11-2)*#REF!/4,
IF(S201=6,0,
IF(S201=7,(11)*#REF!))))))))))</f>
        <v>0</v>
      </c>
      <c r="AX201" s="14" t="e">
        <f t="shared" si="48"/>
        <v>#REF!</v>
      </c>
      <c r="AY201" s="14">
        <f t="shared" si="49"/>
        <v>2</v>
      </c>
      <c r="AZ201" s="14">
        <f t="shared" si="50"/>
        <v>0</v>
      </c>
      <c r="BA201" s="14" t="e">
        <f t="shared" si="51"/>
        <v>#REF!</v>
      </c>
      <c r="BB201" s="14" t="s">
        <v>87</v>
      </c>
      <c r="BC201" s="14" t="e">
        <f>IF(BI201="A",0,IF(BB201="s",14*#REF!,IF(BB201="T",11*#REF!,"HATA")))</f>
        <v>#REF!</v>
      </c>
      <c r="BD201" s="14" t="e">
        <f t="shared" si="52"/>
        <v>#REF!</v>
      </c>
      <c r="BE201" s="14" t="e">
        <f t="shared" si="53"/>
        <v>#REF!</v>
      </c>
      <c r="BF201" s="14" t="e">
        <f>IF(BE201-#REF!=0,"DOĞRU","YANLIŞ")</f>
        <v>#REF!</v>
      </c>
      <c r="BG201" s="14" t="e">
        <f>#REF!-BE201</f>
        <v>#REF!</v>
      </c>
      <c r="BH201" s="14">
        <v>0</v>
      </c>
      <c r="BJ201" s="14">
        <v>1</v>
      </c>
      <c r="BL201" s="14">
        <v>6</v>
      </c>
      <c r="BN201" s="5" t="e">
        <f>#REF!*14</f>
        <v>#REF!</v>
      </c>
      <c r="BO201" s="6"/>
      <c r="BP201" s="7"/>
      <c r="BQ201" s="8"/>
      <c r="BR201" s="8"/>
      <c r="BS201" s="8"/>
      <c r="BT201" s="8"/>
      <c r="BU201" s="8"/>
      <c r="BV201" s="9"/>
      <c r="BW201" s="10"/>
      <c r="BX201" s="11"/>
      <c r="CE201" s="8"/>
      <c r="CF201" s="17"/>
      <c r="CG201" s="17"/>
      <c r="CH201" s="17"/>
      <c r="CI201" s="17"/>
    </row>
    <row r="202" spans="1:87" hidden="1" x14ac:dyDescent="0.25">
      <c r="A202" s="14" t="s">
        <v>117</v>
      </c>
      <c r="B202" s="14" t="s">
        <v>118</v>
      </c>
      <c r="C202" s="14" t="s">
        <v>118</v>
      </c>
      <c r="D202" s="15" t="s">
        <v>90</v>
      </c>
      <c r="E202" s="15" t="s">
        <v>90</v>
      </c>
      <c r="F202" s="16" t="e">
        <f>IF(BB202="S",
IF(#REF!+BJ202=2012,
IF(#REF!=1,"12-13/1",
IF(#REF!=2,"12-13/2",
IF(#REF!=3,"13-14/1",
IF(#REF!=4,"13-14/2","Hata1")))),
IF(#REF!+BJ202=2013,
IF(#REF!=1,"13-14/1",
IF(#REF!=2,"13-14/2",
IF(#REF!=3,"14-15/1",
IF(#REF!=4,"14-15/2","Hata2")))),
IF(#REF!+BJ202=2014,
IF(#REF!=1,"14-15/1",
IF(#REF!=2,"14-15/2",
IF(#REF!=3,"15-16/1",
IF(#REF!=4,"15-16/2","Hata3")))),
IF(#REF!+BJ202=2015,
IF(#REF!=1,"15-16/1",
IF(#REF!=2,"15-16/2",
IF(#REF!=3,"16-17/1",
IF(#REF!=4,"16-17/2","Hata4")))),
IF(#REF!+BJ202=2016,
IF(#REF!=1,"16-17/1",
IF(#REF!=2,"16-17/2",
IF(#REF!=3,"17-18/1",
IF(#REF!=4,"17-18/2","Hata5")))),
IF(#REF!+BJ202=2017,
IF(#REF!=1,"17-18/1",
IF(#REF!=2,"17-18/2",
IF(#REF!=3,"18-19/1",
IF(#REF!=4,"18-19/2","Hata6")))),
IF(#REF!+BJ202=2018,
IF(#REF!=1,"18-19/1",
IF(#REF!=2,"18-19/2",
IF(#REF!=3,"19-20/1",
IF(#REF!=4,"19-20/2","Hata7")))),
IF(#REF!+BJ202=2019,
IF(#REF!=1,"19-20/1",
IF(#REF!=2,"19-20/2",
IF(#REF!=3,"20-21/1",
IF(#REF!=4,"20-21/2","Hata8")))),
IF(#REF!+BJ202=2020,
IF(#REF!=1,"20-21/1",
IF(#REF!=2,"20-21/2",
IF(#REF!=3,"21-22/1",
IF(#REF!=4,"21-22/2","Hata9")))),
IF(#REF!+BJ202=2021,
IF(#REF!=1,"21-22/1",
IF(#REF!=2,"21-22/2",
IF(#REF!=3,"22-23/1",
IF(#REF!=4,"22-23/2","Hata10")))),
IF(#REF!+BJ202=2022,
IF(#REF!=1,"22-23/1",
IF(#REF!=2,"22-23/2",
IF(#REF!=3,"23-24/1",
IF(#REF!=4,"23-24/2","Hata11")))),
IF(#REF!+BJ202=2023,
IF(#REF!=1,"23-24/1",
IF(#REF!=2,"23-24/2",
IF(#REF!=3,"24-25/1",
IF(#REF!=4,"24-25/2","Hata12")))),
)))))))))))),
IF(BB202="T",
IF(#REF!+BJ202=2012,
IF(#REF!=1,"12-13/1",
IF(#REF!=2,"12-13/2",
IF(#REF!=3,"12-13/3",
IF(#REF!=4,"13-14/1",
IF(#REF!=5,"13-14/2",
IF(#REF!=6,"13-14/3","Hata1")))))),
IF(#REF!+BJ202=2013,
IF(#REF!=1,"13-14/1",
IF(#REF!=2,"13-14/2",
IF(#REF!=3,"13-14/3",
IF(#REF!=4,"14-15/1",
IF(#REF!=5,"14-15/2",
IF(#REF!=6,"14-15/3","Hata2")))))),
IF(#REF!+BJ202=2014,
IF(#REF!=1,"14-15/1",
IF(#REF!=2,"14-15/2",
IF(#REF!=3,"14-15/3",
IF(#REF!=4,"15-16/1",
IF(#REF!=5,"15-16/2",
IF(#REF!=6,"15-16/3","Hata3")))))),
IF(AND(#REF!+#REF!&gt;2014,#REF!+#REF!&lt;2015,BJ202=1),
IF(#REF!=0.1,"14-15/0.1",
IF(#REF!=0.2,"14-15/0.2",
IF(#REF!=0.3,"14-15/0.3","Hata4"))),
IF(#REF!+BJ202=2015,
IF(#REF!=1,"15-16/1",
IF(#REF!=2,"15-16/2",
IF(#REF!=3,"15-16/3",
IF(#REF!=4,"16-17/1",
IF(#REF!=5,"16-17/2",
IF(#REF!=6,"16-17/3","Hata5")))))),
IF(#REF!+BJ202=2016,
IF(#REF!=1,"16-17/1",
IF(#REF!=2,"16-17/2",
IF(#REF!=3,"16-17/3",
IF(#REF!=4,"17-18/1",
IF(#REF!=5,"17-18/2",
IF(#REF!=6,"17-18/3","Hata6")))))),
IF(#REF!+BJ202=2017,
IF(#REF!=1,"17-18/1",
IF(#REF!=2,"17-18/2",
IF(#REF!=3,"17-18/3",
IF(#REF!=4,"18-19/1",
IF(#REF!=5,"18-19/2",
IF(#REF!=6,"18-19/3","Hata7")))))),
IF(#REF!+BJ202=2018,
IF(#REF!=1,"18-19/1",
IF(#REF!=2,"18-19/2",
IF(#REF!=3,"18-19/3",
IF(#REF!=4,"19-20/1",
IF(#REF!=5," 19-20/2",
IF(#REF!=6,"19-20/3","Hata8")))))),
IF(#REF!+BJ202=2019,
IF(#REF!=1,"19-20/1",
IF(#REF!=2,"19-20/2",
IF(#REF!=3,"19-20/3",
IF(#REF!=4,"20-21/1",
IF(#REF!=5,"20-21/2",
IF(#REF!=6,"20-21/3","Hata9")))))),
IF(#REF!+BJ202=2020,
IF(#REF!=1,"20-21/1",
IF(#REF!=2,"20-21/2",
IF(#REF!=3,"20-21/3",
IF(#REF!=4,"21-22/1",
IF(#REF!=5,"21-22/2",
IF(#REF!=6,"21-22/3","Hata10")))))),
IF(#REF!+BJ202=2021,
IF(#REF!=1,"21-22/1",
IF(#REF!=2,"21-22/2",
IF(#REF!=3,"21-22/3",
IF(#REF!=4,"22-23/1",
IF(#REF!=5,"22-23/2",
IF(#REF!=6,"22-23/3","Hata11")))))),
IF(#REF!+BJ202=2022,
IF(#REF!=1,"22-23/1",
IF(#REF!=2,"22-23/2",
IF(#REF!=3,"22-23/3",
IF(#REF!=4,"23-24/1",
IF(#REF!=5,"23-24/2",
IF(#REF!=6,"23-24/3","Hata12")))))),
IF(#REF!+BJ202=2023,
IF(#REF!=1,"23-24/1",
IF(#REF!=2,"23-24/2",
IF(#REF!=3,"23-24/3",
IF(#REF!=4,"24-25/1",
IF(#REF!=5,"24-25/2",
IF(#REF!=6,"24-25/3","Hata13")))))),
))))))))))))))
)</f>
        <v>#REF!</v>
      </c>
      <c r="G202" s="15"/>
      <c r="H202" s="14" t="s">
        <v>352</v>
      </c>
      <c r="I202" s="14">
        <v>238531</v>
      </c>
      <c r="J202" s="14" t="s">
        <v>157</v>
      </c>
      <c r="Q202" s="14" t="s">
        <v>119</v>
      </c>
      <c r="R202" s="14" t="s">
        <v>120</v>
      </c>
      <c r="S202" s="16">
        <v>7</v>
      </c>
      <c r="T202" s="14">
        <f>VLOOKUP($S202,[1]sistem!$I$3:$L$10,2,FALSE)</f>
        <v>0</v>
      </c>
      <c r="U202" s="14">
        <f>VLOOKUP($S202,[1]sistem!$I$3:$L$10,3,FALSE)</f>
        <v>1</v>
      </c>
      <c r="V202" s="14">
        <f>VLOOKUP($S202,[1]sistem!$I$3:$L$10,4,FALSE)</f>
        <v>1</v>
      </c>
      <c r="W202" s="14" t="e">
        <f>VLOOKUP($BB202,[1]sistem!$I$13:$L$14,2,FALSE)*#REF!</f>
        <v>#REF!</v>
      </c>
      <c r="X202" s="14" t="e">
        <f>VLOOKUP($BB202,[1]sistem!$I$13:$L$14,3,FALSE)*#REF!</f>
        <v>#REF!</v>
      </c>
      <c r="Y202" s="14" t="e">
        <f>VLOOKUP($BB202,[1]sistem!$I$13:$L$14,4,FALSE)*#REF!</f>
        <v>#REF!</v>
      </c>
      <c r="Z202" s="14" t="e">
        <f t="shared" si="42"/>
        <v>#REF!</v>
      </c>
      <c r="AA202" s="14" t="e">
        <f t="shared" si="42"/>
        <v>#REF!</v>
      </c>
      <c r="AB202" s="14" t="e">
        <f t="shared" si="42"/>
        <v>#REF!</v>
      </c>
      <c r="AC202" s="14" t="e">
        <f t="shared" si="43"/>
        <v>#REF!</v>
      </c>
      <c r="AD202" s="14">
        <f>VLOOKUP(BB202,[1]sistem!$I$18:$J$19,2,FALSE)</f>
        <v>14</v>
      </c>
      <c r="AE202" s="14">
        <v>0.25</v>
      </c>
      <c r="AF202" s="14">
        <f>VLOOKUP($S202,[1]sistem!$I$3:$M$10,5,FALSE)</f>
        <v>1</v>
      </c>
      <c r="AI202" s="14" t="e">
        <f>(#REF!+#REF!)*AD202</f>
        <v>#REF!</v>
      </c>
      <c r="AJ202" s="14">
        <f>VLOOKUP($S202,[1]sistem!$I$3:$N$10,6,FALSE)</f>
        <v>2</v>
      </c>
      <c r="AK202" s="14">
        <v>2</v>
      </c>
      <c r="AL202" s="14">
        <f t="shared" si="44"/>
        <v>4</v>
      </c>
      <c r="AM202" s="14">
        <f>VLOOKUP($BB202,[1]sistem!$I$18:$K$19,3,FALSE)</f>
        <v>14</v>
      </c>
      <c r="AN202" s="14" t="e">
        <f>AM202*#REF!</f>
        <v>#REF!</v>
      </c>
      <c r="AO202" s="14" t="e">
        <f t="shared" si="45"/>
        <v>#REF!</v>
      </c>
      <c r="AP202" s="14">
        <f t="shared" si="41"/>
        <v>25</v>
      </c>
      <c r="AQ202" s="14" t="e">
        <f t="shared" si="46"/>
        <v>#REF!</v>
      </c>
      <c r="AR202" s="14" t="e">
        <f>ROUND(AQ202-#REF!,0)</f>
        <v>#REF!</v>
      </c>
      <c r="AS202" s="14">
        <f>IF(BB202="s",IF(S202=0,0,
IF(S202=1,#REF!*4*4,
IF(S202=2,0,
IF(S202=3,#REF!*4*2,
IF(S202=4,0,
IF(S202=5,0,
IF(S202=6,0,
IF(S202=7,0)))))))),
IF(BB202="t",
IF(S202=0,0,
IF(S202=1,#REF!*4*4*0.8,
IF(S202=2,0,
IF(S202=3,#REF!*4*2*0.8,
IF(S202=4,0,
IF(S202=5,0,
IF(S202=6,0,
IF(S202=7,0))))))))))</f>
        <v>0</v>
      </c>
      <c r="AT202" s="14" t="e">
        <f>IF(BB202="s",
IF(S202=0,0,
IF(S202=1,0,
IF(S202=2,#REF!*4*2,
IF(S202=3,#REF!*4,
IF(S202=4,#REF!*4,
IF(S202=5,0,
IF(S202=6,0,
IF(S202=7,#REF!*4)))))))),
IF(BB202="t",
IF(S202=0,0,
IF(S202=1,0,
IF(S202=2,#REF!*4*2*0.8,
IF(S202=3,#REF!*4*0.8,
IF(S202=4,#REF!*4*0.8,
IF(S202=5,0,
IF(S202=6,0,
IF(S202=7,#REF!*4))))))))))</f>
        <v>#REF!</v>
      </c>
      <c r="AU202" s="14" t="e">
        <f>IF(BB202="s",
IF(S202=0,0,
IF(S202=1,#REF!*2,
IF(S202=2,#REF!*2,
IF(S202=3,#REF!*2,
IF(S202=4,#REF!*2,
IF(S202=5,#REF!*2,
IF(S202=6,#REF!*2,
IF(S202=7,#REF!*2)))))))),
IF(BB202="t",
IF(S202=0,#REF!*2*0.8,
IF(S202=1,#REF!*2*0.8,
IF(S202=2,#REF!*2*0.8,
IF(S202=3,#REF!*2*0.8,
IF(S202=4,#REF!*2*0.8,
IF(S202=5,#REF!*2*0.8,
IF(S202=6,#REF!*1*0.8,
IF(S202=7,#REF!*2))))))))))</f>
        <v>#REF!</v>
      </c>
      <c r="AV202" s="14" t="e">
        <f t="shared" si="47"/>
        <v>#REF!</v>
      </c>
      <c r="AW202" s="14" t="e">
        <f>IF(BB202="s",
IF(S202=0,0,
IF(S202=1,(14-2)*(#REF!+#REF!)/4*4,
IF(S202=2,(14-2)*(#REF!+#REF!)/4*2,
IF(S202=3,(14-2)*(#REF!+#REF!)/4*3,
IF(S202=4,(14-2)*(#REF!+#REF!)/4,
IF(S202=5,(14-2)*#REF!/4,
IF(S202=6,0,
IF(S202=7,(14)*#REF!)))))))),
IF(BB202="t",
IF(S202=0,0,
IF(S202=1,(11-2)*(#REF!+#REF!)/4*4,
IF(S202=2,(11-2)*(#REF!+#REF!)/4*2,
IF(S202=3,(11-2)*(#REF!+#REF!)/4*3,
IF(S202=4,(11-2)*(#REF!+#REF!)/4,
IF(S202=5,(11-2)*#REF!/4,
IF(S202=6,0,
IF(S202=7,(11)*#REF!))))))))))</f>
        <v>#REF!</v>
      </c>
      <c r="AX202" s="14" t="e">
        <f t="shared" si="48"/>
        <v>#REF!</v>
      </c>
      <c r="AY202" s="14">
        <f t="shared" si="49"/>
        <v>8</v>
      </c>
      <c r="AZ202" s="14">
        <f t="shared" si="50"/>
        <v>4</v>
      </c>
      <c r="BA202" s="14" t="e">
        <f t="shared" si="51"/>
        <v>#REF!</v>
      </c>
      <c r="BB202" s="14" t="s">
        <v>87</v>
      </c>
      <c r="BC202" s="14">
        <f>IF(BI202="A",0,IF(BB202="s",14*#REF!,IF(BB202="T",11*#REF!,"HATA")))</f>
        <v>0</v>
      </c>
      <c r="BD202" s="14" t="e">
        <f t="shared" si="52"/>
        <v>#REF!</v>
      </c>
      <c r="BE202" s="14" t="e">
        <f t="shared" si="53"/>
        <v>#REF!</v>
      </c>
      <c r="BF202" s="14" t="e">
        <f>IF(BE202-#REF!=0,"DOĞRU","YANLIŞ")</f>
        <v>#REF!</v>
      </c>
      <c r="BG202" s="14" t="e">
        <f>#REF!-BE202</f>
        <v>#REF!</v>
      </c>
      <c r="BH202" s="14">
        <v>0</v>
      </c>
      <c r="BI202" s="14" t="s">
        <v>93</v>
      </c>
      <c r="BJ202" s="14">
        <v>0</v>
      </c>
      <c r="BL202" s="14">
        <v>7</v>
      </c>
      <c r="BN202" s="5" t="e">
        <f>#REF!*14</f>
        <v>#REF!</v>
      </c>
      <c r="BO202" s="6"/>
      <c r="BP202" s="7"/>
      <c r="BQ202" s="8"/>
      <c r="BR202" s="8"/>
      <c r="BS202" s="8"/>
      <c r="BT202" s="8"/>
      <c r="BU202" s="8"/>
      <c r="BV202" s="9"/>
      <c r="BW202" s="10"/>
      <c r="BX202" s="11"/>
      <c r="CE202" s="8"/>
      <c r="CF202" s="17"/>
      <c r="CG202" s="17"/>
      <c r="CH202" s="17"/>
      <c r="CI202" s="17"/>
    </row>
    <row r="203" spans="1:87" hidden="1" x14ac:dyDescent="0.25">
      <c r="A203" s="14" t="s">
        <v>336</v>
      </c>
      <c r="B203" s="14" t="s">
        <v>337</v>
      </c>
      <c r="C203" s="14" t="s">
        <v>337</v>
      </c>
      <c r="D203" s="15" t="s">
        <v>90</v>
      </c>
      <c r="E203" s="15" t="s">
        <v>90</v>
      </c>
      <c r="F203" s="16" t="e">
        <f>IF(BB203="S",
IF(#REF!+BJ203=2012,
IF(#REF!=1,"12-13/1",
IF(#REF!=2,"12-13/2",
IF(#REF!=3,"13-14/1",
IF(#REF!=4,"13-14/2","Hata1")))),
IF(#REF!+BJ203=2013,
IF(#REF!=1,"13-14/1",
IF(#REF!=2,"13-14/2",
IF(#REF!=3,"14-15/1",
IF(#REF!=4,"14-15/2","Hata2")))),
IF(#REF!+BJ203=2014,
IF(#REF!=1,"14-15/1",
IF(#REF!=2,"14-15/2",
IF(#REF!=3,"15-16/1",
IF(#REF!=4,"15-16/2","Hata3")))),
IF(#REF!+BJ203=2015,
IF(#REF!=1,"15-16/1",
IF(#REF!=2,"15-16/2",
IF(#REF!=3,"16-17/1",
IF(#REF!=4,"16-17/2","Hata4")))),
IF(#REF!+BJ203=2016,
IF(#REF!=1,"16-17/1",
IF(#REF!=2,"16-17/2",
IF(#REF!=3,"17-18/1",
IF(#REF!=4,"17-18/2","Hata5")))),
IF(#REF!+BJ203=2017,
IF(#REF!=1,"17-18/1",
IF(#REF!=2,"17-18/2",
IF(#REF!=3,"18-19/1",
IF(#REF!=4,"18-19/2","Hata6")))),
IF(#REF!+BJ203=2018,
IF(#REF!=1,"18-19/1",
IF(#REF!=2,"18-19/2",
IF(#REF!=3,"19-20/1",
IF(#REF!=4,"19-20/2","Hata7")))),
IF(#REF!+BJ203=2019,
IF(#REF!=1,"19-20/1",
IF(#REF!=2,"19-20/2",
IF(#REF!=3,"20-21/1",
IF(#REF!=4,"20-21/2","Hata8")))),
IF(#REF!+BJ203=2020,
IF(#REF!=1,"20-21/1",
IF(#REF!=2,"20-21/2",
IF(#REF!=3,"21-22/1",
IF(#REF!=4,"21-22/2","Hata9")))),
IF(#REF!+BJ203=2021,
IF(#REF!=1,"21-22/1",
IF(#REF!=2,"21-22/2",
IF(#REF!=3,"22-23/1",
IF(#REF!=4,"22-23/2","Hata10")))),
IF(#REF!+BJ203=2022,
IF(#REF!=1,"22-23/1",
IF(#REF!=2,"22-23/2",
IF(#REF!=3,"23-24/1",
IF(#REF!=4,"23-24/2","Hata11")))),
IF(#REF!+BJ203=2023,
IF(#REF!=1,"23-24/1",
IF(#REF!=2,"23-24/2",
IF(#REF!=3,"24-25/1",
IF(#REF!=4,"24-25/2","Hata12")))),
)))))))))))),
IF(BB203="T",
IF(#REF!+BJ203=2012,
IF(#REF!=1,"12-13/1",
IF(#REF!=2,"12-13/2",
IF(#REF!=3,"12-13/3",
IF(#REF!=4,"13-14/1",
IF(#REF!=5,"13-14/2",
IF(#REF!=6,"13-14/3","Hata1")))))),
IF(#REF!+BJ203=2013,
IF(#REF!=1,"13-14/1",
IF(#REF!=2,"13-14/2",
IF(#REF!=3,"13-14/3",
IF(#REF!=4,"14-15/1",
IF(#REF!=5,"14-15/2",
IF(#REF!=6,"14-15/3","Hata2")))))),
IF(#REF!+BJ203=2014,
IF(#REF!=1,"14-15/1",
IF(#REF!=2,"14-15/2",
IF(#REF!=3,"14-15/3",
IF(#REF!=4,"15-16/1",
IF(#REF!=5,"15-16/2",
IF(#REF!=6,"15-16/3","Hata3")))))),
IF(AND(#REF!+#REF!&gt;2014,#REF!+#REF!&lt;2015,BJ203=1),
IF(#REF!=0.1,"14-15/0.1",
IF(#REF!=0.2,"14-15/0.2",
IF(#REF!=0.3,"14-15/0.3","Hata4"))),
IF(#REF!+BJ203=2015,
IF(#REF!=1,"15-16/1",
IF(#REF!=2,"15-16/2",
IF(#REF!=3,"15-16/3",
IF(#REF!=4,"16-17/1",
IF(#REF!=5,"16-17/2",
IF(#REF!=6,"16-17/3","Hata5")))))),
IF(#REF!+BJ203=2016,
IF(#REF!=1,"16-17/1",
IF(#REF!=2,"16-17/2",
IF(#REF!=3,"16-17/3",
IF(#REF!=4,"17-18/1",
IF(#REF!=5,"17-18/2",
IF(#REF!=6,"17-18/3","Hata6")))))),
IF(#REF!+BJ203=2017,
IF(#REF!=1,"17-18/1",
IF(#REF!=2,"17-18/2",
IF(#REF!=3,"17-18/3",
IF(#REF!=4,"18-19/1",
IF(#REF!=5,"18-19/2",
IF(#REF!=6,"18-19/3","Hata7")))))),
IF(#REF!+BJ203=2018,
IF(#REF!=1,"18-19/1",
IF(#REF!=2,"18-19/2",
IF(#REF!=3,"18-19/3",
IF(#REF!=4,"19-20/1",
IF(#REF!=5," 19-20/2",
IF(#REF!=6,"19-20/3","Hata8")))))),
IF(#REF!+BJ203=2019,
IF(#REF!=1,"19-20/1",
IF(#REF!=2,"19-20/2",
IF(#REF!=3,"19-20/3",
IF(#REF!=4,"20-21/1",
IF(#REF!=5,"20-21/2",
IF(#REF!=6,"20-21/3","Hata9")))))),
IF(#REF!+BJ203=2020,
IF(#REF!=1,"20-21/1",
IF(#REF!=2,"20-21/2",
IF(#REF!=3,"20-21/3",
IF(#REF!=4,"21-22/1",
IF(#REF!=5,"21-22/2",
IF(#REF!=6,"21-22/3","Hata10")))))),
IF(#REF!+BJ203=2021,
IF(#REF!=1,"21-22/1",
IF(#REF!=2,"21-22/2",
IF(#REF!=3,"21-22/3",
IF(#REF!=4,"22-23/1",
IF(#REF!=5,"22-23/2",
IF(#REF!=6,"22-23/3","Hata11")))))),
IF(#REF!+BJ203=2022,
IF(#REF!=1,"22-23/1",
IF(#REF!=2,"22-23/2",
IF(#REF!=3,"22-23/3",
IF(#REF!=4,"23-24/1",
IF(#REF!=5,"23-24/2",
IF(#REF!=6,"23-24/3","Hata12")))))),
IF(#REF!+BJ203=2023,
IF(#REF!=1,"23-24/1",
IF(#REF!=2,"23-24/2",
IF(#REF!=3,"23-24/3",
IF(#REF!=4,"24-25/1",
IF(#REF!=5,"24-25/2",
IF(#REF!=6,"24-25/3","Hata13")))))),
))))))))))))))
)</f>
        <v>#REF!</v>
      </c>
      <c r="G203" s="15"/>
      <c r="H203" s="14" t="s">
        <v>352</v>
      </c>
      <c r="I203" s="14">
        <v>238531</v>
      </c>
      <c r="J203" s="14" t="s">
        <v>157</v>
      </c>
      <c r="S203" s="16">
        <v>4</v>
      </c>
      <c r="T203" s="14">
        <f>VLOOKUP($S203,[1]sistem!$I$3:$L$10,2,FALSE)</f>
        <v>0</v>
      </c>
      <c r="U203" s="14">
        <f>VLOOKUP($S203,[1]sistem!$I$3:$L$10,3,FALSE)</f>
        <v>1</v>
      </c>
      <c r="V203" s="14">
        <f>VLOOKUP($S203,[1]sistem!$I$3:$L$10,4,FALSE)</f>
        <v>1</v>
      </c>
      <c r="W203" s="14" t="e">
        <f>VLOOKUP($BB203,[1]sistem!$I$13:$L$14,2,FALSE)*#REF!</f>
        <v>#REF!</v>
      </c>
      <c r="X203" s="14" t="e">
        <f>VLOOKUP($BB203,[1]sistem!$I$13:$L$14,3,FALSE)*#REF!</f>
        <v>#REF!</v>
      </c>
      <c r="Y203" s="14" t="e">
        <f>VLOOKUP($BB203,[1]sistem!$I$13:$L$14,4,FALSE)*#REF!</f>
        <v>#REF!</v>
      </c>
      <c r="Z203" s="14" t="e">
        <f t="shared" si="42"/>
        <v>#REF!</v>
      </c>
      <c r="AA203" s="14" t="e">
        <f t="shared" si="42"/>
        <v>#REF!</v>
      </c>
      <c r="AB203" s="14" t="e">
        <f t="shared" si="42"/>
        <v>#REF!</v>
      </c>
      <c r="AC203" s="14" t="e">
        <f t="shared" si="43"/>
        <v>#REF!</v>
      </c>
      <c r="AD203" s="14">
        <f>VLOOKUP(BB203,[1]sistem!$I$18:$J$19,2,FALSE)</f>
        <v>14</v>
      </c>
      <c r="AE203" s="14">
        <v>0.25</v>
      </c>
      <c r="AF203" s="14">
        <f>VLOOKUP($S203,[1]sistem!$I$3:$M$10,5,FALSE)</f>
        <v>1</v>
      </c>
      <c r="AG203" s="14">
        <v>4</v>
      </c>
      <c r="AI203" s="14">
        <f>AG203*AM203</f>
        <v>56</v>
      </c>
      <c r="AJ203" s="14">
        <f>VLOOKUP($S203,[1]sistem!$I$3:$N$10,6,FALSE)</f>
        <v>2</v>
      </c>
      <c r="AK203" s="14">
        <v>2</v>
      </c>
      <c r="AL203" s="14">
        <f t="shared" si="44"/>
        <v>4</v>
      </c>
      <c r="AM203" s="14">
        <f>VLOOKUP($BB203,[1]sistem!$I$18:$K$19,3,FALSE)</f>
        <v>14</v>
      </c>
      <c r="AN203" s="14" t="e">
        <f>AM203*#REF!</f>
        <v>#REF!</v>
      </c>
      <c r="AO203" s="14" t="e">
        <f t="shared" si="45"/>
        <v>#REF!</v>
      </c>
      <c r="AP203" s="14">
        <f t="shared" si="41"/>
        <v>25</v>
      </c>
      <c r="AQ203" s="14" t="e">
        <f t="shared" si="46"/>
        <v>#REF!</v>
      </c>
      <c r="AR203" s="14" t="e">
        <f>ROUND(AQ203-#REF!,0)</f>
        <v>#REF!</v>
      </c>
      <c r="AS203" s="14">
        <f>IF(BB203="s",IF(S203=0,0,
IF(S203=1,#REF!*4*4,
IF(S203=2,0,
IF(S203=3,#REF!*4*2,
IF(S203=4,0,
IF(S203=5,0,
IF(S203=6,0,
IF(S203=7,0)))))))),
IF(BB203="t",
IF(S203=0,0,
IF(S203=1,#REF!*4*4*0.8,
IF(S203=2,0,
IF(S203=3,#REF!*4*2*0.8,
IF(S203=4,0,
IF(S203=5,0,
IF(S203=6,0,
IF(S203=7,0))))))))))</f>
        <v>0</v>
      </c>
      <c r="AT203" s="14" t="e">
        <f>IF(BB203="s",
IF(S203=0,0,
IF(S203=1,0,
IF(S203=2,#REF!*4*2,
IF(S203=3,#REF!*4,
IF(S203=4,#REF!*4,
IF(S203=5,0,
IF(S203=6,0,
IF(S203=7,#REF!*4)))))))),
IF(BB203="t",
IF(S203=0,0,
IF(S203=1,0,
IF(S203=2,#REF!*4*2*0.8,
IF(S203=3,#REF!*4*0.8,
IF(S203=4,#REF!*4*0.8,
IF(S203=5,0,
IF(S203=6,0,
IF(S203=7,#REF!*4))))))))))</f>
        <v>#REF!</v>
      </c>
      <c r="AU203" s="14" t="e">
        <f>IF(BB203="s",
IF(S203=0,0,
IF(S203=1,#REF!*2,
IF(S203=2,#REF!*2,
IF(S203=3,#REF!*2,
IF(S203=4,#REF!*2,
IF(S203=5,#REF!*2,
IF(S203=6,#REF!*2,
IF(S203=7,#REF!*2)))))))),
IF(BB203="t",
IF(S203=0,#REF!*2*0.8,
IF(S203=1,#REF!*2*0.8,
IF(S203=2,#REF!*2*0.8,
IF(S203=3,#REF!*2*0.8,
IF(S203=4,#REF!*2*0.8,
IF(S203=5,#REF!*2*0.8,
IF(S203=6,#REF!*1*0.8,
IF(S203=7,#REF!*2))))))))))</f>
        <v>#REF!</v>
      </c>
      <c r="AV203" s="14" t="e">
        <f t="shared" si="47"/>
        <v>#REF!</v>
      </c>
      <c r="AW203" s="14" t="e">
        <f>IF(BB203="s",
IF(S203=0,0,
IF(S203=1,(14-2)*(#REF!+#REF!)/4*4,
IF(S203=2,(14-2)*(#REF!+#REF!)/4*2,
IF(S203=3,(14-2)*(#REF!+#REF!)/4*3,
IF(S203=4,(14-2)*(#REF!+#REF!)/4,
IF(S203=5,(14-2)*#REF!/4,
IF(S203=6,0,
IF(S203=7,(14)*#REF!)))))))),
IF(BB203="t",
IF(S203=0,0,
IF(S203=1,(11-2)*(#REF!+#REF!)/4*4,
IF(S203=2,(11-2)*(#REF!+#REF!)/4*2,
IF(S203=3,(11-2)*(#REF!+#REF!)/4*3,
IF(S203=4,(11-2)*(#REF!+#REF!)/4,
IF(S203=5,(11-2)*#REF!/4,
IF(S203=6,0,
IF(S203=7,(11)*#REF!))))))))))</f>
        <v>#REF!</v>
      </c>
      <c r="AX203" s="14" t="e">
        <f t="shared" si="48"/>
        <v>#REF!</v>
      </c>
      <c r="AY203" s="14">
        <f t="shared" si="49"/>
        <v>8</v>
      </c>
      <c r="AZ203" s="14">
        <f t="shared" si="50"/>
        <v>4</v>
      </c>
      <c r="BA203" s="14" t="e">
        <f t="shared" si="51"/>
        <v>#REF!</v>
      </c>
      <c r="BB203" s="14" t="s">
        <v>87</v>
      </c>
      <c r="BC203" s="14" t="e">
        <f>IF(BI203="A",0,IF(BB203="s",14*#REF!,IF(BB203="T",11*#REF!,"HATA")))</f>
        <v>#REF!</v>
      </c>
      <c r="BD203" s="14" t="e">
        <f t="shared" si="52"/>
        <v>#REF!</v>
      </c>
      <c r="BE203" s="14" t="e">
        <f t="shared" si="53"/>
        <v>#REF!</v>
      </c>
      <c r="BF203" s="14" t="e">
        <f>IF(BE203-#REF!=0,"DOĞRU","YANLIŞ")</f>
        <v>#REF!</v>
      </c>
      <c r="BG203" s="14" t="e">
        <f>#REF!-BE203</f>
        <v>#REF!</v>
      </c>
      <c r="BH203" s="14">
        <v>0</v>
      </c>
      <c r="BJ203" s="14">
        <v>0</v>
      </c>
      <c r="BL203" s="14">
        <v>4</v>
      </c>
      <c r="BN203" s="5" t="e">
        <f>#REF!*14</f>
        <v>#REF!</v>
      </c>
      <c r="BO203" s="6"/>
      <c r="BP203" s="7"/>
      <c r="BQ203" s="8"/>
      <c r="BR203" s="8"/>
      <c r="BS203" s="8"/>
      <c r="BT203" s="8"/>
      <c r="BU203" s="8"/>
      <c r="BV203" s="9"/>
      <c r="BW203" s="10"/>
      <c r="BX203" s="11"/>
      <c r="CE203" s="8"/>
      <c r="CF203" s="17"/>
      <c r="CG203" s="17"/>
      <c r="CH203" s="17"/>
      <c r="CI203" s="17"/>
    </row>
    <row r="204" spans="1:87" hidden="1" x14ac:dyDescent="0.25">
      <c r="A204" s="14" t="s">
        <v>338</v>
      </c>
      <c r="B204" s="14" t="s">
        <v>339</v>
      </c>
      <c r="C204" s="14" t="s">
        <v>339</v>
      </c>
      <c r="D204" s="15" t="s">
        <v>90</v>
      </c>
      <c r="E204" s="15" t="s">
        <v>90</v>
      </c>
      <c r="F204" s="16" t="e">
        <f>IF(BB204="S",
IF(#REF!+BJ204=2012,
IF(#REF!=1,"12-13/1",
IF(#REF!=2,"12-13/2",
IF(#REF!=3,"13-14/1",
IF(#REF!=4,"13-14/2","Hata1")))),
IF(#REF!+BJ204=2013,
IF(#REF!=1,"13-14/1",
IF(#REF!=2,"13-14/2",
IF(#REF!=3,"14-15/1",
IF(#REF!=4,"14-15/2","Hata2")))),
IF(#REF!+BJ204=2014,
IF(#REF!=1,"14-15/1",
IF(#REF!=2,"14-15/2",
IF(#REF!=3,"15-16/1",
IF(#REF!=4,"15-16/2","Hata3")))),
IF(#REF!+BJ204=2015,
IF(#REF!=1,"15-16/1",
IF(#REF!=2,"15-16/2",
IF(#REF!=3,"16-17/1",
IF(#REF!=4,"16-17/2","Hata4")))),
IF(#REF!+BJ204=2016,
IF(#REF!=1,"16-17/1",
IF(#REF!=2,"16-17/2",
IF(#REF!=3,"17-18/1",
IF(#REF!=4,"17-18/2","Hata5")))),
IF(#REF!+BJ204=2017,
IF(#REF!=1,"17-18/1",
IF(#REF!=2,"17-18/2",
IF(#REF!=3,"18-19/1",
IF(#REF!=4,"18-19/2","Hata6")))),
IF(#REF!+BJ204=2018,
IF(#REF!=1,"18-19/1",
IF(#REF!=2,"18-19/2",
IF(#REF!=3,"19-20/1",
IF(#REF!=4,"19-20/2","Hata7")))),
IF(#REF!+BJ204=2019,
IF(#REF!=1,"19-20/1",
IF(#REF!=2,"19-20/2",
IF(#REF!=3,"20-21/1",
IF(#REF!=4,"20-21/2","Hata8")))),
IF(#REF!+BJ204=2020,
IF(#REF!=1,"20-21/1",
IF(#REF!=2,"20-21/2",
IF(#REF!=3,"21-22/1",
IF(#REF!=4,"21-22/2","Hata9")))),
IF(#REF!+BJ204=2021,
IF(#REF!=1,"21-22/1",
IF(#REF!=2,"21-22/2",
IF(#REF!=3,"22-23/1",
IF(#REF!=4,"22-23/2","Hata10")))),
IF(#REF!+BJ204=2022,
IF(#REF!=1,"22-23/1",
IF(#REF!=2,"22-23/2",
IF(#REF!=3,"23-24/1",
IF(#REF!=4,"23-24/2","Hata11")))),
IF(#REF!+BJ204=2023,
IF(#REF!=1,"23-24/1",
IF(#REF!=2,"23-24/2",
IF(#REF!=3,"24-25/1",
IF(#REF!=4,"24-25/2","Hata12")))),
)))))))))))),
IF(BB204="T",
IF(#REF!+BJ204=2012,
IF(#REF!=1,"12-13/1",
IF(#REF!=2,"12-13/2",
IF(#REF!=3,"12-13/3",
IF(#REF!=4,"13-14/1",
IF(#REF!=5,"13-14/2",
IF(#REF!=6,"13-14/3","Hata1")))))),
IF(#REF!+BJ204=2013,
IF(#REF!=1,"13-14/1",
IF(#REF!=2,"13-14/2",
IF(#REF!=3,"13-14/3",
IF(#REF!=4,"14-15/1",
IF(#REF!=5,"14-15/2",
IF(#REF!=6,"14-15/3","Hata2")))))),
IF(#REF!+BJ204=2014,
IF(#REF!=1,"14-15/1",
IF(#REF!=2,"14-15/2",
IF(#REF!=3,"14-15/3",
IF(#REF!=4,"15-16/1",
IF(#REF!=5,"15-16/2",
IF(#REF!=6,"15-16/3","Hata3")))))),
IF(AND(#REF!+#REF!&gt;2014,#REF!+#REF!&lt;2015,BJ204=1),
IF(#REF!=0.1,"14-15/0.1",
IF(#REF!=0.2,"14-15/0.2",
IF(#REF!=0.3,"14-15/0.3","Hata4"))),
IF(#REF!+BJ204=2015,
IF(#REF!=1,"15-16/1",
IF(#REF!=2,"15-16/2",
IF(#REF!=3,"15-16/3",
IF(#REF!=4,"16-17/1",
IF(#REF!=5,"16-17/2",
IF(#REF!=6,"16-17/3","Hata5")))))),
IF(#REF!+BJ204=2016,
IF(#REF!=1,"16-17/1",
IF(#REF!=2,"16-17/2",
IF(#REF!=3,"16-17/3",
IF(#REF!=4,"17-18/1",
IF(#REF!=5,"17-18/2",
IF(#REF!=6,"17-18/3","Hata6")))))),
IF(#REF!+BJ204=2017,
IF(#REF!=1,"17-18/1",
IF(#REF!=2,"17-18/2",
IF(#REF!=3,"17-18/3",
IF(#REF!=4,"18-19/1",
IF(#REF!=5,"18-19/2",
IF(#REF!=6,"18-19/3","Hata7")))))),
IF(#REF!+BJ204=2018,
IF(#REF!=1,"18-19/1",
IF(#REF!=2,"18-19/2",
IF(#REF!=3,"18-19/3",
IF(#REF!=4,"19-20/1",
IF(#REF!=5," 19-20/2",
IF(#REF!=6,"19-20/3","Hata8")))))),
IF(#REF!+BJ204=2019,
IF(#REF!=1,"19-20/1",
IF(#REF!=2,"19-20/2",
IF(#REF!=3,"19-20/3",
IF(#REF!=4,"20-21/1",
IF(#REF!=5,"20-21/2",
IF(#REF!=6,"20-21/3","Hata9")))))),
IF(#REF!+BJ204=2020,
IF(#REF!=1,"20-21/1",
IF(#REF!=2,"20-21/2",
IF(#REF!=3,"20-21/3",
IF(#REF!=4,"21-22/1",
IF(#REF!=5,"21-22/2",
IF(#REF!=6,"21-22/3","Hata10")))))),
IF(#REF!+BJ204=2021,
IF(#REF!=1,"21-22/1",
IF(#REF!=2,"21-22/2",
IF(#REF!=3,"21-22/3",
IF(#REF!=4,"22-23/1",
IF(#REF!=5,"22-23/2",
IF(#REF!=6,"22-23/3","Hata11")))))),
IF(#REF!+BJ204=2022,
IF(#REF!=1,"22-23/1",
IF(#REF!=2,"22-23/2",
IF(#REF!=3,"22-23/3",
IF(#REF!=4,"23-24/1",
IF(#REF!=5,"23-24/2",
IF(#REF!=6,"23-24/3","Hata12")))))),
IF(#REF!+BJ204=2023,
IF(#REF!=1,"23-24/1",
IF(#REF!=2,"23-24/2",
IF(#REF!=3,"23-24/3",
IF(#REF!=4,"24-25/1",
IF(#REF!=5,"24-25/2",
IF(#REF!=6,"24-25/3","Hata13")))))),
))))))))))))))
)</f>
        <v>#REF!</v>
      </c>
      <c r="G204" s="15"/>
      <c r="H204" s="14" t="s">
        <v>352</v>
      </c>
      <c r="I204" s="14">
        <v>238531</v>
      </c>
      <c r="J204" s="14" t="s">
        <v>157</v>
      </c>
      <c r="S204" s="16">
        <v>2</v>
      </c>
      <c r="T204" s="14">
        <f>VLOOKUP($S204,[1]sistem!$I$3:$L$10,2,FALSE)</f>
        <v>0</v>
      </c>
      <c r="U204" s="14">
        <f>VLOOKUP($S204,[1]sistem!$I$3:$L$10,3,FALSE)</f>
        <v>2</v>
      </c>
      <c r="V204" s="14">
        <f>VLOOKUP($S204,[1]sistem!$I$3:$L$10,4,FALSE)</f>
        <v>1</v>
      </c>
      <c r="W204" s="14" t="e">
        <f>VLOOKUP($BB204,[1]sistem!$I$13:$L$14,2,FALSE)*#REF!</f>
        <v>#REF!</v>
      </c>
      <c r="X204" s="14" t="e">
        <f>VLOOKUP($BB204,[1]sistem!$I$13:$L$14,3,FALSE)*#REF!</f>
        <v>#REF!</v>
      </c>
      <c r="Y204" s="14" t="e">
        <f>VLOOKUP($BB204,[1]sistem!$I$13:$L$14,4,FALSE)*#REF!</f>
        <v>#REF!</v>
      </c>
      <c r="Z204" s="14" t="e">
        <f t="shared" si="42"/>
        <v>#REF!</v>
      </c>
      <c r="AA204" s="14" t="e">
        <f t="shared" si="42"/>
        <v>#REF!</v>
      </c>
      <c r="AB204" s="14" t="e">
        <f t="shared" si="42"/>
        <v>#REF!</v>
      </c>
      <c r="AC204" s="14" t="e">
        <f t="shared" si="43"/>
        <v>#REF!</v>
      </c>
      <c r="AD204" s="14">
        <f>VLOOKUP(BB204,[1]sistem!$I$18:$J$19,2,FALSE)</f>
        <v>14</v>
      </c>
      <c r="AE204" s="14">
        <v>0.25</v>
      </c>
      <c r="AF204" s="14">
        <f>VLOOKUP($S204,[1]sistem!$I$3:$M$10,5,FALSE)</f>
        <v>2</v>
      </c>
      <c r="AG204" s="14">
        <v>5</v>
      </c>
      <c r="AI204" s="14">
        <f>AG204*AM204</f>
        <v>70</v>
      </c>
      <c r="AJ204" s="14">
        <f>VLOOKUP($S204,[1]sistem!$I$3:$N$10,6,FALSE)</f>
        <v>3</v>
      </c>
      <c r="AK204" s="14">
        <v>2</v>
      </c>
      <c r="AL204" s="14">
        <f t="shared" si="44"/>
        <v>6</v>
      </c>
      <c r="AM204" s="14">
        <f>VLOOKUP($BB204,[1]sistem!$I$18:$K$19,3,FALSE)</f>
        <v>14</v>
      </c>
      <c r="AN204" s="14" t="e">
        <f>AM204*#REF!</f>
        <v>#REF!</v>
      </c>
      <c r="AO204" s="14" t="e">
        <f t="shared" si="45"/>
        <v>#REF!</v>
      </c>
      <c r="AP204" s="14">
        <f t="shared" si="41"/>
        <v>25</v>
      </c>
      <c r="AQ204" s="14" t="e">
        <f t="shared" si="46"/>
        <v>#REF!</v>
      </c>
      <c r="AR204" s="14" t="e">
        <f>ROUND(AQ204-#REF!,0)</f>
        <v>#REF!</v>
      </c>
      <c r="AS204" s="14">
        <f>IF(BB204="s",IF(S204=0,0,
IF(S204=1,#REF!*4*4,
IF(S204=2,0,
IF(S204=3,#REF!*4*2,
IF(S204=4,0,
IF(S204=5,0,
IF(S204=6,0,
IF(S204=7,0)))))))),
IF(BB204="t",
IF(S204=0,0,
IF(S204=1,#REF!*4*4*0.8,
IF(S204=2,0,
IF(S204=3,#REF!*4*2*0.8,
IF(S204=4,0,
IF(S204=5,0,
IF(S204=6,0,
IF(S204=7,0))))))))))</f>
        <v>0</v>
      </c>
      <c r="AT204" s="14" t="e">
        <f>IF(BB204="s",
IF(S204=0,0,
IF(S204=1,0,
IF(S204=2,#REF!*4*2,
IF(S204=3,#REF!*4,
IF(S204=4,#REF!*4,
IF(S204=5,0,
IF(S204=6,0,
IF(S204=7,#REF!*4)))))))),
IF(BB204="t",
IF(S204=0,0,
IF(S204=1,0,
IF(S204=2,#REF!*4*2*0.8,
IF(S204=3,#REF!*4*0.8,
IF(S204=4,#REF!*4*0.8,
IF(S204=5,0,
IF(S204=6,0,
IF(S204=7,#REF!*4))))))))))</f>
        <v>#REF!</v>
      </c>
      <c r="AU204" s="14" t="e">
        <f>IF(BB204="s",
IF(S204=0,0,
IF(S204=1,#REF!*2,
IF(S204=2,#REF!*2,
IF(S204=3,#REF!*2,
IF(S204=4,#REF!*2,
IF(S204=5,#REF!*2,
IF(S204=6,#REF!*2,
IF(S204=7,#REF!*2)))))))),
IF(BB204="t",
IF(S204=0,#REF!*2*0.8,
IF(S204=1,#REF!*2*0.8,
IF(S204=2,#REF!*2*0.8,
IF(S204=3,#REF!*2*0.8,
IF(S204=4,#REF!*2*0.8,
IF(S204=5,#REF!*2*0.8,
IF(S204=6,#REF!*1*0.8,
IF(S204=7,#REF!*2))))))))))</f>
        <v>#REF!</v>
      </c>
      <c r="AV204" s="14" t="e">
        <f t="shared" si="47"/>
        <v>#REF!</v>
      </c>
      <c r="AW204" s="14" t="e">
        <f>IF(BB204="s",
IF(S204=0,0,
IF(S204=1,(14-2)*(#REF!+#REF!)/4*4,
IF(S204=2,(14-2)*(#REF!+#REF!)/4*2,
IF(S204=3,(14-2)*(#REF!+#REF!)/4*3,
IF(S204=4,(14-2)*(#REF!+#REF!)/4,
IF(S204=5,(14-2)*#REF!/4,
IF(S204=6,0,
IF(S204=7,(14)*#REF!)))))))),
IF(BB204="t",
IF(S204=0,0,
IF(S204=1,(11-2)*(#REF!+#REF!)/4*4,
IF(S204=2,(11-2)*(#REF!+#REF!)/4*2,
IF(S204=3,(11-2)*(#REF!+#REF!)/4*3,
IF(S204=4,(11-2)*(#REF!+#REF!)/4,
IF(S204=5,(11-2)*#REF!/4,
IF(S204=6,0,
IF(S204=7,(11)*#REF!))))))))))</f>
        <v>#REF!</v>
      </c>
      <c r="AX204" s="14" t="e">
        <f t="shared" si="48"/>
        <v>#REF!</v>
      </c>
      <c r="AY204" s="14">
        <f t="shared" si="49"/>
        <v>12</v>
      </c>
      <c r="AZ204" s="14">
        <f t="shared" si="50"/>
        <v>6</v>
      </c>
      <c r="BA204" s="14" t="e">
        <f t="shared" si="51"/>
        <v>#REF!</v>
      </c>
      <c r="BB204" s="14" t="s">
        <v>87</v>
      </c>
      <c r="BC204" s="14" t="e">
        <f>IF(BI204="A",0,IF(BB204="s",14*#REF!,IF(BB204="T",11*#REF!,"HATA")))</f>
        <v>#REF!</v>
      </c>
      <c r="BD204" s="14" t="e">
        <f t="shared" si="52"/>
        <v>#REF!</v>
      </c>
      <c r="BE204" s="14" t="e">
        <f t="shared" si="53"/>
        <v>#REF!</v>
      </c>
      <c r="BF204" s="14" t="e">
        <f>IF(BE204-#REF!=0,"DOĞRU","YANLIŞ")</f>
        <v>#REF!</v>
      </c>
      <c r="BG204" s="14" t="e">
        <f>#REF!-BE204</f>
        <v>#REF!</v>
      </c>
      <c r="BH204" s="14">
        <v>0</v>
      </c>
      <c r="BJ204" s="14">
        <v>0</v>
      </c>
      <c r="BL204" s="14">
        <v>2</v>
      </c>
      <c r="BN204" s="5" t="e">
        <f>#REF!*14</f>
        <v>#REF!</v>
      </c>
      <c r="BO204" s="6"/>
      <c r="BP204" s="7"/>
      <c r="BQ204" s="8"/>
      <c r="BR204" s="8"/>
      <c r="BS204" s="8"/>
      <c r="BT204" s="8"/>
      <c r="BU204" s="8"/>
      <c r="BV204" s="9"/>
      <c r="BW204" s="10"/>
      <c r="BX204" s="11"/>
      <c r="CE204" s="8"/>
      <c r="CF204" s="17"/>
      <c r="CG204" s="17"/>
      <c r="CH204" s="17"/>
      <c r="CI204" s="17"/>
    </row>
    <row r="205" spans="1:87" hidden="1" x14ac:dyDescent="0.25">
      <c r="A205" s="14" t="s">
        <v>91</v>
      </c>
      <c r="B205" s="14" t="s">
        <v>92</v>
      </c>
      <c r="C205" s="14" t="s">
        <v>92</v>
      </c>
      <c r="D205" s="15" t="s">
        <v>90</v>
      </c>
      <c r="E205" s="15" t="s">
        <v>90</v>
      </c>
      <c r="F205" s="16" t="e">
        <f>IF(BB205="S",
IF(#REF!+BJ205=2012,
IF(#REF!=1,"12-13/1",
IF(#REF!=2,"12-13/2",
IF(#REF!=3,"13-14/1",
IF(#REF!=4,"13-14/2","Hata1")))),
IF(#REF!+BJ205=2013,
IF(#REF!=1,"13-14/1",
IF(#REF!=2,"13-14/2",
IF(#REF!=3,"14-15/1",
IF(#REF!=4,"14-15/2","Hata2")))),
IF(#REF!+BJ205=2014,
IF(#REF!=1,"14-15/1",
IF(#REF!=2,"14-15/2",
IF(#REF!=3,"15-16/1",
IF(#REF!=4,"15-16/2","Hata3")))),
IF(#REF!+BJ205=2015,
IF(#REF!=1,"15-16/1",
IF(#REF!=2,"15-16/2",
IF(#REF!=3,"16-17/1",
IF(#REF!=4,"16-17/2","Hata4")))),
IF(#REF!+BJ205=2016,
IF(#REF!=1,"16-17/1",
IF(#REF!=2,"16-17/2",
IF(#REF!=3,"17-18/1",
IF(#REF!=4,"17-18/2","Hata5")))),
IF(#REF!+BJ205=2017,
IF(#REF!=1,"17-18/1",
IF(#REF!=2,"17-18/2",
IF(#REF!=3,"18-19/1",
IF(#REF!=4,"18-19/2","Hata6")))),
IF(#REF!+BJ205=2018,
IF(#REF!=1,"18-19/1",
IF(#REF!=2,"18-19/2",
IF(#REF!=3,"19-20/1",
IF(#REF!=4,"19-20/2","Hata7")))),
IF(#REF!+BJ205=2019,
IF(#REF!=1,"19-20/1",
IF(#REF!=2,"19-20/2",
IF(#REF!=3,"20-21/1",
IF(#REF!=4,"20-21/2","Hata8")))),
IF(#REF!+BJ205=2020,
IF(#REF!=1,"20-21/1",
IF(#REF!=2,"20-21/2",
IF(#REF!=3,"21-22/1",
IF(#REF!=4,"21-22/2","Hata9")))),
IF(#REF!+BJ205=2021,
IF(#REF!=1,"21-22/1",
IF(#REF!=2,"21-22/2",
IF(#REF!=3,"22-23/1",
IF(#REF!=4,"22-23/2","Hata10")))),
IF(#REF!+BJ205=2022,
IF(#REF!=1,"22-23/1",
IF(#REF!=2,"22-23/2",
IF(#REF!=3,"23-24/1",
IF(#REF!=4,"23-24/2","Hata11")))),
IF(#REF!+BJ205=2023,
IF(#REF!=1,"23-24/1",
IF(#REF!=2,"23-24/2",
IF(#REF!=3,"24-25/1",
IF(#REF!=4,"24-25/2","Hata12")))),
)))))))))))),
IF(BB205="T",
IF(#REF!+BJ205=2012,
IF(#REF!=1,"12-13/1",
IF(#REF!=2,"12-13/2",
IF(#REF!=3,"12-13/3",
IF(#REF!=4,"13-14/1",
IF(#REF!=5,"13-14/2",
IF(#REF!=6,"13-14/3","Hata1")))))),
IF(#REF!+BJ205=2013,
IF(#REF!=1,"13-14/1",
IF(#REF!=2,"13-14/2",
IF(#REF!=3,"13-14/3",
IF(#REF!=4,"14-15/1",
IF(#REF!=5,"14-15/2",
IF(#REF!=6,"14-15/3","Hata2")))))),
IF(#REF!+BJ205=2014,
IF(#REF!=1,"14-15/1",
IF(#REF!=2,"14-15/2",
IF(#REF!=3,"14-15/3",
IF(#REF!=4,"15-16/1",
IF(#REF!=5,"15-16/2",
IF(#REF!=6,"15-16/3","Hata3")))))),
IF(AND(#REF!+#REF!&gt;2014,#REF!+#REF!&lt;2015,BJ205=1),
IF(#REF!=0.1,"14-15/0.1",
IF(#REF!=0.2,"14-15/0.2",
IF(#REF!=0.3,"14-15/0.3","Hata4"))),
IF(#REF!+BJ205=2015,
IF(#REF!=1,"15-16/1",
IF(#REF!=2,"15-16/2",
IF(#REF!=3,"15-16/3",
IF(#REF!=4,"16-17/1",
IF(#REF!=5,"16-17/2",
IF(#REF!=6,"16-17/3","Hata5")))))),
IF(#REF!+BJ205=2016,
IF(#REF!=1,"16-17/1",
IF(#REF!=2,"16-17/2",
IF(#REF!=3,"16-17/3",
IF(#REF!=4,"17-18/1",
IF(#REF!=5,"17-18/2",
IF(#REF!=6,"17-18/3","Hata6")))))),
IF(#REF!+BJ205=2017,
IF(#REF!=1,"17-18/1",
IF(#REF!=2,"17-18/2",
IF(#REF!=3,"17-18/3",
IF(#REF!=4,"18-19/1",
IF(#REF!=5,"18-19/2",
IF(#REF!=6,"18-19/3","Hata7")))))),
IF(#REF!+BJ205=2018,
IF(#REF!=1,"18-19/1",
IF(#REF!=2,"18-19/2",
IF(#REF!=3,"18-19/3",
IF(#REF!=4,"19-20/1",
IF(#REF!=5," 19-20/2",
IF(#REF!=6,"19-20/3","Hata8")))))),
IF(#REF!+BJ205=2019,
IF(#REF!=1,"19-20/1",
IF(#REF!=2,"19-20/2",
IF(#REF!=3,"19-20/3",
IF(#REF!=4,"20-21/1",
IF(#REF!=5,"20-21/2",
IF(#REF!=6,"20-21/3","Hata9")))))),
IF(#REF!+BJ205=2020,
IF(#REF!=1,"20-21/1",
IF(#REF!=2,"20-21/2",
IF(#REF!=3,"20-21/3",
IF(#REF!=4,"21-22/1",
IF(#REF!=5,"21-22/2",
IF(#REF!=6,"21-22/3","Hata10")))))),
IF(#REF!+BJ205=2021,
IF(#REF!=1,"21-22/1",
IF(#REF!=2,"21-22/2",
IF(#REF!=3,"21-22/3",
IF(#REF!=4,"22-23/1",
IF(#REF!=5,"22-23/2",
IF(#REF!=6,"22-23/3","Hata11")))))),
IF(#REF!+BJ205=2022,
IF(#REF!=1,"22-23/1",
IF(#REF!=2,"22-23/2",
IF(#REF!=3,"22-23/3",
IF(#REF!=4,"23-24/1",
IF(#REF!=5,"23-24/2",
IF(#REF!=6,"23-24/3","Hata12")))))),
IF(#REF!+BJ205=2023,
IF(#REF!=1,"23-24/1",
IF(#REF!=2,"23-24/2",
IF(#REF!=3,"23-24/3",
IF(#REF!=4,"24-25/1",
IF(#REF!=5,"24-25/2",
IF(#REF!=6,"24-25/3","Hata13")))))),
))))))))))))))
)</f>
        <v>#REF!</v>
      </c>
      <c r="G205" s="15"/>
      <c r="H205" s="14" t="s">
        <v>352</v>
      </c>
      <c r="I205" s="14">
        <v>238531</v>
      </c>
      <c r="J205" s="14" t="s">
        <v>157</v>
      </c>
      <c r="L205" s="14">
        <v>4358</v>
      </c>
      <c r="S205" s="16">
        <v>0</v>
      </c>
      <c r="T205" s="14">
        <f>VLOOKUP($S205,[1]sistem!$I$3:$L$10,2,FALSE)</f>
        <v>0</v>
      </c>
      <c r="U205" s="14">
        <f>VLOOKUP($S205,[1]sistem!$I$3:$L$10,3,FALSE)</f>
        <v>0</v>
      </c>
      <c r="V205" s="14">
        <f>VLOOKUP($S205,[1]sistem!$I$3:$L$10,4,FALSE)</f>
        <v>0</v>
      </c>
      <c r="W205" s="14" t="e">
        <f>VLOOKUP($BB205,[1]sistem!$I$13:$L$14,2,FALSE)*#REF!</f>
        <v>#REF!</v>
      </c>
      <c r="X205" s="14" t="e">
        <f>VLOOKUP($BB205,[1]sistem!$I$13:$L$14,3,FALSE)*#REF!</f>
        <v>#REF!</v>
      </c>
      <c r="Y205" s="14" t="e">
        <f>VLOOKUP($BB205,[1]sistem!$I$13:$L$14,4,FALSE)*#REF!</f>
        <v>#REF!</v>
      </c>
      <c r="Z205" s="14" t="e">
        <f t="shared" si="42"/>
        <v>#REF!</v>
      </c>
      <c r="AA205" s="14" t="e">
        <f t="shared" si="42"/>
        <v>#REF!</v>
      </c>
      <c r="AB205" s="14" t="e">
        <f t="shared" si="42"/>
        <v>#REF!</v>
      </c>
      <c r="AC205" s="14" t="e">
        <f t="shared" si="43"/>
        <v>#REF!</v>
      </c>
      <c r="AD205" s="14">
        <f>VLOOKUP(BB205,[1]sistem!$I$18:$J$19,2,FALSE)</f>
        <v>11</v>
      </c>
      <c r="AE205" s="14">
        <v>0.25</v>
      </c>
      <c r="AF205" s="14">
        <f>VLOOKUP($S205,[1]sistem!$I$3:$M$10,5,FALSE)</f>
        <v>0</v>
      </c>
      <c r="AI205" s="14" t="e">
        <f>(#REF!+#REF!)*AD205</f>
        <v>#REF!</v>
      </c>
      <c r="AJ205" s="14">
        <f>VLOOKUP($S205,[1]sistem!$I$3:$N$10,6,FALSE)</f>
        <v>0</v>
      </c>
      <c r="AK205" s="14">
        <v>2</v>
      </c>
      <c r="AL205" s="14">
        <f t="shared" si="44"/>
        <v>0</v>
      </c>
      <c r="AM205" s="14">
        <f>VLOOKUP($BB205,[1]sistem!$I$18:$K$19,3,FALSE)</f>
        <v>11</v>
      </c>
      <c r="AN205" s="14" t="e">
        <f>AM205*#REF!</f>
        <v>#REF!</v>
      </c>
      <c r="AO205" s="14" t="e">
        <f t="shared" si="45"/>
        <v>#REF!</v>
      </c>
      <c r="AP205" s="14">
        <f t="shared" si="41"/>
        <v>25</v>
      </c>
      <c r="AQ205" s="14" t="e">
        <f t="shared" si="46"/>
        <v>#REF!</v>
      </c>
      <c r="AR205" s="14" t="e">
        <f>ROUND(AQ205-#REF!,0)</f>
        <v>#REF!</v>
      </c>
      <c r="AS205" s="14">
        <f>IF(BB205="s",IF(S205=0,0,
IF(S205=1,#REF!*4*4,
IF(S205=2,0,
IF(S205=3,#REF!*4*2,
IF(S205=4,0,
IF(S205=5,0,
IF(S205=6,0,
IF(S205=7,0)))))))),
IF(BB205="t",
IF(S205=0,0,
IF(S205=1,#REF!*4*4*0.8,
IF(S205=2,0,
IF(S205=3,#REF!*4*2*0.8,
IF(S205=4,0,
IF(S205=5,0,
IF(S205=6,0,
IF(S205=7,0))))))))))</f>
        <v>0</v>
      </c>
      <c r="AT205" s="14">
        <f>IF(BB205="s",
IF(S205=0,0,
IF(S205=1,0,
IF(S205=2,#REF!*4*2,
IF(S205=3,#REF!*4,
IF(S205=4,#REF!*4,
IF(S205=5,0,
IF(S205=6,0,
IF(S205=7,#REF!*4)))))))),
IF(BB205="t",
IF(S205=0,0,
IF(S205=1,0,
IF(S205=2,#REF!*4*2*0.8,
IF(S205=3,#REF!*4*0.8,
IF(S205=4,#REF!*4*0.8,
IF(S205=5,0,
IF(S205=6,0,
IF(S205=7,#REF!*4))))))))))</f>
        <v>0</v>
      </c>
      <c r="AU205" s="14" t="e">
        <f>IF(BB205="s",
IF(S205=0,0,
IF(S205=1,#REF!*2,
IF(S205=2,#REF!*2,
IF(S205=3,#REF!*2,
IF(S205=4,#REF!*2,
IF(S205=5,#REF!*2,
IF(S205=6,#REF!*2,
IF(S205=7,#REF!*2)))))))),
IF(BB205="t",
IF(S205=0,#REF!*2*0.8,
IF(S205=1,#REF!*2*0.8,
IF(S205=2,#REF!*2*0.8,
IF(S205=3,#REF!*2*0.8,
IF(S205=4,#REF!*2*0.8,
IF(S205=5,#REF!*2*0.8,
IF(S205=6,#REF!*1*0.8,
IF(S205=7,#REF!*2))))))))))</f>
        <v>#REF!</v>
      </c>
      <c r="AV205" s="14" t="e">
        <f t="shared" si="47"/>
        <v>#REF!</v>
      </c>
      <c r="AW205" s="14">
        <f>IF(BB205="s",
IF(S205=0,0,
IF(S205=1,(14-2)*(#REF!+#REF!)/4*4,
IF(S205=2,(14-2)*(#REF!+#REF!)/4*2,
IF(S205=3,(14-2)*(#REF!+#REF!)/4*3,
IF(S205=4,(14-2)*(#REF!+#REF!)/4,
IF(S205=5,(14-2)*#REF!/4,
IF(S205=6,0,
IF(S205=7,(14)*#REF!)))))))),
IF(BB205="t",
IF(S205=0,0,
IF(S205=1,(11-2)*(#REF!+#REF!)/4*4,
IF(S205=2,(11-2)*(#REF!+#REF!)/4*2,
IF(S205=3,(11-2)*(#REF!+#REF!)/4*3,
IF(S205=4,(11-2)*(#REF!+#REF!)/4,
IF(S205=5,(11-2)*#REF!/4,
IF(S205=6,0,
IF(S205=7,(11)*#REF!))))))))))</f>
        <v>0</v>
      </c>
      <c r="AX205" s="14" t="e">
        <f t="shared" si="48"/>
        <v>#REF!</v>
      </c>
      <c r="AY205" s="14">
        <f t="shared" si="49"/>
        <v>0</v>
      </c>
      <c r="AZ205" s="14">
        <f t="shared" si="50"/>
        <v>0</v>
      </c>
      <c r="BA205" s="14" t="e">
        <f t="shared" si="51"/>
        <v>#REF!</v>
      </c>
      <c r="BB205" s="14" t="s">
        <v>186</v>
      </c>
      <c r="BC205" s="14" t="e">
        <f>IF(BI205="A",0,IF(BB205="s",14*#REF!,IF(BB205="T",11*#REF!,"HATA")))</f>
        <v>#REF!</v>
      </c>
      <c r="BD205" s="14" t="e">
        <f t="shared" si="52"/>
        <v>#REF!</v>
      </c>
      <c r="BE205" s="14" t="e">
        <f t="shared" si="53"/>
        <v>#REF!</v>
      </c>
      <c r="BF205" s="14" t="e">
        <f>IF(BE205-#REF!=0,"DOĞRU","YANLIŞ")</f>
        <v>#REF!</v>
      </c>
      <c r="BG205" s="14" t="e">
        <f>#REF!-BE205</f>
        <v>#REF!</v>
      </c>
      <c r="BH205" s="14">
        <v>0</v>
      </c>
      <c r="BJ205" s="14">
        <v>0</v>
      </c>
      <c r="BL205" s="14">
        <v>0</v>
      </c>
      <c r="BN205" s="5" t="e">
        <f>#REF!*14</f>
        <v>#REF!</v>
      </c>
      <c r="BO205" s="6"/>
      <c r="BP205" s="7"/>
      <c r="BQ205" s="8"/>
      <c r="BR205" s="8"/>
      <c r="BS205" s="8"/>
      <c r="BT205" s="8"/>
      <c r="BU205" s="8"/>
      <c r="BV205" s="9"/>
      <c r="BW205" s="10"/>
      <c r="BX205" s="11"/>
      <c r="CE205" s="8"/>
      <c r="CF205" s="17"/>
      <c r="CG205" s="17"/>
      <c r="CH205" s="17"/>
      <c r="CI205" s="17"/>
    </row>
    <row r="206" spans="1:87" hidden="1" x14ac:dyDescent="0.25">
      <c r="A206" s="14" t="s">
        <v>353</v>
      </c>
      <c r="B206" s="14" t="s">
        <v>354</v>
      </c>
      <c r="C206" s="14" t="s">
        <v>354</v>
      </c>
      <c r="D206" s="15" t="s">
        <v>90</v>
      </c>
      <c r="E206" s="15" t="s">
        <v>90</v>
      </c>
      <c r="F206" s="16" t="e">
        <f>IF(BB206="S",
IF(#REF!+BJ206=2012,
IF(#REF!=1,"12-13/1",
IF(#REF!=2,"12-13/2",
IF(#REF!=3,"13-14/1",
IF(#REF!=4,"13-14/2","Hata1")))),
IF(#REF!+BJ206=2013,
IF(#REF!=1,"13-14/1",
IF(#REF!=2,"13-14/2",
IF(#REF!=3,"14-15/1",
IF(#REF!=4,"14-15/2","Hata2")))),
IF(#REF!+BJ206=2014,
IF(#REF!=1,"14-15/1",
IF(#REF!=2,"14-15/2",
IF(#REF!=3,"15-16/1",
IF(#REF!=4,"15-16/2","Hata3")))),
IF(#REF!+BJ206=2015,
IF(#REF!=1,"15-16/1",
IF(#REF!=2,"15-16/2",
IF(#REF!=3,"16-17/1",
IF(#REF!=4,"16-17/2","Hata4")))),
IF(#REF!+BJ206=2016,
IF(#REF!=1,"16-17/1",
IF(#REF!=2,"16-17/2",
IF(#REF!=3,"17-18/1",
IF(#REF!=4,"17-18/2","Hata5")))),
IF(#REF!+BJ206=2017,
IF(#REF!=1,"17-18/1",
IF(#REF!=2,"17-18/2",
IF(#REF!=3,"18-19/1",
IF(#REF!=4,"18-19/2","Hata6")))),
IF(#REF!+BJ206=2018,
IF(#REF!=1,"18-19/1",
IF(#REF!=2,"18-19/2",
IF(#REF!=3,"19-20/1",
IF(#REF!=4,"19-20/2","Hata7")))),
IF(#REF!+BJ206=2019,
IF(#REF!=1,"19-20/1",
IF(#REF!=2,"19-20/2",
IF(#REF!=3,"20-21/1",
IF(#REF!=4,"20-21/2","Hata8")))),
IF(#REF!+BJ206=2020,
IF(#REF!=1,"20-21/1",
IF(#REF!=2,"20-21/2",
IF(#REF!=3,"21-22/1",
IF(#REF!=4,"21-22/2","Hata9")))),
IF(#REF!+BJ206=2021,
IF(#REF!=1,"21-22/1",
IF(#REF!=2,"21-22/2",
IF(#REF!=3,"22-23/1",
IF(#REF!=4,"22-23/2","Hata10")))),
IF(#REF!+BJ206=2022,
IF(#REF!=1,"22-23/1",
IF(#REF!=2,"22-23/2",
IF(#REF!=3,"23-24/1",
IF(#REF!=4,"23-24/2","Hata11")))),
IF(#REF!+BJ206=2023,
IF(#REF!=1,"23-24/1",
IF(#REF!=2,"23-24/2",
IF(#REF!=3,"24-25/1",
IF(#REF!=4,"24-25/2","Hata12")))),
)))))))))))),
IF(BB206="T",
IF(#REF!+BJ206=2012,
IF(#REF!=1,"12-13/1",
IF(#REF!=2,"12-13/2",
IF(#REF!=3,"12-13/3",
IF(#REF!=4,"13-14/1",
IF(#REF!=5,"13-14/2",
IF(#REF!=6,"13-14/3","Hata1")))))),
IF(#REF!+BJ206=2013,
IF(#REF!=1,"13-14/1",
IF(#REF!=2,"13-14/2",
IF(#REF!=3,"13-14/3",
IF(#REF!=4,"14-15/1",
IF(#REF!=5,"14-15/2",
IF(#REF!=6,"14-15/3","Hata2")))))),
IF(#REF!+BJ206=2014,
IF(#REF!=1,"14-15/1",
IF(#REF!=2,"14-15/2",
IF(#REF!=3,"14-15/3",
IF(#REF!=4,"15-16/1",
IF(#REF!=5,"15-16/2",
IF(#REF!=6,"15-16/3","Hata3")))))),
IF(AND(#REF!+#REF!&gt;2014,#REF!+#REF!&lt;2015,BJ206=1),
IF(#REF!=0.1,"14-15/0.1",
IF(#REF!=0.2,"14-15/0.2",
IF(#REF!=0.3,"14-15/0.3","Hata4"))),
IF(#REF!+BJ206=2015,
IF(#REF!=1,"15-16/1",
IF(#REF!=2,"15-16/2",
IF(#REF!=3,"15-16/3",
IF(#REF!=4,"16-17/1",
IF(#REF!=5,"16-17/2",
IF(#REF!=6,"16-17/3","Hata5")))))),
IF(#REF!+BJ206=2016,
IF(#REF!=1,"16-17/1",
IF(#REF!=2,"16-17/2",
IF(#REF!=3,"16-17/3",
IF(#REF!=4,"17-18/1",
IF(#REF!=5,"17-18/2",
IF(#REF!=6,"17-18/3","Hata6")))))),
IF(#REF!+BJ206=2017,
IF(#REF!=1,"17-18/1",
IF(#REF!=2,"17-18/2",
IF(#REF!=3,"17-18/3",
IF(#REF!=4,"18-19/1",
IF(#REF!=5,"18-19/2",
IF(#REF!=6,"18-19/3","Hata7")))))),
IF(#REF!+BJ206=2018,
IF(#REF!=1,"18-19/1",
IF(#REF!=2,"18-19/2",
IF(#REF!=3,"18-19/3",
IF(#REF!=4,"19-20/1",
IF(#REF!=5," 19-20/2",
IF(#REF!=6,"19-20/3","Hata8")))))),
IF(#REF!+BJ206=2019,
IF(#REF!=1,"19-20/1",
IF(#REF!=2,"19-20/2",
IF(#REF!=3,"19-20/3",
IF(#REF!=4,"20-21/1",
IF(#REF!=5,"20-21/2",
IF(#REF!=6,"20-21/3","Hata9")))))),
IF(#REF!+BJ206=2020,
IF(#REF!=1,"20-21/1",
IF(#REF!=2,"20-21/2",
IF(#REF!=3,"20-21/3",
IF(#REF!=4,"21-22/1",
IF(#REF!=5,"21-22/2",
IF(#REF!=6,"21-22/3","Hata10")))))),
IF(#REF!+BJ206=2021,
IF(#REF!=1,"21-22/1",
IF(#REF!=2,"21-22/2",
IF(#REF!=3,"21-22/3",
IF(#REF!=4,"22-23/1",
IF(#REF!=5,"22-23/2",
IF(#REF!=6,"22-23/3","Hata11")))))),
IF(#REF!+BJ206=2022,
IF(#REF!=1,"22-23/1",
IF(#REF!=2,"22-23/2",
IF(#REF!=3,"22-23/3",
IF(#REF!=4,"23-24/1",
IF(#REF!=5,"23-24/2",
IF(#REF!=6,"23-24/3","Hata12")))))),
IF(#REF!+BJ206=2023,
IF(#REF!=1,"23-24/1",
IF(#REF!=2,"23-24/2",
IF(#REF!=3,"23-24/3",
IF(#REF!=4,"24-25/1",
IF(#REF!=5,"24-25/2",
IF(#REF!=6,"24-25/3","Hata13")))))),
))))))))))))))
)</f>
        <v>#REF!</v>
      </c>
      <c r="G206" s="15"/>
      <c r="H206" s="14" t="s">
        <v>352</v>
      </c>
      <c r="I206" s="14">
        <v>238531</v>
      </c>
      <c r="J206" s="14" t="s">
        <v>157</v>
      </c>
      <c r="S206" s="16">
        <v>4</v>
      </c>
      <c r="T206" s="14">
        <f>VLOOKUP($S206,[1]sistem!$I$3:$L$10,2,FALSE)</f>
        <v>0</v>
      </c>
      <c r="U206" s="14">
        <f>VLOOKUP($S206,[1]sistem!$I$3:$L$10,3,FALSE)</f>
        <v>1</v>
      </c>
      <c r="V206" s="14">
        <f>VLOOKUP($S206,[1]sistem!$I$3:$L$10,4,FALSE)</f>
        <v>1</v>
      </c>
      <c r="W206" s="14" t="e">
        <f>VLOOKUP($BB206,[1]sistem!$I$13:$L$14,2,FALSE)*#REF!</f>
        <v>#REF!</v>
      </c>
      <c r="X206" s="14" t="e">
        <f>VLOOKUP($BB206,[1]sistem!$I$13:$L$14,3,FALSE)*#REF!</f>
        <v>#REF!</v>
      </c>
      <c r="Y206" s="14" t="e">
        <f>VLOOKUP($BB206,[1]sistem!$I$13:$L$14,4,FALSE)*#REF!</f>
        <v>#REF!</v>
      </c>
      <c r="Z206" s="14" t="e">
        <f t="shared" si="42"/>
        <v>#REF!</v>
      </c>
      <c r="AA206" s="14" t="e">
        <f t="shared" si="42"/>
        <v>#REF!</v>
      </c>
      <c r="AB206" s="14" t="e">
        <f t="shared" si="42"/>
        <v>#REF!</v>
      </c>
      <c r="AC206" s="14" t="e">
        <f t="shared" si="43"/>
        <v>#REF!</v>
      </c>
      <c r="AD206" s="14">
        <f>VLOOKUP(BB206,[1]sistem!$I$18:$J$19,2,FALSE)</f>
        <v>14</v>
      </c>
      <c r="AE206" s="14">
        <v>0.25</v>
      </c>
      <c r="AF206" s="14">
        <f>VLOOKUP($S206,[1]sistem!$I$3:$M$10,5,FALSE)</f>
        <v>1</v>
      </c>
      <c r="AG206" s="14">
        <v>4</v>
      </c>
      <c r="AI206" s="14">
        <f>AG206*AM206</f>
        <v>56</v>
      </c>
      <c r="AJ206" s="14">
        <f>VLOOKUP($S206,[1]sistem!$I$3:$N$10,6,FALSE)</f>
        <v>2</v>
      </c>
      <c r="AK206" s="14">
        <v>2</v>
      </c>
      <c r="AL206" s="14">
        <f t="shared" si="44"/>
        <v>4</v>
      </c>
      <c r="AM206" s="14">
        <f>VLOOKUP($BB206,[1]sistem!$I$18:$K$19,3,FALSE)</f>
        <v>14</v>
      </c>
      <c r="AN206" s="14" t="e">
        <f>AM206*#REF!</f>
        <v>#REF!</v>
      </c>
      <c r="AO206" s="14" t="e">
        <f t="shared" si="45"/>
        <v>#REF!</v>
      </c>
      <c r="AP206" s="14">
        <f t="shared" si="41"/>
        <v>25</v>
      </c>
      <c r="AQ206" s="14" t="e">
        <f t="shared" si="46"/>
        <v>#REF!</v>
      </c>
      <c r="AR206" s="14" t="e">
        <f>ROUND(AQ206-#REF!,0)</f>
        <v>#REF!</v>
      </c>
      <c r="AS206" s="14">
        <f>IF(BB206="s",IF(S206=0,0,
IF(S206=1,#REF!*4*4,
IF(S206=2,0,
IF(S206=3,#REF!*4*2,
IF(S206=4,0,
IF(S206=5,0,
IF(S206=6,0,
IF(S206=7,0)))))))),
IF(BB206="t",
IF(S206=0,0,
IF(S206=1,#REF!*4*4*0.8,
IF(S206=2,0,
IF(S206=3,#REF!*4*2*0.8,
IF(S206=4,0,
IF(S206=5,0,
IF(S206=6,0,
IF(S206=7,0))))))))))</f>
        <v>0</v>
      </c>
      <c r="AT206" s="14" t="e">
        <f>IF(BB206="s",
IF(S206=0,0,
IF(S206=1,0,
IF(S206=2,#REF!*4*2,
IF(S206=3,#REF!*4,
IF(S206=4,#REF!*4,
IF(S206=5,0,
IF(S206=6,0,
IF(S206=7,#REF!*4)))))))),
IF(BB206="t",
IF(S206=0,0,
IF(S206=1,0,
IF(S206=2,#REF!*4*2*0.8,
IF(S206=3,#REF!*4*0.8,
IF(S206=4,#REF!*4*0.8,
IF(S206=5,0,
IF(S206=6,0,
IF(S206=7,#REF!*4))))))))))</f>
        <v>#REF!</v>
      </c>
      <c r="AU206" s="14" t="e">
        <f>IF(BB206="s",
IF(S206=0,0,
IF(S206=1,#REF!*2,
IF(S206=2,#REF!*2,
IF(S206=3,#REF!*2,
IF(S206=4,#REF!*2,
IF(S206=5,#REF!*2,
IF(S206=6,#REF!*2,
IF(S206=7,#REF!*2)))))))),
IF(BB206="t",
IF(S206=0,#REF!*2*0.8,
IF(S206=1,#REF!*2*0.8,
IF(S206=2,#REF!*2*0.8,
IF(S206=3,#REF!*2*0.8,
IF(S206=4,#REF!*2*0.8,
IF(S206=5,#REF!*2*0.8,
IF(S206=6,#REF!*1*0.8,
IF(S206=7,#REF!*2))))))))))</f>
        <v>#REF!</v>
      </c>
      <c r="AV206" s="14" t="e">
        <f t="shared" si="47"/>
        <v>#REF!</v>
      </c>
      <c r="AW206" s="14" t="e">
        <f>IF(BB206="s",
IF(S206=0,0,
IF(S206=1,(14-2)*(#REF!+#REF!)/4*4,
IF(S206=2,(14-2)*(#REF!+#REF!)/4*2,
IF(S206=3,(14-2)*(#REF!+#REF!)/4*3,
IF(S206=4,(14-2)*(#REF!+#REF!)/4,
IF(S206=5,(14-2)*#REF!/4,
IF(S206=6,0,
IF(S206=7,(14)*#REF!)))))))),
IF(BB206="t",
IF(S206=0,0,
IF(S206=1,(11-2)*(#REF!+#REF!)/4*4,
IF(S206=2,(11-2)*(#REF!+#REF!)/4*2,
IF(S206=3,(11-2)*(#REF!+#REF!)/4*3,
IF(S206=4,(11-2)*(#REF!+#REF!)/4,
IF(S206=5,(11-2)*#REF!/4,
IF(S206=6,0,
IF(S206=7,(11)*#REF!))))))))))</f>
        <v>#REF!</v>
      </c>
      <c r="AX206" s="14" t="e">
        <f t="shared" si="48"/>
        <v>#REF!</v>
      </c>
      <c r="AY206" s="14">
        <f t="shared" si="49"/>
        <v>8</v>
      </c>
      <c r="AZ206" s="14">
        <f t="shared" si="50"/>
        <v>4</v>
      </c>
      <c r="BA206" s="14" t="e">
        <f t="shared" si="51"/>
        <v>#REF!</v>
      </c>
      <c r="BB206" s="14" t="s">
        <v>87</v>
      </c>
      <c r="BC206" s="14" t="e">
        <f>IF(BI206="A",0,IF(BB206="s",14*#REF!,IF(BB206="T",11*#REF!,"HATA")))</f>
        <v>#REF!</v>
      </c>
      <c r="BD206" s="14" t="e">
        <f t="shared" si="52"/>
        <v>#REF!</v>
      </c>
      <c r="BE206" s="14" t="e">
        <f t="shared" si="53"/>
        <v>#REF!</v>
      </c>
      <c r="BF206" s="14" t="e">
        <f>IF(BE206-#REF!=0,"DOĞRU","YANLIŞ")</f>
        <v>#REF!</v>
      </c>
      <c r="BG206" s="14" t="e">
        <f>#REF!-BE206</f>
        <v>#REF!</v>
      </c>
      <c r="BH206" s="14">
        <v>0</v>
      </c>
      <c r="BJ206" s="14">
        <v>0</v>
      </c>
      <c r="BL206" s="14">
        <v>4</v>
      </c>
      <c r="BN206" s="5" t="e">
        <f>#REF!*14</f>
        <v>#REF!</v>
      </c>
      <c r="BO206" s="6"/>
      <c r="BP206" s="7"/>
      <c r="BQ206" s="8"/>
      <c r="BR206" s="8"/>
      <c r="BS206" s="8"/>
      <c r="BT206" s="8"/>
      <c r="BU206" s="8"/>
      <c r="BV206" s="9"/>
      <c r="BW206" s="10"/>
      <c r="BX206" s="11"/>
      <c r="CE206" s="8"/>
      <c r="CF206" s="17"/>
      <c r="CG206" s="17"/>
      <c r="CH206" s="17"/>
      <c r="CI206" s="17"/>
    </row>
    <row r="207" spans="1:87" hidden="1" x14ac:dyDescent="0.25">
      <c r="A207" s="14" t="s">
        <v>160</v>
      </c>
      <c r="B207" s="14" t="s">
        <v>161</v>
      </c>
      <c r="C207" s="14" t="s">
        <v>161</v>
      </c>
      <c r="D207" s="15" t="s">
        <v>90</v>
      </c>
      <c r="E207" s="15" t="s">
        <v>90</v>
      </c>
      <c r="F207" s="16" t="e">
        <f>IF(BB207="S",
IF(#REF!+BJ207=2012,
IF(#REF!=1,"12-13/1",
IF(#REF!=2,"12-13/2",
IF(#REF!=3,"13-14/1",
IF(#REF!=4,"13-14/2","Hata1")))),
IF(#REF!+BJ207=2013,
IF(#REF!=1,"13-14/1",
IF(#REF!=2,"13-14/2",
IF(#REF!=3,"14-15/1",
IF(#REF!=4,"14-15/2","Hata2")))),
IF(#REF!+BJ207=2014,
IF(#REF!=1,"14-15/1",
IF(#REF!=2,"14-15/2",
IF(#REF!=3,"15-16/1",
IF(#REF!=4,"15-16/2","Hata3")))),
IF(#REF!+BJ207=2015,
IF(#REF!=1,"15-16/1",
IF(#REF!=2,"15-16/2",
IF(#REF!=3,"16-17/1",
IF(#REF!=4,"16-17/2","Hata4")))),
IF(#REF!+BJ207=2016,
IF(#REF!=1,"16-17/1",
IF(#REF!=2,"16-17/2",
IF(#REF!=3,"17-18/1",
IF(#REF!=4,"17-18/2","Hata5")))),
IF(#REF!+BJ207=2017,
IF(#REF!=1,"17-18/1",
IF(#REF!=2,"17-18/2",
IF(#REF!=3,"18-19/1",
IF(#REF!=4,"18-19/2","Hata6")))),
IF(#REF!+BJ207=2018,
IF(#REF!=1,"18-19/1",
IF(#REF!=2,"18-19/2",
IF(#REF!=3,"19-20/1",
IF(#REF!=4,"19-20/2","Hata7")))),
IF(#REF!+BJ207=2019,
IF(#REF!=1,"19-20/1",
IF(#REF!=2,"19-20/2",
IF(#REF!=3,"20-21/1",
IF(#REF!=4,"20-21/2","Hata8")))),
IF(#REF!+BJ207=2020,
IF(#REF!=1,"20-21/1",
IF(#REF!=2,"20-21/2",
IF(#REF!=3,"21-22/1",
IF(#REF!=4,"21-22/2","Hata9")))),
IF(#REF!+BJ207=2021,
IF(#REF!=1,"21-22/1",
IF(#REF!=2,"21-22/2",
IF(#REF!=3,"22-23/1",
IF(#REF!=4,"22-23/2","Hata10")))),
IF(#REF!+BJ207=2022,
IF(#REF!=1,"22-23/1",
IF(#REF!=2,"22-23/2",
IF(#REF!=3,"23-24/1",
IF(#REF!=4,"23-24/2","Hata11")))),
IF(#REF!+BJ207=2023,
IF(#REF!=1,"23-24/1",
IF(#REF!=2,"23-24/2",
IF(#REF!=3,"24-25/1",
IF(#REF!=4,"24-25/2","Hata12")))),
)))))))))))),
IF(BB207="T",
IF(#REF!+BJ207=2012,
IF(#REF!=1,"12-13/1",
IF(#REF!=2,"12-13/2",
IF(#REF!=3,"12-13/3",
IF(#REF!=4,"13-14/1",
IF(#REF!=5,"13-14/2",
IF(#REF!=6,"13-14/3","Hata1")))))),
IF(#REF!+BJ207=2013,
IF(#REF!=1,"13-14/1",
IF(#REF!=2,"13-14/2",
IF(#REF!=3,"13-14/3",
IF(#REF!=4,"14-15/1",
IF(#REF!=5,"14-15/2",
IF(#REF!=6,"14-15/3","Hata2")))))),
IF(#REF!+BJ207=2014,
IF(#REF!=1,"14-15/1",
IF(#REF!=2,"14-15/2",
IF(#REF!=3,"14-15/3",
IF(#REF!=4,"15-16/1",
IF(#REF!=5,"15-16/2",
IF(#REF!=6,"15-16/3","Hata3")))))),
IF(AND(#REF!+#REF!&gt;2014,#REF!+#REF!&lt;2015,BJ207=1),
IF(#REF!=0.1,"14-15/0.1",
IF(#REF!=0.2,"14-15/0.2",
IF(#REF!=0.3,"14-15/0.3","Hata4"))),
IF(#REF!+BJ207=2015,
IF(#REF!=1,"15-16/1",
IF(#REF!=2,"15-16/2",
IF(#REF!=3,"15-16/3",
IF(#REF!=4,"16-17/1",
IF(#REF!=5,"16-17/2",
IF(#REF!=6,"16-17/3","Hata5")))))),
IF(#REF!+BJ207=2016,
IF(#REF!=1,"16-17/1",
IF(#REF!=2,"16-17/2",
IF(#REF!=3,"16-17/3",
IF(#REF!=4,"17-18/1",
IF(#REF!=5,"17-18/2",
IF(#REF!=6,"17-18/3","Hata6")))))),
IF(#REF!+BJ207=2017,
IF(#REF!=1,"17-18/1",
IF(#REF!=2,"17-18/2",
IF(#REF!=3,"17-18/3",
IF(#REF!=4,"18-19/1",
IF(#REF!=5,"18-19/2",
IF(#REF!=6,"18-19/3","Hata7")))))),
IF(#REF!+BJ207=2018,
IF(#REF!=1,"18-19/1",
IF(#REF!=2,"18-19/2",
IF(#REF!=3,"18-19/3",
IF(#REF!=4,"19-20/1",
IF(#REF!=5," 19-20/2",
IF(#REF!=6,"19-20/3","Hata8")))))),
IF(#REF!+BJ207=2019,
IF(#REF!=1,"19-20/1",
IF(#REF!=2,"19-20/2",
IF(#REF!=3,"19-20/3",
IF(#REF!=4,"20-21/1",
IF(#REF!=5,"20-21/2",
IF(#REF!=6,"20-21/3","Hata9")))))),
IF(#REF!+BJ207=2020,
IF(#REF!=1,"20-21/1",
IF(#REF!=2,"20-21/2",
IF(#REF!=3,"20-21/3",
IF(#REF!=4,"21-22/1",
IF(#REF!=5,"21-22/2",
IF(#REF!=6,"21-22/3","Hata10")))))),
IF(#REF!+BJ207=2021,
IF(#REF!=1,"21-22/1",
IF(#REF!=2,"21-22/2",
IF(#REF!=3,"21-22/3",
IF(#REF!=4,"22-23/1",
IF(#REF!=5,"22-23/2",
IF(#REF!=6,"22-23/3","Hata11")))))),
IF(#REF!+BJ207=2022,
IF(#REF!=1,"22-23/1",
IF(#REF!=2,"22-23/2",
IF(#REF!=3,"22-23/3",
IF(#REF!=4,"23-24/1",
IF(#REF!=5,"23-24/2",
IF(#REF!=6,"23-24/3","Hata12")))))),
IF(#REF!+BJ207=2023,
IF(#REF!=1,"23-24/1",
IF(#REF!=2,"23-24/2",
IF(#REF!=3,"23-24/3",
IF(#REF!=4,"24-25/1",
IF(#REF!=5,"24-25/2",
IF(#REF!=6,"24-25/3","Hata13")))))),
))))))))))))))
)</f>
        <v>#REF!</v>
      </c>
      <c r="G207" s="15"/>
      <c r="H207" s="14" t="s">
        <v>352</v>
      </c>
      <c r="I207" s="14">
        <v>238531</v>
      </c>
      <c r="J207" s="14" t="s">
        <v>157</v>
      </c>
      <c r="S207" s="16">
        <v>2</v>
      </c>
      <c r="T207" s="14">
        <f>VLOOKUP($S207,[1]sistem!$I$3:$L$10,2,FALSE)</f>
        <v>0</v>
      </c>
      <c r="U207" s="14">
        <f>VLOOKUP($S207,[1]sistem!$I$3:$L$10,3,FALSE)</f>
        <v>2</v>
      </c>
      <c r="V207" s="14">
        <f>VLOOKUP($S207,[1]sistem!$I$3:$L$10,4,FALSE)</f>
        <v>1</v>
      </c>
      <c r="W207" s="14" t="e">
        <f>VLOOKUP($BB207,[1]sistem!$I$13:$L$14,2,FALSE)*#REF!</f>
        <v>#REF!</v>
      </c>
      <c r="X207" s="14" t="e">
        <f>VLOOKUP($BB207,[1]sistem!$I$13:$L$14,3,FALSE)*#REF!</f>
        <v>#REF!</v>
      </c>
      <c r="Y207" s="14" t="e">
        <f>VLOOKUP($BB207,[1]sistem!$I$13:$L$14,4,FALSE)*#REF!</f>
        <v>#REF!</v>
      </c>
      <c r="Z207" s="14" t="e">
        <f t="shared" si="42"/>
        <v>#REF!</v>
      </c>
      <c r="AA207" s="14" t="e">
        <f t="shared" si="42"/>
        <v>#REF!</v>
      </c>
      <c r="AB207" s="14" t="e">
        <f t="shared" si="42"/>
        <v>#REF!</v>
      </c>
      <c r="AC207" s="14" t="e">
        <f t="shared" si="43"/>
        <v>#REF!</v>
      </c>
      <c r="AD207" s="14">
        <f>VLOOKUP(BB207,[1]sistem!$I$18:$J$19,2,FALSE)</f>
        <v>14</v>
      </c>
      <c r="AE207" s="14">
        <v>0.25</v>
      </c>
      <c r="AF207" s="14">
        <f>VLOOKUP($S207,[1]sistem!$I$3:$M$10,5,FALSE)</f>
        <v>2</v>
      </c>
      <c r="AG207" s="14">
        <v>5</v>
      </c>
      <c r="AI207" s="14">
        <f>AG207*AM207</f>
        <v>70</v>
      </c>
      <c r="AJ207" s="14">
        <f>VLOOKUP($S207,[1]sistem!$I$3:$N$10,6,FALSE)</f>
        <v>3</v>
      </c>
      <c r="AK207" s="14">
        <v>2</v>
      </c>
      <c r="AL207" s="14">
        <f t="shared" si="44"/>
        <v>6</v>
      </c>
      <c r="AM207" s="14">
        <f>VLOOKUP($BB207,[1]sistem!$I$18:$K$19,3,FALSE)</f>
        <v>14</v>
      </c>
      <c r="AN207" s="14" t="e">
        <f>AM207*#REF!</f>
        <v>#REF!</v>
      </c>
      <c r="AO207" s="14" t="e">
        <f t="shared" si="45"/>
        <v>#REF!</v>
      </c>
      <c r="AP207" s="14">
        <f t="shared" si="41"/>
        <v>25</v>
      </c>
      <c r="AQ207" s="14" t="e">
        <f t="shared" si="46"/>
        <v>#REF!</v>
      </c>
      <c r="AR207" s="14" t="e">
        <f>ROUND(AQ207-#REF!,0)</f>
        <v>#REF!</v>
      </c>
      <c r="AS207" s="14">
        <f>IF(BB207="s",IF(S207=0,0,
IF(S207=1,#REF!*4*4,
IF(S207=2,0,
IF(S207=3,#REF!*4*2,
IF(S207=4,0,
IF(S207=5,0,
IF(S207=6,0,
IF(S207=7,0)))))))),
IF(BB207="t",
IF(S207=0,0,
IF(S207=1,#REF!*4*4*0.8,
IF(S207=2,0,
IF(S207=3,#REF!*4*2*0.8,
IF(S207=4,0,
IF(S207=5,0,
IF(S207=6,0,
IF(S207=7,0))))))))))</f>
        <v>0</v>
      </c>
      <c r="AT207" s="14" t="e">
        <f>IF(BB207="s",
IF(S207=0,0,
IF(S207=1,0,
IF(S207=2,#REF!*4*2,
IF(S207=3,#REF!*4,
IF(S207=4,#REF!*4,
IF(S207=5,0,
IF(S207=6,0,
IF(S207=7,#REF!*4)))))))),
IF(BB207="t",
IF(S207=0,0,
IF(S207=1,0,
IF(S207=2,#REF!*4*2*0.8,
IF(S207=3,#REF!*4*0.8,
IF(S207=4,#REF!*4*0.8,
IF(S207=5,0,
IF(S207=6,0,
IF(S207=7,#REF!*4))))))))))</f>
        <v>#REF!</v>
      </c>
      <c r="AU207" s="14" t="e">
        <f>IF(BB207="s",
IF(S207=0,0,
IF(S207=1,#REF!*2,
IF(S207=2,#REF!*2,
IF(S207=3,#REF!*2,
IF(S207=4,#REF!*2,
IF(S207=5,#REF!*2,
IF(S207=6,#REF!*2,
IF(S207=7,#REF!*2)))))))),
IF(BB207="t",
IF(S207=0,#REF!*2*0.8,
IF(S207=1,#REF!*2*0.8,
IF(S207=2,#REF!*2*0.8,
IF(S207=3,#REF!*2*0.8,
IF(S207=4,#REF!*2*0.8,
IF(S207=5,#REF!*2*0.8,
IF(S207=6,#REF!*1*0.8,
IF(S207=7,#REF!*2))))))))))</f>
        <v>#REF!</v>
      </c>
      <c r="AV207" s="14" t="e">
        <f t="shared" si="47"/>
        <v>#REF!</v>
      </c>
      <c r="AW207" s="14" t="e">
        <f>IF(BB207="s",
IF(S207=0,0,
IF(S207=1,(14-2)*(#REF!+#REF!)/4*4,
IF(S207=2,(14-2)*(#REF!+#REF!)/4*2,
IF(S207=3,(14-2)*(#REF!+#REF!)/4*3,
IF(S207=4,(14-2)*(#REF!+#REF!)/4,
IF(S207=5,(14-2)*#REF!/4,
IF(S207=6,0,
IF(S207=7,(14)*#REF!)))))))),
IF(BB207="t",
IF(S207=0,0,
IF(S207=1,(11-2)*(#REF!+#REF!)/4*4,
IF(S207=2,(11-2)*(#REF!+#REF!)/4*2,
IF(S207=3,(11-2)*(#REF!+#REF!)/4*3,
IF(S207=4,(11-2)*(#REF!+#REF!)/4,
IF(S207=5,(11-2)*#REF!/4,
IF(S207=6,0,
IF(S207=7,(11)*#REF!))))))))))</f>
        <v>#REF!</v>
      </c>
      <c r="AX207" s="14" t="e">
        <f t="shared" si="48"/>
        <v>#REF!</v>
      </c>
      <c r="AY207" s="14">
        <f t="shared" si="49"/>
        <v>12</v>
      </c>
      <c r="AZ207" s="14">
        <f t="shared" si="50"/>
        <v>6</v>
      </c>
      <c r="BA207" s="14" t="e">
        <f t="shared" si="51"/>
        <v>#REF!</v>
      </c>
      <c r="BB207" s="14" t="s">
        <v>87</v>
      </c>
      <c r="BC207" s="14" t="e">
        <f>IF(BI207="A",0,IF(BB207="s",14*#REF!,IF(BB207="T",11*#REF!,"HATA")))</f>
        <v>#REF!</v>
      </c>
      <c r="BD207" s="14" t="e">
        <f t="shared" si="52"/>
        <v>#REF!</v>
      </c>
      <c r="BE207" s="14" t="e">
        <f t="shared" si="53"/>
        <v>#REF!</v>
      </c>
      <c r="BF207" s="14" t="e">
        <f>IF(BE207-#REF!=0,"DOĞRU","YANLIŞ")</f>
        <v>#REF!</v>
      </c>
      <c r="BG207" s="14" t="e">
        <f>#REF!-BE207</f>
        <v>#REF!</v>
      </c>
      <c r="BH207" s="14">
        <v>0</v>
      </c>
      <c r="BJ207" s="14">
        <v>0</v>
      </c>
      <c r="BL207" s="14">
        <v>2</v>
      </c>
      <c r="BN207" s="5" t="e">
        <f>#REF!*14</f>
        <v>#REF!</v>
      </c>
      <c r="BO207" s="6"/>
      <c r="BP207" s="7"/>
      <c r="BQ207" s="8"/>
      <c r="BR207" s="8"/>
      <c r="BS207" s="8"/>
      <c r="BT207" s="8"/>
      <c r="BU207" s="8"/>
      <c r="BV207" s="9"/>
      <c r="BW207" s="10"/>
      <c r="BX207" s="11"/>
      <c r="CE207" s="8"/>
      <c r="CF207" s="17"/>
      <c r="CG207" s="17"/>
      <c r="CH207" s="17"/>
      <c r="CI207" s="17"/>
    </row>
    <row r="208" spans="1:87" hidden="1" x14ac:dyDescent="0.25">
      <c r="A208" s="14" t="s">
        <v>121</v>
      </c>
      <c r="B208" s="14" t="s">
        <v>122</v>
      </c>
      <c r="C208" s="14" t="s">
        <v>122</v>
      </c>
      <c r="D208" s="15" t="s">
        <v>90</v>
      </c>
      <c r="E208" s="15" t="s">
        <v>90</v>
      </c>
      <c r="F208" s="16" t="e">
        <f>IF(BB208="S",
IF(#REF!+BJ208=2012,
IF(#REF!=1,"12-13/1",
IF(#REF!=2,"12-13/2",
IF(#REF!=3,"13-14/1",
IF(#REF!=4,"13-14/2","Hata1")))),
IF(#REF!+BJ208=2013,
IF(#REF!=1,"13-14/1",
IF(#REF!=2,"13-14/2",
IF(#REF!=3,"14-15/1",
IF(#REF!=4,"14-15/2","Hata2")))),
IF(#REF!+BJ208=2014,
IF(#REF!=1,"14-15/1",
IF(#REF!=2,"14-15/2",
IF(#REF!=3,"15-16/1",
IF(#REF!=4,"15-16/2","Hata3")))),
IF(#REF!+BJ208=2015,
IF(#REF!=1,"15-16/1",
IF(#REF!=2,"15-16/2",
IF(#REF!=3,"16-17/1",
IF(#REF!=4,"16-17/2","Hata4")))),
IF(#REF!+BJ208=2016,
IF(#REF!=1,"16-17/1",
IF(#REF!=2,"16-17/2",
IF(#REF!=3,"17-18/1",
IF(#REF!=4,"17-18/2","Hata5")))),
IF(#REF!+BJ208=2017,
IF(#REF!=1,"17-18/1",
IF(#REF!=2,"17-18/2",
IF(#REF!=3,"18-19/1",
IF(#REF!=4,"18-19/2","Hata6")))),
IF(#REF!+BJ208=2018,
IF(#REF!=1,"18-19/1",
IF(#REF!=2,"18-19/2",
IF(#REF!=3,"19-20/1",
IF(#REF!=4,"19-20/2","Hata7")))),
IF(#REF!+BJ208=2019,
IF(#REF!=1,"19-20/1",
IF(#REF!=2,"19-20/2",
IF(#REF!=3,"20-21/1",
IF(#REF!=4,"20-21/2","Hata8")))),
IF(#REF!+BJ208=2020,
IF(#REF!=1,"20-21/1",
IF(#REF!=2,"20-21/2",
IF(#REF!=3,"21-22/1",
IF(#REF!=4,"21-22/2","Hata9")))),
IF(#REF!+BJ208=2021,
IF(#REF!=1,"21-22/1",
IF(#REF!=2,"21-22/2",
IF(#REF!=3,"22-23/1",
IF(#REF!=4,"22-23/2","Hata10")))),
IF(#REF!+BJ208=2022,
IF(#REF!=1,"22-23/1",
IF(#REF!=2,"22-23/2",
IF(#REF!=3,"23-24/1",
IF(#REF!=4,"23-24/2","Hata11")))),
IF(#REF!+BJ208=2023,
IF(#REF!=1,"23-24/1",
IF(#REF!=2,"23-24/2",
IF(#REF!=3,"24-25/1",
IF(#REF!=4,"24-25/2","Hata12")))),
)))))))))))),
IF(BB208="T",
IF(#REF!+BJ208=2012,
IF(#REF!=1,"12-13/1",
IF(#REF!=2,"12-13/2",
IF(#REF!=3,"12-13/3",
IF(#REF!=4,"13-14/1",
IF(#REF!=5,"13-14/2",
IF(#REF!=6,"13-14/3","Hata1")))))),
IF(#REF!+BJ208=2013,
IF(#REF!=1,"13-14/1",
IF(#REF!=2,"13-14/2",
IF(#REF!=3,"13-14/3",
IF(#REF!=4,"14-15/1",
IF(#REF!=5,"14-15/2",
IF(#REF!=6,"14-15/3","Hata2")))))),
IF(#REF!+BJ208=2014,
IF(#REF!=1,"14-15/1",
IF(#REF!=2,"14-15/2",
IF(#REF!=3,"14-15/3",
IF(#REF!=4,"15-16/1",
IF(#REF!=5,"15-16/2",
IF(#REF!=6,"15-16/3","Hata3")))))),
IF(AND(#REF!+#REF!&gt;2014,#REF!+#REF!&lt;2015,BJ208=1),
IF(#REF!=0.1,"14-15/0.1",
IF(#REF!=0.2,"14-15/0.2",
IF(#REF!=0.3,"14-15/0.3","Hata4"))),
IF(#REF!+BJ208=2015,
IF(#REF!=1,"15-16/1",
IF(#REF!=2,"15-16/2",
IF(#REF!=3,"15-16/3",
IF(#REF!=4,"16-17/1",
IF(#REF!=5,"16-17/2",
IF(#REF!=6,"16-17/3","Hata5")))))),
IF(#REF!+BJ208=2016,
IF(#REF!=1,"16-17/1",
IF(#REF!=2,"16-17/2",
IF(#REF!=3,"16-17/3",
IF(#REF!=4,"17-18/1",
IF(#REF!=5,"17-18/2",
IF(#REF!=6,"17-18/3","Hata6")))))),
IF(#REF!+BJ208=2017,
IF(#REF!=1,"17-18/1",
IF(#REF!=2,"17-18/2",
IF(#REF!=3,"17-18/3",
IF(#REF!=4,"18-19/1",
IF(#REF!=5,"18-19/2",
IF(#REF!=6,"18-19/3","Hata7")))))),
IF(#REF!+BJ208=2018,
IF(#REF!=1,"18-19/1",
IF(#REF!=2,"18-19/2",
IF(#REF!=3,"18-19/3",
IF(#REF!=4,"19-20/1",
IF(#REF!=5," 19-20/2",
IF(#REF!=6,"19-20/3","Hata8")))))),
IF(#REF!+BJ208=2019,
IF(#REF!=1,"19-20/1",
IF(#REF!=2,"19-20/2",
IF(#REF!=3,"19-20/3",
IF(#REF!=4,"20-21/1",
IF(#REF!=5,"20-21/2",
IF(#REF!=6,"20-21/3","Hata9")))))),
IF(#REF!+BJ208=2020,
IF(#REF!=1,"20-21/1",
IF(#REF!=2,"20-21/2",
IF(#REF!=3,"20-21/3",
IF(#REF!=4,"21-22/1",
IF(#REF!=5,"21-22/2",
IF(#REF!=6,"21-22/3","Hata10")))))),
IF(#REF!+BJ208=2021,
IF(#REF!=1,"21-22/1",
IF(#REF!=2,"21-22/2",
IF(#REF!=3,"21-22/3",
IF(#REF!=4,"22-23/1",
IF(#REF!=5,"22-23/2",
IF(#REF!=6,"22-23/3","Hata11")))))),
IF(#REF!+BJ208=2022,
IF(#REF!=1,"22-23/1",
IF(#REF!=2,"22-23/2",
IF(#REF!=3,"22-23/3",
IF(#REF!=4,"23-24/1",
IF(#REF!=5,"23-24/2",
IF(#REF!=6,"23-24/3","Hata12")))))),
IF(#REF!+BJ208=2023,
IF(#REF!=1,"23-24/1",
IF(#REF!=2,"23-24/2",
IF(#REF!=3,"23-24/3",
IF(#REF!=4,"24-25/1",
IF(#REF!=5,"24-25/2",
IF(#REF!=6,"24-25/3","Hata13")))))),
))))))))))))))
)</f>
        <v>#REF!</v>
      </c>
      <c r="G208" s="15"/>
      <c r="H208" s="14" t="s">
        <v>352</v>
      </c>
      <c r="I208" s="14">
        <v>238531</v>
      </c>
      <c r="J208" s="14" t="s">
        <v>157</v>
      </c>
      <c r="Q208" s="14" t="s">
        <v>123</v>
      </c>
      <c r="R208" s="14" t="s">
        <v>123</v>
      </c>
      <c r="S208" s="16">
        <v>7</v>
      </c>
      <c r="T208" s="14">
        <f>VLOOKUP($S208,[1]sistem!$I$3:$L$10,2,FALSE)</f>
        <v>0</v>
      </c>
      <c r="U208" s="14">
        <f>VLOOKUP($S208,[1]sistem!$I$3:$L$10,3,FALSE)</f>
        <v>1</v>
      </c>
      <c r="V208" s="14">
        <f>VLOOKUP($S208,[1]sistem!$I$3:$L$10,4,FALSE)</f>
        <v>1</v>
      </c>
      <c r="W208" s="14" t="e">
        <f>VLOOKUP($BB208,[1]sistem!$I$13:$L$14,2,FALSE)*#REF!</f>
        <v>#REF!</v>
      </c>
      <c r="X208" s="14" t="e">
        <f>VLOOKUP($BB208,[1]sistem!$I$13:$L$14,3,FALSE)*#REF!</f>
        <v>#REF!</v>
      </c>
      <c r="Y208" s="14" t="e">
        <f>VLOOKUP($BB208,[1]sistem!$I$13:$L$14,4,FALSE)*#REF!</f>
        <v>#REF!</v>
      </c>
      <c r="Z208" s="14" t="e">
        <f t="shared" si="42"/>
        <v>#REF!</v>
      </c>
      <c r="AA208" s="14" t="e">
        <f t="shared" si="42"/>
        <v>#REF!</v>
      </c>
      <c r="AB208" s="14" t="e">
        <f t="shared" si="42"/>
        <v>#REF!</v>
      </c>
      <c r="AC208" s="14" t="e">
        <f t="shared" si="43"/>
        <v>#REF!</v>
      </c>
      <c r="AD208" s="14">
        <f>VLOOKUP(BB208,[1]sistem!$I$18:$J$19,2,FALSE)</f>
        <v>14</v>
      </c>
      <c r="AE208" s="14">
        <v>0.25</v>
      </c>
      <c r="AF208" s="14">
        <f>VLOOKUP($S208,[1]sistem!$I$3:$M$10,5,FALSE)</f>
        <v>1</v>
      </c>
      <c r="AG208" s="14">
        <v>4</v>
      </c>
      <c r="AI208" s="14">
        <f>AG208*AM208</f>
        <v>56</v>
      </c>
      <c r="AJ208" s="14">
        <f>VLOOKUP($S208,[1]sistem!$I$3:$N$10,6,FALSE)</f>
        <v>2</v>
      </c>
      <c r="AK208" s="14">
        <v>2</v>
      </c>
      <c r="AL208" s="14">
        <f t="shared" si="44"/>
        <v>4</v>
      </c>
      <c r="AM208" s="14">
        <f>VLOOKUP($BB208,[1]sistem!$I$18:$K$19,3,FALSE)</f>
        <v>14</v>
      </c>
      <c r="AN208" s="14" t="e">
        <f>AM208*#REF!</f>
        <v>#REF!</v>
      </c>
      <c r="AO208" s="14" t="e">
        <f t="shared" si="45"/>
        <v>#REF!</v>
      </c>
      <c r="AP208" s="14">
        <f t="shared" si="41"/>
        <v>25</v>
      </c>
      <c r="AQ208" s="14" t="e">
        <f t="shared" si="46"/>
        <v>#REF!</v>
      </c>
      <c r="AR208" s="14" t="e">
        <f>ROUND(AQ208-#REF!,0)</f>
        <v>#REF!</v>
      </c>
      <c r="AS208" s="14">
        <f>IF(BB208="s",IF(S208=0,0,
IF(S208=1,#REF!*4*4,
IF(S208=2,0,
IF(S208=3,#REF!*4*2,
IF(S208=4,0,
IF(S208=5,0,
IF(S208=6,0,
IF(S208=7,0)))))))),
IF(BB208="t",
IF(S208=0,0,
IF(S208=1,#REF!*4*4*0.8,
IF(S208=2,0,
IF(S208=3,#REF!*4*2*0.8,
IF(S208=4,0,
IF(S208=5,0,
IF(S208=6,0,
IF(S208=7,0))))))))))</f>
        <v>0</v>
      </c>
      <c r="AT208" s="14" t="e">
        <f>IF(BB208="s",
IF(S208=0,0,
IF(S208=1,0,
IF(S208=2,#REF!*4*2,
IF(S208=3,#REF!*4,
IF(S208=4,#REF!*4,
IF(S208=5,0,
IF(S208=6,0,
IF(S208=7,#REF!*4)))))))),
IF(BB208="t",
IF(S208=0,0,
IF(S208=1,0,
IF(S208=2,#REF!*4*2*0.8,
IF(S208=3,#REF!*4*0.8,
IF(S208=4,#REF!*4*0.8,
IF(S208=5,0,
IF(S208=6,0,
IF(S208=7,#REF!*4))))))))))</f>
        <v>#REF!</v>
      </c>
      <c r="AU208" s="14" t="e">
        <f>IF(BB208="s",
IF(S208=0,0,
IF(S208=1,#REF!*2,
IF(S208=2,#REF!*2,
IF(S208=3,#REF!*2,
IF(S208=4,#REF!*2,
IF(S208=5,#REF!*2,
IF(S208=6,#REF!*2,
IF(S208=7,#REF!*2)))))))),
IF(BB208="t",
IF(S208=0,#REF!*2*0.8,
IF(S208=1,#REF!*2*0.8,
IF(S208=2,#REF!*2*0.8,
IF(S208=3,#REF!*2*0.8,
IF(S208=4,#REF!*2*0.8,
IF(S208=5,#REF!*2*0.8,
IF(S208=6,#REF!*1*0.8,
IF(S208=7,#REF!*2))))))))))</f>
        <v>#REF!</v>
      </c>
      <c r="AV208" s="14" t="e">
        <f t="shared" si="47"/>
        <v>#REF!</v>
      </c>
      <c r="AW208" s="14" t="e">
        <f>IF(BB208="s",
IF(S208=0,0,
IF(S208=1,(14-2)*(#REF!+#REF!)/4*4,
IF(S208=2,(14-2)*(#REF!+#REF!)/4*2,
IF(S208=3,(14-2)*(#REF!+#REF!)/4*3,
IF(S208=4,(14-2)*(#REF!+#REF!)/4,
IF(S208=5,(14-2)*#REF!/4,
IF(S208=6,0,
IF(S208=7,(14)*#REF!)))))))),
IF(BB208="t",
IF(S208=0,0,
IF(S208=1,(11-2)*(#REF!+#REF!)/4*4,
IF(S208=2,(11-2)*(#REF!+#REF!)/4*2,
IF(S208=3,(11-2)*(#REF!+#REF!)/4*3,
IF(S208=4,(11-2)*(#REF!+#REF!)/4,
IF(S208=5,(11-2)*#REF!/4,
IF(S208=6,0,
IF(S208=7,(11)*#REF!))))))))))</f>
        <v>#REF!</v>
      </c>
      <c r="AX208" s="14" t="e">
        <f t="shared" si="48"/>
        <v>#REF!</v>
      </c>
      <c r="AY208" s="14">
        <f t="shared" si="49"/>
        <v>8</v>
      </c>
      <c r="AZ208" s="14">
        <f t="shared" si="50"/>
        <v>4</v>
      </c>
      <c r="BA208" s="14" t="e">
        <f t="shared" si="51"/>
        <v>#REF!</v>
      </c>
      <c r="BB208" s="14" t="s">
        <v>87</v>
      </c>
      <c r="BC208" s="14" t="e">
        <f>IF(BI208="A",0,IF(BB208="s",14*#REF!,IF(BB208="T",11*#REF!,"HATA")))</f>
        <v>#REF!</v>
      </c>
      <c r="BD208" s="14" t="e">
        <f t="shared" si="52"/>
        <v>#REF!</v>
      </c>
      <c r="BE208" s="14" t="e">
        <f t="shared" si="53"/>
        <v>#REF!</v>
      </c>
      <c r="BF208" s="14" t="e">
        <f>IF(BE208-#REF!=0,"DOĞRU","YANLIŞ")</f>
        <v>#REF!</v>
      </c>
      <c r="BG208" s="14" t="e">
        <f>#REF!-BE208</f>
        <v>#REF!</v>
      </c>
      <c r="BH208" s="14">
        <v>1</v>
      </c>
      <c r="BJ208" s="14">
        <v>0</v>
      </c>
      <c r="BL208" s="14">
        <v>7</v>
      </c>
      <c r="BN208" s="5" t="e">
        <f>#REF!*14</f>
        <v>#REF!</v>
      </c>
      <c r="BO208" s="6"/>
      <c r="BP208" s="7"/>
      <c r="BQ208" s="8"/>
      <c r="BR208" s="8"/>
      <c r="BS208" s="8"/>
      <c r="BT208" s="8"/>
      <c r="BU208" s="8"/>
      <c r="BV208" s="9"/>
      <c r="BW208" s="10"/>
      <c r="BX208" s="11"/>
      <c r="CE208" s="8"/>
      <c r="CF208" s="17"/>
      <c r="CG208" s="17"/>
      <c r="CH208" s="17"/>
      <c r="CI208" s="17"/>
    </row>
    <row r="209" spans="1:87" hidden="1" x14ac:dyDescent="0.25">
      <c r="A209" s="14" t="s">
        <v>131</v>
      </c>
      <c r="B209" s="14" t="s">
        <v>132</v>
      </c>
      <c r="C209" s="14" t="s">
        <v>132</v>
      </c>
      <c r="D209" s="15" t="s">
        <v>90</v>
      </c>
      <c r="E209" s="15" t="s">
        <v>90</v>
      </c>
      <c r="F209" s="16" t="e">
        <f>IF(BB209="S",
IF(#REF!+BJ209=2012,
IF(#REF!=1,"12-13/1",
IF(#REF!=2,"12-13/2",
IF(#REF!=3,"13-14/1",
IF(#REF!=4,"13-14/2","Hata1")))),
IF(#REF!+BJ209=2013,
IF(#REF!=1,"13-14/1",
IF(#REF!=2,"13-14/2",
IF(#REF!=3,"14-15/1",
IF(#REF!=4,"14-15/2","Hata2")))),
IF(#REF!+BJ209=2014,
IF(#REF!=1,"14-15/1",
IF(#REF!=2,"14-15/2",
IF(#REF!=3,"15-16/1",
IF(#REF!=4,"15-16/2","Hata3")))),
IF(#REF!+BJ209=2015,
IF(#REF!=1,"15-16/1",
IF(#REF!=2,"15-16/2",
IF(#REF!=3,"16-17/1",
IF(#REF!=4,"16-17/2","Hata4")))),
IF(#REF!+BJ209=2016,
IF(#REF!=1,"16-17/1",
IF(#REF!=2,"16-17/2",
IF(#REF!=3,"17-18/1",
IF(#REF!=4,"17-18/2","Hata5")))),
IF(#REF!+BJ209=2017,
IF(#REF!=1,"17-18/1",
IF(#REF!=2,"17-18/2",
IF(#REF!=3,"18-19/1",
IF(#REF!=4,"18-19/2","Hata6")))),
IF(#REF!+BJ209=2018,
IF(#REF!=1,"18-19/1",
IF(#REF!=2,"18-19/2",
IF(#REF!=3,"19-20/1",
IF(#REF!=4,"19-20/2","Hata7")))),
IF(#REF!+BJ209=2019,
IF(#REF!=1,"19-20/1",
IF(#REF!=2,"19-20/2",
IF(#REF!=3,"20-21/1",
IF(#REF!=4,"20-21/2","Hata8")))),
IF(#REF!+BJ209=2020,
IF(#REF!=1,"20-21/1",
IF(#REF!=2,"20-21/2",
IF(#REF!=3,"21-22/1",
IF(#REF!=4,"21-22/2","Hata9")))),
IF(#REF!+BJ209=2021,
IF(#REF!=1,"21-22/1",
IF(#REF!=2,"21-22/2",
IF(#REF!=3,"22-23/1",
IF(#REF!=4,"22-23/2","Hata10")))),
IF(#REF!+BJ209=2022,
IF(#REF!=1,"22-23/1",
IF(#REF!=2,"22-23/2",
IF(#REF!=3,"23-24/1",
IF(#REF!=4,"23-24/2","Hata11")))),
IF(#REF!+BJ209=2023,
IF(#REF!=1,"23-24/1",
IF(#REF!=2,"23-24/2",
IF(#REF!=3,"24-25/1",
IF(#REF!=4,"24-25/2","Hata12")))),
)))))))))))),
IF(BB209="T",
IF(#REF!+BJ209=2012,
IF(#REF!=1,"12-13/1",
IF(#REF!=2,"12-13/2",
IF(#REF!=3,"12-13/3",
IF(#REF!=4,"13-14/1",
IF(#REF!=5,"13-14/2",
IF(#REF!=6,"13-14/3","Hata1")))))),
IF(#REF!+BJ209=2013,
IF(#REF!=1,"13-14/1",
IF(#REF!=2,"13-14/2",
IF(#REF!=3,"13-14/3",
IF(#REF!=4,"14-15/1",
IF(#REF!=5,"14-15/2",
IF(#REF!=6,"14-15/3","Hata2")))))),
IF(#REF!+BJ209=2014,
IF(#REF!=1,"14-15/1",
IF(#REF!=2,"14-15/2",
IF(#REF!=3,"14-15/3",
IF(#REF!=4,"15-16/1",
IF(#REF!=5,"15-16/2",
IF(#REF!=6,"15-16/3","Hata3")))))),
IF(AND(#REF!+#REF!&gt;2014,#REF!+#REF!&lt;2015,BJ209=1),
IF(#REF!=0.1,"14-15/0.1",
IF(#REF!=0.2,"14-15/0.2",
IF(#REF!=0.3,"14-15/0.3","Hata4"))),
IF(#REF!+BJ209=2015,
IF(#REF!=1,"15-16/1",
IF(#REF!=2,"15-16/2",
IF(#REF!=3,"15-16/3",
IF(#REF!=4,"16-17/1",
IF(#REF!=5,"16-17/2",
IF(#REF!=6,"16-17/3","Hata5")))))),
IF(#REF!+BJ209=2016,
IF(#REF!=1,"16-17/1",
IF(#REF!=2,"16-17/2",
IF(#REF!=3,"16-17/3",
IF(#REF!=4,"17-18/1",
IF(#REF!=5,"17-18/2",
IF(#REF!=6,"17-18/3","Hata6")))))),
IF(#REF!+BJ209=2017,
IF(#REF!=1,"17-18/1",
IF(#REF!=2,"17-18/2",
IF(#REF!=3,"17-18/3",
IF(#REF!=4,"18-19/1",
IF(#REF!=5,"18-19/2",
IF(#REF!=6,"18-19/3","Hata7")))))),
IF(#REF!+BJ209=2018,
IF(#REF!=1,"18-19/1",
IF(#REF!=2,"18-19/2",
IF(#REF!=3,"18-19/3",
IF(#REF!=4,"19-20/1",
IF(#REF!=5," 19-20/2",
IF(#REF!=6,"19-20/3","Hata8")))))),
IF(#REF!+BJ209=2019,
IF(#REF!=1,"19-20/1",
IF(#REF!=2,"19-20/2",
IF(#REF!=3,"19-20/3",
IF(#REF!=4,"20-21/1",
IF(#REF!=5,"20-21/2",
IF(#REF!=6,"20-21/3","Hata9")))))),
IF(#REF!+BJ209=2020,
IF(#REF!=1,"20-21/1",
IF(#REF!=2,"20-21/2",
IF(#REF!=3,"20-21/3",
IF(#REF!=4,"21-22/1",
IF(#REF!=5,"21-22/2",
IF(#REF!=6,"21-22/3","Hata10")))))),
IF(#REF!+BJ209=2021,
IF(#REF!=1,"21-22/1",
IF(#REF!=2,"21-22/2",
IF(#REF!=3,"21-22/3",
IF(#REF!=4,"22-23/1",
IF(#REF!=5,"22-23/2",
IF(#REF!=6,"22-23/3","Hata11")))))),
IF(#REF!+BJ209=2022,
IF(#REF!=1,"22-23/1",
IF(#REF!=2,"22-23/2",
IF(#REF!=3,"22-23/3",
IF(#REF!=4,"23-24/1",
IF(#REF!=5,"23-24/2",
IF(#REF!=6,"23-24/3","Hata12")))))),
IF(#REF!+BJ209=2023,
IF(#REF!=1,"23-24/1",
IF(#REF!=2,"23-24/2",
IF(#REF!=3,"23-24/3",
IF(#REF!=4,"24-25/1",
IF(#REF!=5,"24-25/2",
IF(#REF!=6,"24-25/3","Hata13")))))),
))))))))))))))
)</f>
        <v>#REF!</v>
      </c>
      <c r="G209" s="15"/>
      <c r="H209" s="14" t="s">
        <v>352</v>
      </c>
      <c r="I209" s="14">
        <v>238531</v>
      </c>
      <c r="J209" s="14" t="s">
        <v>157</v>
      </c>
      <c r="Q209" s="14" t="s">
        <v>133</v>
      </c>
      <c r="R209" s="14" t="s">
        <v>133</v>
      </c>
      <c r="S209" s="16">
        <v>7</v>
      </c>
      <c r="T209" s="14">
        <f>VLOOKUP($S209,[1]sistem!$I$3:$L$10,2,FALSE)</f>
        <v>0</v>
      </c>
      <c r="U209" s="14">
        <f>VLOOKUP($S209,[1]sistem!$I$3:$L$10,3,FALSE)</f>
        <v>1</v>
      </c>
      <c r="V209" s="14">
        <f>VLOOKUP($S209,[1]sistem!$I$3:$L$10,4,FALSE)</f>
        <v>1</v>
      </c>
      <c r="W209" s="14" t="e">
        <f>VLOOKUP($BB209,[1]sistem!$I$13:$L$14,2,FALSE)*#REF!</f>
        <v>#REF!</v>
      </c>
      <c r="X209" s="14" t="e">
        <f>VLOOKUP($BB209,[1]sistem!$I$13:$L$14,3,FALSE)*#REF!</f>
        <v>#REF!</v>
      </c>
      <c r="Y209" s="14" t="e">
        <f>VLOOKUP($BB209,[1]sistem!$I$13:$L$14,4,FALSE)*#REF!</f>
        <v>#REF!</v>
      </c>
      <c r="Z209" s="14" t="e">
        <f t="shared" si="42"/>
        <v>#REF!</v>
      </c>
      <c r="AA209" s="14" t="e">
        <f t="shared" si="42"/>
        <v>#REF!</v>
      </c>
      <c r="AB209" s="14" t="e">
        <f t="shared" si="42"/>
        <v>#REF!</v>
      </c>
      <c r="AC209" s="14" t="e">
        <f t="shared" si="43"/>
        <v>#REF!</v>
      </c>
      <c r="AD209" s="14">
        <f>VLOOKUP(BB209,[1]sistem!$I$18:$J$19,2,FALSE)</f>
        <v>14</v>
      </c>
      <c r="AE209" s="14">
        <v>0.25</v>
      </c>
      <c r="AF209" s="14">
        <f>VLOOKUP($S209,[1]sistem!$I$3:$M$10,5,FALSE)</f>
        <v>1</v>
      </c>
      <c r="AI209" s="14" t="e">
        <f>(#REF!+#REF!)*AD209</f>
        <v>#REF!</v>
      </c>
      <c r="AJ209" s="14">
        <f>VLOOKUP($S209,[1]sistem!$I$3:$N$10,6,FALSE)</f>
        <v>2</v>
      </c>
      <c r="AK209" s="14">
        <v>2</v>
      </c>
      <c r="AL209" s="14">
        <f t="shared" si="44"/>
        <v>4</v>
      </c>
      <c r="AM209" s="14">
        <f>VLOOKUP($BB209,[1]sistem!$I$18:$K$19,3,FALSE)</f>
        <v>14</v>
      </c>
      <c r="AN209" s="14" t="e">
        <f>AM209*#REF!</f>
        <v>#REF!</v>
      </c>
      <c r="AO209" s="14" t="e">
        <f t="shared" si="45"/>
        <v>#REF!</v>
      </c>
      <c r="AP209" s="14">
        <f t="shared" si="41"/>
        <v>25</v>
      </c>
      <c r="AQ209" s="14" t="e">
        <f t="shared" si="46"/>
        <v>#REF!</v>
      </c>
      <c r="AR209" s="14" t="e">
        <f>ROUND(AQ209-#REF!,0)</f>
        <v>#REF!</v>
      </c>
      <c r="AS209" s="14">
        <f>IF(BB209="s",IF(S209=0,0,
IF(S209=1,#REF!*4*4,
IF(S209=2,0,
IF(S209=3,#REF!*4*2,
IF(S209=4,0,
IF(S209=5,0,
IF(S209=6,0,
IF(S209=7,0)))))))),
IF(BB209="t",
IF(S209=0,0,
IF(S209=1,#REF!*4*4*0.8,
IF(S209=2,0,
IF(S209=3,#REF!*4*2*0.8,
IF(S209=4,0,
IF(S209=5,0,
IF(S209=6,0,
IF(S209=7,0))))))))))</f>
        <v>0</v>
      </c>
      <c r="AT209" s="14" t="e">
        <f>IF(BB209="s",
IF(S209=0,0,
IF(S209=1,0,
IF(S209=2,#REF!*4*2,
IF(S209=3,#REF!*4,
IF(S209=4,#REF!*4,
IF(S209=5,0,
IF(S209=6,0,
IF(S209=7,#REF!*4)))))))),
IF(BB209="t",
IF(S209=0,0,
IF(S209=1,0,
IF(S209=2,#REF!*4*2*0.8,
IF(S209=3,#REF!*4*0.8,
IF(S209=4,#REF!*4*0.8,
IF(S209=5,0,
IF(S209=6,0,
IF(S209=7,#REF!*4))))))))))</f>
        <v>#REF!</v>
      </c>
      <c r="AU209" s="14" t="e">
        <f>IF(BB209="s",
IF(S209=0,0,
IF(S209=1,#REF!*2,
IF(S209=2,#REF!*2,
IF(S209=3,#REF!*2,
IF(S209=4,#REF!*2,
IF(S209=5,#REF!*2,
IF(S209=6,#REF!*2,
IF(S209=7,#REF!*2)))))))),
IF(BB209="t",
IF(S209=0,#REF!*2*0.8,
IF(S209=1,#REF!*2*0.8,
IF(S209=2,#REF!*2*0.8,
IF(S209=3,#REF!*2*0.8,
IF(S209=4,#REF!*2*0.8,
IF(S209=5,#REF!*2*0.8,
IF(S209=6,#REF!*1*0.8,
IF(S209=7,#REF!*2))))))))))</f>
        <v>#REF!</v>
      </c>
      <c r="AV209" s="14" t="e">
        <f t="shared" si="47"/>
        <v>#REF!</v>
      </c>
      <c r="AW209" s="14" t="e">
        <f>IF(BB209="s",
IF(S209=0,0,
IF(S209=1,(14-2)*(#REF!+#REF!)/4*4,
IF(S209=2,(14-2)*(#REF!+#REF!)/4*2,
IF(S209=3,(14-2)*(#REF!+#REF!)/4*3,
IF(S209=4,(14-2)*(#REF!+#REF!)/4,
IF(S209=5,(14-2)*#REF!/4,
IF(S209=6,0,
IF(S209=7,(14)*#REF!)))))))),
IF(BB209="t",
IF(S209=0,0,
IF(S209=1,(11-2)*(#REF!+#REF!)/4*4,
IF(S209=2,(11-2)*(#REF!+#REF!)/4*2,
IF(S209=3,(11-2)*(#REF!+#REF!)/4*3,
IF(S209=4,(11-2)*(#REF!+#REF!)/4,
IF(S209=5,(11-2)*#REF!/4,
IF(S209=6,0,
IF(S209=7,(11)*#REF!))))))))))</f>
        <v>#REF!</v>
      </c>
      <c r="AX209" s="14" t="e">
        <f t="shared" si="48"/>
        <v>#REF!</v>
      </c>
      <c r="AY209" s="14">
        <f t="shared" si="49"/>
        <v>8</v>
      </c>
      <c r="AZ209" s="14">
        <f t="shared" si="50"/>
        <v>4</v>
      </c>
      <c r="BA209" s="14" t="e">
        <f t="shared" si="51"/>
        <v>#REF!</v>
      </c>
      <c r="BB209" s="14" t="s">
        <v>87</v>
      </c>
      <c r="BC209" s="14">
        <f>IF(BI209="A",0,IF(BB209="s",14*#REF!,IF(BB209="T",11*#REF!,"HATA")))</f>
        <v>0</v>
      </c>
      <c r="BD209" s="14" t="e">
        <f t="shared" si="52"/>
        <v>#REF!</v>
      </c>
      <c r="BE209" s="14" t="e">
        <f t="shared" si="53"/>
        <v>#REF!</v>
      </c>
      <c r="BF209" s="14" t="e">
        <f>IF(BE209-#REF!=0,"DOĞRU","YANLIŞ")</f>
        <v>#REF!</v>
      </c>
      <c r="BG209" s="14" t="e">
        <f>#REF!-BE209</f>
        <v>#REF!</v>
      </c>
      <c r="BH209" s="14">
        <v>0</v>
      </c>
      <c r="BI209" s="14" t="s">
        <v>93</v>
      </c>
      <c r="BJ209" s="14">
        <v>0</v>
      </c>
      <c r="BL209" s="14">
        <v>7</v>
      </c>
      <c r="BN209" s="5" t="e">
        <f>#REF!*14</f>
        <v>#REF!</v>
      </c>
      <c r="BO209" s="6"/>
      <c r="BP209" s="7"/>
      <c r="BQ209" s="8"/>
      <c r="BR209" s="8"/>
      <c r="BS209" s="8"/>
      <c r="BT209" s="8"/>
      <c r="BU209" s="8"/>
      <c r="BV209" s="9"/>
      <c r="BW209" s="10"/>
      <c r="BX209" s="11"/>
      <c r="CE209" s="8"/>
      <c r="CF209" s="17"/>
      <c r="CG209" s="17"/>
      <c r="CH209" s="17"/>
      <c r="CI209" s="17"/>
    </row>
    <row r="210" spans="1:87" hidden="1" x14ac:dyDescent="0.25">
      <c r="A210" s="14" t="s">
        <v>134</v>
      </c>
      <c r="B210" s="14" t="s">
        <v>135</v>
      </c>
      <c r="C210" s="14" t="s">
        <v>135</v>
      </c>
      <c r="D210" s="15" t="s">
        <v>84</v>
      </c>
      <c r="E210" s="15">
        <v>1</v>
      </c>
      <c r="F210" s="16" t="e">
        <f>IF(BB210="S",
IF(#REF!+BJ210=2012,
IF(#REF!=1,"12-13/1",
IF(#REF!=2,"12-13/2",
IF(#REF!=3,"13-14/1",
IF(#REF!=4,"13-14/2","Hata1")))),
IF(#REF!+BJ210=2013,
IF(#REF!=1,"13-14/1",
IF(#REF!=2,"13-14/2",
IF(#REF!=3,"14-15/1",
IF(#REF!=4,"14-15/2","Hata2")))),
IF(#REF!+BJ210=2014,
IF(#REF!=1,"14-15/1",
IF(#REF!=2,"14-15/2",
IF(#REF!=3,"15-16/1",
IF(#REF!=4,"15-16/2","Hata3")))),
IF(#REF!+BJ210=2015,
IF(#REF!=1,"15-16/1",
IF(#REF!=2,"15-16/2",
IF(#REF!=3,"16-17/1",
IF(#REF!=4,"16-17/2","Hata4")))),
IF(#REF!+BJ210=2016,
IF(#REF!=1,"16-17/1",
IF(#REF!=2,"16-17/2",
IF(#REF!=3,"17-18/1",
IF(#REF!=4,"17-18/2","Hata5")))),
IF(#REF!+BJ210=2017,
IF(#REF!=1,"17-18/1",
IF(#REF!=2,"17-18/2",
IF(#REF!=3,"18-19/1",
IF(#REF!=4,"18-19/2","Hata6")))),
IF(#REF!+BJ210=2018,
IF(#REF!=1,"18-19/1",
IF(#REF!=2,"18-19/2",
IF(#REF!=3,"19-20/1",
IF(#REF!=4,"19-20/2","Hata7")))),
IF(#REF!+BJ210=2019,
IF(#REF!=1,"19-20/1",
IF(#REF!=2,"19-20/2",
IF(#REF!=3,"20-21/1",
IF(#REF!=4,"20-21/2","Hata8")))),
IF(#REF!+BJ210=2020,
IF(#REF!=1,"20-21/1",
IF(#REF!=2,"20-21/2",
IF(#REF!=3,"21-22/1",
IF(#REF!=4,"21-22/2","Hata9")))),
IF(#REF!+BJ210=2021,
IF(#REF!=1,"21-22/1",
IF(#REF!=2,"21-22/2",
IF(#REF!=3,"22-23/1",
IF(#REF!=4,"22-23/2","Hata10")))),
IF(#REF!+BJ210=2022,
IF(#REF!=1,"22-23/1",
IF(#REF!=2,"22-23/2",
IF(#REF!=3,"23-24/1",
IF(#REF!=4,"23-24/2","Hata11")))),
IF(#REF!+BJ210=2023,
IF(#REF!=1,"23-24/1",
IF(#REF!=2,"23-24/2",
IF(#REF!=3,"24-25/1",
IF(#REF!=4,"24-25/2","Hata12")))),
)))))))))))),
IF(BB210="T",
IF(#REF!+BJ210=2012,
IF(#REF!=1,"12-13/1",
IF(#REF!=2,"12-13/2",
IF(#REF!=3,"12-13/3",
IF(#REF!=4,"13-14/1",
IF(#REF!=5,"13-14/2",
IF(#REF!=6,"13-14/3","Hata1")))))),
IF(#REF!+BJ210=2013,
IF(#REF!=1,"13-14/1",
IF(#REF!=2,"13-14/2",
IF(#REF!=3,"13-14/3",
IF(#REF!=4,"14-15/1",
IF(#REF!=5,"14-15/2",
IF(#REF!=6,"14-15/3","Hata2")))))),
IF(#REF!+BJ210=2014,
IF(#REF!=1,"14-15/1",
IF(#REF!=2,"14-15/2",
IF(#REF!=3,"14-15/3",
IF(#REF!=4,"15-16/1",
IF(#REF!=5,"15-16/2",
IF(#REF!=6,"15-16/3","Hata3")))))),
IF(AND(#REF!+#REF!&gt;2014,#REF!+#REF!&lt;2015,BJ210=1),
IF(#REF!=0.1,"14-15/0.1",
IF(#REF!=0.2,"14-15/0.2",
IF(#REF!=0.3,"14-15/0.3","Hata4"))),
IF(#REF!+BJ210=2015,
IF(#REF!=1,"15-16/1",
IF(#REF!=2,"15-16/2",
IF(#REF!=3,"15-16/3",
IF(#REF!=4,"16-17/1",
IF(#REF!=5,"16-17/2",
IF(#REF!=6,"16-17/3","Hata5")))))),
IF(#REF!+BJ210=2016,
IF(#REF!=1,"16-17/1",
IF(#REF!=2,"16-17/2",
IF(#REF!=3,"16-17/3",
IF(#REF!=4,"17-18/1",
IF(#REF!=5,"17-18/2",
IF(#REF!=6,"17-18/3","Hata6")))))),
IF(#REF!+BJ210=2017,
IF(#REF!=1,"17-18/1",
IF(#REF!=2,"17-18/2",
IF(#REF!=3,"17-18/3",
IF(#REF!=4,"18-19/1",
IF(#REF!=5,"18-19/2",
IF(#REF!=6,"18-19/3","Hata7")))))),
IF(#REF!+BJ210=2018,
IF(#REF!=1,"18-19/1",
IF(#REF!=2,"18-19/2",
IF(#REF!=3,"18-19/3",
IF(#REF!=4,"19-20/1",
IF(#REF!=5," 19-20/2",
IF(#REF!=6,"19-20/3","Hata8")))))),
IF(#REF!+BJ210=2019,
IF(#REF!=1,"19-20/1",
IF(#REF!=2,"19-20/2",
IF(#REF!=3,"19-20/3",
IF(#REF!=4,"20-21/1",
IF(#REF!=5,"20-21/2",
IF(#REF!=6,"20-21/3","Hata9")))))),
IF(#REF!+BJ210=2020,
IF(#REF!=1,"20-21/1",
IF(#REF!=2,"20-21/2",
IF(#REF!=3,"20-21/3",
IF(#REF!=4,"21-22/1",
IF(#REF!=5,"21-22/2",
IF(#REF!=6,"21-22/3","Hata10")))))),
IF(#REF!+BJ210=2021,
IF(#REF!=1,"21-22/1",
IF(#REF!=2,"21-22/2",
IF(#REF!=3,"21-22/3",
IF(#REF!=4,"22-23/1",
IF(#REF!=5,"22-23/2",
IF(#REF!=6,"22-23/3","Hata11")))))),
IF(#REF!+BJ210=2022,
IF(#REF!=1,"22-23/1",
IF(#REF!=2,"22-23/2",
IF(#REF!=3,"22-23/3",
IF(#REF!=4,"23-24/1",
IF(#REF!=5,"23-24/2",
IF(#REF!=6,"23-24/3","Hata12")))))),
IF(#REF!+BJ210=2023,
IF(#REF!=1,"23-24/1",
IF(#REF!=2,"23-24/2",
IF(#REF!=3,"23-24/3",
IF(#REF!=4,"24-25/1",
IF(#REF!=5,"24-25/2",
IF(#REF!=6,"24-25/3","Hata13")))))),
))))))))))))))
)</f>
        <v>#REF!</v>
      </c>
      <c r="G210" s="15">
        <v>0</v>
      </c>
      <c r="H210" s="14" t="s">
        <v>352</v>
      </c>
      <c r="I210" s="14">
        <v>238531</v>
      </c>
      <c r="J210" s="14" t="s">
        <v>157</v>
      </c>
      <c r="S210" s="16">
        <v>4</v>
      </c>
      <c r="T210" s="14">
        <f>VLOOKUP($S210,[1]sistem!$I$3:$L$10,2,FALSE)</f>
        <v>0</v>
      </c>
      <c r="U210" s="14">
        <f>VLOOKUP($S210,[1]sistem!$I$3:$L$10,3,FALSE)</f>
        <v>1</v>
      </c>
      <c r="V210" s="14">
        <f>VLOOKUP($S210,[1]sistem!$I$3:$L$10,4,FALSE)</f>
        <v>1</v>
      </c>
      <c r="W210" s="14" t="e">
        <f>VLOOKUP($BB210,[1]sistem!$I$13:$L$14,2,FALSE)*#REF!</f>
        <v>#REF!</v>
      </c>
      <c r="X210" s="14" t="e">
        <f>VLOOKUP($BB210,[1]sistem!$I$13:$L$14,3,FALSE)*#REF!</f>
        <v>#REF!</v>
      </c>
      <c r="Y210" s="14" t="e">
        <f>VLOOKUP($BB210,[1]sistem!$I$13:$L$14,4,FALSE)*#REF!</f>
        <v>#REF!</v>
      </c>
      <c r="Z210" s="14" t="e">
        <f t="shared" si="42"/>
        <v>#REF!</v>
      </c>
      <c r="AA210" s="14" t="e">
        <f t="shared" si="42"/>
        <v>#REF!</v>
      </c>
      <c r="AB210" s="14" t="e">
        <f t="shared" si="42"/>
        <v>#REF!</v>
      </c>
      <c r="AC210" s="14" t="e">
        <f t="shared" si="43"/>
        <v>#REF!</v>
      </c>
      <c r="AD210" s="14">
        <f>VLOOKUP(BB210,[1]sistem!$I$18:$J$19,2,FALSE)</f>
        <v>14</v>
      </c>
      <c r="AE210" s="14">
        <v>0.25</v>
      </c>
      <c r="AF210" s="14">
        <f>VLOOKUP($S210,[1]sistem!$I$3:$M$10,5,FALSE)</f>
        <v>1</v>
      </c>
      <c r="AG210" s="14">
        <v>4</v>
      </c>
      <c r="AI210" s="14">
        <f>AG210*AM210</f>
        <v>56</v>
      </c>
      <c r="AJ210" s="14">
        <f>VLOOKUP($S210,[1]sistem!$I$3:$N$10,6,FALSE)</f>
        <v>2</v>
      </c>
      <c r="AK210" s="14">
        <v>2</v>
      </c>
      <c r="AL210" s="14">
        <f t="shared" si="44"/>
        <v>4</v>
      </c>
      <c r="AM210" s="14">
        <f>VLOOKUP($BB210,[1]sistem!$I$18:$K$19,3,FALSE)</f>
        <v>14</v>
      </c>
      <c r="AN210" s="14" t="e">
        <f>AM210*#REF!</f>
        <v>#REF!</v>
      </c>
      <c r="AO210" s="14" t="e">
        <f t="shared" si="45"/>
        <v>#REF!</v>
      </c>
      <c r="AP210" s="14">
        <f>IF(AP222="s",25,25)</f>
        <v>25</v>
      </c>
      <c r="AQ210" s="14" t="e">
        <f t="shared" si="46"/>
        <v>#REF!</v>
      </c>
      <c r="AR210" s="14" t="e">
        <f>ROUND(AQ210-#REF!,0)</f>
        <v>#REF!</v>
      </c>
      <c r="AS210" s="14">
        <f>IF(BB210="s",IF(S210=0,0,
IF(S210=1,#REF!*4*4,
IF(S210=2,0,
IF(S210=3,#REF!*4*2,
IF(S210=4,0,
IF(S210=5,0,
IF(S210=6,0,
IF(S210=7,0)))))))),
IF(BB210="t",
IF(S210=0,0,
IF(S210=1,#REF!*4*4*0.8,
IF(S210=2,0,
IF(S210=3,#REF!*4*2*0.8,
IF(S210=4,0,
IF(S210=5,0,
IF(S210=6,0,
IF(S210=7,0))))))))))</f>
        <v>0</v>
      </c>
      <c r="AT210" s="14" t="e">
        <f>IF(BB210="s",
IF(S210=0,0,
IF(S210=1,0,
IF(S210=2,#REF!*4*2,
IF(S210=3,#REF!*4,
IF(S210=4,#REF!*4,
IF(S210=5,0,
IF(S210=6,0,
IF(S210=7,#REF!*4)))))))),
IF(BB210="t",
IF(S210=0,0,
IF(S210=1,0,
IF(S210=2,#REF!*4*2*0.8,
IF(S210=3,#REF!*4*0.8,
IF(S210=4,#REF!*4*0.8,
IF(S210=5,0,
IF(S210=6,0,
IF(S210=7,#REF!*4))))))))))</f>
        <v>#REF!</v>
      </c>
      <c r="AU210" s="14" t="e">
        <f>IF(BB210="s",
IF(S210=0,0,
IF(S210=1,#REF!*2,
IF(S210=2,#REF!*2,
IF(S210=3,#REF!*2,
IF(S210=4,#REF!*2,
IF(S210=5,#REF!*2,
IF(S210=6,#REF!*2,
IF(S210=7,#REF!*2)))))))),
IF(BB210="t",
IF(S210=0,#REF!*2*0.8,
IF(S210=1,#REF!*2*0.8,
IF(S210=2,#REF!*2*0.8,
IF(S210=3,#REF!*2*0.8,
IF(S210=4,#REF!*2*0.8,
IF(S210=5,#REF!*2*0.8,
IF(S210=6,#REF!*1*0.8,
IF(S210=7,#REF!*2))))))))))</f>
        <v>#REF!</v>
      </c>
      <c r="AV210" s="14" t="e">
        <f t="shared" si="47"/>
        <v>#REF!</v>
      </c>
      <c r="AW210" s="14" t="e">
        <f>IF(BB210="s",
IF(S210=0,0,
IF(S210=1,(14-2)*(#REF!+#REF!)/4*4,
IF(S210=2,(14-2)*(#REF!+#REF!)/4*2,
IF(S210=3,(14-2)*(#REF!+#REF!)/4*3,
IF(S210=4,(14-2)*(#REF!+#REF!)/4,
IF(S210=5,(14-2)*#REF!/4,
IF(S210=6,0,
IF(S210=7,(14)*#REF!)))))))),
IF(BB210="t",
IF(S210=0,0,
IF(S210=1,(11-2)*(#REF!+#REF!)/4*4,
IF(S210=2,(11-2)*(#REF!+#REF!)/4*2,
IF(S210=3,(11-2)*(#REF!+#REF!)/4*3,
IF(S210=4,(11-2)*(#REF!+#REF!)/4,
IF(S210=5,(11-2)*#REF!/4,
IF(S210=6,0,
IF(S210=7,(11)*#REF!))))))))))</f>
        <v>#REF!</v>
      </c>
      <c r="AX210" s="14" t="e">
        <f t="shared" si="48"/>
        <v>#REF!</v>
      </c>
      <c r="AY210" s="14">
        <f t="shared" si="49"/>
        <v>8</v>
      </c>
      <c r="AZ210" s="14">
        <f t="shared" si="50"/>
        <v>4</v>
      </c>
      <c r="BA210" s="14" t="e">
        <f t="shared" si="51"/>
        <v>#REF!</v>
      </c>
      <c r="BB210" s="14" t="s">
        <v>87</v>
      </c>
      <c r="BC210" s="14" t="e">
        <f>IF(BI210="A",0,IF(BB210="s",14*#REF!,IF(BB210="T",11*#REF!,"HATA")))</f>
        <v>#REF!</v>
      </c>
      <c r="BD210" s="14" t="e">
        <f t="shared" si="52"/>
        <v>#REF!</v>
      </c>
      <c r="BE210" s="14" t="e">
        <f t="shared" si="53"/>
        <v>#REF!</v>
      </c>
      <c r="BF210" s="14" t="e">
        <f>IF(BE210-#REF!=0,"DOĞRU","YANLIŞ")</f>
        <v>#REF!</v>
      </c>
      <c r="BG210" s="14" t="e">
        <f>#REF!-BE210</f>
        <v>#REF!</v>
      </c>
      <c r="BH210" s="14">
        <v>0</v>
      </c>
      <c r="BJ210" s="14">
        <v>0</v>
      </c>
      <c r="BL210" s="14">
        <v>4</v>
      </c>
      <c r="BN210" s="5" t="e">
        <f>#REF!*14</f>
        <v>#REF!</v>
      </c>
      <c r="BO210" s="6"/>
      <c r="BP210" s="7"/>
      <c r="BQ210" s="8"/>
      <c r="BR210" s="8"/>
      <c r="BS210" s="8"/>
      <c r="BT210" s="8"/>
      <c r="BU210" s="8"/>
      <c r="BV210" s="9"/>
      <c r="BW210" s="10"/>
      <c r="BX210" s="11"/>
      <c r="CE210" s="8"/>
      <c r="CF210" s="17"/>
      <c r="CG210" s="17"/>
      <c r="CH210" s="17"/>
      <c r="CI210" s="17"/>
    </row>
    <row r="211" spans="1:87" hidden="1" x14ac:dyDescent="0.25">
      <c r="A211" s="14" t="s">
        <v>91</v>
      </c>
      <c r="B211" s="14" t="s">
        <v>92</v>
      </c>
      <c r="C211" s="14" t="s">
        <v>92</v>
      </c>
      <c r="D211" s="15" t="s">
        <v>90</v>
      </c>
      <c r="E211" s="15" t="s">
        <v>90</v>
      </c>
      <c r="F211" s="16" t="e">
        <f>IF(BB211="S",
IF(#REF!+BJ211=2012,
IF(#REF!=1,"12-13/1",
IF(#REF!=2,"12-13/2",
IF(#REF!=3,"13-14/1",
IF(#REF!=4,"13-14/2","Hata1")))),
IF(#REF!+BJ211=2013,
IF(#REF!=1,"13-14/1",
IF(#REF!=2,"13-14/2",
IF(#REF!=3,"14-15/1",
IF(#REF!=4,"14-15/2","Hata2")))),
IF(#REF!+BJ211=2014,
IF(#REF!=1,"14-15/1",
IF(#REF!=2,"14-15/2",
IF(#REF!=3,"15-16/1",
IF(#REF!=4,"15-16/2","Hata3")))),
IF(#REF!+BJ211=2015,
IF(#REF!=1,"15-16/1",
IF(#REF!=2,"15-16/2",
IF(#REF!=3,"16-17/1",
IF(#REF!=4,"16-17/2","Hata4")))),
IF(#REF!+BJ211=2016,
IF(#REF!=1,"16-17/1",
IF(#REF!=2,"16-17/2",
IF(#REF!=3,"17-18/1",
IF(#REF!=4,"17-18/2","Hata5")))),
IF(#REF!+BJ211=2017,
IF(#REF!=1,"17-18/1",
IF(#REF!=2,"17-18/2",
IF(#REF!=3,"18-19/1",
IF(#REF!=4,"18-19/2","Hata6")))),
IF(#REF!+BJ211=2018,
IF(#REF!=1,"18-19/1",
IF(#REF!=2,"18-19/2",
IF(#REF!=3,"19-20/1",
IF(#REF!=4,"19-20/2","Hata7")))),
IF(#REF!+BJ211=2019,
IF(#REF!=1,"19-20/1",
IF(#REF!=2,"19-20/2",
IF(#REF!=3,"20-21/1",
IF(#REF!=4,"20-21/2","Hata8")))),
IF(#REF!+BJ211=2020,
IF(#REF!=1,"20-21/1",
IF(#REF!=2,"20-21/2",
IF(#REF!=3,"21-22/1",
IF(#REF!=4,"21-22/2","Hata9")))),
IF(#REF!+BJ211=2021,
IF(#REF!=1,"21-22/1",
IF(#REF!=2,"21-22/2",
IF(#REF!=3,"22-23/1",
IF(#REF!=4,"22-23/2","Hata10")))),
IF(#REF!+BJ211=2022,
IF(#REF!=1,"22-23/1",
IF(#REF!=2,"22-23/2",
IF(#REF!=3,"23-24/1",
IF(#REF!=4,"23-24/2","Hata11")))),
IF(#REF!+BJ211=2023,
IF(#REF!=1,"23-24/1",
IF(#REF!=2,"23-24/2",
IF(#REF!=3,"24-25/1",
IF(#REF!=4,"24-25/2","Hata12")))),
)))))))))))),
IF(BB211="T",
IF(#REF!+BJ211=2012,
IF(#REF!=1,"12-13/1",
IF(#REF!=2,"12-13/2",
IF(#REF!=3,"12-13/3",
IF(#REF!=4,"13-14/1",
IF(#REF!=5,"13-14/2",
IF(#REF!=6,"13-14/3","Hata1")))))),
IF(#REF!+BJ211=2013,
IF(#REF!=1,"13-14/1",
IF(#REF!=2,"13-14/2",
IF(#REF!=3,"13-14/3",
IF(#REF!=4,"14-15/1",
IF(#REF!=5,"14-15/2",
IF(#REF!=6,"14-15/3","Hata2")))))),
IF(#REF!+BJ211=2014,
IF(#REF!=1,"14-15/1",
IF(#REF!=2,"14-15/2",
IF(#REF!=3,"14-15/3",
IF(#REF!=4,"15-16/1",
IF(#REF!=5,"15-16/2",
IF(#REF!=6,"15-16/3","Hata3")))))),
IF(AND(#REF!+#REF!&gt;2014,#REF!+#REF!&lt;2015,BJ211=1),
IF(#REF!=0.1,"14-15/0.1",
IF(#REF!=0.2,"14-15/0.2",
IF(#REF!=0.3,"14-15/0.3","Hata4"))),
IF(#REF!+BJ211=2015,
IF(#REF!=1,"15-16/1",
IF(#REF!=2,"15-16/2",
IF(#REF!=3,"15-16/3",
IF(#REF!=4,"16-17/1",
IF(#REF!=5,"16-17/2",
IF(#REF!=6,"16-17/3","Hata5")))))),
IF(#REF!+BJ211=2016,
IF(#REF!=1,"16-17/1",
IF(#REF!=2,"16-17/2",
IF(#REF!=3,"16-17/3",
IF(#REF!=4,"17-18/1",
IF(#REF!=5,"17-18/2",
IF(#REF!=6,"17-18/3","Hata6")))))),
IF(#REF!+BJ211=2017,
IF(#REF!=1,"17-18/1",
IF(#REF!=2,"17-18/2",
IF(#REF!=3,"17-18/3",
IF(#REF!=4,"18-19/1",
IF(#REF!=5,"18-19/2",
IF(#REF!=6,"18-19/3","Hata7")))))),
IF(#REF!+BJ211=2018,
IF(#REF!=1,"18-19/1",
IF(#REF!=2,"18-19/2",
IF(#REF!=3,"18-19/3",
IF(#REF!=4,"19-20/1",
IF(#REF!=5," 19-20/2",
IF(#REF!=6,"19-20/3","Hata8")))))),
IF(#REF!+BJ211=2019,
IF(#REF!=1,"19-20/1",
IF(#REF!=2,"19-20/2",
IF(#REF!=3,"19-20/3",
IF(#REF!=4,"20-21/1",
IF(#REF!=5,"20-21/2",
IF(#REF!=6,"20-21/3","Hata9")))))),
IF(#REF!+BJ211=2020,
IF(#REF!=1,"20-21/1",
IF(#REF!=2,"20-21/2",
IF(#REF!=3,"20-21/3",
IF(#REF!=4,"21-22/1",
IF(#REF!=5,"21-22/2",
IF(#REF!=6,"21-22/3","Hata10")))))),
IF(#REF!+BJ211=2021,
IF(#REF!=1,"21-22/1",
IF(#REF!=2,"21-22/2",
IF(#REF!=3,"21-22/3",
IF(#REF!=4,"22-23/1",
IF(#REF!=5,"22-23/2",
IF(#REF!=6,"22-23/3","Hata11")))))),
IF(#REF!+BJ211=2022,
IF(#REF!=1,"22-23/1",
IF(#REF!=2,"22-23/2",
IF(#REF!=3,"22-23/3",
IF(#REF!=4,"23-24/1",
IF(#REF!=5,"23-24/2",
IF(#REF!=6,"23-24/3","Hata12")))))),
IF(#REF!+BJ211=2023,
IF(#REF!=1,"23-24/1",
IF(#REF!=2,"23-24/2",
IF(#REF!=3,"23-24/3",
IF(#REF!=4,"24-25/1",
IF(#REF!=5,"24-25/2",
IF(#REF!=6,"24-25/3","Hata13")))))),
))))))))))))))
)</f>
        <v>#REF!</v>
      </c>
      <c r="G211" s="15"/>
      <c r="H211" s="14" t="s">
        <v>352</v>
      </c>
      <c r="I211" s="14">
        <v>238531</v>
      </c>
      <c r="J211" s="14" t="s">
        <v>157</v>
      </c>
      <c r="L211" s="14">
        <v>4358</v>
      </c>
      <c r="S211" s="16">
        <v>0</v>
      </c>
      <c r="T211" s="14">
        <f>VLOOKUP($S211,[1]sistem!$I$3:$L$10,2,FALSE)</f>
        <v>0</v>
      </c>
      <c r="U211" s="14">
        <f>VLOOKUP($S211,[1]sistem!$I$3:$L$10,3,FALSE)</f>
        <v>0</v>
      </c>
      <c r="V211" s="14">
        <f>VLOOKUP($S211,[1]sistem!$I$3:$L$10,4,FALSE)</f>
        <v>0</v>
      </c>
      <c r="W211" s="14" t="e">
        <f>VLOOKUP($BB211,[1]sistem!$I$13:$L$14,2,FALSE)*#REF!</f>
        <v>#REF!</v>
      </c>
      <c r="X211" s="14" t="e">
        <f>VLOOKUP($BB211,[1]sistem!$I$13:$L$14,3,FALSE)*#REF!</f>
        <v>#REF!</v>
      </c>
      <c r="Y211" s="14" t="e">
        <f>VLOOKUP($BB211,[1]sistem!$I$13:$L$14,4,FALSE)*#REF!</f>
        <v>#REF!</v>
      </c>
      <c r="Z211" s="14" t="e">
        <f t="shared" si="42"/>
        <v>#REF!</v>
      </c>
      <c r="AA211" s="14" t="e">
        <f t="shared" si="42"/>
        <v>#REF!</v>
      </c>
      <c r="AB211" s="14" t="e">
        <f t="shared" si="42"/>
        <v>#REF!</v>
      </c>
      <c r="AC211" s="14" t="e">
        <f t="shared" si="43"/>
        <v>#REF!</v>
      </c>
      <c r="AD211" s="14">
        <f>VLOOKUP(BB211,[1]sistem!$I$18:$J$19,2,FALSE)</f>
        <v>11</v>
      </c>
      <c r="AE211" s="14">
        <v>0.25</v>
      </c>
      <c r="AF211" s="14">
        <f>VLOOKUP($S211,[1]sistem!$I$3:$M$10,5,FALSE)</f>
        <v>0</v>
      </c>
      <c r="AI211" s="14" t="e">
        <f>(#REF!+#REF!)*AD211</f>
        <v>#REF!</v>
      </c>
      <c r="AJ211" s="14">
        <f>VLOOKUP($S211,[1]sistem!$I$3:$N$10,6,FALSE)</f>
        <v>0</v>
      </c>
      <c r="AK211" s="14">
        <v>2</v>
      </c>
      <c r="AL211" s="14">
        <f t="shared" si="44"/>
        <v>0</v>
      </c>
      <c r="AM211" s="14">
        <f>VLOOKUP($BB211,[1]sistem!$I$18:$K$19,3,FALSE)</f>
        <v>11</v>
      </c>
      <c r="AN211" s="14" t="e">
        <f>AM211*#REF!</f>
        <v>#REF!</v>
      </c>
      <c r="AO211" s="14" t="e">
        <f t="shared" si="45"/>
        <v>#REF!</v>
      </c>
      <c r="AP211" s="14">
        <f>IF(BB211="s",25,25)</f>
        <v>25</v>
      </c>
      <c r="AQ211" s="14" t="e">
        <f t="shared" si="46"/>
        <v>#REF!</v>
      </c>
      <c r="AR211" s="14" t="e">
        <f>ROUND(AQ211-#REF!,0)</f>
        <v>#REF!</v>
      </c>
      <c r="AS211" s="14">
        <f>IF(BB211="s",IF(S211=0,0,
IF(S211=1,#REF!*4*4,
IF(S211=2,0,
IF(S211=3,#REF!*4*2,
IF(S211=4,0,
IF(S211=5,0,
IF(S211=6,0,
IF(S211=7,0)))))))),
IF(BB211="t",
IF(S211=0,0,
IF(S211=1,#REF!*4*4*0.8,
IF(S211=2,0,
IF(S211=3,#REF!*4*2*0.8,
IF(S211=4,0,
IF(S211=5,0,
IF(S211=6,0,
IF(S211=7,0))))))))))</f>
        <v>0</v>
      </c>
      <c r="AT211" s="14">
        <f>IF(BB211="s",
IF(S211=0,0,
IF(S211=1,0,
IF(S211=2,#REF!*4*2,
IF(S211=3,#REF!*4,
IF(S211=4,#REF!*4,
IF(S211=5,0,
IF(S211=6,0,
IF(S211=7,#REF!*4)))))))),
IF(BB211="t",
IF(S211=0,0,
IF(S211=1,0,
IF(S211=2,#REF!*4*2*0.8,
IF(S211=3,#REF!*4*0.8,
IF(S211=4,#REF!*4*0.8,
IF(S211=5,0,
IF(S211=6,0,
IF(S211=7,#REF!*4))))))))))</f>
        <v>0</v>
      </c>
      <c r="AU211" s="14" t="e">
        <f>IF(BB211="s",
IF(S211=0,0,
IF(S211=1,#REF!*2,
IF(S211=2,#REF!*2,
IF(S211=3,#REF!*2,
IF(S211=4,#REF!*2,
IF(S211=5,#REF!*2,
IF(S211=6,#REF!*2,
IF(S211=7,#REF!*2)))))))),
IF(BB211="t",
IF(S211=0,#REF!*2*0.8,
IF(S211=1,#REF!*2*0.8,
IF(S211=2,#REF!*2*0.8,
IF(S211=3,#REF!*2*0.8,
IF(S211=4,#REF!*2*0.8,
IF(S211=5,#REF!*2*0.8,
IF(S211=6,#REF!*1*0.8,
IF(S211=7,#REF!*2))))))))))</f>
        <v>#REF!</v>
      </c>
      <c r="AV211" s="14" t="e">
        <f t="shared" si="47"/>
        <v>#REF!</v>
      </c>
      <c r="AW211" s="14">
        <f>IF(BB211="s",
IF(S211=0,0,
IF(S211=1,(14-2)*(#REF!+#REF!)/4*4,
IF(S211=2,(14-2)*(#REF!+#REF!)/4*2,
IF(S211=3,(14-2)*(#REF!+#REF!)/4*3,
IF(S211=4,(14-2)*(#REF!+#REF!)/4,
IF(S211=5,(14-2)*#REF!/4,
IF(S211=6,0,
IF(S211=7,(14)*#REF!)))))))),
IF(BB211="t",
IF(S211=0,0,
IF(S211=1,(11-2)*(#REF!+#REF!)/4*4,
IF(S211=2,(11-2)*(#REF!+#REF!)/4*2,
IF(S211=3,(11-2)*(#REF!+#REF!)/4*3,
IF(S211=4,(11-2)*(#REF!+#REF!)/4,
IF(S211=5,(11-2)*#REF!/4,
IF(S211=6,0,
IF(S211=7,(11)*#REF!))))))))))</f>
        <v>0</v>
      </c>
      <c r="AX211" s="14" t="e">
        <f t="shared" si="48"/>
        <v>#REF!</v>
      </c>
      <c r="AY211" s="14">
        <f t="shared" si="49"/>
        <v>0</v>
      </c>
      <c r="AZ211" s="14">
        <f t="shared" si="50"/>
        <v>0</v>
      </c>
      <c r="BA211" s="14" t="e">
        <f t="shared" si="51"/>
        <v>#REF!</v>
      </c>
      <c r="BB211" s="14" t="s">
        <v>186</v>
      </c>
      <c r="BC211" s="14" t="e">
        <f>IF(BI211="A",0,IF(BB211="s",14*#REF!,IF(BB211="T",11*#REF!,"HATA")))</f>
        <v>#REF!</v>
      </c>
      <c r="BD211" s="14" t="e">
        <f t="shared" si="52"/>
        <v>#REF!</v>
      </c>
      <c r="BE211" s="14" t="e">
        <f t="shared" si="53"/>
        <v>#REF!</v>
      </c>
      <c r="BF211" s="14" t="e">
        <f>IF(BE211-#REF!=0,"DOĞRU","YANLIŞ")</f>
        <v>#REF!</v>
      </c>
      <c r="BG211" s="14" t="e">
        <f>#REF!-BE211</f>
        <v>#REF!</v>
      </c>
      <c r="BH211" s="14">
        <v>0</v>
      </c>
      <c r="BJ211" s="14">
        <v>0</v>
      </c>
      <c r="BL211" s="14">
        <v>0</v>
      </c>
      <c r="BN211" s="5" t="e">
        <f>#REF!*14</f>
        <v>#REF!</v>
      </c>
      <c r="BO211" s="6"/>
      <c r="BP211" s="7"/>
      <c r="BQ211" s="8"/>
      <c r="BR211" s="8"/>
      <c r="BS211" s="8"/>
      <c r="BT211" s="8"/>
      <c r="BU211" s="8"/>
      <c r="BV211" s="9"/>
      <c r="BW211" s="10"/>
      <c r="BX211" s="11"/>
      <c r="CE211" s="8"/>
      <c r="CF211" s="17"/>
      <c r="CG211" s="17"/>
      <c r="CH211" s="17"/>
      <c r="CI211" s="17"/>
    </row>
    <row r="212" spans="1:87" hidden="1" x14ac:dyDescent="0.25">
      <c r="A212" s="14" t="s">
        <v>94</v>
      </c>
      <c r="B212" s="14" t="s">
        <v>95</v>
      </c>
      <c r="C212" s="14" t="s">
        <v>95</v>
      </c>
      <c r="D212" s="15" t="s">
        <v>90</v>
      </c>
      <c r="E212" s="15" t="s">
        <v>90</v>
      </c>
      <c r="F212" s="16" t="e">
        <f>IF(BB212="S",
IF(#REF!+BJ212=2012,
IF(#REF!=1,"12-13/1",
IF(#REF!=2,"12-13/2",
IF(#REF!=3,"13-14/1",
IF(#REF!=4,"13-14/2","Hata1")))),
IF(#REF!+BJ212=2013,
IF(#REF!=1,"13-14/1",
IF(#REF!=2,"13-14/2",
IF(#REF!=3,"14-15/1",
IF(#REF!=4,"14-15/2","Hata2")))),
IF(#REF!+BJ212=2014,
IF(#REF!=1,"14-15/1",
IF(#REF!=2,"14-15/2",
IF(#REF!=3,"15-16/1",
IF(#REF!=4,"15-16/2","Hata3")))),
IF(#REF!+BJ212=2015,
IF(#REF!=1,"15-16/1",
IF(#REF!=2,"15-16/2",
IF(#REF!=3,"16-17/1",
IF(#REF!=4,"16-17/2","Hata4")))),
IF(#REF!+BJ212=2016,
IF(#REF!=1,"16-17/1",
IF(#REF!=2,"16-17/2",
IF(#REF!=3,"17-18/1",
IF(#REF!=4,"17-18/2","Hata5")))),
IF(#REF!+BJ212=2017,
IF(#REF!=1,"17-18/1",
IF(#REF!=2,"17-18/2",
IF(#REF!=3,"18-19/1",
IF(#REF!=4,"18-19/2","Hata6")))),
IF(#REF!+BJ212=2018,
IF(#REF!=1,"18-19/1",
IF(#REF!=2,"18-19/2",
IF(#REF!=3,"19-20/1",
IF(#REF!=4,"19-20/2","Hata7")))),
IF(#REF!+BJ212=2019,
IF(#REF!=1,"19-20/1",
IF(#REF!=2,"19-20/2",
IF(#REF!=3,"20-21/1",
IF(#REF!=4,"20-21/2","Hata8")))),
IF(#REF!+BJ212=2020,
IF(#REF!=1,"20-21/1",
IF(#REF!=2,"20-21/2",
IF(#REF!=3,"21-22/1",
IF(#REF!=4,"21-22/2","Hata9")))),
IF(#REF!+BJ212=2021,
IF(#REF!=1,"21-22/1",
IF(#REF!=2,"21-22/2",
IF(#REF!=3,"22-23/1",
IF(#REF!=4,"22-23/2","Hata10")))),
IF(#REF!+BJ212=2022,
IF(#REF!=1,"22-23/1",
IF(#REF!=2,"22-23/2",
IF(#REF!=3,"23-24/1",
IF(#REF!=4,"23-24/2","Hata11")))),
IF(#REF!+BJ212=2023,
IF(#REF!=1,"23-24/1",
IF(#REF!=2,"23-24/2",
IF(#REF!=3,"24-25/1",
IF(#REF!=4,"24-25/2","Hata12")))),
)))))))))))),
IF(BB212="T",
IF(#REF!+BJ212=2012,
IF(#REF!=1,"12-13/1",
IF(#REF!=2,"12-13/2",
IF(#REF!=3,"12-13/3",
IF(#REF!=4,"13-14/1",
IF(#REF!=5,"13-14/2",
IF(#REF!=6,"13-14/3","Hata1")))))),
IF(#REF!+BJ212=2013,
IF(#REF!=1,"13-14/1",
IF(#REF!=2,"13-14/2",
IF(#REF!=3,"13-14/3",
IF(#REF!=4,"14-15/1",
IF(#REF!=5,"14-15/2",
IF(#REF!=6,"14-15/3","Hata2")))))),
IF(#REF!+BJ212=2014,
IF(#REF!=1,"14-15/1",
IF(#REF!=2,"14-15/2",
IF(#REF!=3,"14-15/3",
IF(#REF!=4,"15-16/1",
IF(#REF!=5,"15-16/2",
IF(#REF!=6,"15-16/3","Hata3")))))),
IF(AND(#REF!+#REF!&gt;2014,#REF!+#REF!&lt;2015,BJ212=1),
IF(#REF!=0.1,"14-15/0.1",
IF(#REF!=0.2,"14-15/0.2",
IF(#REF!=0.3,"14-15/0.3","Hata4"))),
IF(#REF!+BJ212=2015,
IF(#REF!=1,"15-16/1",
IF(#REF!=2,"15-16/2",
IF(#REF!=3,"15-16/3",
IF(#REF!=4,"16-17/1",
IF(#REF!=5,"16-17/2",
IF(#REF!=6,"16-17/3","Hata5")))))),
IF(#REF!+BJ212=2016,
IF(#REF!=1,"16-17/1",
IF(#REF!=2,"16-17/2",
IF(#REF!=3,"16-17/3",
IF(#REF!=4,"17-18/1",
IF(#REF!=5,"17-18/2",
IF(#REF!=6,"17-18/3","Hata6")))))),
IF(#REF!+BJ212=2017,
IF(#REF!=1,"17-18/1",
IF(#REF!=2,"17-18/2",
IF(#REF!=3,"17-18/3",
IF(#REF!=4,"18-19/1",
IF(#REF!=5,"18-19/2",
IF(#REF!=6,"18-19/3","Hata7")))))),
IF(#REF!+BJ212=2018,
IF(#REF!=1,"18-19/1",
IF(#REF!=2,"18-19/2",
IF(#REF!=3,"18-19/3",
IF(#REF!=4,"19-20/1",
IF(#REF!=5," 19-20/2",
IF(#REF!=6,"19-20/3","Hata8")))))),
IF(#REF!+BJ212=2019,
IF(#REF!=1,"19-20/1",
IF(#REF!=2,"19-20/2",
IF(#REF!=3,"19-20/3",
IF(#REF!=4,"20-21/1",
IF(#REF!=5,"20-21/2",
IF(#REF!=6,"20-21/3","Hata9")))))),
IF(#REF!+BJ212=2020,
IF(#REF!=1,"20-21/1",
IF(#REF!=2,"20-21/2",
IF(#REF!=3,"20-21/3",
IF(#REF!=4,"21-22/1",
IF(#REF!=5,"21-22/2",
IF(#REF!=6,"21-22/3","Hata10")))))),
IF(#REF!+BJ212=2021,
IF(#REF!=1,"21-22/1",
IF(#REF!=2,"21-22/2",
IF(#REF!=3,"21-22/3",
IF(#REF!=4,"22-23/1",
IF(#REF!=5,"22-23/2",
IF(#REF!=6,"22-23/3","Hata11")))))),
IF(#REF!+BJ212=2022,
IF(#REF!=1,"22-23/1",
IF(#REF!=2,"22-23/2",
IF(#REF!=3,"22-23/3",
IF(#REF!=4,"23-24/1",
IF(#REF!=5,"23-24/2",
IF(#REF!=6,"23-24/3","Hata12")))))),
IF(#REF!+BJ212=2023,
IF(#REF!=1,"23-24/1",
IF(#REF!=2,"23-24/2",
IF(#REF!=3,"23-24/3",
IF(#REF!=4,"24-25/1",
IF(#REF!=5,"24-25/2",
IF(#REF!=6,"24-25/3","Hata13")))))),
))))))))))))))
)</f>
        <v>#REF!</v>
      </c>
      <c r="G212" s="15"/>
      <c r="H212" s="14" t="s">
        <v>352</v>
      </c>
      <c r="I212" s="14">
        <v>238531</v>
      </c>
      <c r="J212" s="14" t="s">
        <v>157</v>
      </c>
      <c r="S212" s="16">
        <v>4</v>
      </c>
      <c r="T212" s="14">
        <f>VLOOKUP($S212,[1]sistem!$I$3:$L$10,2,FALSE)</f>
        <v>0</v>
      </c>
      <c r="U212" s="14">
        <f>VLOOKUP($S212,[1]sistem!$I$3:$L$10,3,FALSE)</f>
        <v>1</v>
      </c>
      <c r="V212" s="14">
        <f>VLOOKUP($S212,[1]sistem!$I$3:$L$10,4,FALSE)</f>
        <v>1</v>
      </c>
      <c r="W212" s="14" t="e">
        <f>VLOOKUP($BB212,[1]sistem!$I$13:$L$14,2,FALSE)*#REF!</f>
        <v>#REF!</v>
      </c>
      <c r="X212" s="14" t="e">
        <f>VLOOKUP($BB212,[1]sistem!$I$13:$L$14,3,FALSE)*#REF!</f>
        <v>#REF!</v>
      </c>
      <c r="Y212" s="14" t="e">
        <f>VLOOKUP($BB212,[1]sistem!$I$13:$L$14,4,FALSE)*#REF!</f>
        <v>#REF!</v>
      </c>
      <c r="Z212" s="14" t="e">
        <f t="shared" si="42"/>
        <v>#REF!</v>
      </c>
      <c r="AA212" s="14" t="e">
        <f t="shared" si="42"/>
        <v>#REF!</v>
      </c>
      <c r="AB212" s="14" t="e">
        <f t="shared" si="42"/>
        <v>#REF!</v>
      </c>
      <c r="AC212" s="14" t="e">
        <f t="shared" si="43"/>
        <v>#REF!</v>
      </c>
      <c r="AD212" s="14">
        <f>VLOOKUP(BB212,[1]sistem!$I$18:$J$19,2,FALSE)</f>
        <v>14</v>
      </c>
      <c r="AE212" s="14">
        <v>0.25</v>
      </c>
      <c r="AF212" s="14">
        <f>VLOOKUP($S212,[1]sistem!$I$3:$M$10,5,FALSE)</f>
        <v>1</v>
      </c>
      <c r="AI212" s="14" t="e">
        <f>(#REF!+#REF!)*AD212</f>
        <v>#REF!</v>
      </c>
      <c r="AJ212" s="14">
        <f>VLOOKUP($S212,[1]sistem!$I$3:$N$10,6,FALSE)</f>
        <v>2</v>
      </c>
      <c r="AK212" s="14">
        <v>2</v>
      </c>
      <c r="AL212" s="14">
        <f t="shared" si="44"/>
        <v>4</v>
      </c>
      <c r="AM212" s="14">
        <f>VLOOKUP($BB212,[1]sistem!$I$18:$K$19,3,FALSE)</f>
        <v>14</v>
      </c>
      <c r="AN212" s="14" t="e">
        <f>AM212*#REF!</f>
        <v>#REF!</v>
      </c>
      <c r="AO212" s="14" t="e">
        <f t="shared" si="45"/>
        <v>#REF!</v>
      </c>
      <c r="AP212" s="14">
        <f>IF(AP224="s",25,25)</f>
        <v>25</v>
      </c>
      <c r="AQ212" s="14" t="e">
        <f t="shared" si="46"/>
        <v>#REF!</v>
      </c>
      <c r="AR212" s="14" t="e">
        <f>ROUND(AQ212-#REF!,0)</f>
        <v>#REF!</v>
      </c>
      <c r="AS212" s="14">
        <f>IF(BB212="s",IF(S212=0,0,
IF(S212=1,#REF!*4*4,
IF(S212=2,0,
IF(S212=3,#REF!*4*2,
IF(S212=4,0,
IF(S212=5,0,
IF(S212=6,0,
IF(S212=7,0)))))))),
IF(BB212="t",
IF(S212=0,0,
IF(S212=1,#REF!*4*4*0.8,
IF(S212=2,0,
IF(S212=3,#REF!*4*2*0.8,
IF(S212=4,0,
IF(S212=5,0,
IF(S212=6,0,
IF(S212=7,0))))))))))</f>
        <v>0</v>
      </c>
      <c r="AT212" s="14" t="e">
        <f>IF(BB212="s",
IF(S212=0,0,
IF(S212=1,0,
IF(S212=2,#REF!*4*2,
IF(S212=3,#REF!*4,
IF(S212=4,#REF!*4,
IF(S212=5,0,
IF(S212=6,0,
IF(S212=7,#REF!*4)))))))),
IF(BB212="t",
IF(S212=0,0,
IF(S212=1,0,
IF(S212=2,#REF!*4*2*0.8,
IF(S212=3,#REF!*4*0.8,
IF(S212=4,#REF!*4*0.8,
IF(S212=5,0,
IF(S212=6,0,
IF(S212=7,#REF!*4))))))))))</f>
        <v>#REF!</v>
      </c>
      <c r="AU212" s="14" t="e">
        <f>IF(BB212="s",
IF(S212=0,0,
IF(S212=1,#REF!*2,
IF(S212=2,#REF!*2,
IF(S212=3,#REF!*2,
IF(S212=4,#REF!*2,
IF(S212=5,#REF!*2,
IF(S212=6,#REF!*2,
IF(S212=7,#REF!*2)))))))),
IF(BB212="t",
IF(S212=0,#REF!*2*0.8,
IF(S212=1,#REF!*2*0.8,
IF(S212=2,#REF!*2*0.8,
IF(S212=3,#REF!*2*0.8,
IF(S212=4,#REF!*2*0.8,
IF(S212=5,#REF!*2*0.8,
IF(S212=6,#REF!*1*0.8,
IF(S212=7,#REF!*2))))))))))</f>
        <v>#REF!</v>
      </c>
      <c r="AV212" s="14" t="e">
        <f t="shared" si="47"/>
        <v>#REF!</v>
      </c>
      <c r="AW212" s="14" t="e">
        <f>IF(BB212="s",
IF(S212=0,0,
IF(S212=1,(14-2)*(#REF!+#REF!)/4*4,
IF(S212=2,(14-2)*(#REF!+#REF!)/4*2,
IF(S212=3,(14-2)*(#REF!+#REF!)/4*3,
IF(S212=4,(14-2)*(#REF!+#REF!)/4,
IF(S212=5,(14-2)*#REF!/4,
IF(S212=6,0,
IF(S212=7,(14)*#REF!)))))))),
IF(BB212="t",
IF(S212=0,0,
IF(S212=1,(11-2)*(#REF!+#REF!)/4*4,
IF(S212=2,(11-2)*(#REF!+#REF!)/4*2,
IF(S212=3,(11-2)*(#REF!+#REF!)/4*3,
IF(S212=4,(11-2)*(#REF!+#REF!)/4,
IF(S212=5,(11-2)*#REF!/4,
IF(S212=6,0,
IF(S212=7,(11)*#REF!))))))))))</f>
        <v>#REF!</v>
      </c>
      <c r="AX212" s="14" t="e">
        <f t="shared" si="48"/>
        <v>#REF!</v>
      </c>
      <c r="AY212" s="14">
        <f t="shared" si="49"/>
        <v>8</v>
      </c>
      <c r="AZ212" s="14">
        <f t="shared" si="50"/>
        <v>4</v>
      </c>
      <c r="BA212" s="14" t="e">
        <f t="shared" si="51"/>
        <v>#REF!</v>
      </c>
      <c r="BB212" s="14" t="s">
        <v>87</v>
      </c>
      <c r="BC212" s="14" t="e">
        <f>IF(BI212="A",0,IF(BB212="s",14*#REF!,IF(BB212="T",11*#REF!,"HATA")))</f>
        <v>#REF!</v>
      </c>
      <c r="BD212" s="14" t="e">
        <f t="shared" si="52"/>
        <v>#REF!</v>
      </c>
      <c r="BE212" s="14" t="e">
        <f t="shared" si="53"/>
        <v>#REF!</v>
      </c>
      <c r="BF212" s="14" t="e">
        <f>IF(BE212-#REF!=0,"DOĞRU","YANLIŞ")</f>
        <v>#REF!</v>
      </c>
      <c r="BG212" s="14" t="e">
        <f>#REF!-BE212</f>
        <v>#REF!</v>
      </c>
      <c r="BH212" s="14">
        <v>0</v>
      </c>
      <c r="BJ212" s="14">
        <v>0</v>
      </c>
      <c r="BL212" s="14">
        <v>4</v>
      </c>
      <c r="BN212" s="5" t="e">
        <f>#REF!*14</f>
        <v>#REF!</v>
      </c>
      <c r="BO212" s="6"/>
      <c r="BP212" s="7"/>
      <c r="BQ212" s="8"/>
      <c r="BR212" s="8"/>
      <c r="BS212" s="8"/>
      <c r="BT212" s="8"/>
      <c r="BU212" s="8"/>
      <c r="BV212" s="9"/>
      <c r="BW212" s="10"/>
      <c r="BX212" s="11"/>
      <c r="CE212" s="8"/>
      <c r="CF212" s="17"/>
      <c r="CG212" s="17"/>
      <c r="CH212" s="17"/>
      <c r="CI212" s="17"/>
    </row>
    <row r="213" spans="1:87" hidden="1" x14ac:dyDescent="0.25">
      <c r="A213" s="14" t="s">
        <v>355</v>
      </c>
      <c r="B213" s="14" t="s">
        <v>356</v>
      </c>
      <c r="C213" s="14" t="s">
        <v>356</v>
      </c>
      <c r="D213" s="15" t="s">
        <v>90</v>
      </c>
      <c r="E213" s="15" t="s">
        <v>90</v>
      </c>
      <c r="F213" s="16" t="e">
        <f>IF(BB213="S",
IF(#REF!+BJ213=2012,
IF(#REF!=1,"12-13/1",
IF(#REF!=2,"12-13/2",
IF(#REF!=3,"13-14/1",
IF(#REF!=4,"13-14/2","Hata1")))),
IF(#REF!+BJ213=2013,
IF(#REF!=1,"13-14/1",
IF(#REF!=2,"13-14/2",
IF(#REF!=3,"14-15/1",
IF(#REF!=4,"14-15/2","Hata2")))),
IF(#REF!+BJ213=2014,
IF(#REF!=1,"14-15/1",
IF(#REF!=2,"14-15/2",
IF(#REF!=3,"15-16/1",
IF(#REF!=4,"15-16/2","Hata3")))),
IF(#REF!+BJ213=2015,
IF(#REF!=1,"15-16/1",
IF(#REF!=2,"15-16/2",
IF(#REF!=3,"16-17/1",
IF(#REF!=4,"16-17/2","Hata4")))),
IF(#REF!+BJ213=2016,
IF(#REF!=1,"16-17/1",
IF(#REF!=2,"16-17/2",
IF(#REF!=3,"17-18/1",
IF(#REF!=4,"17-18/2","Hata5")))),
IF(#REF!+BJ213=2017,
IF(#REF!=1,"17-18/1",
IF(#REF!=2,"17-18/2",
IF(#REF!=3,"18-19/1",
IF(#REF!=4,"18-19/2","Hata6")))),
IF(#REF!+BJ213=2018,
IF(#REF!=1,"18-19/1",
IF(#REF!=2,"18-19/2",
IF(#REF!=3,"19-20/1",
IF(#REF!=4,"19-20/2","Hata7")))),
IF(#REF!+BJ213=2019,
IF(#REF!=1,"19-20/1",
IF(#REF!=2,"19-20/2",
IF(#REF!=3,"20-21/1",
IF(#REF!=4,"20-21/2","Hata8")))),
IF(#REF!+BJ213=2020,
IF(#REF!=1,"20-21/1",
IF(#REF!=2,"20-21/2",
IF(#REF!=3,"21-22/1",
IF(#REF!=4,"21-22/2","Hata9")))),
IF(#REF!+BJ213=2021,
IF(#REF!=1,"21-22/1",
IF(#REF!=2,"21-22/2",
IF(#REF!=3,"22-23/1",
IF(#REF!=4,"22-23/2","Hata10")))),
IF(#REF!+BJ213=2022,
IF(#REF!=1,"22-23/1",
IF(#REF!=2,"22-23/2",
IF(#REF!=3,"23-24/1",
IF(#REF!=4,"23-24/2","Hata11")))),
IF(#REF!+BJ213=2023,
IF(#REF!=1,"23-24/1",
IF(#REF!=2,"23-24/2",
IF(#REF!=3,"24-25/1",
IF(#REF!=4,"24-25/2","Hata12")))),
)))))))))))),
IF(BB213="T",
IF(#REF!+BJ213=2012,
IF(#REF!=1,"12-13/1",
IF(#REF!=2,"12-13/2",
IF(#REF!=3,"12-13/3",
IF(#REF!=4,"13-14/1",
IF(#REF!=5,"13-14/2",
IF(#REF!=6,"13-14/3","Hata1")))))),
IF(#REF!+BJ213=2013,
IF(#REF!=1,"13-14/1",
IF(#REF!=2,"13-14/2",
IF(#REF!=3,"13-14/3",
IF(#REF!=4,"14-15/1",
IF(#REF!=5,"14-15/2",
IF(#REF!=6,"14-15/3","Hata2")))))),
IF(#REF!+BJ213=2014,
IF(#REF!=1,"14-15/1",
IF(#REF!=2,"14-15/2",
IF(#REF!=3,"14-15/3",
IF(#REF!=4,"15-16/1",
IF(#REF!=5,"15-16/2",
IF(#REF!=6,"15-16/3","Hata3")))))),
IF(AND(#REF!+#REF!&gt;2014,#REF!+#REF!&lt;2015,BJ213=1),
IF(#REF!=0.1,"14-15/0.1",
IF(#REF!=0.2,"14-15/0.2",
IF(#REF!=0.3,"14-15/0.3","Hata4"))),
IF(#REF!+BJ213=2015,
IF(#REF!=1,"15-16/1",
IF(#REF!=2,"15-16/2",
IF(#REF!=3,"15-16/3",
IF(#REF!=4,"16-17/1",
IF(#REF!=5,"16-17/2",
IF(#REF!=6,"16-17/3","Hata5")))))),
IF(#REF!+BJ213=2016,
IF(#REF!=1,"16-17/1",
IF(#REF!=2,"16-17/2",
IF(#REF!=3,"16-17/3",
IF(#REF!=4,"17-18/1",
IF(#REF!=5,"17-18/2",
IF(#REF!=6,"17-18/3","Hata6")))))),
IF(#REF!+BJ213=2017,
IF(#REF!=1,"17-18/1",
IF(#REF!=2,"17-18/2",
IF(#REF!=3,"17-18/3",
IF(#REF!=4,"18-19/1",
IF(#REF!=5,"18-19/2",
IF(#REF!=6,"18-19/3","Hata7")))))),
IF(#REF!+BJ213=2018,
IF(#REF!=1,"18-19/1",
IF(#REF!=2,"18-19/2",
IF(#REF!=3,"18-19/3",
IF(#REF!=4,"19-20/1",
IF(#REF!=5," 19-20/2",
IF(#REF!=6,"19-20/3","Hata8")))))),
IF(#REF!+BJ213=2019,
IF(#REF!=1,"19-20/1",
IF(#REF!=2,"19-20/2",
IF(#REF!=3,"19-20/3",
IF(#REF!=4,"20-21/1",
IF(#REF!=5,"20-21/2",
IF(#REF!=6,"20-21/3","Hata9")))))),
IF(#REF!+BJ213=2020,
IF(#REF!=1,"20-21/1",
IF(#REF!=2,"20-21/2",
IF(#REF!=3,"20-21/3",
IF(#REF!=4,"21-22/1",
IF(#REF!=5,"21-22/2",
IF(#REF!=6,"21-22/3","Hata10")))))),
IF(#REF!+BJ213=2021,
IF(#REF!=1,"21-22/1",
IF(#REF!=2,"21-22/2",
IF(#REF!=3,"21-22/3",
IF(#REF!=4,"22-23/1",
IF(#REF!=5,"22-23/2",
IF(#REF!=6,"22-23/3","Hata11")))))),
IF(#REF!+BJ213=2022,
IF(#REF!=1,"22-23/1",
IF(#REF!=2,"22-23/2",
IF(#REF!=3,"22-23/3",
IF(#REF!=4,"23-24/1",
IF(#REF!=5,"23-24/2",
IF(#REF!=6,"23-24/3","Hata12")))))),
IF(#REF!+BJ213=2023,
IF(#REF!=1,"23-24/1",
IF(#REF!=2,"23-24/2",
IF(#REF!=3,"23-24/3",
IF(#REF!=4,"24-25/1",
IF(#REF!=5,"24-25/2",
IF(#REF!=6,"24-25/3","Hata13")))))),
))))))))))))))
)</f>
        <v>#REF!</v>
      </c>
      <c r="G213" s="15"/>
      <c r="H213" s="14" t="s">
        <v>352</v>
      </c>
      <c r="I213" s="14">
        <v>238531</v>
      </c>
      <c r="J213" s="14" t="s">
        <v>157</v>
      </c>
      <c r="S213" s="16">
        <v>6</v>
      </c>
      <c r="T213" s="14">
        <f>VLOOKUP($S213,[1]sistem!$I$3:$L$10,2,FALSE)</f>
        <v>0</v>
      </c>
      <c r="U213" s="14">
        <f>VLOOKUP($S213,[1]sistem!$I$3:$L$10,3,FALSE)</f>
        <v>0</v>
      </c>
      <c r="V213" s="14">
        <f>VLOOKUP($S213,[1]sistem!$I$3:$L$10,4,FALSE)</f>
        <v>1</v>
      </c>
      <c r="W213" s="14" t="e">
        <f>VLOOKUP($BB213,[1]sistem!$I$13:$L$14,2,FALSE)*#REF!</f>
        <v>#REF!</v>
      </c>
      <c r="X213" s="14" t="e">
        <f>VLOOKUP($BB213,[1]sistem!$I$13:$L$14,3,FALSE)*#REF!</f>
        <v>#REF!</v>
      </c>
      <c r="Y213" s="14" t="e">
        <f>VLOOKUP($BB213,[1]sistem!$I$13:$L$14,4,FALSE)*#REF!</f>
        <v>#REF!</v>
      </c>
      <c r="Z213" s="14" t="e">
        <f t="shared" si="42"/>
        <v>#REF!</v>
      </c>
      <c r="AA213" s="14" t="e">
        <f t="shared" si="42"/>
        <v>#REF!</v>
      </c>
      <c r="AB213" s="14" t="e">
        <f t="shared" si="42"/>
        <v>#REF!</v>
      </c>
      <c r="AC213" s="14" t="e">
        <f t="shared" si="43"/>
        <v>#REF!</v>
      </c>
      <c r="AD213" s="14">
        <f>VLOOKUP(BB213,[1]sistem!$I$18:$J$19,2,FALSE)</f>
        <v>14</v>
      </c>
      <c r="AE213" s="14">
        <v>0.25</v>
      </c>
      <c r="AF213" s="14">
        <f>VLOOKUP($S213,[1]sistem!$I$3:$M$10,5,FALSE)</f>
        <v>0</v>
      </c>
      <c r="AI213" s="14" t="e">
        <f>(#REF!+#REF!)*AD213</f>
        <v>#REF!</v>
      </c>
      <c r="AJ213" s="14">
        <f>VLOOKUP($S213,[1]sistem!$I$3:$N$10,6,FALSE)</f>
        <v>1</v>
      </c>
      <c r="AK213" s="14">
        <v>2</v>
      </c>
      <c r="AL213" s="14">
        <f t="shared" si="44"/>
        <v>2</v>
      </c>
      <c r="AM213" s="14">
        <f>VLOOKUP($BB213,[1]sistem!$I$18:$K$19,3,FALSE)</f>
        <v>14</v>
      </c>
      <c r="AN213" s="14" t="e">
        <f>AM213*#REF!</f>
        <v>#REF!</v>
      </c>
      <c r="AO213" s="14" t="e">
        <f t="shared" si="45"/>
        <v>#REF!</v>
      </c>
      <c r="AP213" s="14">
        <f>IF(AP224="s",25,25)</f>
        <v>25</v>
      </c>
      <c r="AQ213" s="14" t="e">
        <f t="shared" si="46"/>
        <v>#REF!</v>
      </c>
      <c r="AR213" s="14" t="e">
        <f>ROUND(AQ213-#REF!,0)</f>
        <v>#REF!</v>
      </c>
      <c r="AS213" s="14">
        <f>IF(BB213="s",IF(S213=0,0,
IF(S213=1,#REF!*4*4,
IF(S213=2,0,
IF(S213=3,#REF!*4*2,
IF(S213=4,0,
IF(S213=5,0,
IF(S213=6,0,
IF(S213=7,0)))))))),
IF(BB213="t",
IF(S213=0,0,
IF(S213=1,#REF!*4*4*0.8,
IF(S213=2,0,
IF(S213=3,#REF!*4*2*0.8,
IF(S213=4,0,
IF(S213=5,0,
IF(S213=6,0,
IF(S213=7,0))))))))))</f>
        <v>0</v>
      </c>
      <c r="AT213" s="14">
        <f>IF(BB213="s",
IF(S213=0,0,
IF(S213=1,0,
IF(S213=2,#REF!*4*2,
IF(S213=3,#REF!*4,
IF(S213=4,#REF!*4,
IF(S213=5,0,
IF(S213=6,0,
IF(S213=7,#REF!*4)))))))),
IF(BB213="t",
IF(S213=0,0,
IF(S213=1,0,
IF(S213=2,#REF!*4*2*0.8,
IF(S213=3,#REF!*4*0.8,
IF(S213=4,#REF!*4*0.8,
IF(S213=5,0,
IF(S213=6,0,
IF(S213=7,#REF!*4))))))))))</f>
        <v>0</v>
      </c>
      <c r="AU213" s="14" t="e">
        <f>IF(BB213="s",
IF(S213=0,0,
IF(S213=1,#REF!*2,
IF(S213=2,#REF!*2,
IF(S213=3,#REF!*2,
IF(S213=4,#REF!*2,
IF(S213=5,#REF!*2,
IF(S213=6,#REF!*2,
IF(S213=7,#REF!*2)))))))),
IF(BB213="t",
IF(S213=0,#REF!*2*0.8,
IF(S213=1,#REF!*2*0.8,
IF(S213=2,#REF!*2*0.8,
IF(S213=3,#REF!*2*0.8,
IF(S213=4,#REF!*2*0.8,
IF(S213=5,#REF!*2*0.8,
IF(S213=6,#REF!*1*0.8,
IF(S213=7,#REF!*2))))))))))</f>
        <v>#REF!</v>
      </c>
      <c r="AV213" s="14" t="e">
        <f t="shared" si="47"/>
        <v>#REF!</v>
      </c>
      <c r="AW213" s="14">
        <f>IF(BB213="s",
IF(S213=0,0,
IF(S213=1,(14-2)*(#REF!+#REF!)/4*4,
IF(S213=2,(14-2)*(#REF!+#REF!)/4*2,
IF(S213=3,(14-2)*(#REF!+#REF!)/4*3,
IF(S213=4,(14-2)*(#REF!+#REF!)/4,
IF(S213=5,(14-2)*#REF!/4,
IF(S213=6,0,
IF(S213=7,(14)*#REF!)))))))),
IF(BB213="t",
IF(S213=0,0,
IF(S213=1,(11-2)*(#REF!+#REF!)/4*4,
IF(S213=2,(11-2)*(#REF!+#REF!)/4*2,
IF(S213=3,(11-2)*(#REF!+#REF!)/4*3,
IF(S213=4,(11-2)*(#REF!+#REF!)/4,
IF(S213=5,(11-2)*#REF!/4,
IF(S213=6,0,
IF(S213=7,(11)*#REF!))))))))))</f>
        <v>0</v>
      </c>
      <c r="AX213" s="14" t="e">
        <f t="shared" si="48"/>
        <v>#REF!</v>
      </c>
      <c r="AY213" s="14">
        <f t="shared" si="49"/>
        <v>2</v>
      </c>
      <c r="AZ213" s="14">
        <f t="shared" si="50"/>
        <v>0</v>
      </c>
      <c r="BA213" s="14" t="e">
        <f t="shared" si="51"/>
        <v>#REF!</v>
      </c>
      <c r="BB213" s="14" t="s">
        <v>87</v>
      </c>
      <c r="BC213" s="14" t="e">
        <f>IF(BI213="A",0,IF(BB213="s",14*#REF!,IF(BB213="T",11*#REF!,"HATA")))</f>
        <v>#REF!</v>
      </c>
      <c r="BD213" s="14" t="e">
        <f t="shared" si="52"/>
        <v>#REF!</v>
      </c>
      <c r="BE213" s="14" t="e">
        <f t="shared" si="53"/>
        <v>#REF!</v>
      </c>
      <c r="BF213" s="14" t="e">
        <f>IF(BE213-#REF!=0,"DOĞRU","YANLIŞ")</f>
        <v>#REF!</v>
      </c>
      <c r="BG213" s="14" t="e">
        <f>#REF!-BE213</f>
        <v>#REF!</v>
      </c>
      <c r="BH213" s="14">
        <v>0</v>
      </c>
      <c r="BJ213" s="14">
        <v>0</v>
      </c>
      <c r="BL213" s="14">
        <v>6</v>
      </c>
      <c r="BN213" s="5" t="e">
        <f>#REF!*14</f>
        <v>#REF!</v>
      </c>
      <c r="BO213" s="6"/>
      <c r="BP213" s="7"/>
      <c r="BQ213" s="8"/>
      <c r="BR213" s="8"/>
      <c r="BS213" s="8"/>
      <c r="BT213" s="8"/>
      <c r="BU213" s="8"/>
      <c r="BV213" s="9"/>
      <c r="BW213" s="10"/>
      <c r="BX213" s="11"/>
      <c r="CE213" s="8"/>
      <c r="CF213" s="17"/>
      <c r="CG213" s="17"/>
      <c r="CH213" s="17"/>
      <c r="CI213" s="17"/>
    </row>
    <row r="214" spans="1:87" hidden="1" x14ac:dyDescent="0.25">
      <c r="A214" s="14" t="s">
        <v>357</v>
      </c>
      <c r="B214" s="14" t="s">
        <v>137</v>
      </c>
      <c r="C214" s="14" t="s">
        <v>137</v>
      </c>
      <c r="D214" s="15" t="s">
        <v>90</v>
      </c>
      <c r="E214" s="15" t="s">
        <v>90</v>
      </c>
      <c r="F214" s="16" t="e">
        <f>IF(BB214="S",
IF(#REF!+BJ214=2012,
IF(#REF!=1,"12-13/1",
IF(#REF!=2,"12-13/2",
IF(#REF!=3,"13-14/1",
IF(#REF!=4,"13-14/2","Hata1")))),
IF(#REF!+BJ214=2013,
IF(#REF!=1,"13-14/1",
IF(#REF!=2,"13-14/2",
IF(#REF!=3,"14-15/1",
IF(#REF!=4,"14-15/2","Hata2")))),
IF(#REF!+BJ214=2014,
IF(#REF!=1,"14-15/1",
IF(#REF!=2,"14-15/2",
IF(#REF!=3,"15-16/1",
IF(#REF!=4,"15-16/2","Hata3")))),
IF(#REF!+BJ214=2015,
IF(#REF!=1,"15-16/1",
IF(#REF!=2,"15-16/2",
IF(#REF!=3,"16-17/1",
IF(#REF!=4,"16-17/2","Hata4")))),
IF(#REF!+BJ214=2016,
IF(#REF!=1,"16-17/1",
IF(#REF!=2,"16-17/2",
IF(#REF!=3,"17-18/1",
IF(#REF!=4,"17-18/2","Hata5")))),
IF(#REF!+BJ214=2017,
IF(#REF!=1,"17-18/1",
IF(#REF!=2,"17-18/2",
IF(#REF!=3,"18-19/1",
IF(#REF!=4,"18-19/2","Hata6")))),
IF(#REF!+BJ214=2018,
IF(#REF!=1,"18-19/1",
IF(#REF!=2,"18-19/2",
IF(#REF!=3,"19-20/1",
IF(#REF!=4,"19-20/2","Hata7")))),
IF(#REF!+BJ214=2019,
IF(#REF!=1,"19-20/1",
IF(#REF!=2,"19-20/2",
IF(#REF!=3,"20-21/1",
IF(#REF!=4,"20-21/2","Hata8")))),
IF(#REF!+BJ214=2020,
IF(#REF!=1,"20-21/1",
IF(#REF!=2,"20-21/2",
IF(#REF!=3,"21-22/1",
IF(#REF!=4,"21-22/2","Hata9")))),
IF(#REF!+BJ214=2021,
IF(#REF!=1,"21-22/1",
IF(#REF!=2,"21-22/2",
IF(#REF!=3,"22-23/1",
IF(#REF!=4,"22-23/2","Hata10")))),
IF(#REF!+BJ214=2022,
IF(#REF!=1,"22-23/1",
IF(#REF!=2,"22-23/2",
IF(#REF!=3,"23-24/1",
IF(#REF!=4,"23-24/2","Hata11")))),
IF(#REF!+BJ214=2023,
IF(#REF!=1,"23-24/1",
IF(#REF!=2,"23-24/2",
IF(#REF!=3,"24-25/1",
IF(#REF!=4,"24-25/2","Hata12")))),
)))))))))))),
IF(BB214="T",
IF(#REF!+BJ214=2012,
IF(#REF!=1,"12-13/1",
IF(#REF!=2,"12-13/2",
IF(#REF!=3,"12-13/3",
IF(#REF!=4,"13-14/1",
IF(#REF!=5,"13-14/2",
IF(#REF!=6,"13-14/3","Hata1")))))),
IF(#REF!+BJ214=2013,
IF(#REF!=1,"13-14/1",
IF(#REF!=2,"13-14/2",
IF(#REF!=3,"13-14/3",
IF(#REF!=4,"14-15/1",
IF(#REF!=5,"14-15/2",
IF(#REF!=6,"14-15/3","Hata2")))))),
IF(#REF!+BJ214=2014,
IF(#REF!=1,"14-15/1",
IF(#REF!=2,"14-15/2",
IF(#REF!=3,"14-15/3",
IF(#REF!=4,"15-16/1",
IF(#REF!=5,"15-16/2",
IF(#REF!=6,"15-16/3","Hata3")))))),
IF(AND(#REF!+#REF!&gt;2014,#REF!+#REF!&lt;2015,BJ214=1),
IF(#REF!=0.1,"14-15/0.1",
IF(#REF!=0.2,"14-15/0.2",
IF(#REF!=0.3,"14-15/0.3","Hata4"))),
IF(#REF!+BJ214=2015,
IF(#REF!=1,"15-16/1",
IF(#REF!=2,"15-16/2",
IF(#REF!=3,"15-16/3",
IF(#REF!=4,"16-17/1",
IF(#REF!=5,"16-17/2",
IF(#REF!=6,"16-17/3","Hata5")))))),
IF(#REF!+BJ214=2016,
IF(#REF!=1,"16-17/1",
IF(#REF!=2,"16-17/2",
IF(#REF!=3,"16-17/3",
IF(#REF!=4,"17-18/1",
IF(#REF!=5,"17-18/2",
IF(#REF!=6,"17-18/3","Hata6")))))),
IF(#REF!+BJ214=2017,
IF(#REF!=1,"17-18/1",
IF(#REF!=2,"17-18/2",
IF(#REF!=3,"17-18/3",
IF(#REF!=4,"18-19/1",
IF(#REF!=5,"18-19/2",
IF(#REF!=6,"18-19/3","Hata7")))))),
IF(#REF!+BJ214=2018,
IF(#REF!=1,"18-19/1",
IF(#REF!=2,"18-19/2",
IF(#REF!=3,"18-19/3",
IF(#REF!=4,"19-20/1",
IF(#REF!=5," 19-20/2",
IF(#REF!=6,"19-20/3","Hata8")))))),
IF(#REF!+BJ214=2019,
IF(#REF!=1,"19-20/1",
IF(#REF!=2,"19-20/2",
IF(#REF!=3,"19-20/3",
IF(#REF!=4,"20-21/1",
IF(#REF!=5,"20-21/2",
IF(#REF!=6,"20-21/3","Hata9")))))),
IF(#REF!+BJ214=2020,
IF(#REF!=1,"20-21/1",
IF(#REF!=2,"20-21/2",
IF(#REF!=3,"20-21/3",
IF(#REF!=4,"21-22/1",
IF(#REF!=5,"21-22/2",
IF(#REF!=6,"21-22/3","Hata10")))))),
IF(#REF!+BJ214=2021,
IF(#REF!=1,"21-22/1",
IF(#REF!=2,"21-22/2",
IF(#REF!=3,"21-22/3",
IF(#REF!=4,"22-23/1",
IF(#REF!=5,"22-23/2",
IF(#REF!=6,"22-23/3","Hata11")))))),
IF(#REF!+BJ214=2022,
IF(#REF!=1,"22-23/1",
IF(#REF!=2,"22-23/2",
IF(#REF!=3,"22-23/3",
IF(#REF!=4,"23-24/1",
IF(#REF!=5,"23-24/2",
IF(#REF!=6,"23-24/3","Hata12")))))),
IF(#REF!+BJ214=2023,
IF(#REF!=1,"23-24/1",
IF(#REF!=2,"23-24/2",
IF(#REF!=3,"23-24/3",
IF(#REF!=4,"24-25/1",
IF(#REF!=5,"24-25/2",
IF(#REF!=6,"24-25/3","Hata13")))))),
))))))))))))))
)</f>
        <v>#REF!</v>
      </c>
      <c r="G214" s="15"/>
      <c r="H214" s="14" t="s">
        <v>352</v>
      </c>
      <c r="I214" s="14">
        <v>238531</v>
      </c>
      <c r="J214" s="14" t="s">
        <v>157</v>
      </c>
      <c r="S214" s="16">
        <v>4</v>
      </c>
      <c r="T214" s="14">
        <f>VLOOKUP($S214,[1]sistem!$I$3:$L$10,2,FALSE)</f>
        <v>0</v>
      </c>
      <c r="U214" s="14">
        <f>VLOOKUP($S214,[1]sistem!$I$3:$L$10,3,FALSE)</f>
        <v>1</v>
      </c>
      <c r="V214" s="14">
        <f>VLOOKUP($S214,[1]sistem!$I$3:$L$10,4,FALSE)</f>
        <v>1</v>
      </c>
      <c r="W214" s="14" t="e">
        <f>VLOOKUP($BB214,[1]sistem!$I$13:$L$14,2,FALSE)*#REF!</f>
        <v>#REF!</v>
      </c>
      <c r="X214" s="14" t="e">
        <f>VLOOKUP($BB214,[1]sistem!$I$13:$L$14,3,FALSE)*#REF!</f>
        <v>#REF!</v>
      </c>
      <c r="Y214" s="14" t="e">
        <f>VLOOKUP($BB214,[1]sistem!$I$13:$L$14,4,FALSE)*#REF!</f>
        <v>#REF!</v>
      </c>
      <c r="Z214" s="14" t="e">
        <f t="shared" si="42"/>
        <v>#REF!</v>
      </c>
      <c r="AA214" s="14" t="e">
        <f t="shared" si="42"/>
        <v>#REF!</v>
      </c>
      <c r="AB214" s="14" t="e">
        <f t="shared" si="42"/>
        <v>#REF!</v>
      </c>
      <c r="AC214" s="14" t="e">
        <f t="shared" si="43"/>
        <v>#REF!</v>
      </c>
      <c r="AD214" s="14">
        <f>VLOOKUP(BB214,[1]sistem!$I$18:$J$19,2,FALSE)</f>
        <v>14</v>
      </c>
      <c r="AE214" s="14">
        <v>0.25</v>
      </c>
      <c r="AF214" s="14">
        <f>VLOOKUP($S214,[1]sistem!$I$3:$M$10,5,FALSE)</f>
        <v>1</v>
      </c>
      <c r="AG214" s="14">
        <v>4</v>
      </c>
      <c r="AI214" s="14">
        <f>AG214*AM214</f>
        <v>56</v>
      </c>
      <c r="AJ214" s="14">
        <f>VLOOKUP($S214,[1]sistem!$I$3:$N$10,6,FALSE)</f>
        <v>2</v>
      </c>
      <c r="AK214" s="14">
        <v>2</v>
      </c>
      <c r="AL214" s="14">
        <f t="shared" si="44"/>
        <v>4</v>
      </c>
      <c r="AM214" s="14">
        <f>VLOOKUP($BB214,[1]sistem!$I$18:$K$19,3,FALSE)</f>
        <v>14</v>
      </c>
      <c r="AN214" s="14" t="e">
        <f>AM214*#REF!</f>
        <v>#REF!</v>
      </c>
      <c r="AO214" s="14" t="e">
        <f t="shared" si="45"/>
        <v>#REF!</v>
      </c>
      <c r="AP214" s="14">
        <f>IF(AP225="s",25,25)</f>
        <v>25</v>
      </c>
      <c r="AQ214" s="14" t="e">
        <f t="shared" si="46"/>
        <v>#REF!</v>
      </c>
      <c r="AR214" s="14" t="e">
        <f>ROUND(AQ214-#REF!,0)</f>
        <v>#REF!</v>
      </c>
      <c r="AS214" s="14">
        <f>IF(BB214="s",IF(S214=0,0,
IF(S214=1,#REF!*4*4,
IF(S214=2,0,
IF(S214=3,#REF!*4*2,
IF(S214=4,0,
IF(S214=5,0,
IF(S214=6,0,
IF(S214=7,0)))))))),
IF(BB214="t",
IF(S214=0,0,
IF(S214=1,#REF!*4*4*0.8,
IF(S214=2,0,
IF(S214=3,#REF!*4*2*0.8,
IF(S214=4,0,
IF(S214=5,0,
IF(S214=6,0,
IF(S214=7,0))))))))))</f>
        <v>0</v>
      </c>
      <c r="AT214" s="14" t="e">
        <f>IF(BB214="s",
IF(S214=0,0,
IF(S214=1,0,
IF(S214=2,#REF!*4*2,
IF(S214=3,#REF!*4,
IF(S214=4,#REF!*4,
IF(S214=5,0,
IF(S214=6,0,
IF(S214=7,#REF!*4)))))))),
IF(BB214="t",
IF(S214=0,0,
IF(S214=1,0,
IF(S214=2,#REF!*4*2*0.8,
IF(S214=3,#REF!*4*0.8,
IF(S214=4,#REF!*4*0.8,
IF(S214=5,0,
IF(S214=6,0,
IF(S214=7,#REF!*4))))))))))</f>
        <v>#REF!</v>
      </c>
      <c r="AU214" s="14" t="e">
        <f>IF(BB214="s",
IF(S214=0,0,
IF(S214=1,#REF!*2,
IF(S214=2,#REF!*2,
IF(S214=3,#REF!*2,
IF(S214=4,#REF!*2,
IF(S214=5,#REF!*2,
IF(S214=6,#REF!*2,
IF(S214=7,#REF!*2)))))))),
IF(BB214="t",
IF(S214=0,#REF!*2*0.8,
IF(S214=1,#REF!*2*0.8,
IF(S214=2,#REF!*2*0.8,
IF(S214=3,#REF!*2*0.8,
IF(S214=4,#REF!*2*0.8,
IF(S214=5,#REF!*2*0.8,
IF(S214=6,#REF!*1*0.8,
IF(S214=7,#REF!*2))))))))))</f>
        <v>#REF!</v>
      </c>
      <c r="AV214" s="14" t="e">
        <f t="shared" si="47"/>
        <v>#REF!</v>
      </c>
      <c r="AW214" s="14" t="e">
        <f>IF(BB214="s",
IF(S214=0,0,
IF(S214=1,(14-2)*(#REF!+#REF!)/4*4,
IF(S214=2,(14-2)*(#REF!+#REF!)/4*2,
IF(S214=3,(14-2)*(#REF!+#REF!)/4*3,
IF(S214=4,(14-2)*(#REF!+#REF!)/4,
IF(S214=5,(14-2)*#REF!/4,
IF(S214=6,0,
IF(S214=7,(14)*#REF!)))))))),
IF(BB214="t",
IF(S214=0,0,
IF(S214=1,(11-2)*(#REF!+#REF!)/4*4,
IF(S214=2,(11-2)*(#REF!+#REF!)/4*2,
IF(S214=3,(11-2)*(#REF!+#REF!)/4*3,
IF(S214=4,(11-2)*(#REF!+#REF!)/4,
IF(S214=5,(11-2)*#REF!/4,
IF(S214=6,0,
IF(S214=7,(11)*#REF!))))))))))</f>
        <v>#REF!</v>
      </c>
      <c r="AX214" s="14" t="e">
        <f t="shared" si="48"/>
        <v>#REF!</v>
      </c>
      <c r="AY214" s="14">
        <f t="shared" si="49"/>
        <v>8</v>
      </c>
      <c r="AZ214" s="14">
        <f t="shared" si="50"/>
        <v>4</v>
      </c>
      <c r="BA214" s="14" t="e">
        <f t="shared" si="51"/>
        <v>#REF!</v>
      </c>
      <c r="BB214" s="14" t="s">
        <v>87</v>
      </c>
      <c r="BC214" s="14" t="e">
        <f>IF(BI214="A",0,IF(BB214="s",14*#REF!,IF(BB214="T",11*#REF!,"HATA")))</f>
        <v>#REF!</v>
      </c>
      <c r="BD214" s="14" t="e">
        <f t="shared" si="52"/>
        <v>#REF!</v>
      </c>
      <c r="BE214" s="14" t="e">
        <f t="shared" si="53"/>
        <v>#REF!</v>
      </c>
      <c r="BF214" s="14" t="e">
        <f>IF(BE214-#REF!=0,"DOĞRU","YANLIŞ")</f>
        <v>#REF!</v>
      </c>
      <c r="BG214" s="14" t="e">
        <f>#REF!-BE214</f>
        <v>#REF!</v>
      </c>
      <c r="BH214" s="14">
        <v>0</v>
      </c>
      <c r="BJ214" s="14">
        <v>0</v>
      </c>
      <c r="BL214" s="14">
        <v>4</v>
      </c>
      <c r="BN214" s="5" t="e">
        <f>#REF!*14</f>
        <v>#REF!</v>
      </c>
      <c r="BO214" s="6"/>
      <c r="BP214" s="7"/>
      <c r="BQ214" s="8"/>
      <c r="BR214" s="8"/>
      <c r="BS214" s="8"/>
      <c r="BT214" s="8"/>
      <c r="BU214" s="8"/>
      <c r="BV214" s="9"/>
      <c r="BW214" s="10"/>
      <c r="BX214" s="11"/>
      <c r="CE214" s="8"/>
      <c r="CF214" s="17"/>
      <c r="CG214" s="17"/>
      <c r="CH214" s="17"/>
      <c r="CI214" s="17"/>
    </row>
    <row r="215" spans="1:87" hidden="1" x14ac:dyDescent="0.25">
      <c r="A215" s="14" t="s">
        <v>96</v>
      </c>
      <c r="B215" s="14" t="s">
        <v>97</v>
      </c>
      <c r="C215" s="14" t="s">
        <v>97</v>
      </c>
      <c r="D215" s="15" t="s">
        <v>90</v>
      </c>
      <c r="E215" s="15" t="s">
        <v>90</v>
      </c>
      <c r="F215" s="16" t="e">
        <f>IF(BB215="S",
IF(#REF!+BJ215=2012,
IF(#REF!=1,"12-13/1",
IF(#REF!=2,"12-13/2",
IF(#REF!=3,"13-14/1",
IF(#REF!=4,"13-14/2","Hata1")))),
IF(#REF!+BJ215=2013,
IF(#REF!=1,"13-14/1",
IF(#REF!=2,"13-14/2",
IF(#REF!=3,"14-15/1",
IF(#REF!=4,"14-15/2","Hata2")))),
IF(#REF!+BJ215=2014,
IF(#REF!=1,"14-15/1",
IF(#REF!=2,"14-15/2",
IF(#REF!=3,"15-16/1",
IF(#REF!=4,"15-16/2","Hata3")))),
IF(#REF!+BJ215=2015,
IF(#REF!=1,"15-16/1",
IF(#REF!=2,"15-16/2",
IF(#REF!=3,"16-17/1",
IF(#REF!=4,"16-17/2","Hata4")))),
IF(#REF!+BJ215=2016,
IF(#REF!=1,"16-17/1",
IF(#REF!=2,"16-17/2",
IF(#REF!=3,"17-18/1",
IF(#REF!=4,"17-18/2","Hata5")))),
IF(#REF!+BJ215=2017,
IF(#REF!=1,"17-18/1",
IF(#REF!=2,"17-18/2",
IF(#REF!=3,"18-19/1",
IF(#REF!=4,"18-19/2","Hata6")))),
IF(#REF!+BJ215=2018,
IF(#REF!=1,"18-19/1",
IF(#REF!=2,"18-19/2",
IF(#REF!=3,"19-20/1",
IF(#REF!=4,"19-20/2","Hata7")))),
IF(#REF!+BJ215=2019,
IF(#REF!=1,"19-20/1",
IF(#REF!=2,"19-20/2",
IF(#REF!=3,"20-21/1",
IF(#REF!=4,"20-21/2","Hata8")))),
IF(#REF!+BJ215=2020,
IF(#REF!=1,"20-21/1",
IF(#REF!=2,"20-21/2",
IF(#REF!=3,"21-22/1",
IF(#REF!=4,"21-22/2","Hata9")))),
IF(#REF!+BJ215=2021,
IF(#REF!=1,"21-22/1",
IF(#REF!=2,"21-22/2",
IF(#REF!=3,"22-23/1",
IF(#REF!=4,"22-23/2","Hata10")))),
IF(#REF!+BJ215=2022,
IF(#REF!=1,"22-23/1",
IF(#REF!=2,"22-23/2",
IF(#REF!=3,"23-24/1",
IF(#REF!=4,"23-24/2","Hata11")))),
IF(#REF!+BJ215=2023,
IF(#REF!=1,"23-24/1",
IF(#REF!=2,"23-24/2",
IF(#REF!=3,"24-25/1",
IF(#REF!=4,"24-25/2","Hata12")))),
)))))))))))),
IF(BB215="T",
IF(#REF!+BJ215=2012,
IF(#REF!=1,"12-13/1",
IF(#REF!=2,"12-13/2",
IF(#REF!=3,"12-13/3",
IF(#REF!=4,"13-14/1",
IF(#REF!=5,"13-14/2",
IF(#REF!=6,"13-14/3","Hata1")))))),
IF(#REF!+BJ215=2013,
IF(#REF!=1,"13-14/1",
IF(#REF!=2,"13-14/2",
IF(#REF!=3,"13-14/3",
IF(#REF!=4,"14-15/1",
IF(#REF!=5,"14-15/2",
IF(#REF!=6,"14-15/3","Hata2")))))),
IF(#REF!+BJ215=2014,
IF(#REF!=1,"14-15/1",
IF(#REF!=2,"14-15/2",
IF(#REF!=3,"14-15/3",
IF(#REF!=4,"15-16/1",
IF(#REF!=5,"15-16/2",
IF(#REF!=6,"15-16/3","Hata3")))))),
IF(AND(#REF!+#REF!&gt;2014,#REF!+#REF!&lt;2015,BJ215=1),
IF(#REF!=0.1,"14-15/0.1",
IF(#REF!=0.2,"14-15/0.2",
IF(#REF!=0.3,"14-15/0.3","Hata4"))),
IF(#REF!+BJ215=2015,
IF(#REF!=1,"15-16/1",
IF(#REF!=2,"15-16/2",
IF(#REF!=3,"15-16/3",
IF(#REF!=4,"16-17/1",
IF(#REF!=5,"16-17/2",
IF(#REF!=6,"16-17/3","Hata5")))))),
IF(#REF!+BJ215=2016,
IF(#REF!=1,"16-17/1",
IF(#REF!=2,"16-17/2",
IF(#REF!=3,"16-17/3",
IF(#REF!=4,"17-18/1",
IF(#REF!=5,"17-18/2",
IF(#REF!=6,"17-18/3","Hata6")))))),
IF(#REF!+BJ215=2017,
IF(#REF!=1,"17-18/1",
IF(#REF!=2,"17-18/2",
IF(#REF!=3,"17-18/3",
IF(#REF!=4,"18-19/1",
IF(#REF!=5,"18-19/2",
IF(#REF!=6,"18-19/3","Hata7")))))),
IF(#REF!+BJ215=2018,
IF(#REF!=1,"18-19/1",
IF(#REF!=2,"18-19/2",
IF(#REF!=3,"18-19/3",
IF(#REF!=4,"19-20/1",
IF(#REF!=5," 19-20/2",
IF(#REF!=6,"19-20/3","Hata8")))))),
IF(#REF!+BJ215=2019,
IF(#REF!=1,"19-20/1",
IF(#REF!=2,"19-20/2",
IF(#REF!=3,"19-20/3",
IF(#REF!=4,"20-21/1",
IF(#REF!=5,"20-21/2",
IF(#REF!=6,"20-21/3","Hata9")))))),
IF(#REF!+BJ215=2020,
IF(#REF!=1,"20-21/1",
IF(#REF!=2,"20-21/2",
IF(#REF!=3,"20-21/3",
IF(#REF!=4,"21-22/1",
IF(#REF!=5,"21-22/2",
IF(#REF!=6,"21-22/3","Hata10")))))),
IF(#REF!+BJ215=2021,
IF(#REF!=1,"21-22/1",
IF(#REF!=2,"21-22/2",
IF(#REF!=3,"21-22/3",
IF(#REF!=4,"22-23/1",
IF(#REF!=5,"22-23/2",
IF(#REF!=6,"22-23/3","Hata11")))))),
IF(#REF!+BJ215=2022,
IF(#REF!=1,"22-23/1",
IF(#REF!=2,"22-23/2",
IF(#REF!=3,"22-23/3",
IF(#REF!=4,"23-24/1",
IF(#REF!=5,"23-24/2",
IF(#REF!=6,"23-24/3","Hata12")))))),
IF(#REF!+BJ215=2023,
IF(#REF!=1,"23-24/1",
IF(#REF!=2,"23-24/2",
IF(#REF!=3,"23-24/3",
IF(#REF!=4,"24-25/1",
IF(#REF!=5,"24-25/2",
IF(#REF!=6,"24-25/3","Hata13")))))),
))))))))))))))
)</f>
        <v>#REF!</v>
      </c>
      <c r="G215" s="15"/>
      <c r="H215" s="14" t="s">
        <v>352</v>
      </c>
      <c r="I215" s="14">
        <v>238531</v>
      </c>
      <c r="J215" s="14" t="s">
        <v>157</v>
      </c>
      <c r="Q215" s="14" t="s">
        <v>98</v>
      </c>
      <c r="R215" s="14" t="s">
        <v>98</v>
      </c>
      <c r="S215" s="16">
        <v>0</v>
      </c>
      <c r="T215" s="14">
        <f>VLOOKUP($S215,[1]sistem!$I$3:$L$10,2,FALSE)</f>
        <v>0</v>
      </c>
      <c r="U215" s="14">
        <f>VLOOKUP($S215,[1]sistem!$I$3:$L$10,3,FALSE)</f>
        <v>0</v>
      </c>
      <c r="V215" s="14">
        <f>VLOOKUP($S215,[1]sistem!$I$3:$L$10,4,FALSE)</f>
        <v>0</v>
      </c>
      <c r="W215" s="14" t="e">
        <f>VLOOKUP($BB215,[1]sistem!$I$13:$L$14,2,FALSE)*#REF!</f>
        <v>#REF!</v>
      </c>
      <c r="X215" s="14" t="e">
        <f>VLOOKUP($BB215,[1]sistem!$I$13:$L$14,3,FALSE)*#REF!</f>
        <v>#REF!</v>
      </c>
      <c r="Y215" s="14" t="e">
        <f>VLOOKUP($BB215,[1]sistem!$I$13:$L$14,4,FALSE)*#REF!</f>
        <v>#REF!</v>
      </c>
      <c r="Z215" s="14" t="e">
        <f t="shared" si="42"/>
        <v>#REF!</v>
      </c>
      <c r="AA215" s="14" t="e">
        <f t="shared" si="42"/>
        <v>#REF!</v>
      </c>
      <c r="AB215" s="14" t="e">
        <f t="shared" si="42"/>
        <v>#REF!</v>
      </c>
      <c r="AC215" s="14" t="e">
        <f t="shared" si="43"/>
        <v>#REF!</v>
      </c>
      <c r="AD215" s="14">
        <f>VLOOKUP(BB215,[1]sistem!$I$18:$J$19,2,FALSE)</f>
        <v>14</v>
      </c>
      <c r="AE215" s="14">
        <v>0.25</v>
      </c>
      <c r="AF215" s="14">
        <f>VLOOKUP($S215,[1]sistem!$I$3:$M$10,5,FALSE)</f>
        <v>0</v>
      </c>
      <c r="AI215" s="14" t="e">
        <f>(#REF!+#REF!)*AD215</f>
        <v>#REF!</v>
      </c>
      <c r="AJ215" s="14">
        <f>VLOOKUP($S215,[1]sistem!$I$3:$N$10,6,FALSE)</f>
        <v>0</v>
      </c>
      <c r="AK215" s="14">
        <v>2</v>
      </c>
      <c r="AL215" s="14">
        <f t="shared" si="44"/>
        <v>0</v>
      </c>
      <c r="AM215" s="14">
        <f>VLOOKUP($BB215,[1]sistem!$I$18:$K$19,3,FALSE)</f>
        <v>14</v>
      </c>
      <c r="AN215" s="14" t="e">
        <f>AM215*#REF!</f>
        <v>#REF!</v>
      </c>
      <c r="AO215" s="14" t="e">
        <f t="shared" si="45"/>
        <v>#REF!</v>
      </c>
      <c r="AP215" s="14">
        <f>IF(AP225="s",25,25)</f>
        <v>25</v>
      </c>
      <c r="AQ215" s="14" t="e">
        <f t="shared" si="46"/>
        <v>#REF!</v>
      </c>
      <c r="AR215" s="14" t="e">
        <f>ROUND(AQ215-#REF!,0)</f>
        <v>#REF!</v>
      </c>
      <c r="AS215" s="14">
        <f>IF(BB215="s",IF(S215=0,0,
IF(S215=1,#REF!*4*4,
IF(S215=2,0,
IF(S215=3,#REF!*4*2,
IF(S215=4,0,
IF(S215=5,0,
IF(S215=6,0,
IF(S215=7,0)))))))),
IF(BB215="t",
IF(S215=0,0,
IF(S215=1,#REF!*4*4*0.8,
IF(S215=2,0,
IF(S215=3,#REF!*4*2*0.8,
IF(S215=4,0,
IF(S215=5,0,
IF(S215=6,0,
IF(S215=7,0))))))))))</f>
        <v>0</v>
      </c>
      <c r="AT215" s="14">
        <f>IF(BB215="s",
IF(S215=0,0,
IF(S215=1,0,
IF(S215=2,#REF!*4*2,
IF(S215=3,#REF!*4,
IF(S215=4,#REF!*4,
IF(S215=5,0,
IF(S215=6,0,
IF(S215=7,#REF!*4)))))))),
IF(BB215="t",
IF(S215=0,0,
IF(S215=1,0,
IF(S215=2,#REF!*4*2*0.8,
IF(S215=3,#REF!*4*0.8,
IF(S215=4,#REF!*4*0.8,
IF(S215=5,0,
IF(S215=6,0,
IF(S215=7,#REF!*4))))))))))</f>
        <v>0</v>
      </c>
      <c r="AU215" s="14">
        <f>IF(BB215="s",
IF(S215=0,0,
IF(S215=1,#REF!*2,
IF(S215=2,#REF!*2,
IF(S215=3,#REF!*2,
IF(S215=4,#REF!*2,
IF(S215=5,#REF!*2,
IF(S215=6,#REF!*2,
IF(S215=7,#REF!*2)))))))),
IF(BB215="t",
IF(S215=0,#REF!*2*0.8,
IF(S215=1,#REF!*2*0.8,
IF(S215=2,#REF!*2*0.8,
IF(S215=3,#REF!*2*0.8,
IF(S215=4,#REF!*2*0.8,
IF(S215=5,#REF!*2*0.8,
IF(S215=6,#REF!*1*0.8,
IF(S215=7,#REF!*2))))))))))</f>
        <v>0</v>
      </c>
      <c r="AV215" s="14" t="e">
        <f t="shared" si="47"/>
        <v>#REF!</v>
      </c>
      <c r="AW215" s="14">
        <f>IF(BB215="s",
IF(S215=0,0,
IF(S215=1,(14-2)*(#REF!+#REF!)/4*4,
IF(S215=2,(14-2)*(#REF!+#REF!)/4*2,
IF(S215=3,(14-2)*(#REF!+#REF!)/4*3,
IF(S215=4,(14-2)*(#REF!+#REF!)/4,
IF(S215=5,(14-2)*#REF!/4,
IF(S215=6,0,
IF(S215=7,(14)*#REF!)))))))),
IF(BB215="t",
IF(S215=0,0,
IF(S215=1,(11-2)*(#REF!+#REF!)/4*4,
IF(S215=2,(11-2)*(#REF!+#REF!)/4*2,
IF(S215=3,(11-2)*(#REF!+#REF!)/4*3,
IF(S215=4,(11-2)*(#REF!+#REF!)/4,
IF(S215=5,(11-2)*#REF!/4,
IF(S215=6,0,
IF(S215=7,(11)*#REF!))))))))))</f>
        <v>0</v>
      </c>
      <c r="AX215" s="14" t="e">
        <f t="shared" si="48"/>
        <v>#REF!</v>
      </c>
      <c r="AY215" s="14">
        <f t="shared" si="49"/>
        <v>0</v>
      </c>
      <c r="AZ215" s="14">
        <f t="shared" si="50"/>
        <v>0</v>
      </c>
      <c r="BA215" s="14">
        <f t="shared" si="51"/>
        <v>0</v>
      </c>
      <c r="BB215" s="14" t="s">
        <v>87</v>
      </c>
      <c r="BC215" s="14" t="e">
        <f>IF(BI215="A",0,IF(BB215="s",14*#REF!,IF(BB215="T",11*#REF!,"HATA")))</f>
        <v>#REF!</v>
      </c>
      <c r="BD215" s="14" t="e">
        <f t="shared" si="52"/>
        <v>#REF!</v>
      </c>
      <c r="BE215" s="14" t="e">
        <f t="shared" si="53"/>
        <v>#REF!</v>
      </c>
      <c r="BF215" s="14" t="e">
        <f>IF(BE215-#REF!=0,"DOĞRU","YANLIŞ")</f>
        <v>#REF!</v>
      </c>
      <c r="BG215" s="14" t="e">
        <f>#REF!-BE215</f>
        <v>#REF!</v>
      </c>
      <c r="BH215" s="14">
        <v>0</v>
      </c>
      <c r="BJ215" s="14">
        <v>0</v>
      </c>
      <c r="BL215" s="14">
        <v>0</v>
      </c>
      <c r="BN215" s="5" t="e">
        <f>#REF!*14</f>
        <v>#REF!</v>
      </c>
      <c r="BO215" s="6"/>
      <c r="BP215" s="7"/>
      <c r="BQ215" s="8"/>
      <c r="BR215" s="8"/>
      <c r="BS215" s="8"/>
      <c r="BT215" s="8"/>
      <c r="BU215" s="8"/>
      <c r="BV215" s="9"/>
      <c r="BW215" s="10"/>
      <c r="BX215" s="11"/>
      <c r="CE215" s="8"/>
      <c r="CF215" s="17"/>
      <c r="CG215" s="17"/>
      <c r="CH215" s="17"/>
      <c r="CI215" s="17"/>
    </row>
    <row r="216" spans="1:87" hidden="1" x14ac:dyDescent="0.25">
      <c r="A216" s="14" t="s">
        <v>138</v>
      </c>
      <c r="B216" s="14" t="s">
        <v>139</v>
      </c>
      <c r="C216" s="14" t="s">
        <v>139</v>
      </c>
      <c r="D216" s="15" t="s">
        <v>84</v>
      </c>
      <c r="E216" s="15">
        <v>3</v>
      </c>
      <c r="F216" s="16" t="e">
        <f>IF(BB216="S",
IF(#REF!+BJ216=2012,
IF(#REF!=1,"12-13/1",
IF(#REF!=2,"12-13/2",
IF(#REF!=3,"13-14/1",
IF(#REF!=4,"13-14/2","Hata1")))),
IF(#REF!+BJ216=2013,
IF(#REF!=1,"13-14/1",
IF(#REF!=2,"13-14/2",
IF(#REF!=3,"14-15/1",
IF(#REF!=4,"14-15/2","Hata2")))),
IF(#REF!+BJ216=2014,
IF(#REF!=1,"14-15/1",
IF(#REF!=2,"14-15/2",
IF(#REF!=3,"15-16/1",
IF(#REF!=4,"15-16/2","Hata3")))),
IF(#REF!+BJ216=2015,
IF(#REF!=1,"15-16/1",
IF(#REF!=2,"15-16/2",
IF(#REF!=3,"16-17/1",
IF(#REF!=4,"16-17/2","Hata4")))),
IF(#REF!+BJ216=2016,
IF(#REF!=1,"16-17/1",
IF(#REF!=2,"16-17/2",
IF(#REF!=3,"17-18/1",
IF(#REF!=4,"17-18/2","Hata5")))),
IF(#REF!+BJ216=2017,
IF(#REF!=1,"17-18/1",
IF(#REF!=2,"17-18/2",
IF(#REF!=3,"18-19/1",
IF(#REF!=4,"18-19/2","Hata6")))),
IF(#REF!+BJ216=2018,
IF(#REF!=1,"18-19/1",
IF(#REF!=2,"18-19/2",
IF(#REF!=3,"19-20/1",
IF(#REF!=4,"19-20/2","Hata7")))),
IF(#REF!+BJ216=2019,
IF(#REF!=1,"19-20/1",
IF(#REF!=2,"19-20/2",
IF(#REF!=3,"20-21/1",
IF(#REF!=4,"20-21/2","Hata8")))),
IF(#REF!+BJ216=2020,
IF(#REF!=1,"20-21/1",
IF(#REF!=2,"20-21/2",
IF(#REF!=3,"21-22/1",
IF(#REF!=4,"21-22/2","Hata9")))),
IF(#REF!+BJ216=2021,
IF(#REF!=1,"21-22/1",
IF(#REF!=2,"21-22/2",
IF(#REF!=3,"22-23/1",
IF(#REF!=4,"22-23/2","Hata10")))),
IF(#REF!+BJ216=2022,
IF(#REF!=1,"22-23/1",
IF(#REF!=2,"22-23/2",
IF(#REF!=3,"23-24/1",
IF(#REF!=4,"23-24/2","Hata11")))),
IF(#REF!+BJ216=2023,
IF(#REF!=1,"23-24/1",
IF(#REF!=2,"23-24/2",
IF(#REF!=3,"24-25/1",
IF(#REF!=4,"24-25/2","Hata12")))),
)))))))))))),
IF(BB216="T",
IF(#REF!+BJ216=2012,
IF(#REF!=1,"12-13/1",
IF(#REF!=2,"12-13/2",
IF(#REF!=3,"12-13/3",
IF(#REF!=4,"13-14/1",
IF(#REF!=5,"13-14/2",
IF(#REF!=6,"13-14/3","Hata1")))))),
IF(#REF!+BJ216=2013,
IF(#REF!=1,"13-14/1",
IF(#REF!=2,"13-14/2",
IF(#REF!=3,"13-14/3",
IF(#REF!=4,"14-15/1",
IF(#REF!=5,"14-15/2",
IF(#REF!=6,"14-15/3","Hata2")))))),
IF(#REF!+BJ216=2014,
IF(#REF!=1,"14-15/1",
IF(#REF!=2,"14-15/2",
IF(#REF!=3,"14-15/3",
IF(#REF!=4,"15-16/1",
IF(#REF!=5,"15-16/2",
IF(#REF!=6,"15-16/3","Hata3")))))),
IF(AND(#REF!+#REF!&gt;2014,#REF!+#REF!&lt;2015,BJ216=1),
IF(#REF!=0.1,"14-15/0.1",
IF(#REF!=0.2,"14-15/0.2",
IF(#REF!=0.3,"14-15/0.3","Hata4"))),
IF(#REF!+BJ216=2015,
IF(#REF!=1,"15-16/1",
IF(#REF!=2,"15-16/2",
IF(#REF!=3,"15-16/3",
IF(#REF!=4,"16-17/1",
IF(#REF!=5,"16-17/2",
IF(#REF!=6,"16-17/3","Hata5")))))),
IF(#REF!+BJ216=2016,
IF(#REF!=1,"16-17/1",
IF(#REF!=2,"16-17/2",
IF(#REF!=3,"16-17/3",
IF(#REF!=4,"17-18/1",
IF(#REF!=5,"17-18/2",
IF(#REF!=6,"17-18/3","Hata6")))))),
IF(#REF!+BJ216=2017,
IF(#REF!=1,"17-18/1",
IF(#REF!=2,"17-18/2",
IF(#REF!=3,"17-18/3",
IF(#REF!=4,"18-19/1",
IF(#REF!=5,"18-19/2",
IF(#REF!=6,"18-19/3","Hata7")))))),
IF(#REF!+BJ216=2018,
IF(#REF!=1,"18-19/1",
IF(#REF!=2,"18-19/2",
IF(#REF!=3,"18-19/3",
IF(#REF!=4,"19-20/1",
IF(#REF!=5," 19-20/2",
IF(#REF!=6,"19-20/3","Hata8")))))),
IF(#REF!+BJ216=2019,
IF(#REF!=1,"19-20/1",
IF(#REF!=2,"19-20/2",
IF(#REF!=3,"19-20/3",
IF(#REF!=4,"20-21/1",
IF(#REF!=5,"20-21/2",
IF(#REF!=6,"20-21/3","Hata9")))))),
IF(#REF!+BJ216=2020,
IF(#REF!=1,"20-21/1",
IF(#REF!=2,"20-21/2",
IF(#REF!=3,"20-21/3",
IF(#REF!=4,"21-22/1",
IF(#REF!=5,"21-22/2",
IF(#REF!=6,"21-22/3","Hata10")))))),
IF(#REF!+BJ216=2021,
IF(#REF!=1,"21-22/1",
IF(#REF!=2,"21-22/2",
IF(#REF!=3,"21-22/3",
IF(#REF!=4,"22-23/1",
IF(#REF!=5,"22-23/2",
IF(#REF!=6,"22-23/3","Hata11")))))),
IF(#REF!+BJ216=2022,
IF(#REF!=1,"22-23/1",
IF(#REF!=2,"22-23/2",
IF(#REF!=3,"22-23/3",
IF(#REF!=4,"23-24/1",
IF(#REF!=5,"23-24/2",
IF(#REF!=6,"23-24/3","Hata12")))))),
IF(#REF!+BJ216=2023,
IF(#REF!=1,"23-24/1",
IF(#REF!=2,"23-24/2",
IF(#REF!=3,"23-24/3",
IF(#REF!=4,"24-25/1",
IF(#REF!=5,"24-25/2",
IF(#REF!=6,"24-25/3","Hata13")))))),
))))))))))))))
)</f>
        <v>#REF!</v>
      </c>
      <c r="G216" s="15"/>
      <c r="H216" s="14" t="s">
        <v>352</v>
      </c>
      <c r="I216" s="14">
        <v>238531</v>
      </c>
      <c r="J216" s="14" t="s">
        <v>157</v>
      </c>
      <c r="Q216" s="14" t="s">
        <v>140</v>
      </c>
      <c r="R216" s="14" t="s">
        <v>140</v>
      </c>
      <c r="S216" s="16">
        <v>7</v>
      </c>
      <c r="T216" s="14">
        <f>VLOOKUP($S216,[1]sistem!$I$3:$L$10,2,FALSE)</f>
        <v>0</v>
      </c>
      <c r="U216" s="14">
        <f>VLOOKUP($S216,[1]sistem!$I$3:$L$10,3,FALSE)</f>
        <v>1</v>
      </c>
      <c r="V216" s="14">
        <f>VLOOKUP($S216,[1]sistem!$I$3:$L$10,4,FALSE)</f>
        <v>1</v>
      </c>
      <c r="W216" s="14" t="e">
        <f>VLOOKUP($BB216,[1]sistem!$I$13:$L$14,2,FALSE)*#REF!</f>
        <v>#REF!</v>
      </c>
      <c r="X216" s="14" t="e">
        <f>VLOOKUP($BB216,[1]sistem!$I$13:$L$14,3,FALSE)*#REF!</f>
        <v>#REF!</v>
      </c>
      <c r="Y216" s="14" t="e">
        <f>VLOOKUP($BB216,[1]sistem!$I$13:$L$14,4,FALSE)*#REF!</f>
        <v>#REF!</v>
      </c>
      <c r="Z216" s="14" t="e">
        <f t="shared" si="42"/>
        <v>#REF!</v>
      </c>
      <c r="AA216" s="14" t="e">
        <f t="shared" si="42"/>
        <v>#REF!</v>
      </c>
      <c r="AB216" s="14" t="e">
        <f t="shared" si="42"/>
        <v>#REF!</v>
      </c>
      <c r="AC216" s="14" t="e">
        <f t="shared" si="43"/>
        <v>#REF!</v>
      </c>
      <c r="AD216" s="14">
        <f>VLOOKUP(BB216,[1]sistem!$I$18:$J$19,2,FALSE)</f>
        <v>14</v>
      </c>
      <c r="AE216" s="14">
        <v>0.25</v>
      </c>
      <c r="AF216" s="14">
        <f>VLOOKUP($S216,[1]sistem!$I$3:$M$10,5,FALSE)</f>
        <v>1</v>
      </c>
      <c r="AG216" s="14">
        <v>4</v>
      </c>
      <c r="AI216" s="14">
        <f>AG216*AM216</f>
        <v>56</v>
      </c>
      <c r="AJ216" s="14">
        <f>VLOOKUP($S216,[1]sistem!$I$3:$N$10,6,FALSE)</f>
        <v>2</v>
      </c>
      <c r="AK216" s="14">
        <v>2</v>
      </c>
      <c r="AL216" s="14">
        <f t="shared" si="44"/>
        <v>4</v>
      </c>
      <c r="AM216" s="14">
        <f>VLOOKUP($BB216,[1]sistem!$I$18:$K$19,3,FALSE)</f>
        <v>14</v>
      </c>
      <c r="AN216" s="14" t="e">
        <f>AM216*#REF!</f>
        <v>#REF!</v>
      </c>
      <c r="AO216" s="14" t="e">
        <f t="shared" si="45"/>
        <v>#REF!</v>
      </c>
      <c r="AP216" s="14">
        <f>IF(AP228="s",25,25)</f>
        <v>25</v>
      </c>
      <c r="AQ216" s="14" t="e">
        <f t="shared" si="46"/>
        <v>#REF!</v>
      </c>
      <c r="AR216" s="14" t="e">
        <f>ROUND(AQ216-#REF!,0)</f>
        <v>#REF!</v>
      </c>
      <c r="AS216" s="14">
        <f>IF(BB216="s",IF(S216=0,0,
IF(S216=1,#REF!*4*4,
IF(S216=2,0,
IF(S216=3,#REF!*4*2,
IF(S216=4,0,
IF(S216=5,0,
IF(S216=6,0,
IF(S216=7,0)))))))),
IF(BB216="t",
IF(S216=0,0,
IF(S216=1,#REF!*4*4*0.8,
IF(S216=2,0,
IF(S216=3,#REF!*4*2*0.8,
IF(S216=4,0,
IF(S216=5,0,
IF(S216=6,0,
IF(S216=7,0))))))))))</f>
        <v>0</v>
      </c>
      <c r="AT216" s="14" t="e">
        <f>IF(BB216="s",
IF(S216=0,0,
IF(S216=1,0,
IF(S216=2,#REF!*4*2,
IF(S216=3,#REF!*4,
IF(S216=4,#REF!*4,
IF(S216=5,0,
IF(S216=6,0,
IF(S216=7,#REF!*4)))))))),
IF(BB216="t",
IF(S216=0,0,
IF(S216=1,0,
IF(S216=2,#REF!*4*2*0.8,
IF(S216=3,#REF!*4*0.8,
IF(S216=4,#REF!*4*0.8,
IF(S216=5,0,
IF(S216=6,0,
IF(S216=7,#REF!*4))))))))))</f>
        <v>#REF!</v>
      </c>
      <c r="AU216" s="14" t="e">
        <f>IF(BB216="s",
IF(S216=0,0,
IF(S216=1,#REF!*2,
IF(S216=2,#REF!*2,
IF(S216=3,#REF!*2,
IF(S216=4,#REF!*2,
IF(S216=5,#REF!*2,
IF(S216=6,#REF!*2,
IF(S216=7,#REF!*2)))))))),
IF(BB216="t",
IF(S216=0,#REF!*2*0.8,
IF(S216=1,#REF!*2*0.8,
IF(S216=2,#REF!*2*0.8,
IF(S216=3,#REF!*2*0.8,
IF(S216=4,#REF!*2*0.8,
IF(S216=5,#REF!*2*0.8,
IF(S216=6,#REF!*1*0.8,
IF(S216=7,#REF!*2))))))))))</f>
        <v>#REF!</v>
      </c>
      <c r="AV216" s="14" t="e">
        <f t="shared" si="47"/>
        <v>#REF!</v>
      </c>
      <c r="AW216" s="14" t="e">
        <f>IF(BB216="s",
IF(S216=0,0,
IF(S216=1,(14-2)*(#REF!+#REF!)/4*4,
IF(S216=2,(14-2)*(#REF!+#REF!)/4*2,
IF(S216=3,(14-2)*(#REF!+#REF!)/4*3,
IF(S216=4,(14-2)*(#REF!+#REF!)/4,
IF(S216=5,(14-2)*#REF!/4,
IF(S216=6,0,
IF(S216=7,(14)*#REF!)))))))),
IF(BB216="t",
IF(S216=0,0,
IF(S216=1,(11-2)*(#REF!+#REF!)/4*4,
IF(S216=2,(11-2)*(#REF!+#REF!)/4*2,
IF(S216=3,(11-2)*(#REF!+#REF!)/4*3,
IF(S216=4,(11-2)*(#REF!+#REF!)/4,
IF(S216=5,(11-2)*#REF!/4,
IF(S216=6,0,
IF(S216=7,(11)*#REF!))))))))))</f>
        <v>#REF!</v>
      </c>
      <c r="AX216" s="14" t="e">
        <f t="shared" si="48"/>
        <v>#REF!</v>
      </c>
      <c r="AY216" s="14">
        <f t="shared" si="49"/>
        <v>8</v>
      </c>
      <c r="AZ216" s="14">
        <f t="shared" si="50"/>
        <v>4</v>
      </c>
      <c r="BA216" s="14" t="e">
        <f t="shared" si="51"/>
        <v>#REF!</v>
      </c>
      <c r="BB216" s="14" t="s">
        <v>87</v>
      </c>
      <c r="BC216" s="14" t="e">
        <f>IF(BI216="A",0,IF(BB216="s",14*#REF!,IF(BB216="T",11*#REF!,"HATA")))</f>
        <v>#REF!</v>
      </c>
      <c r="BD216" s="14" t="e">
        <f t="shared" si="52"/>
        <v>#REF!</v>
      </c>
      <c r="BE216" s="14" t="e">
        <f t="shared" si="53"/>
        <v>#REF!</v>
      </c>
      <c r="BF216" s="14" t="e">
        <f>IF(BE216-#REF!=0,"DOĞRU","YANLIŞ")</f>
        <v>#REF!</v>
      </c>
      <c r="BG216" s="14" t="e">
        <f>#REF!-BE216</f>
        <v>#REF!</v>
      </c>
      <c r="BH216" s="14">
        <v>0</v>
      </c>
      <c r="BJ216" s="14">
        <v>0</v>
      </c>
      <c r="BL216" s="14">
        <v>7</v>
      </c>
      <c r="BN216" s="5" t="e">
        <f>#REF!*14</f>
        <v>#REF!</v>
      </c>
      <c r="BO216" s="6"/>
      <c r="BP216" s="7"/>
      <c r="BQ216" s="8"/>
      <c r="BR216" s="8"/>
      <c r="BS216" s="8"/>
      <c r="BT216" s="8"/>
      <c r="BU216" s="8"/>
      <c r="BV216" s="9"/>
      <c r="BW216" s="10"/>
      <c r="BX216" s="11"/>
      <c r="CE216" s="8"/>
      <c r="CF216" s="17"/>
      <c r="CG216" s="17"/>
      <c r="CH216" s="17"/>
      <c r="CI216" s="17"/>
    </row>
    <row r="217" spans="1:87" hidden="1" x14ac:dyDescent="0.25">
      <c r="A217" s="14" t="s">
        <v>103</v>
      </c>
      <c r="B217" s="14" t="s">
        <v>104</v>
      </c>
      <c r="C217" s="14" t="s">
        <v>104</v>
      </c>
      <c r="D217" s="15" t="s">
        <v>84</v>
      </c>
      <c r="E217" s="15" t="s">
        <v>84</v>
      </c>
      <c r="F217" s="16" t="e">
        <f>IF(BB217="S",
IF(#REF!+BJ217=2012,
IF(#REF!=1,"12-13/1",
IF(#REF!=2,"12-13/2",
IF(#REF!=3,"13-14/1",
IF(#REF!=4,"13-14/2","Hata1")))),
IF(#REF!+BJ217=2013,
IF(#REF!=1,"13-14/1",
IF(#REF!=2,"13-14/2",
IF(#REF!=3,"14-15/1",
IF(#REF!=4,"14-15/2","Hata2")))),
IF(#REF!+BJ217=2014,
IF(#REF!=1,"14-15/1",
IF(#REF!=2,"14-15/2",
IF(#REF!=3,"15-16/1",
IF(#REF!=4,"15-16/2","Hata3")))),
IF(#REF!+BJ217=2015,
IF(#REF!=1,"15-16/1",
IF(#REF!=2,"15-16/2",
IF(#REF!=3,"16-17/1",
IF(#REF!=4,"16-17/2","Hata4")))),
IF(#REF!+BJ217=2016,
IF(#REF!=1,"16-17/1",
IF(#REF!=2,"16-17/2",
IF(#REF!=3,"17-18/1",
IF(#REF!=4,"17-18/2","Hata5")))),
IF(#REF!+BJ217=2017,
IF(#REF!=1,"17-18/1",
IF(#REF!=2,"17-18/2",
IF(#REF!=3,"18-19/1",
IF(#REF!=4,"18-19/2","Hata6")))),
IF(#REF!+BJ217=2018,
IF(#REF!=1,"18-19/1",
IF(#REF!=2,"18-19/2",
IF(#REF!=3,"19-20/1",
IF(#REF!=4,"19-20/2","Hata7")))),
IF(#REF!+BJ217=2019,
IF(#REF!=1,"19-20/1",
IF(#REF!=2,"19-20/2",
IF(#REF!=3,"20-21/1",
IF(#REF!=4,"20-21/2","Hata8")))),
IF(#REF!+BJ217=2020,
IF(#REF!=1,"20-21/1",
IF(#REF!=2,"20-21/2",
IF(#REF!=3,"21-22/1",
IF(#REF!=4,"21-22/2","Hata9")))),
IF(#REF!+BJ217=2021,
IF(#REF!=1,"21-22/1",
IF(#REF!=2,"21-22/2",
IF(#REF!=3,"22-23/1",
IF(#REF!=4,"22-23/2","Hata10")))),
IF(#REF!+BJ217=2022,
IF(#REF!=1,"22-23/1",
IF(#REF!=2,"22-23/2",
IF(#REF!=3,"23-24/1",
IF(#REF!=4,"23-24/2","Hata11")))),
IF(#REF!+BJ217=2023,
IF(#REF!=1,"23-24/1",
IF(#REF!=2,"23-24/2",
IF(#REF!=3,"24-25/1",
IF(#REF!=4,"24-25/2","Hata12")))),
)))))))))))),
IF(BB217="T",
IF(#REF!+BJ217=2012,
IF(#REF!=1,"12-13/1",
IF(#REF!=2,"12-13/2",
IF(#REF!=3,"12-13/3",
IF(#REF!=4,"13-14/1",
IF(#REF!=5,"13-14/2",
IF(#REF!=6,"13-14/3","Hata1")))))),
IF(#REF!+BJ217=2013,
IF(#REF!=1,"13-14/1",
IF(#REF!=2,"13-14/2",
IF(#REF!=3,"13-14/3",
IF(#REF!=4,"14-15/1",
IF(#REF!=5,"14-15/2",
IF(#REF!=6,"14-15/3","Hata2")))))),
IF(#REF!+BJ217=2014,
IF(#REF!=1,"14-15/1",
IF(#REF!=2,"14-15/2",
IF(#REF!=3,"14-15/3",
IF(#REF!=4,"15-16/1",
IF(#REF!=5,"15-16/2",
IF(#REF!=6,"15-16/3","Hata3")))))),
IF(AND(#REF!+#REF!&gt;2014,#REF!+#REF!&lt;2015,BJ217=1),
IF(#REF!=0.1,"14-15/0.1",
IF(#REF!=0.2,"14-15/0.2",
IF(#REF!=0.3,"14-15/0.3","Hata4"))),
IF(#REF!+BJ217=2015,
IF(#REF!=1,"15-16/1",
IF(#REF!=2,"15-16/2",
IF(#REF!=3,"15-16/3",
IF(#REF!=4,"16-17/1",
IF(#REF!=5,"16-17/2",
IF(#REF!=6,"16-17/3","Hata5")))))),
IF(#REF!+BJ217=2016,
IF(#REF!=1,"16-17/1",
IF(#REF!=2,"16-17/2",
IF(#REF!=3,"16-17/3",
IF(#REF!=4,"17-18/1",
IF(#REF!=5,"17-18/2",
IF(#REF!=6,"17-18/3","Hata6")))))),
IF(#REF!+BJ217=2017,
IF(#REF!=1,"17-18/1",
IF(#REF!=2,"17-18/2",
IF(#REF!=3,"17-18/3",
IF(#REF!=4,"18-19/1",
IF(#REF!=5,"18-19/2",
IF(#REF!=6,"18-19/3","Hata7")))))),
IF(#REF!+BJ217=2018,
IF(#REF!=1,"18-19/1",
IF(#REF!=2,"18-19/2",
IF(#REF!=3,"18-19/3",
IF(#REF!=4,"19-20/1",
IF(#REF!=5," 19-20/2",
IF(#REF!=6,"19-20/3","Hata8")))))),
IF(#REF!+BJ217=2019,
IF(#REF!=1,"19-20/1",
IF(#REF!=2,"19-20/2",
IF(#REF!=3,"19-20/3",
IF(#REF!=4,"20-21/1",
IF(#REF!=5,"20-21/2",
IF(#REF!=6,"20-21/3","Hata9")))))),
IF(#REF!+BJ217=2020,
IF(#REF!=1,"20-21/1",
IF(#REF!=2,"20-21/2",
IF(#REF!=3,"20-21/3",
IF(#REF!=4,"21-22/1",
IF(#REF!=5,"21-22/2",
IF(#REF!=6,"21-22/3","Hata10")))))),
IF(#REF!+BJ217=2021,
IF(#REF!=1,"21-22/1",
IF(#REF!=2,"21-22/2",
IF(#REF!=3,"21-22/3",
IF(#REF!=4,"22-23/1",
IF(#REF!=5,"22-23/2",
IF(#REF!=6,"22-23/3","Hata11")))))),
IF(#REF!+BJ217=2022,
IF(#REF!=1,"22-23/1",
IF(#REF!=2,"22-23/2",
IF(#REF!=3,"22-23/3",
IF(#REF!=4,"23-24/1",
IF(#REF!=5,"23-24/2",
IF(#REF!=6,"23-24/3","Hata12")))))),
IF(#REF!+BJ217=2023,
IF(#REF!=1,"23-24/1",
IF(#REF!=2,"23-24/2",
IF(#REF!=3,"23-24/3",
IF(#REF!=4,"24-25/1",
IF(#REF!=5,"24-25/2",
IF(#REF!=6,"24-25/3","Hata13")))))),
))))))))))))))
)</f>
        <v>#REF!</v>
      </c>
      <c r="G217" s="15">
        <v>0</v>
      </c>
      <c r="H217" s="14" t="s">
        <v>352</v>
      </c>
      <c r="I217" s="14">
        <v>238531</v>
      </c>
      <c r="J217" s="14" t="s">
        <v>157</v>
      </c>
      <c r="Q217" s="14" t="s">
        <v>105</v>
      </c>
      <c r="R217" s="14" t="s">
        <v>105</v>
      </c>
      <c r="S217" s="16">
        <v>7</v>
      </c>
      <c r="T217" s="14">
        <f>VLOOKUP($S217,[1]sistem!$I$3:$L$10,2,FALSE)</f>
        <v>0</v>
      </c>
      <c r="U217" s="14">
        <f>VLOOKUP($S217,[1]sistem!$I$3:$L$10,3,FALSE)</f>
        <v>1</v>
      </c>
      <c r="V217" s="14">
        <f>VLOOKUP($S217,[1]sistem!$I$3:$L$10,4,FALSE)</f>
        <v>1</v>
      </c>
      <c r="W217" s="14" t="e">
        <f>VLOOKUP($BB217,[1]sistem!$I$13:$L$14,2,FALSE)*#REF!</f>
        <v>#REF!</v>
      </c>
      <c r="X217" s="14" t="e">
        <f>VLOOKUP($BB217,[1]sistem!$I$13:$L$14,3,FALSE)*#REF!</f>
        <v>#REF!</v>
      </c>
      <c r="Y217" s="14" t="e">
        <f>VLOOKUP($BB217,[1]sistem!$I$13:$L$14,4,FALSE)*#REF!</f>
        <v>#REF!</v>
      </c>
      <c r="Z217" s="14" t="e">
        <f t="shared" si="42"/>
        <v>#REF!</v>
      </c>
      <c r="AA217" s="14" t="e">
        <f t="shared" si="42"/>
        <v>#REF!</v>
      </c>
      <c r="AB217" s="14" t="e">
        <f t="shared" si="42"/>
        <v>#REF!</v>
      </c>
      <c r="AC217" s="14" t="e">
        <f t="shared" si="43"/>
        <v>#REF!</v>
      </c>
      <c r="AD217" s="14">
        <f>VLOOKUP(BB217,[1]sistem!$I$18:$J$19,2,FALSE)</f>
        <v>14</v>
      </c>
      <c r="AE217" s="14">
        <v>0.25</v>
      </c>
      <c r="AF217" s="14">
        <f>VLOOKUP($S217,[1]sistem!$I$3:$M$10,5,FALSE)</f>
        <v>1</v>
      </c>
      <c r="AG217" s="14">
        <v>4</v>
      </c>
      <c r="AI217" s="14">
        <f>AG217*AM217</f>
        <v>56</v>
      </c>
      <c r="AJ217" s="14">
        <f>VLOOKUP($S217,[1]sistem!$I$3:$N$10,6,FALSE)</f>
        <v>2</v>
      </c>
      <c r="AK217" s="14">
        <v>2</v>
      </c>
      <c r="AL217" s="14">
        <f t="shared" si="44"/>
        <v>4</v>
      </c>
      <c r="AM217" s="14">
        <f>VLOOKUP($BB217,[1]sistem!$I$18:$K$19,3,FALSE)</f>
        <v>14</v>
      </c>
      <c r="AN217" s="14" t="e">
        <f>AM217*#REF!</f>
        <v>#REF!</v>
      </c>
      <c r="AO217" s="14" t="e">
        <f t="shared" si="45"/>
        <v>#REF!</v>
      </c>
      <c r="AP217" s="14">
        <f>IF(BB217="s",25,25)</f>
        <v>25</v>
      </c>
      <c r="AQ217" s="14" t="e">
        <f t="shared" si="46"/>
        <v>#REF!</v>
      </c>
      <c r="AR217" s="14" t="e">
        <f>ROUND(AQ217-#REF!,0)</f>
        <v>#REF!</v>
      </c>
      <c r="AS217" s="14">
        <f>IF(BB217="s",IF(S217=0,0,
IF(S217=1,#REF!*4*4,
IF(S217=2,0,
IF(S217=3,#REF!*4*2,
IF(S217=4,0,
IF(S217=5,0,
IF(S217=6,0,
IF(S217=7,0)))))))),
IF(BB217="t",
IF(S217=0,0,
IF(S217=1,#REF!*4*4*0.8,
IF(S217=2,0,
IF(S217=3,#REF!*4*2*0.8,
IF(S217=4,0,
IF(S217=5,0,
IF(S217=6,0,
IF(S217=7,0))))))))))</f>
        <v>0</v>
      </c>
      <c r="AT217" s="14" t="e">
        <f>IF(BB217="s",
IF(S217=0,0,
IF(S217=1,0,
IF(S217=2,#REF!*4*2,
IF(S217=3,#REF!*4,
IF(S217=4,#REF!*4,
IF(S217=5,0,
IF(S217=6,0,
IF(S217=7,#REF!*4)))))))),
IF(BB217="t",
IF(S217=0,0,
IF(S217=1,0,
IF(S217=2,#REF!*4*2*0.8,
IF(S217=3,#REF!*4*0.8,
IF(S217=4,#REF!*4*0.8,
IF(S217=5,0,
IF(S217=6,0,
IF(S217=7,#REF!*4))))))))))</f>
        <v>#REF!</v>
      </c>
      <c r="AU217" s="14" t="e">
        <f>IF(BB217="s",
IF(S217=0,0,
IF(S217=1,#REF!*2,
IF(S217=2,#REF!*2,
IF(S217=3,#REF!*2,
IF(S217=4,#REF!*2,
IF(S217=5,#REF!*2,
IF(S217=6,#REF!*2,
IF(S217=7,#REF!*2)))))))),
IF(BB217="t",
IF(S217=0,#REF!*2*0.8,
IF(S217=1,#REF!*2*0.8,
IF(S217=2,#REF!*2*0.8,
IF(S217=3,#REF!*2*0.8,
IF(S217=4,#REF!*2*0.8,
IF(S217=5,#REF!*2*0.8,
IF(S217=6,#REF!*1*0.8,
IF(S217=7,#REF!*2))))))))))</f>
        <v>#REF!</v>
      </c>
      <c r="AV217" s="14" t="e">
        <f t="shared" si="47"/>
        <v>#REF!</v>
      </c>
      <c r="AW217" s="14" t="e">
        <f>IF(BB217="s",
IF(S217=0,0,
IF(S217=1,(14-2)*(#REF!+#REF!)/4*4,
IF(S217=2,(14-2)*(#REF!+#REF!)/4*2,
IF(S217=3,(14-2)*(#REF!+#REF!)/4*3,
IF(S217=4,(14-2)*(#REF!+#REF!)/4,
IF(S217=5,(14-2)*#REF!/4,
IF(S217=6,0,
IF(S217=7,(14)*#REF!)))))))),
IF(BB217="t",
IF(S217=0,0,
IF(S217=1,(11-2)*(#REF!+#REF!)/4*4,
IF(S217=2,(11-2)*(#REF!+#REF!)/4*2,
IF(S217=3,(11-2)*(#REF!+#REF!)/4*3,
IF(S217=4,(11-2)*(#REF!+#REF!)/4,
IF(S217=5,(11-2)*#REF!/4,
IF(S217=6,0,
IF(S217=7,(11)*#REF!))))))))))</f>
        <v>#REF!</v>
      </c>
      <c r="AX217" s="14" t="e">
        <f t="shared" si="48"/>
        <v>#REF!</v>
      </c>
      <c r="AY217" s="14">
        <f t="shared" si="49"/>
        <v>8</v>
      </c>
      <c r="AZ217" s="14">
        <f t="shared" si="50"/>
        <v>4</v>
      </c>
      <c r="BA217" s="14" t="e">
        <f t="shared" si="51"/>
        <v>#REF!</v>
      </c>
      <c r="BB217" s="14" t="s">
        <v>87</v>
      </c>
      <c r="BC217" s="14" t="e">
        <f>IF(BI217="A",0,IF(BB217="s",14*#REF!,IF(BB217="T",11*#REF!,"HATA")))</f>
        <v>#REF!</v>
      </c>
      <c r="BD217" s="14" t="e">
        <f t="shared" si="52"/>
        <v>#REF!</v>
      </c>
      <c r="BE217" s="14" t="e">
        <f t="shared" si="53"/>
        <v>#REF!</v>
      </c>
      <c r="BF217" s="14" t="e">
        <f>IF(BE217-#REF!=0,"DOĞRU","YANLIŞ")</f>
        <v>#REF!</v>
      </c>
      <c r="BG217" s="14" t="e">
        <f>#REF!-BE217</f>
        <v>#REF!</v>
      </c>
      <c r="BH217" s="14">
        <v>1</v>
      </c>
      <c r="BJ217" s="14">
        <v>0</v>
      </c>
      <c r="BL217" s="14">
        <v>7</v>
      </c>
      <c r="BN217" s="5" t="e">
        <f>#REF!*14</f>
        <v>#REF!</v>
      </c>
      <c r="BO217" s="6"/>
      <c r="BP217" s="7"/>
      <c r="BQ217" s="8"/>
      <c r="BR217" s="8"/>
      <c r="BS217" s="8"/>
      <c r="BT217" s="8"/>
      <c r="BU217" s="8"/>
      <c r="BV217" s="9"/>
      <c r="BW217" s="10"/>
      <c r="BX217" s="11"/>
      <c r="CE217" s="8"/>
      <c r="CF217" s="17"/>
      <c r="CG217" s="17"/>
      <c r="CH217" s="17"/>
      <c r="CI217" s="17"/>
    </row>
    <row r="218" spans="1:87" hidden="1" x14ac:dyDescent="0.25">
      <c r="A218" s="14" t="s">
        <v>166</v>
      </c>
      <c r="B218" s="14" t="s">
        <v>167</v>
      </c>
      <c r="C218" s="14" t="s">
        <v>167</v>
      </c>
      <c r="D218" s="15" t="s">
        <v>84</v>
      </c>
      <c r="E218" s="15">
        <v>1</v>
      </c>
      <c r="F218" s="16" t="e">
        <f>IF(BB218="S",
IF(#REF!+BJ218=2012,
IF(#REF!=1,"12-13/1",
IF(#REF!=2,"12-13/2",
IF(#REF!=3,"13-14/1",
IF(#REF!=4,"13-14/2","Hata1")))),
IF(#REF!+BJ218=2013,
IF(#REF!=1,"13-14/1",
IF(#REF!=2,"13-14/2",
IF(#REF!=3,"14-15/1",
IF(#REF!=4,"14-15/2","Hata2")))),
IF(#REF!+BJ218=2014,
IF(#REF!=1,"14-15/1",
IF(#REF!=2,"14-15/2",
IF(#REF!=3,"15-16/1",
IF(#REF!=4,"15-16/2","Hata3")))),
IF(#REF!+BJ218=2015,
IF(#REF!=1,"15-16/1",
IF(#REF!=2,"15-16/2",
IF(#REF!=3,"16-17/1",
IF(#REF!=4,"16-17/2","Hata4")))),
IF(#REF!+BJ218=2016,
IF(#REF!=1,"16-17/1",
IF(#REF!=2,"16-17/2",
IF(#REF!=3,"17-18/1",
IF(#REF!=4,"17-18/2","Hata5")))),
IF(#REF!+BJ218=2017,
IF(#REF!=1,"17-18/1",
IF(#REF!=2,"17-18/2",
IF(#REF!=3,"18-19/1",
IF(#REF!=4,"18-19/2","Hata6")))),
IF(#REF!+BJ218=2018,
IF(#REF!=1,"18-19/1",
IF(#REF!=2,"18-19/2",
IF(#REF!=3,"19-20/1",
IF(#REF!=4,"19-20/2","Hata7")))),
IF(#REF!+BJ218=2019,
IF(#REF!=1,"19-20/1",
IF(#REF!=2,"19-20/2",
IF(#REF!=3,"20-21/1",
IF(#REF!=4,"20-21/2","Hata8")))),
IF(#REF!+BJ218=2020,
IF(#REF!=1,"20-21/1",
IF(#REF!=2,"20-21/2",
IF(#REF!=3,"21-22/1",
IF(#REF!=4,"21-22/2","Hata9")))),
IF(#REF!+BJ218=2021,
IF(#REF!=1,"21-22/1",
IF(#REF!=2,"21-22/2",
IF(#REF!=3,"22-23/1",
IF(#REF!=4,"22-23/2","Hata10")))),
IF(#REF!+BJ218=2022,
IF(#REF!=1,"22-23/1",
IF(#REF!=2,"22-23/2",
IF(#REF!=3,"23-24/1",
IF(#REF!=4,"23-24/2","Hata11")))),
IF(#REF!+BJ218=2023,
IF(#REF!=1,"23-24/1",
IF(#REF!=2,"23-24/2",
IF(#REF!=3,"24-25/1",
IF(#REF!=4,"24-25/2","Hata12")))),
)))))))))))),
IF(BB218="T",
IF(#REF!+BJ218=2012,
IF(#REF!=1,"12-13/1",
IF(#REF!=2,"12-13/2",
IF(#REF!=3,"12-13/3",
IF(#REF!=4,"13-14/1",
IF(#REF!=5,"13-14/2",
IF(#REF!=6,"13-14/3","Hata1")))))),
IF(#REF!+BJ218=2013,
IF(#REF!=1,"13-14/1",
IF(#REF!=2,"13-14/2",
IF(#REF!=3,"13-14/3",
IF(#REF!=4,"14-15/1",
IF(#REF!=5,"14-15/2",
IF(#REF!=6,"14-15/3","Hata2")))))),
IF(#REF!+BJ218=2014,
IF(#REF!=1,"14-15/1",
IF(#REF!=2,"14-15/2",
IF(#REF!=3,"14-15/3",
IF(#REF!=4,"15-16/1",
IF(#REF!=5,"15-16/2",
IF(#REF!=6,"15-16/3","Hata3")))))),
IF(AND(#REF!+#REF!&gt;2014,#REF!+#REF!&lt;2015,BJ218=1),
IF(#REF!=0.1,"14-15/0.1",
IF(#REF!=0.2,"14-15/0.2",
IF(#REF!=0.3,"14-15/0.3","Hata4"))),
IF(#REF!+BJ218=2015,
IF(#REF!=1,"15-16/1",
IF(#REF!=2,"15-16/2",
IF(#REF!=3,"15-16/3",
IF(#REF!=4,"16-17/1",
IF(#REF!=5,"16-17/2",
IF(#REF!=6,"16-17/3","Hata5")))))),
IF(#REF!+BJ218=2016,
IF(#REF!=1,"16-17/1",
IF(#REF!=2,"16-17/2",
IF(#REF!=3,"16-17/3",
IF(#REF!=4,"17-18/1",
IF(#REF!=5,"17-18/2",
IF(#REF!=6,"17-18/3","Hata6")))))),
IF(#REF!+BJ218=2017,
IF(#REF!=1,"17-18/1",
IF(#REF!=2,"17-18/2",
IF(#REF!=3,"17-18/3",
IF(#REF!=4,"18-19/1",
IF(#REF!=5,"18-19/2",
IF(#REF!=6,"18-19/3","Hata7")))))),
IF(#REF!+BJ218=2018,
IF(#REF!=1,"18-19/1",
IF(#REF!=2,"18-19/2",
IF(#REF!=3,"18-19/3",
IF(#REF!=4,"19-20/1",
IF(#REF!=5," 19-20/2",
IF(#REF!=6,"19-20/3","Hata8")))))),
IF(#REF!+BJ218=2019,
IF(#REF!=1,"19-20/1",
IF(#REF!=2,"19-20/2",
IF(#REF!=3,"19-20/3",
IF(#REF!=4,"20-21/1",
IF(#REF!=5,"20-21/2",
IF(#REF!=6,"20-21/3","Hata9")))))),
IF(#REF!+BJ218=2020,
IF(#REF!=1,"20-21/1",
IF(#REF!=2,"20-21/2",
IF(#REF!=3,"20-21/3",
IF(#REF!=4,"21-22/1",
IF(#REF!=5,"21-22/2",
IF(#REF!=6,"21-22/3","Hata10")))))),
IF(#REF!+BJ218=2021,
IF(#REF!=1,"21-22/1",
IF(#REF!=2,"21-22/2",
IF(#REF!=3,"21-22/3",
IF(#REF!=4,"22-23/1",
IF(#REF!=5,"22-23/2",
IF(#REF!=6,"22-23/3","Hata11")))))),
IF(#REF!+BJ218=2022,
IF(#REF!=1,"22-23/1",
IF(#REF!=2,"22-23/2",
IF(#REF!=3,"22-23/3",
IF(#REF!=4,"23-24/1",
IF(#REF!=5,"23-24/2",
IF(#REF!=6,"23-24/3","Hata12")))))),
IF(#REF!+BJ218=2023,
IF(#REF!=1,"23-24/1",
IF(#REF!=2,"23-24/2",
IF(#REF!=3,"23-24/3",
IF(#REF!=4,"24-25/1",
IF(#REF!=5,"24-25/2",
IF(#REF!=6,"24-25/3","Hata13")))))),
))))))))))))))
)</f>
        <v>#REF!</v>
      </c>
      <c r="G218" s="15"/>
      <c r="H218" s="14" t="s">
        <v>352</v>
      </c>
      <c r="I218" s="14">
        <v>238531</v>
      </c>
      <c r="J218" s="14" t="s">
        <v>157</v>
      </c>
      <c r="S218" s="16">
        <v>4</v>
      </c>
      <c r="T218" s="14">
        <f>VLOOKUP($S218,[1]sistem!$I$3:$L$10,2,FALSE)</f>
        <v>0</v>
      </c>
      <c r="U218" s="14">
        <f>VLOOKUP($S218,[1]sistem!$I$3:$L$10,3,FALSE)</f>
        <v>1</v>
      </c>
      <c r="V218" s="14">
        <f>VLOOKUP($S218,[1]sistem!$I$3:$L$10,4,FALSE)</f>
        <v>1</v>
      </c>
      <c r="W218" s="14" t="e">
        <f>VLOOKUP($BB218,[1]sistem!$I$13:$L$14,2,FALSE)*#REF!</f>
        <v>#REF!</v>
      </c>
      <c r="X218" s="14" t="e">
        <f>VLOOKUP($BB218,[1]sistem!$I$13:$L$14,3,FALSE)*#REF!</f>
        <v>#REF!</v>
      </c>
      <c r="Y218" s="14" t="e">
        <f>VLOOKUP($BB218,[1]sistem!$I$13:$L$14,4,FALSE)*#REF!</f>
        <v>#REF!</v>
      </c>
      <c r="Z218" s="14" t="e">
        <f t="shared" si="42"/>
        <v>#REF!</v>
      </c>
      <c r="AA218" s="14" t="e">
        <f t="shared" si="42"/>
        <v>#REF!</v>
      </c>
      <c r="AB218" s="14" t="e">
        <f t="shared" si="42"/>
        <v>#REF!</v>
      </c>
      <c r="AC218" s="14" t="e">
        <f t="shared" si="43"/>
        <v>#REF!</v>
      </c>
      <c r="AD218" s="14">
        <f>VLOOKUP(BB218,[1]sistem!$I$18:$J$19,2,FALSE)</f>
        <v>14</v>
      </c>
      <c r="AE218" s="14">
        <v>0.25</v>
      </c>
      <c r="AF218" s="14">
        <f>VLOOKUP($S218,[1]sistem!$I$3:$M$10,5,FALSE)</f>
        <v>1</v>
      </c>
      <c r="AG218" s="14">
        <v>4</v>
      </c>
      <c r="AI218" s="14">
        <f>AG218*AM218</f>
        <v>56</v>
      </c>
      <c r="AJ218" s="14">
        <f>VLOOKUP($S218,[1]sistem!$I$3:$N$10,6,FALSE)</f>
        <v>2</v>
      </c>
      <c r="AK218" s="14">
        <v>2</v>
      </c>
      <c r="AL218" s="14">
        <f t="shared" si="44"/>
        <v>4</v>
      </c>
      <c r="AM218" s="14">
        <f>VLOOKUP($BB218,[1]sistem!$I$18:$K$19,3,FALSE)</f>
        <v>14</v>
      </c>
      <c r="AN218" s="14" t="e">
        <f>AM218*#REF!</f>
        <v>#REF!</v>
      </c>
      <c r="AO218" s="14" t="e">
        <f t="shared" si="45"/>
        <v>#REF!</v>
      </c>
      <c r="AP218" s="14">
        <f>IF(BB218="s",25,25)</f>
        <v>25</v>
      </c>
      <c r="AQ218" s="14" t="e">
        <f t="shared" si="46"/>
        <v>#REF!</v>
      </c>
      <c r="AR218" s="14" t="e">
        <f>ROUND(AQ218-#REF!,0)</f>
        <v>#REF!</v>
      </c>
      <c r="AS218" s="14">
        <f>IF(BB218="s",IF(S218=0,0,
IF(S218=1,#REF!*4*4,
IF(S218=2,0,
IF(S218=3,#REF!*4*2,
IF(S218=4,0,
IF(S218=5,0,
IF(S218=6,0,
IF(S218=7,0)))))))),
IF(BB218="t",
IF(S218=0,0,
IF(S218=1,#REF!*4*4*0.8,
IF(S218=2,0,
IF(S218=3,#REF!*4*2*0.8,
IF(S218=4,0,
IF(S218=5,0,
IF(S218=6,0,
IF(S218=7,0))))))))))</f>
        <v>0</v>
      </c>
      <c r="AT218" s="14" t="e">
        <f>IF(BB218="s",
IF(S218=0,0,
IF(S218=1,0,
IF(S218=2,#REF!*4*2,
IF(S218=3,#REF!*4,
IF(S218=4,#REF!*4,
IF(S218=5,0,
IF(S218=6,0,
IF(S218=7,#REF!*4)))))))),
IF(BB218="t",
IF(S218=0,0,
IF(S218=1,0,
IF(S218=2,#REF!*4*2*0.8,
IF(S218=3,#REF!*4*0.8,
IF(S218=4,#REF!*4*0.8,
IF(S218=5,0,
IF(S218=6,0,
IF(S218=7,#REF!*4))))))))))</f>
        <v>#REF!</v>
      </c>
      <c r="AU218" s="14" t="e">
        <f>IF(BB218="s",
IF(S218=0,0,
IF(S218=1,#REF!*2,
IF(S218=2,#REF!*2,
IF(S218=3,#REF!*2,
IF(S218=4,#REF!*2,
IF(S218=5,#REF!*2,
IF(S218=6,#REF!*2,
IF(S218=7,#REF!*2)))))))),
IF(BB218="t",
IF(S218=0,#REF!*2*0.8,
IF(S218=1,#REF!*2*0.8,
IF(S218=2,#REF!*2*0.8,
IF(S218=3,#REF!*2*0.8,
IF(S218=4,#REF!*2*0.8,
IF(S218=5,#REF!*2*0.8,
IF(S218=6,#REF!*1*0.8,
IF(S218=7,#REF!*2))))))))))</f>
        <v>#REF!</v>
      </c>
      <c r="AV218" s="14" t="e">
        <f t="shared" si="47"/>
        <v>#REF!</v>
      </c>
      <c r="AW218" s="14" t="e">
        <f>IF(BB218="s",
IF(S218=0,0,
IF(S218=1,(14-2)*(#REF!+#REF!)/4*4,
IF(S218=2,(14-2)*(#REF!+#REF!)/4*2,
IF(S218=3,(14-2)*(#REF!+#REF!)/4*3,
IF(S218=4,(14-2)*(#REF!+#REF!)/4,
IF(S218=5,(14-2)*#REF!/4,
IF(S218=6,0,
IF(S218=7,(14)*#REF!)))))))),
IF(BB218="t",
IF(S218=0,0,
IF(S218=1,(11-2)*(#REF!+#REF!)/4*4,
IF(S218=2,(11-2)*(#REF!+#REF!)/4*2,
IF(S218=3,(11-2)*(#REF!+#REF!)/4*3,
IF(S218=4,(11-2)*(#REF!+#REF!)/4,
IF(S218=5,(11-2)*#REF!/4,
IF(S218=6,0,
IF(S218=7,(11)*#REF!))))))))))</f>
        <v>#REF!</v>
      </c>
      <c r="AX218" s="14" t="e">
        <f t="shared" si="48"/>
        <v>#REF!</v>
      </c>
      <c r="AY218" s="14">
        <f t="shared" si="49"/>
        <v>8</v>
      </c>
      <c r="AZ218" s="14">
        <f t="shared" si="50"/>
        <v>4</v>
      </c>
      <c r="BA218" s="14" t="e">
        <f t="shared" si="51"/>
        <v>#REF!</v>
      </c>
      <c r="BB218" s="14" t="s">
        <v>87</v>
      </c>
      <c r="BC218" s="14" t="e">
        <f>IF(BI218="A",0,IF(BB218="s",14*#REF!,IF(BB218="T",11*#REF!,"HATA")))</f>
        <v>#REF!</v>
      </c>
      <c r="BD218" s="14" t="e">
        <f t="shared" si="52"/>
        <v>#REF!</v>
      </c>
      <c r="BE218" s="14" t="e">
        <f t="shared" si="53"/>
        <v>#REF!</v>
      </c>
      <c r="BF218" s="14" t="e">
        <f>IF(BE218-#REF!=0,"DOĞRU","YANLIŞ")</f>
        <v>#REF!</v>
      </c>
      <c r="BG218" s="14" t="e">
        <f>#REF!-BE218</f>
        <v>#REF!</v>
      </c>
      <c r="BH218" s="14">
        <v>0</v>
      </c>
      <c r="BJ218" s="14">
        <v>0</v>
      </c>
      <c r="BL218" s="14">
        <v>4</v>
      </c>
      <c r="BN218" s="5" t="e">
        <f>#REF!*14</f>
        <v>#REF!</v>
      </c>
      <c r="BO218" s="6"/>
      <c r="BP218" s="7"/>
      <c r="BQ218" s="8"/>
      <c r="BR218" s="8"/>
      <c r="BS218" s="8"/>
      <c r="BT218" s="8"/>
      <c r="BU218" s="8"/>
      <c r="BV218" s="9"/>
      <c r="BW218" s="10"/>
      <c r="BX218" s="11"/>
      <c r="CE218" s="8"/>
      <c r="CF218" s="17"/>
      <c r="CG218" s="17"/>
      <c r="CH218" s="17"/>
      <c r="CI218" s="17"/>
    </row>
    <row r="219" spans="1:87" hidden="1" x14ac:dyDescent="0.25">
      <c r="A219" s="14" t="s">
        <v>349</v>
      </c>
      <c r="B219" s="14" t="s">
        <v>350</v>
      </c>
      <c r="C219" s="14" t="s">
        <v>350</v>
      </c>
      <c r="D219" s="15" t="s">
        <v>90</v>
      </c>
      <c r="E219" s="15" t="s">
        <v>90</v>
      </c>
      <c r="F219" s="16" t="e">
        <f>IF(BB219="S",
IF(#REF!+BJ219=2012,
IF(#REF!=1,"12-13/1",
IF(#REF!=2,"12-13/2",
IF(#REF!=3,"13-14/1",
IF(#REF!=4,"13-14/2","Hata1")))),
IF(#REF!+BJ219=2013,
IF(#REF!=1,"13-14/1",
IF(#REF!=2,"13-14/2",
IF(#REF!=3,"14-15/1",
IF(#REF!=4,"14-15/2","Hata2")))),
IF(#REF!+BJ219=2014,
IF(#REF!=1,"14-15/1",
IF(#REF!=2,"14-15/2",
IF(#REF!=3,"15-16/1",
IF(#REF!=4,"15-16/2","Hata3")))),
IF(#REF!+BJ219=2015,
IF(#REF!=1,"15-16/1",
IF(#REF!=2,"15-16/2",
IF(#REF!=3,"16-17/1",
IF(#REF!=4,"16-17/2","Hata4")))),
IF(#REF!+BJ219=2016,
IF(#REF!=1,"16-17/1",
IF(#REF!=2,"16-17/2",
IF(#REF!=3,"17-18/1",
IF(#REF!=4,"17-18/2","Hata5")))),
IF(#REF!+BJ219=2017,
IF(#REF!=1,"17-18/1",
IF(#REF!=2,"17-18/2",
IF(#REF!=3,"18-19/1",
IF(#REF!=4,"18-19/2","Hata6")))),
IF(#REF!+BJ219=2018,
IF(#REF!=1,"18-19/1",
IF(#REF!=2,"18-19/2",
IF(#REF!=3,"19-20/1",
IF(#REF!=4,"19-20/2","Hata7")))),
IF(#REF!+BJ219=2019,
IF(#REF!=1,"19-20/1",
IF(#REF!=2,"19-20/2",
IF(#REF!=3,"20-21/1",
IF(#REF!=4,"20-21/2","Hata8")))),
IF(#REF!+BJ219=2020,
IF(#REF!=1,"20-21/1",
IF(#REF!=2,"20-21/2",
IF(#REF!=3,"21-22/1",
IF(#REF!=4,"21-22/2","Hata9")))),
IF(#REF!+BJ219=2021,
IF(#REF!=1,"21-22/1",
IF(#REF!=2,"21-22/2",
IF(#REF!=3,"22-23/1",
IF(#REF!=4,"22-23/2","Hata10")))),
IF(#REF!+BJ219=2022,
IF(#REF!=1,"22-23/1",
IF(#REF!=2,"22-23/2",
IF(#REF!=3,"23-24/1",
IF(#REF!=4,"23-24/2","Hata11")))),
IF(#REF!+BJ219=2023,
IF(#REF!=1,"23-24/1",
IF(#REF!=2,"23-24/2",
IF(#REF!=3,"24-25/1",
IF(#REF!=4,"24-25/2","Hata12")))),
)))))))))))),
IF(BB219="T",
IF(#REF!+BJ219=2012,
IF(#REF!=1,"12-13/1",
IF(#REF!=2,"12-13/2",
IF(#REF!=3,"12-13/3",
IF(#REF!=4,"13-14/1",
IF(#REF!=5,"13-14/2",
IF(#REF!=6,"13-14/3","Hata1")))))),
IF(#REF!+BJ219=2013,
IF(#REF!=1,"13-14/1",
IF(#REF!=2,"13-14/2",
IF(#REF!=3,"13-14/3",
IF(#REF!=4,"14-15/1",
IF(#REF!=5,"14-15/2",
IF(#REF!=6,"14-15/3","Hata2")))))),
IF(#REF!+BJ219=2014,
IF(#REF!=1,"14-15/1",
IF(#REF!=2,"14-15/2",
IF(#REF!=3,"14-15/3",
IF(#REF!=4,"15-16/1",
IF(#REF!=5,"15-16/2",
IF(#REF!=6,"15-16/3","Hata3")))))),
IF(AND(#REF!+#REF!&gt;2014,#REF!+#REF!&lt;2015,BJ219=1),
IF(#REF!=0.1,"14-15/0.1",
IF(#REF!=0.2,"14-15/0.2",
IF(#REF!=0.3,"14-15/0.3","Hata4"))),
IF(#REF!+BJ219=2015,
IF(#REF!=1,"15-16/1",
IF(#REF!=2,"15-16/2",
IF(#REF!=3,"15-16/3",
IF(#REF!=4,"16-17/1",
IF(#REF!=5,"16-17/2",
IF(#REF!=6,"16-17/3","Hata5")))))),
IF(#REF!+BJ219=2016,
IF(#REF!=1,"16-17/1",
IF(#REF!=2,"16-17/2",
IF(#REF!=3,"16-17/3",
IF(#REF!=4,"17-18/1",
IF(#REF!=5,"17-18/2",
IF(#REF!=6,"17-18/3","Hata6")))))),
IF(#REF!+BJ219=2017,
IF(#REF!=1,"17-18/1",
IF(#REF!=2,"17-18/2",
IF(#REF!=3,"17-18/3",
IF(#REF!=4,"18-19/1",
IF(#REF!=5,"18-19/2",
IF(#REF!=6,"18-19/3","Hata7")))))),
IF(#REF!+BJ219=2018,
IF(#REF!=1,"18-19/1",
IF(#REF!=2,"18-19/2",
IF(#REF!=3,"18-19/3",
IF(#REF!=4,"19-20/1",
IF(#REF!=5," 19-20/2",
IF(#REF!=6,"19-20/3","Hata8")))))),
IF(#REF!+BJ219=2019,
IF(#REF!=1,"19-20/1",
IF(#REF!=2,"19-20/2",
IF(#REF!=3,"19-20/3",
IF(#REF!=4,"20-21/1",
IF(#REF!=5,"20-21/2",
IF(#REF!=6,"20-21/3","Hata9")))))),
IF(#REF!+BJ219=2020,
IF(#REF!=1,"20-21/1",
IF(#REF!=2,"20-21/2",
IF(#REF!=3,"20-21/3",
IF(#REF!=4,"21-22/1",
IF(#REF!=5,"21-22/2",
IF(#REF!=6,"21-22/3","Hata10")))))),
IF(#REF!+BJ219=2021,
IF(#REF!=1,"21-22/1",
IF(#REF!=2,"21-22/2",
IF(#REF!=3,"21-22/3",
IF(#REF!=4,"22-23/1",
IF(#REF!=5,"22-23/2",
IF(#REF!=6,"22-23/3","Hata11")))))),
IF(#REF!+BJ219=2022,
IF(#REF!=1,"22-23/1",
IF(#REF!=2,"22-23/2",
IF(#REF!=3,"22-23/3",
IF(#REF!=4,"23-24/1",
IF(#REF!=5,"23-24/2",
IF(#REF!=6,"23-24/3","Hata12")))))),
IF(#REF!+BJ219=2023,
IF(#REF!=1,"23-24/1",
IF(#REF!=2,"23-24/2",
IF(#REF!=3,"23-24/3",
IF(#REF!=4,"24-25/1",
IF(#REF!=5,"24-25/2",
IF(#REF!=6,"24-25/3","Hata13")))))),
))))))))))))))
)</f>
        <v>#REF!</v>
      </c>
      <c r="G219" s="15"/>
      <c r="H219" s="14" t="s">
        <v>352</v>
      </c>
      <c r="I219" s="14">
        <v>238531</v>
      </c>
      <c r="J219" s="14" t="s">
        <v>157</v>
      </c>
      <c r="S219" s="16">
        <v>4</v>
      </c>
      <c r="T219" s="14">
        <f>VLOOKUP($S219,[1]sistem!$I$3:$L$10,2,FALSE)</f>
        <v>0</v>
      </c>
      <c r="U219" s="14">
        <f>VLOOKUP($S219,[1]sistem!$I$3:$L$10,3,FALSE)</f>
        <v>1</v>
      </c>
      <c r="V219" s="14">
        <f>VLOOKUP($S219,[1]sistem!$I$3:$L$10,4,FALSE)</f>
        <v>1</v>
      </c>
      <c r="W219" s="14" t="e">
        <f>VLOOKUP($BB219,[1]sistem!$I$13:$L$14,2,FALSE)*#REF!</f>
        <v>#REF!</v>
      </c>
      <c r="X219" s="14" t="e">
        <f>VLOOKUP($BB219,[1]sistem!$I$13:$L$14,3,FALSE)*#REF!</f>
        <v>#REF!</v>
      </c>
      <c r="Y219" s="14" t="e">
        <f>VLOOKUP($BB219,[1]sistem!$I$13:$L$14,4,FALSE)*#REF!</f>
        <v>#REF!</v>
      </c>
      <c r="Z219" s="14" t="e">
        <f t="shared" si="42"/>
        <v>#REF!</v>
      </c>
      <c r="AA219" s="14" t="e">
        <f t="shared" si="42"/>
        <v>#REF!</v>
      </c>
      <c r="AB219" s="14" t="e">
        <f t="shared" si="42"/>
        <v>#REF!</v>
      </c>
      <c r="AC219" s="14" t="e">
        <f t="shared" si="43"/>
        <v>#REF!</v>
      </c>
      <c r="AD219" s="14">
        <f>VLOOKUP(BB219,[1]sistem!$I$18:$J$19,2,FALSE)</f>
        <v>14</v>
      </c>
      <c r="AE219" s="14">
        <v>0.25</v>
      </c>
      <c r="AF219" s="14">
        <f>VLOOKUP($S219,[1]sistem!$I$3:$M$10,5,FALSE)</f>
        <v>1</v>
      </c>
      <c r="AI219" s="14" t="e">
        <f>(#REF!+#REF!)*AD219</f>
        <v>#REF!</v>
      </c>
      <c r="AJ219" s="14">
        <f>VLOOKUP($S219,[1]sistem!$I$3:$N$10,6,FALSE)</f>
        <v>2</v>
      </c>
      <c r="AK219" s="14">
        <v>2</v>
      </c>
      <c r="AL219" s="14">
        <f t="shared" si="44"/>
        <v>4</v>
      </c>
      <c r="AM219" s="14">
        <f>VLOOKUP($BB219,[1]sistem!$I$18:$K$19,3,FALSE)</f>
        <v>14</v>
      </c>
      <c r="AN219" s="14" t="e">
        <f>AM219*#REF!</f>
        <v>#REF!</v>
      </c>
      <c r="AO219" s="14" t="e">
        <f t="shared" si="45"/>
        <v>#REF!</v>
      </c>
      <c r="AP219" s="14">
        <f>IF(AP229="s",25,25)</f>
        <v>25</v>
      </c>
      <c r="AQ219" s="14" t="e">
        <f t="shared" si="46"/>
        <v>#REF!</v>
      </c>
      <c r="AR219" s="14" t="e">
        <f>ROUND(AQ219-#REF!,0)</f>
        <v>#REF!</v>
      </c>
      <c r="AS219" s="14">
        <f>IF(BB219="s",IF(S219=0,0,
IF(S219=1,#REF!*4*4,
IF(S219=2,0,
IF(S219=3,#REF!*4*2,
IF(S219=4,0,
IF(S219=5,0,
IF(S219=6,0,
IF(S219=7,0)))))))),
IF(BB219="t",
IF(S219=0,0,
IF(S219=1,#REF!*4*4*0.8,
IF(S219=2,0,
IF(S219=3,#REF!*4*2*0.8,
IF(S219=4,0,
IF(S219=5,0,
IF(S219=6,0,
IF(S219=7,0))))))))))</f>
        <v>0</v>
      </c>
      <c r="AT219" s="14" t="e">
        <f>IF(BB219="s",
IF(S219=0,0,
IF(S219=1,0,
IF(S219=2,#REF!*4*2,
IF(S219=3,#REF!*4,
IF(S219=4,#REF!*4,
IF(S219=5,0,
IF(S219=6,0,
IF(S219=7,#REF!*4)))))))),
IF(BB219="t",
IF(S219=0,0,
IF(S219=1,0,
IF(S219=2,#REF!*4*2*0.8,
IF(S219=3,#REF!*4*0.8,
IF(S219=4,#REF!*4*0.8,
IF(S219=5,0,
IF(S219=6,0,
IF(S219=7,#REF!*4))))))))))</f>
        <v>#REF!</v>
      </c>
      <c r="AU219" s="14" t="e">
        <f>IF(BB219="s",
IF(S219=0,0,
IF(S219=1,#REF!*2,
IF(S219=2,#REF!*2,
IF(S219=3,#REF!*2,
IF(S219=4,#REF!*2,
IF(S219=5,#REF!*2,
IF(S219=6,#REF!*2,
IF(S219=7,#REF!*2)))))))),
IF(BB219="t",
IF(S219=0,#REF!*2*0.8,
IF(S219=1,#REF!*2*0.8,
IF(S219=2,#REF!*2*0.8,
IF(S219=3,#REF!*2*0.8,
IF(S219=4,#REF!*2*0.8,
IF(S219=5,#REF!*2*0.8,
IF(S219=6,#REF!*1*0.8,
IF(S219=7,#REF!*2))))))))))</f>
        <v>#REF!</v>
      </c>
      <c r="AV219" s="14" t="e">
        <f t="shared" si="47"/>
        <v>#REF!</v>
      </c>
      <c r="AW219" s="14" t="e">
        <f>IF(BB219="s",
IF(S219=0,0,
IF(S219=1,(14-2)*(#REF!+#REF!)/4*4,
IF(S219=2,(14-2)*(#REF!+#REF!)/4*2,
IF(S219=3,(14-2)*(#REF!+#REF!)/4*3,
IF(S219=4,(14-2)*(#REF!+#REF!)/4,
IF(S219=5,(14-2)*#REF!/4,
IF(S219=6,0,
IF(S219=7,(14)*#REF!)))))))),
IF(BB219="t",
IF(S219=0,0,
IF(S219=1,(11-2)*(#REF!+#REF!)/4*4,
IF(S219=2,(11-2)*(#REF!+#REF!)/4*2,
IF(S219=3,(11-2)*(#REF!+#REF!)/4*3,
IF(S219=4,(11-2)*(#REF!+#REF!)/4,
IF(S219=5,(11-2)*#REF!/4,
IF(S219=6,0,
IF(S219=7,(11)*#REF!))))))))))</f>
        <v>#REF!</v>
      </c>
      <c r="AX219" s="14" t="e">
        <f t="shared" si="48"/>
        <v>#REF!</v>
      </c>
      <c r="AY219" s="14">
        <f t="shared" si="49"/>
        <v>8</v>
      </c>
      <c r="AZ219" s="14">
        <f t="shared" si="50"/>
        <v>4</v>
      </c>
      <c r="BA219" s="14" t="e">
        <f t="shared" si="51"/>
        <v>#REF!</v>
      </c>
      <c r="BB219" s="14" t="s">
        <v>87</v>
      </c>
      <c r="BC219" s="14" t="e">
        <f>IF(BI219="A",0,IF(BB219="s",14*#REF!,IF(BB219="T",11*#REF!,"HATA")))</f>
        <v>#REF!</v>
      </c>
      <c r="BD219" s="14" t="e">
        <f t="shared" si="52"/>
        <v>#REF!</v>
      </c>
      <c r="BE219" s="14" t="e">
        <f t="shared" si="53"/>
        <v>#REF!</v>
      </c>
      <c r="BF219" s="14" t="e">
        <f>IF(BE219-#REF!=0,"DOĞRU","YANLIŞ")</f>
        <v>#REF!</v>
      </c>
      <c r="BG219" s="14" t="e">
        <f>#REF!-BE219</f>
        <v>#REF!</v>
      </c>
      <c r="BH219" s="14">
        <v>0</v>
      </c>
      <c r="BJ219" s="14">
        <v>0</v>
      </c>
      <c r="BL219" s="14">
        <v>4</v>
      </c>
      <c r="BN219" s="5" t="e">
        <f>#REF!*14</f>
        <v>#REF!</v>
      </c>
      <c r="BO219" s="6"/>
      <c r="BP219" s="7"/>
      <c r="BQ219" s="8"/>
      <c r="BR219" s="8"/>
      <c r="BS219" s="8"/>
      <c r="BT219" s="8"/>
      <c r="BU219" s="8"/>
      <c r="BV219" s="9"/>
      <c r="BW219" s="10"/>
      <c r="BX219" s="11"/>
      <c r="CE219" s="8"/>
      <c r="CF219" s="17"/>
      <c r="CG219" s="17"/>
      <c r="CH219" s="17"/>
      <c r="CI219" s="17"/>
    </row>
    <row r="220" spans="1:87" hidden="1" x14ac:dyDescent="0.25">
      <c r="A220" s="14" t="s">
        <v>148</v>
      </c>
      <c r="B220" s="14" t="s">
        <v>149</v>
      </c>
      <c r="C220" s="14" t="s">
        <v>150</v>
      </c>
      <c r="D220" s="15" t="s">
        <v>84</v>
      </c>
      <c r="E220" s="15">
        <v>3</v>
      </c>
      <c r="F220" s="16" t="e">
        <f>IF(BB220="S",
IF(#REF!+BJ220=2012,
IF(#REF!=1,"12-13/1",
IF(#REF!=2,"12-13/2",
IF(#REF!=3,"13-14/1",
IF(#REF!=4,"13-14/2","Hata1")))),
IF(#REF!+BJ220=2013,
IF(#REF!=1,"13-14/1",
IF(#REF!=2,"13-14/2",
IF(#REF!=3,"14-15/1",
IF(#REF!=4,"14-15/2","Hata2")))),
IF(#REF!+BJ220=2014,
IF(#REF!=1,"14-15/1",
IF(#REF!=2,"14-15/2",
IF(#REF!=3,"15-16/1",
IF(#REF!=4,"15-16/2","Hata3")))),
IF(#REF!+BJ220=2015,
IF(#REF!=1,"15-16/1",
IF(#REF!=2,"15-16/2",
IF(#REF!=3,"16-17/1",
IF(#REF!=4,"16-17/2","Hata4")))),
IF(#REF!+BJ220=2016,
IF(#REF!=1,"16-17/1",
IF(#REF!=2,"16-17/2",
IF(#REF!=3,"17-18/1",
IF(#REF!=4,"17-18/2","Hata5")))),
IF(#REF!+BJ220=2017,
IF(#REF!=1,"17-18/1",
IF(#REF!=2,"17-18/2",
IF(#REF!=3,"18-19/1",
IF(#REF!=4,"18-19/2","Hata6")))),
IF(#REF!+BJ220=2018,
IF(#REF!=1,"18-19/1",
IF(#REF!=2,"18-19/2",
IF(#REF!=3,"19-20/1",
IF(#REF!=4,"19-20/2","Hata7")))),
IF(#REF!+BJ220=2019,
IF(#REF!=1,"19-20/1",
IF(#REF!=2,"19-20/2",
IF(#REF!=3,"20-21/1",
IF(#REF!=4,"20-21/2","Hata8")))),
IF(#REF!+BJ220=2020,
IF(#REF!=1,"20-21/1",
IF(#REF!=2,"20-21/2",
IF(#REF!=3,"21-22/1",
IF(#REF!=4,"21-22/2","Hata9")))),
IF(#REF!+BJ220=2021,
IF(#REF!=1,"21-22/1",
IF(#REF!=2,"21-22/2",
IF(#REF!=3,"22-23/1",
IF(#REF!=4,"22-23/2","Hata10")))),
IF(#REF!+BJ220=2022,
IF(#REF!=1,"22-23/1",
IF(#REF!=2,"22-23/2",
IF(#REF!=3,"23-24/1",
IF(#REF!=4,"23-24/2","Hata11")))),
IF(#REF!+BJ220=2023,
IF(#REF!=1,"23-24/1",
IF(#REF!=2,"23-24/2",
IF(#REF!=3,"24-25/1",
IF(#REF!=4,"24-25/2","Hata12")))),
)))))))))))),
IF(BB220="T",
IF(#REF!+BJ220=2012,
IF(#REF!=1,"12-13/1",
IF(#REF!=2,"12-13/2",
IF(#REF!=3,"12-13/3",
IF(#REF!=4,"13-14/1",
IF(#REF!=5,"13-14/2",
IF(#REF!=6,"13-14/3","Hata1")))))),
IF(#REF!+BJ220=2013,
IF(#REF!=1,"13-14/1",
IF(#REF!=2,"13-14/2",
IF(#REF!=3,"13-14/3",
IF(#REF!=4,"14-15/1",
IF(#REF!=5,"14-15/2",
IF(#REF!=6,"14-15/3","Hata2")))))),
IF(#REF!+BJ220=2014,
IF(#REF!=1,"14-15/1",
IF(#REF!=2,"14-15/2",
IF(#REF!=3,"14-15/3",
IF(#REF!=4,"15-16/1",
IF(#REF!=5,"15-16/2",
IF(#REF!=6,"15-16/3","Hata3")))))),
IF(AND(#REF!+#REF!&gt;2014,#REF!+#REF!&lt;2015,BJ220=1),
IF(#REF!=0.1,"14-15/0.1",
IF(#REF!=0.2,"14-15/0.2",
IF(#REF!=0.3,"14-15/0.3","Hata4"))),
IF(#REF!+BJ220=2015,
IF(#REF!=1,"15-16/1",
IF(#REF!=2,"15-16/2",
IF(#REF!=3,"15-16/3",
IF(#REF!=4,"16-17/1",
IF(#REF!=5,"16-17/2",
IF(#REF!=6,"16-17/3","Hata5")))))),
IF(#REF!+BJ220=2016,
IF(#REF!=1,"16-17/1",
IF(#REF!=2,"16-17/2",
IF(#REF!=3,"16-17/3",
IF(#REF!=4,"17-18/1",
IF(#REF!=5,"17-18/2",
IF(#REF!=6,"17-18/3","Hata6")))))),
IF(#REF!+BJ220=2017,
IF(#REF!=1,"17-18/1",
IF(#REF!=2,"17-18/2",
IF(#REF!=3,"17-18/3",
IF(#REF!=4,"18-19/1",
IF(#REF!=5,"18-19/2",
IF(#REF!=6,"18-19/3","Hata7")))))),
IF(#REF!+BJ220=2018,
IF(#REF!=1,"18-19/1",
IF(#REF!=2,"18-19/2",
IF(#REF!=3,"18-19/3",
IF(#REF!=4,"19-20/1",
IF(#REF!=5," 19-20/2",
IF(#REF!=6,"19-20/3","Hata8")))))),
IF(#REF!+BJ220=2019,
IF(#REF!=1,"19-20/1",
IF(#REF!=2,"19-20/2",
IF(#REF!=3,"19-20/3",
IF(#REF!=4,"20-21/1",
IF(#REF!=5,"20-21/2",
IF(#REF!=6,"20-21/3","Hata9")))))),
IF(#REF!+BJ220=2020,
IF(#REF!=1,"20-21/1",
IF(#REF!=2,"20-21/2",
IF(#REF!=3,"20-21/3",
IF(#REF!=4,"21-22/1",
IF(#REF!=5,"21-22/2",
IF(#REF!=6,"21-22/3","Hata10")))))),
IF(#REF!+BJ220=2021,
IF(#REF!=1,"21-22/1",
IF(#REF!=2,"21-22/2",
IF(#REF!=3,"21-22/3",
IF(#REF!=4,"22-23/1",
IF(#REF!=5,"22-23/2",
IF(#REF!=6,"22-23/3","Hata11")))))),
IF(#REF!+BJ220=2022,
IF(#REF!=1,"22-23/1",
IF(#REF!=2,"22-23/2",
IF(#REF!=3,"22-23/3",
IF(#REF!=4,"23-24/1",
IF(#REF!=5,"23-24/2",
IF(#REF!=6,"23-24/3","Hata12")))))),
IF(#REF!+BJ220=2023,
IF(#REF!=1,"23-24/1",
IF(#REF!=2,"23-24/2",
IF(#REF!=3,"23-24/3",
IF(#REF!=4,"24-25/1",
IF(#REF!=5,"24-25/2",
IF(#REF!=6,"24-25/3","Hata13")))))),
))))))))))))))
)</f>
        <v>#REF!</v>
      </c>
      <c r="G220" s="15">
        <v>0</v>
      </c>
      <c r="H220" s="14" t="s">
        <v>352</v>
      </c>
      <c r="I220" s="14">
        <v>238531</v>
      </c>
      <c r="J220" s="14" t="s">
        <v>157</v>
      </c>
      <c r="S220" s="16">
        <v>7</v>
      </c>
      <c r="T220" s="14">
        <f>VLOOKUP($S220,[1]sistem!$I$3:$L$10,2,FALSE)</f>
        <v>0</v>
      </c>
      <c r="U220" s="14">
        <f>VLOOKUP($S220,[1]sistem!$I$3:$L$10,3,FALSE)</f>
        <v>1</v>
      </c>
      <c r="V220" s="14">
        <f>VLOOKUP($S220,[1]sistem!$I$3:$L$10,4,FALSE)</f>
        <v>1</v>
      </c>
      <c r="W220" s="14" t="e">
        <f>VLOOKUP($BB220,[1]sistem!$I$13:$L$14,2,FALSE)*#REF!</f>
        <v>#REF!</v>
      </c>
      <c r="X220" s="14" t="e">
        <f>VLOOKUP($BB220,[1]sistem!$I$13:$L$14,3,FALSE)*#REF!</f>
        <v>#REF!</v>
      </c>
      <c r="Y220" s="14" t="e">
        <f>VLOOKUP($BB220,[1]sistem!$I$13:$L$14,4,FALSE)*#REF!</f>
        <v>#REF!</v>
      </c>
      <c r="Z220" s="14" t="e">
        <f t="shared" si="42"/>
        <v>#REF!</v>
      </c>
      <c r="AA220" s="14" t="e">
        <f t="shared" si="42"/>
        <v>#REF!</v>
      </c>
      <c r="AB220" s="14" t="e">
        <f t="shared" si="42"/>
        <v>#REF!</v>
      </c>
      <c r="AC220" s="14" t="e">
        <f t="shared" si="43"/>
        <v>#REF!</v>
      </c>
      <c r="AD220" s="14">
        <f>VLOOKUP(BB220,[1]sistem!$I$18:$J$19,2,FALSE)</f>
        <v>14</v>
      </c>
      <c r="AE220" s="14">
        <v>0.25</v>
      </c>
      <c r="AF220" s="14">
        <f>VLOOKUP($S220,[1]sistem!$I$3:$M$10,5,FALSE)</f>
        <v>1</v>
      </c>
      <c r="AG220" s="14">
        <v>4</v>
      </c>
      <c r="AI220" s="14">
        <f>AG220*AM220</f>
        <v>56</v>
      </c>
      <c r="AJ220" s="14">
        <f>VLOOKUP($S220,[1]sistem!$I$3:$N$10,6,FALSE)</f>
        <v>2</v>
      </c>
      <c r="AK220" s="14">
        <v>2</v>
      </c>
      <c r="AL220" s="14">
        <f t="shared" si="44"/>
        <v>4</v>
      </c>
      <c r="AM220" s="14">
        <f>VLOOKUP($BB220,[1]sistem!$I$18:$K$19,3,FALSE)</f>
        <v>14</v>
      </c>
      <c r="AN220" s="14" t="e">
        <f>AM220*#REF!</f>
        <v>#REF!</v>
      </c>
      <c r="AO220" s="14" t="e">
        <f t="shared" si="45"/>
        <v>#REF!</v>
      </c>
      <c r="AP220" s="14">
        <f>IF(AP232="s",25,25)</f>
        <v>25</v>
      </c>
      <c r="AQ220" s="14" t="e">
        <f t="shared" si="46"/>
        <v>#REF!</v>
      </c>
      <c r="AR220" s="14" t="e">
        <f>ROUND(AQ220-#REF!,0)</f>
        <v>#REF!</v>
      </c>
      <c r="AS220" s="14">
        <f>IF(BB220="s",IF(S220=0,0,
IF(S220=1,#REF!*4*4,
IF(S220=2,0,
IF(S220=3,#REF!*4*2,
IF(S220=4,0,
IF(S220=5,0,
IF(S220=6,0,
IF(S220=7,0)))))))),
IF(BB220="t",
IF(S220=0,0,
IF(S220=1,#REF!*4*4*0.8,
IF(S220=2,0,
IF(S220=3,#REF!*4*2*0.8,
IF(S220=4,0,
IF(S220=5,0,
IF(S220=6,0,
IF(S220=7,0))))))))))</f>
        <v>0</v>
      </c>
      <c r="AT220" s="14" t="e">
        <f>IF(BB220="s",
IF(S220=0,0,
IF(S220=1,0,
IF(S220=2,#REF!*4*2,
IF(S220=3,#REF!*4,
IF(S220=4,#REF!*4,
IF(S220=5,0,
IF(S220=6,0,
IF(S220=7,#REF!*4)))))))),
IF(BB220="t",
IF(S220=0,0,
IF(S220=1,0,
IF(S220=2,#REF!*4*2*0.8,
IF(S220=3,#REF!*4*0.8,
IF(S220=4,#REF!*4*0.8,
IF(S220=5,0,
IF(S220=6,0,
IF(S220=7,#REF!*4))))))))))</f>
        <v>#REF!</v>
      </c>
      <c r="AU220" s="14" t="e">
        <f>IF(BB220="s",
IF(S220=0,0,
IF(S220=1,#REF!*2,
IF(S220=2,#REF!*2,
IF(S220=3,#REF!*2,
IF(S220=4,#REF!*2,
IF(S220=5,#REF!*2,
IF(S220=6,#REF!*2,
IF(S220=7,#REF!*2)))))))),
IF(BB220="t",
IF(S220=0,#REF!*2*0.8,
IF(S220=1,#REF!*2*0.8,
IF(S220=2,#REF!*2*0.8,
IF(S220=3,#REF!*2*0.8,
IF(S220=4,#REF!*2*0.8,
IF(S220=5,#REF!*2*0.8,
IF(S220=6,#REF!*1*0.8,
IF(S220=7,#REF!*2))))))))))</f>
        <v>#REF!</v>
      </c>
      <c r="AV220" s="14" t="e">
        <f t="shared" si="47"/>
        <v>#REF!</v>
      </c>
      <c r="AW220" s="14" t="e">
        <f>IF(BB220="s",
IF(S220=0,0,
IF(S220=1,(14-2)*(#REF!+#REF!)/4*4,
IF(S220=2,(14-2)*(#REF!+#REF!)/4*2,
IF(S220=3,(14-2)*(#REF!+#REF!)/4*3,
IF(S220=4,(14-2)*(#REF!+#REF!)/4,
IF(S220=5,(14-2)*#REF!/4,
IF(S220=6,0,
IF(S220=7,(14)*#REF!)))))))),
IF(BB220="t",
IF(S220=0,0,
IF(S220=1,(11-2)*(#REF!+#REF!)/4*4,
IF(S220=2,(11-2)*(#REF!+#REF!)/4*2,
IF(S220=3,(11-2)*(#REF!+#REF!)/4*3,
IF(S220=4,(11-2)*(#REF!+#REF!)/4,
IF(S220=5,(11-2)*#REF!/4,
IF(S220=6,0,
IF(S220=7,(11)*#REF!))))))))))</f>
        <v>#REF!</v>
      </c>
      <c r="AX220" s="14" t="e">
        <f t="shared" si="48"/>
        <v>#REF!</v>
      </c>
      <c r="AY220" s="14">
        <f t="shared" si="49"/>
        <v>8</v>
      </c>
      <c r="AZ220" s="14">
        <f t="shared" si="50"/>
        <v>4</v>
      </c>
      <c r="BA220" s="14" t="e">
        <f t="shared" si="51"/>
        <v>#REF!</v>
      </c>
      <c r="BB220" s="14" t="s">
        <v>87</v>
      </c>
      <c r="BC220" s="14" t="e">
        <f>IF(BI220="A",0,IF(BB220="s",14*#REF!,IF(BB220="T",11*#REF!,"HATA")))</f>
        <v>#REF!</v>
      </c>
      <c r="BD220" s="14" t="e">
        <f t="shared" si="52"/>
        <v>#REF!</v>
      </c>
      <c r="BE220" s="14" t="e">
        <f t="shared" si="53"/>
        <v>#REF!</v>
      </c>
      <c r="BF220" s="14" t="e">
        <f>IF(BE220-#REF!=0,"DOĞRU","YANLIŞ")</f>
        <v>#REF!</v>
      </c>
      <c r="BG220" s="14" t="e">
        <f>#REF!-BE220</f>
        <v>#REF!</v>
      </c>
      <c r="BH220" s="14">
        <v>0</v>
      </c>
      <c r="BJ220" s="14">
        <v>0</v>
      </c>
      <c r="BL220" s="14">
        <v>7</v>
      </c>
      <c r="BN220" s="5" t="e">
        <f>#REF!*14</f>
        <v>#REF!</v>
      </c>
      <c r="BO220" s="6"/>
      <c r="BP220" s="7"/>
      <c r="BQ220" s="8"/>
      <c r="BR220" s="8"/>
      <c r="BS220" s="8"/>
      <c r="BT220" s="8"/>
      <c r="BU220" s="8"/>
      <c r="BV220" s="9"/>
      <c r="BW220" s="10"/>
      <c r="BX220" s="11"/>
      <c r="CE220" s="8"/>
      <c r="CF220" s="17"/>
      <c r="CG220" s="17"/>
      <c r="CH220" s="17"/>
      <c r="CI220" s="17"/>
    </row>
    <row r="221" spans="1:87" hidden="1" x14ac:dyDescent="0.25">
      <c r="A221" s="14" t="s">
        <v>351</v>
      </c>
      <c r="B221" s="14" t="s">
        <v>152</v>
      </c>
      <c r="C221" s="14" t="s">
        <v>152</v>
      </c>
      <c r="D221" s="15" t="s">
        <v>90</v>
      </c>
      <c r="E221" s="15" t="s">
        <v>90</v>
      </c>
      <c r="F221" s="16" t="e">
        <f>IF(BB221="S",
IF(#REF!+BJ221=2012,
IF(#REF!=1,"12-13/1",
IF(#REF!=2,"12-13/2",
IF(#REF!=3,"13-14/1",
IF(#REF!=4,"13-14/2","Hata1")))),
IF(#REF!+BJ221=2013,
IF(#REF!=1,"13-14/1",
IF(#REF!=2,"13-14/2",
IF(#REF!=3,"14-15/1",
IF(#REF!=4,"14-15/2","Hata2")))),
IF(#REF!+BJ221=2014,
IF(#REF!=1,"14-15/1",
IF(#REF!=2,"14-15/2",
IF(#REF!=3,"15-16/1",
IF(#REF!=4,"15-16/2","Hata3")))),
IF(#REF!+BJ221=2015,
IF(#REF!=1,"15-16/1",
IF(#REF!=2,"15-16/2",
IF(#REF!=3,"16-17/1",
IF(#REF!=4,"16-17/2","Hata4")))),
IF(#REF!+BJ221=2016,
IF(#REF!=1,"16-17/1",
IF(#REF!=2,"16-17/2",
IF(#REF!=3,"17-18/1",
IF(#REF!=4,"17-18/2","Hata5")))),
IF(#REF!+BJ221=2017,
IF(#REF!=1,"17-18/1",
IF(#REF!=2,"17-18/2",
IF(#REF!=3,"18-19/1",
IF(#REF!=4,"18-19/2","Hata6")))),
IF(#REF!+BJ221=2018,
IF(#REF!=1,"18-19/1",
IF(#REF!=2,"18-19/2",
IF(#REF!=3,"19-20/1",
IF(#REF!=4,"19-20/2","Hata7")))),
IF(#REF!+BJ221=2019,
IF(#REF!=1,"19-20/1",
IF(#REF!=2,"19-20/2",
IF(#REF!=3,"20-21/1",
IF(#REF!=4,"20-21/2","Hata8")))),
IF(#REF!+BJ221=2020,
IF(#REF!=1,"20-21/1",
IF(#REF!=2,"20-21/2",
IF(#REF!=3,"21-22/1",
IF(#REF!=4,"21-22/2","Hata9")))),
IF(#REF!+BJ221=2021,
IF(#REF!=1,"21-22/1",
IF(#REF!=2,"21-22/2",
IF(#REF!=3,"22-23/1",
IF(#REF!=4,"22-23/2","Hata10")))),
IF(#REF!+BJ221=2022,
IF(#REF!=1,"22-23/1",
IF(#REF!=2,"22-23/2",
IF(#REF!=3,"23-24/1",
IF(#REF!=4,"23-24/2","Hata11")))),
IF(#REF!+BJ221=2023,
IF(#REF!=1,"23-24/1",
IF(#REF!=2,"23-24/2",
IF(#REF!=3,"24-25/1",
IF(#REF!=4,"24-25/2","Hata12")))),
)))))))))))),
IF(BB221="T",
IF(#REF!+BJ221=2012,
IF(#REF!=1,"12-13/1",
IF(#REF!=2,"12-13/2",
IF(#REF!=3,"12-13/3",
IF(#REF!=4,"13-14/1",
IF(#REF!=5,"13-14/2",
IF(#REF!=6,"13-14/3","Hata1")))))),
IF(#REF!+BJ221=2013,
IF(#REF!=1,"13-14/1",
IF(#REF!=2,"13-14/2",
IF(#REF!=3,"13-14/3",
IF(#REF!=4,"14-15/1",
IF(#REF!=5,"14-15/2",
IF(#REF!=6,"14-15/3","Hata2")))))),
IF(#REF!+BJ221=2014,
IF(#REF!=1,"14-15/1",
IF(#REF!=2,"14-15/2",
IF(#REF!=3,"14-15/3",
IF(#REF!=4,"15-16/1",
IF(#REF!=5,"15-16/2",
IF(#REF!=6,"15-16/3","Hata3")))))),
IF(AND(#REF!+#REF!&gt;2014,#REF!+#REF!&lt;2015,BJ221=1),
IF(#REF!=0.1,"14-15/0.1",
IF(#REF!=0.2,"14-15/0.2",
IF(#REF!=0.3,"14-15/0.3","Hata4"))),
IF(#REF!+BJ221=2015,
IF(#REF!=1,"15-16/1",
IF(#REF!=2,"15-16/2",
IF(#REF!=3,"15-16/3",
IF(#REF!=4,"16-17/1",
IF(#REF!=5,"16-17/2",
IF(#REF!=6,"16-17/3","Hata5")))))),
IF(#REF!+BJ221=2016,
IF(#REF!=1,"16-17/1",
IF(#REF!=2,"16-17/2",
IF(#REF!=3,"16-17/3",
IF(#REF!=4,"17-18/1",
IF(#REF!=5,"17-18/2",
IF(#REF!=6,"17-18/3","Hata6")))))),
IF(#REF!+BJ221=2017,
IF(#REF!=1,"17-18/1",
IF(#REF!=2,"17-18/2",
IF(#REF!=3,"17-18/3",
IF(#REF!=4,"18-19/1",
IF(#REF!=5,"18-19/2",
IF(#REF!=6,"18-19/3","Hata7")))))),
IF(#REF!+BJ221=2018,
IF(#REF!=1,"18-19/1",
IF(#REF!=2,"18-19/2",
IF(#REF!=3,"18-19/3",
IF(#REF!=4,"19-20/1",
IF(#REF!=5," 19-20/2",
IF(#REF!=6,"19-20/3","Hata8")))))),
IF(#REF!+BJ221=2019,
IF(#REF!=1,"19-20/1",
IF(#REF!=2,"19-20/2",
IF(#REF!=3,"19-20/3",
IF(#REF!=4,"20-21/1",
IF(#REF!=5,"20-21/2",
IF(#REF!=6,"20-21/3","Hata9")))))),
IF(#REF!+BJ221=2020,
IF(#REF!=1,"20-21/1",
IF(#REF!=2,"20-21/2",
IF(#REF!=3,"20-21/3",
IF(#REF!=4,"21-22/1",
IF(#REF!=5,"21-22/2",
IF(#REF!=6,"21-22/3","Hata10")))))),
IF(#REF!+BJ221=2021,
IF(#REF!=1,"21-22/1",
IF(#REF!=2,"21-22/2",
IF(#REF!=3,"21-22/3",
IF(#REF!=4,"22-23/1",
IF(#REF!=5,"22-23/2",
IF(#REF!=6,"22-23/3","Hata11")))))),
IF(#REF!+BJ221=2022,
IF(#REF!=1,"22-23/1",
IF(#REF!=2,"22-23/2",
IF(#REF!=3,"22-23/3",
IF(#REF!=4,"23-24/1",
IF(#REF!=5,"23-24/2",
IF(#REF!=6,"23-24/3","Hata12")))))),
IF(#REF!+BJ221=2023,
IF(#REF!=1,"23-24/1",
IF(#REF!=2,"23-24/2",
IF(#REF!=3,"23-24/3",
IF(#REF!=4,"24-25/1",
IF(#REF!=5,"24-25/2",
IF(#REF!=6,"24-25/3","Hata13")))))),
))))))))))))))
)</f>
        <v>#REF!</v>
      </c>
      <c r="G221" s="15"/>
      <c r="H221" s="14" t="s">
        <v>352</v>
      </c>
      <c r="I221" s="14">
        <v>238531</v>
      </c>
      <c r="J221" s="14" t="s">
        <v>157</v>
      </c>
      <c r="Q221" s="14" t="s">
        <v>153</v>
      </c>
      <c r="R221" s="14" t="s">
        <v>153</v>
      </c>
      <c r="S221" s="16">
        <v>6</v>
      </c>
      <c r="T221" s="14">
        <f>VLOOKUP($S221,[1]sistem!$I$3:$L$10,2,FALSE)</f>
        <v>0</v>
      </c>
      <c r="U221" s="14">
        <f>VLOOKUP($S221,[1]sistem!$I$3:$L$10,3,FALSE)</f>
        <v>0</v>
      </c>
      <c r="V221" s="14">
        <f>VLOOKUP($S221,[1]sistem!$I$3:$L$10,4,FALSE)</f>
        <v>1</v>
      </c>
      <c r="W221" s="14" t="e">
        <f>VLOOKUP($BB221,[1]sistem!$I$13:$L$14,2,FALSE)*#REF!</f>
        <v>#REF!</v>
      </c>
      <c r="X221" s="14" t="e">
        <f>VLOOKUP($BB221,[1]sistem!$I$13:$L$14,3,FALSE)*#REF!</f>
        <v>#REF!</v>
      </c>
      <c r="Y221" s="14" t="e">
        <f>VLOOKUP($BB221,[1]sistem!$I$13:$L$14,4,FALSE)*#REF!</f>
        <v>#REF!</v>
      </c>
      <c r="Z221" s="14" t="e">
        <f t="shared" si="42"/>
        <v>#REF!</v>
      </c>
      <c r="AA221" s="14" t="e">
        <f t="shared" si="42"/>
        <v>#REF!</v>
      </c>
      <c r="AB221" s="14" t="e">
        <f t="shared" si="42"/>
        <v>#REF!</v>
      </c>
      <c r="AC221" s="14" t="e">
        <f t="shared" si="43"/>
        <v>#REF!</v>
      </c>
      <c r="AD221" s="14">
        <f>VLOOKUP(BB221,[1]sistem!$I$18:$J$19,2,FALSE)</f>
        <v>14</v>
      </c>
      <c r="AE221" s="14">
        <v>0.25</v>
      </c>
      <c r="AF221" s="14">
        <f>VLOOKUP($S221,[1]sistem!$I$3:$M$10,5,FALSE)</f>
        <v>0</v>
      </c>
      <c r="AI221" s="14" t="e">
        <f>(#REF!+#REF!)*AD221</f>
        <v>#REF!</v>
      </c>
      <c r="AJ221" s="14">
        <f>VLOOKUP($S221,[1]sistem!$I$3:$N$10,6,FALSE)</f>
        <v>1</v>
      </c>
      <c r="AK221" s="14">
        <v>2</v>
      </c>
      <c r="AL221" s="14">
        <f t="shared" si="44"/>
        <v>2</v>
      </c>
      <c r="AM221" s="14">
        <f>VLOOKUP($BB221,[1]sistem!$I$18:$K$19,3,FALSE)</f>
        <v>14</v>
      </c>
      <c r="AN221" s="14" t="e">
        <f>AM221*#REF!</f>
        <v>#REF!</v>
      </c>
      <c r="AO221" s="14" t="e">
        <f t="shared" si="45"/>
        <v>#REF!</v>
      </c>
      <c r="AP221" s="14">
        <f>IF(AP233="s",25,25)</f>
        <v>25</v>
      </c>
      <c r="AQ221" s="14" t="e">
        <f t="shared" si="46"/>
        <v>#REF!</v>
      </c>
      <c r="AR221" s="14" t="e">
        <f>ROUND(AQ221-#REF!,0)</f>
        <v>#REF!</v>
      </c>
      <c r="AS221" s="14">
        <f>IF(BB221="s",IF(S221=0,0,
IF(S221=1,#REF!*4*4,
IF(S221=2,0,
IF(S221=3,#REF!*4*2,
IF(S221=4,0,
IF(S221=5,0,
IF(S221=6,0,
IF(S221=7,0)))))))),
IF(BB221="t",
IF(S221=0,0,
IF(S221=1,#REF!*4*4*0.8,
IF(S221=2,0,
IF(S221=3,#REF!*4*2*0.8,
IF(S221=4,0,
IF(S221=5,0,
IF(S221=6,0,
IF(S221=7,0))))))))))</f>
        <v>0</v>
      </c>
      <c r="AT221" s="14">
        <f>IF(BB221="s",
IF(S221=0,0,
IF(S221=1,0,
IF(S221=2,#REF!*4*2,
IF(S221=3,#REF!*4,
IF(S221=4,#REF!*4,
IF(S221=5,0,
IF(S221=6,0,
IF(S221=7,#REF!*4)))))))),
IF(BB221="t",
IF(S221=0,0,
IF(S221=1,0,
IF(S221=2,#REF!*4*2*0.8,
IF(S221=3,#REF!*4*0.8,
IF(S221=4,#REF!*4*0.8,
IF(S221=5,0,
IF(S221=6,0,
IF(S221=7,#REF!*4))))))))))</f>
        <v>0</v>
      </c>
      <c r="AU221" s="14" t="e">
        <f>IF(BB221="s",
IF(S221=0,0,
IF(S221=1,#REF!*2,
IF(S221=2,#REF!*2,
IF(S221=3,#REF!*2,
IF(S221=4,#REF!*2,
IF(S221=5,#REF!*2,
IF(S221=6,#REF!*2,
IF(S221=7,#REF!*2)))))))),
IF(BB221="t",
IF(S221=0,#REF!*2*0.8,
IF(S221=1,#REF!*2*0.8,
IF(S221=2,#REF!*2*0.8,
IF(S221=3,#REF!*2*0.8,
IF(S221=4,#REF!*2*0.8,
IF(S221=5,#REF!*2*0.8,
IF(S221=6,#REF!*1*0.8,
IF(S221=7,#REF!*2))))))))))</f>
        <v>#REF!</v>
      </c>
      <c r="AV221" s="14" t="e">
        <f t="shared" si="47"/>
        <v>#REF!</v>
      </c>
      <c r="AW221" s="14">
        <f>IF(BB221="s",
IF(S221=0,0,
IF(S221=1,(14-2)*(#REF!+#REF!)/4*4,
IF(S221=2,(14-2)*(#REF!+#REF!)/4*2,
IF(S221=3,(14-2)*(#REF!+#REF!)/4*3,
IF(S221=4,(14-2)*(#REF!+#REF!)/4,
IF(S221=5,(14-2)*#REF!/4,
IF(S221=6,0,
IF(S221=7,(14)*#REF!)))))))),
IF(BB221="t",
IF(S221=0,0,
IF(S221=1,(11-2)*(#REF!+#REF!)/4*4,
IF(S221=2,(11-2)*(#REF!+#REF!)/4*2,
IF(S221=3,(11-2)*(#REF!+#REF!)/4*3,
IF(S221=4,(11-2)*(#REF!+#REF!)/4,
IF(S221=5,(11-2)*#REF!/4,
IF(S221=6,0,
IF(S221=7,(11)*#REF!))))))))))</f>
        <v>0</v>
      </c>
      <c r="AX221" s="14" t="e">
        <f t="shared" si="48"/>
        <v>#REF!</v>
      </c>
      <c r="AY221" s="14">
        <f t="shared" si="49"/>
        <v>2</v>
      </c>
      <c r="AZ221" s="14">
        <f t="shared" si="50"/>
        <v>0</v>
      </c>
      <c r="BA221" s="14" t="e">
        <f t="shared" si="51"/>
        <v>#REF!</v>
      </c>
      <c r="BB221" s="14" t="s">
        <v>87</v>
      </c>
      <c r="BC221" s="14" t="e">
        <f>IF(BI221="A",0,IF(BB221="s",14*#REF!,IF(BB221="T",11*#REF!,"HATA")))</f>
        <v>#REF!</v>
      </c>
      <c r="BD221" s="14" t="e">
        <f t="shared" si="52"/>
        <v>#REF!</v>
      </c>
      <c r="BE221" s="14" t="e">
        <f t="shared" si="53"/>
        <v>#REF!</v>
      </c>
      <c r="BF221" s="14" t="e">
        <f>IF(BE221-#REF!=0,"DOĞRU","YANLIŞ")</f>
        <v>#REF!</v>
      </c>
      <c r="BG221" s="14" t="e">
        <f>#REF!-BE221</f>
        <v>#REF!</v>
      </c>
      <c r="BH221" s="14">
        <v>0</v>
      </c>
      <c r="BJ221" s="14">
        <v>0</v>
      </c>
      <c r="BL221" s="14">
        <v>6</v>
      </c>
      <c r="BN221" s="5" t="e">
        <f>#REF!*14</f>
        <v>#REF!</v>
      </c>
      <c r="BO221" s="6"/>
      <c r="BP221" s="7"/>
      <c r="BQ221" s="8"/>
      <c r="BR221" s="8"/>
      <c r="BS221" s="8"/>
      <c r="BT221" s="8"/>
      <c r="BU221" s="8"/>
      <c r="BV221" s="9"/>
      <c r="BW221" s="10"/>
      <c r="BX221" s="11"/>
      <c r="CE221" s="8"/>
      <c r="CF221" s="17"/>
      <c r="CG221" s="17"/>
      <c r="CH221" s="17"/>
      <c r="CI221" s="17"/>
    </row>
    <row r="222" spans="1:87" hidden="1" x14ac:dyDescent="0.25">
      <c r="A222" s="14" t="s">
        <v>117</v>
      </c>
      <c r="B222" s="14" t="s">
        <v>118</v>
      </c>
      <c r="C222" s="14" t="s">
        <v>118</v>
      </c>
      <c r="D222" s="15" t="s">
        <v>90</v>
      </c>
      <c r="E222" s="15" t="s">
        <v>90</v>
      </c>
      <c r="F222" s="16" t="e">
        <f>IF(BB222="S",
IF(#REF!+BJ222=2012,
IF(#REF!=1,"12-13/1",
IF(#REF!=2,"12-13/2",
IF(#REF!=3,"13-14/1",
IF(#REF!=4,"13-14/2","Hata1")))),
IF(#REF!+BJ222=2013,
IF(#REF!=1,"13-14/1",
IF(#REF!=2,"13-14/2",
IF(#REF!=3,"14-15/1",
IF(#REF!=4,"14-15/2","Hata2")))),
IF(#REF!+BJ222=2014,
IF(#REF!=1,"14-15/1",
IF(#REF!=2,"14-15/2",
IF(#REF!=3,"15-16/1",
IF(#REF!=4,"15-16/2","Hata3")))),
IF(#REF!+BJ222=2015,
IF(#REF!=1,"15-16/1",
IF(#REF!=2,"15-16/2",
IF(#REF!=3,"16-17/1",
IF(#REF!=4,"16-17/2","Hata4")))),
IF(#REF!+BJ222=2016,
IF(#REF!=1,"16-17/1",
IF(#REF!=2,"16-17/2",
IF(#REF!=3,"17-18/1",
IF(#REF!=4,"17-18/2","Hata5")))),
IF(#REF!+BJ222=2017,
IF(#REF!=1,"17-18/1",
IF(#REF!=2,"17-18/2",
IF(#REF!=3,"18-19/1",
IF(#REF!=4,"18-19/2","Hata6")))),
IF(#REF!+BJ222=2018,
IF(#REF!=1,"18-19/1",
IF(#REF!=2,"18-19/2",
IF(#REF!=3,"19-20/1",
IF(#REF!=4,"19-20/2","Hata7")))),
IF(#REF!+BJ222=2019,
IF(#REF!=1,"19-20/1",
IF(#REF!=2,"19-20/2",
IF(#REF!=3,"20-21/1",
IF(#REF!=4,"20-21/2","Hata8")))),
IF(#REF!+BJ222=2020,
IF(#REF!=1,"20-21/1",
IF(#REF!=2,"20-21/2",
IF(#REF!=3,"21-22/1",
IF(#REF!=4,"21-22/2","Hata9")))),
IF(#REF!+BJ222=2021,
IF(#REF!=1,"21-22/1",
IF(#REF!=2,"21-22/2",
IF(#REF!=3,"22-23/1",
IF(#REF!=4,"22-23/2","Hata10")))),
IF(#REF!+BJ222=2022,
IF(#REF!=1,"22-23/1",
IF(#REF!=2,"22-23/2",
IF(#REF!=3,"23-24/1",
IF(#REF!=4,"23-24/2","Hata11")))),
IF(#REF!+BJ222=2023,
IF(#REF!=1,"23-24/1",
IF(#REF!=2,"23-24/2",
IF(#REF!=3,"24-25/1",
IF(#REF!=4,"24-25/2","Hata12")))),
)))))))))))),
IF(BB222="T",
IF(#REF!+BJ222=2012,
IF(#REF!=1,"12-13/1",
IF(#REF!=2,"12-13/2",
IF(#REF!=3,"12-13/3",
IF(#REF!=4,"13-14/1",
IF(#REF!=5,"13-14/2",
IF(#REF!=6,"13-14/3","Hata1")))))),
IF(#REF!+BJ222=2013,
IF(#REF!=1,"13-14/1",
IF(#REF!=2,"13-14/2",
IF(#REF!=3,"13-14/3",
IF(#REF!=4,"14-15/1",
IF(#REF!=5,"14-15/2",
IF(#REF!=6,"14-15/3","Hata2")))))),
IF(#REF!+BJ222=2014,
IF(#REF!=1,"14-15/1",
IF(#REF!=2,"14-15/2",
IF(#REF!=3,"14-15/3",
IF(#REF!=4,"15-16/1",
IF(#REF!=5,"15-16/2",
IF(#REF!=6,"15-16/3","Hata3")))))),
IF(AND(#REF!+#REF!&gt;2014,#REF!+#REF!&lt;2015,BJ222=1),
IF(#REF!=0.1,"14-15/0.1",
IF(#REF!=0.2,"14-15/0.2",
IF(#REF!=0.3,"14-15/0.3","Hata4"))),
IF(#REF!+BJ222=2015,
IF(#REF!=1,"15-16/1",
IF(#REF!=2,"15-16/2",
IF(#REF!=3,"15-16/3",
IF(#REF!=4,"16-17/1",
IF(#REF!=5,"16-17/2",
IF(#REF!=6,"16-17/3","Hata5")))))),
IF(#REF!+BJ222=2016,
IF(#REF!=1,"16-17/1",
IF(#REF!=2,"16-17/2",
IF(#REF!=3,"16-17/3",
IF(#REF!=4,"17-18/1",
IF(#REF!=5,"17-18/2",
IF(#REF!=6,"17-18/3","Hata6")))))),
IF(#REF!+BJ222=2017,
IF(#REF!=1,"17-18/1",
IF(#REF!=2,"17-18/2",
IF(#REF!=3,"17-18/3",
IF(#REF!=4,"18-19/1",
IF(#REF!=5,"18-19/2",
IF(#REF!=6,"18-19/3","Hata7")))))),
IF(#REF!+BJ222=2018,
IF(#REF!=1,"18-19/1",
IF(#REF!=2,"18-19/2",
IF(#REF!=3,"18-19/3",
IF(#REF!=4,"19-20/1",
IF(#REF!=5," 19-20/2",
IF(#REF!=6,"19-20/3","Hata8")))))),
IF(#REF!+BJ222=2019,
IF(#REF!=1,"19-20/1",
IF(#REF!=2,"19-20/2",
IF(#REF!=3,"19-20/3",
IF(#REF!=4,"20-21/1",
IF(#REF!=5,"20-21/2",
IF(#REF!=6,"20-21/3","Hata9")))))),
IF(#REF!+BJ222=2020,
IF(#REF!=1,"20-21/1",
IF(#REF!=2,"20-21/2",
IF(#REF!=3,"20-21/3",
IF(#REF!=4,"21-22/1",
IF(#REF!=5,"21-22/2",
IF(#REF!=6,"21-22/3","Hata10")))))),
IF(#REF!+BJ222=2021,
IF(#REF!=1,"21-22/1",
IF(#REF!=2,"21-22/2",
IF(#REF!=3,"21-22/3",
IF(#REF!=4,"22-23/1",
IF(#REF!=5,"22-23/2",
IF(#REF!=6,"22-23/3","Hata11")))))),
IF(#REF!+BJ222=2022,
IF(#REF!=1,"22-23/1",
IF(#REF!=2,"22-23/2",
IF(#REF!=3,"22-23/3",
IF(#REF!=4,"23-24/1",
IF(#REF!=5,"23-24/2",
IF(#REF!=6,"23-24/3","Hata12")))))),
IF(#REF!+BJ222=2023,
IF(#REF!=1,"23-24/1",
IF(#REF!=2,"23-24/2",
IF(#REF!=3,"23-24/3",
IF(#REF!=4,"24-25/1",
IF(#REF!=5,"24-25/2",
IF(#REF!=6,"24-25/3","Hata13")))))),
))))))))))))))
)</f>
        <v>#REF!</v>
      </c>
      <c r="G222" s="15"/>
      <c r="H222" s="14" t="s">
        <v>358</v>
      </c>
      <c r="I222" s="14">
        <v>238535</v>
      </c>
      <c r="J222" s="14" t="s">
        <v>157</v>
      </c>
      <c r="Q222" s="14" t="s">
        <v>119</v>
      </c>
      <c r="R222" s="14" t="s">
        <v>120</v>
      </c>
      <c r="S222" s="16">
        <v>7</v>
      </c>
      <c r="T222" s="14">
        <f>VLOOKUP($S222,[1]sistem!$I$3:$L$10,2,FALSE)</f>
        <v>0</v>
      </c>
      <c r="U222" s="14">
        <f>VLOOKUP($S222,[1]sistem!$I$3:$L$10,3,FALSE)</f>
        <v>1</v>
      </c>
      <c r="V222" s="14">
        <f>VLOOKUP($S222,[1]sistem!$I$3:$L$10,4,FALSE)</f>
        <v>1</v>
      </c>
      <c r="W222" s="14" t="e">
        <f>VLOOKUP($BB222,[1]sistem!$I$13:$L$14,2,FALSE)*#REF!</f>
        <v>#REF!</v>
      </c>
      <c r="X222" s="14" t="e">
        <f>VLOOKUP($BB222,[1]sistem!$I$13:$L$14,3,FALSE)*#REF!</f>
        <v>#REF!</v>
      </c>
      <c r="Y222" s="14" t="e">
        <f>VLOOKUP($BB222,[1]sistem!$I$13:$L$14,4,FALSE)*#REF!</f>
        <v>#REF!</v>
      </c>
      <c r="Z222" s="14" t="e">
        <f t="shared" si="42"/>
        <v>#REF!</v>
      </c>
      <c r="AA222" s="14" t="e">
        <f t="shared" si="42"/>
        <v>#REF!</v>
      </c>
      <c r="AB222" s="14" t="e">
        <f t="shared" si="42"/>
        <v>#REF!</v>
      </c>
      <c r="AC222" s="14" t="e">
        <f t="shared" si="43"/>
        <v>#REF!</v>
      </c>
      <c r="AD222" s="14">
        <f>VLOOKUP(BB222,[1]sistem!$I$18:$J$19,2,FALSE)</f>
        <v>14</v>
      </c>
      <c r="AE222" s="14">
        <v>0.25</v>
      </c>
      <c r="AF222" s="14">
        <f>VLOOKUP($S222,[1]sistem!$I$3:$M$10,5,FALSE)</f>
        <v>1</v>
      </c>
      <c r="AI222" s="14" t="e">
        <f>(#REF!+#REF!)*AD222</f>
        <v>#REF!</v>
      </c>
      <c r="AJ222" s="14">
        <f>VLOOKUP($S222,[1]sistem!$I$3:$N$10,6,FALSE)</f>
        <v>2</v>
      </c>
      <c r="AK222" s="14">
        <v>2</v>
      </c>
      <c r="AL222" s="14">
        <f t="shared" si="44"/>
        <v>4</v>
      </c>
      <c r="AM222" s="14">
        <f>VLOOKUP($BB222,[1]sistem!$I$18:$K$19,3,FALSE)</f>
        <v>14</v>
      </c>
      <c r="AN222" s="14" t="e">
        <f>AM222*#REF!</f>
        <v>#REF!</v>
      </c>
      <c r="AO222" s="14" t="e">
        <f t="shared" si="45"/>
        <v>#REF!</v>
      </c>
      <c r="AP222" s="14">
        <f t="shared" ref="AP222:AP285" si="54">IF(BB222="s",25,25)</f>
        <v>25</v>
      </c>
      <c r="AQ222" s="14" t="e">
        <f t="shared" si="46"/>
        <v>#REF!</v>
      </c>
      <c r="AR222" s="14" t="e">
        <f>ROUND(AQ222-#REF!,0)</f>
        <v>#REF!</v>
      </c>
      <c r="AS222" s="14">
        <f>IF(BB222="s",IF(S222=0,0,
IF(S222=1,#REF!*4*4,
IF(S222=2,0,
IF(S222=3,#REF!*4*2,
IF(S222=4,0,
IF(S222=5,0,
IF(S222=6,0,
IF(S222=7,0)))))))),
IF(BB222="t",
IF(S222=0,0,
IF(S222=1,#REF!*4*4*0.8,
IF(S222=2,0,
IF(S222=3,#REF!*4*2*0.8,
IF(S222=4,0,
IF(S222=5,0,
IF(S222=6,0,
IF(S222=7,0))))))))))</f>
        <v>0</v>
      </c>
      <c r="AT222" s="14" t="e">
        <f>IF(BB222="s",
IF(S222=0,0,
IF(S222=1,0,
IF(S222=2,#REF!*4*2,
IF(S222=3,#REF!*4,
IF(S222=4,#REF!*4,
IF(S222=5,0,
IF(S222=6,0,
IF(S222=7,#REF!*4)))))))),
IF(BB222="t",
IF(S222=0,0,
IF(S222=1,0,
IF(S222=2,#REF!*4*2*0.8,
IF(S222=3,#REF!*4*0.8,
IF(S222=4,#REF!*4*0.8,
IF(S222=5,0,
IF(S222=6,0,
IF(S222=7,#REF!*4))))))))))</f>
        <v>#REF!</v>
      </c>
      <c r="AU222" s="14" t="e">
        <f>IF(BB222="s",
IF(S222=0,0,
IF(S222=1,#REF!*2,
IF(S222=2,#REF!*2,
IF(S222=3,#REF!*2,
IF(S222=4,#REF!*2,
IF(S222=5,#REF!*2,
IF(S222=6,#REF!*2,
IF(S222=7,#REF!*2)))))))),
IF(BB222="t",
IF(S222=0,#REF!*2*0.8,
IF(S222=1,#REF!*2*0.8,
IF(S222=2,#REF!*2*0.8,
IF(S222=3,#REF!*2*0.8,
IF(S222=4,#REF!*2*0.8,
IF(S222=5,#REF!*2*0.8,
IF(S222=6,#REF!*1*0.8,
IF(S222=7,#REF!*2))))))))))</f>
        <v>#REF!</v>
      </c>
      <c r="AV222" s="14" t="e">
        <f t="shared" si="47"/>
        <v>#REF!</v>
      </c>
      <c r="AW222" s="14" t="e">
        <f>IF(BB222="s",
IF(S222=0,0,
IF(S222=1,(14-2)*(#REF!+#REF!)/4*4,
IF(S222=2,(14-2)*(#REF!+#REF!)/4*2,
IF(S222=3,(14-2)*(#REF!+#REF!)/4*3,
IF(S222=4,(14-2)*(#REF!+#REF!)/4,
IF(S222=5,(14-2)*#REF!/4,
IF(S222=6,0,
IF(S222=7,(14)*#REF!)))))))),
IF(BB222="t",
IF(S222=0,0,
IF(S222=1,(11-2)*(#REF!+#REF!)/4*4,
IF(S222=2,(11-2)*(#REF!+#REF!)/4*2,
IF(S222=3,(11-2)*(#REF!+#REF!)/4*3,
IF(S222=4,(11-2)*(#REF!+#REF!)/4,
IF(S222=5,(11-2)*#REF!/4,
IF(S222=6,0,
IF(S222=7,(11)*#REF!))))))))))</f>
        <v>#REF!</v>
      </c>
      <c r="AX222" s="14" t="e">
        <f t="shared" si="48"/>
        <v>#REF!</v>
      </c>
      <c r="AY222" s="14">
        <f t="shared" si="49"/>
        <v>8</v>
      </c>
      <c r="AZ222" s="14">
        <f t="shared" si="50"/>
        <v>4</v>
      </c>
      <c r="BA222" s="14" t="e">
        <f t="shared" si="51"/>
        <v>#REF!</v>
      </c>
      <c r="BB222" s="14" t="s">
        <v>87</v>
      </c>
      <c r="BC222" s="14">
        <f>IF(BI222="A",0,IF(BB222="s",14*#REF!,IF(BB222="T",11*#REF!,"HATA")))</f>
        <v>0</v>
      </c>
      <c r="BD222" s="14" t="e">
        <f t="shared" si="52"/>
        <v>#REF!</v>
      </c>
      <c r="BE222" s="14" t="e">
        <f t="shared" si="53"/>
        <v>#REF!</v>
      </c>
      <c r="BF222" s="14" t="e">
        <f>IF(BE222-#REF!=0,"DOĞRU","YANLIŞ")</f>
        <v>#REF!</v>
      </c>
      <c r="BG222" s="14" t="e">
        <f>#REF!-BE222</f>
        <v>#REF!</v>
      </c>
      <c r="BH222" s="14">
        <v>0</v>
      </c>
      <c r="BI222" s="14" t="s">
        <v>93</v>
      </c>
      <c r="BJ222" s="14">
        <v>0</v>
      </c>
      <c r="BL222" s="14">
        <v>7</v>
      </c>
      <c r="BN222" s="5" t="e">
        <f>#REF!*14</f>
        <v>#REF!</v>
      </c>
      <c r="BO222" s="6"/>
      <c r="BP222" s="7"/>
      <c r="BQ222" s="8"/>
      <c r="BR222" s="8"/>
      <c r="BS222" s="8"/>
      <c r="BT222" s="8"/>
      <c r="BU222" s="8"/>
      <c r="BV222" s="9"/>
      <c r="BW222" s="10"/>
      <c r="BX222" s="11"/>
      <c r="CE222" s="8"/>
      <c r="CF222" s="17"/>
      <c r="CG222" s="17"/>
      <c r="CH222" s="17"/>
      <c r="CI222" s="17"/>
    </row>
    <row r="223" spans="1:87" hidden="1" x14ac:dyDescent="0.25">
      <c r="A223" s="14" t="s">
        <v>359</v>
      </c>
      <c r="B223" s="14" t="s">
        <v>360</v>
      </c>
      <c r="C223" s="14" t="s">
        <v>360</v>
      </c>
      <c r="D223" s="15" t="s">
        <v>90</v>
      </c>
      <c r="E223" s="15" t="s">
        <v>90</v>
      </c>
      <c r="F223" s="16" t="e">
        <f>IF(BB223="S",
IF(#REF!+BJ223=2012,
IF(#REF!=1,"12-13/1",
IF(#REF!=2,"12-13/2",
IF(#REF!=3,"13-14/1",
IF(#REF!=4,"13-14/2","Hata1")))),
IF(#REF!+BJ223=2013,
IF(#REF!=1,"13-14/1",
IF(#REF!=2,"13-14/2",
IF(#REF!=3,"14-15/1",
IF(#REF!=4,"14-15/2","Hata2")))),
IF(#REF!+BJ223=2014,
IF(#REF!=1,"14-15/1",
IF(#REF!=2,"14-15/2",
IF(#REF!=3,"15-16/1",
IF(#REF!=4,"15-16/2","Hata3")))),
IF(#REF!+BJ223=2015,
IF(#REF!=1,"15-16/1",
IF(#REF!=2,"15-16/2",
IF(#REF!=3,"16-17/1",
IF(#REF!=4,"16-17/2","Hata4")))),
IF(#REF!+BJ223=2016,
IF(#REF!=1,"16-17/1",
IF(#REF!=2,"16-17/2",
IF(#REF!=3,"17-18/1",
IF(#REF!=4,"17-18/2","Hata5")))),
IF(#REF!+BJ223=2017,
IF(#REF!=1,"17-18/1",
IF(#REF!=2,"17-18/2",
IF(#REF!=3,"18-19/1",
IF(#REF!=4,"18-19/2","Hata6")))),
IF(#REF!+BJ223=2018,
IF(#REF!=1,"18-19/1",
IF(#REF!=2,"18-19/2",
IF(#REF!=3,"19-20/1",
IF(#REF!=4,"19-20/2","Hata7")))),
IF(#REF!+BJ223=2019,
IF(#REF!=1,"19-20/1",
IF(#REF!=2,"19-20/2",
IF(#REF!=3,"20-21/1",
IF(#REF!=4,"20-21/2","Hata8")))),
IF(#REF!+BJ223=2020,
IF(#REF!=1,"20-21/1",
IF(#REF!=2,"20-21/2",
IF(#REF!=3,"21-22/1",
IF(#REF!=4,"21-22/2","Hata9")))),
IF(#REF!+BJ223=2021,
IF(#REF!=1,"21-22/1",
IF(#REF!=2,"21-22/2",
IF(#REF!=3,"22-23/1",
IF(#REF!=4,"22-23/2","Hata10")))),
IF(#REF!+BJ223=2022,
IF(#REF!=1,"22-23/1",
IF(#REF!=2,"22-23/2",
IF(#REF!=3,"23-24/1",
IF(#REF!=4,"23-24/2","Hata11")))),
IF(#REF!+BJ223=2023,
IF(#REF!=1,"23-24/1",
IF(#REF!=2,"23-24/2",
IF(#REF!=3,"24-25/1",
IF(#REF!=4,"24-25/2","Hata12")))),
)))))))))))),
IF(BB223="T",
IF(#REF!+BJ223=2012,
IF(#REF!=1,"12-13/1",
IF(#REF!=2,"12-13/2",
IF(#REF!=3,"12-13/3",
IF(#REF!=4,"13-14/1",
IF(#REF!=5,"13-14/2",
IF(#REF!=6,"13-14/3","Hata1")))))),
IF(#REF!+BJ223=2013,
IF(#REF!=1,"13-14/1",
IF(#REF!=2,"13-14/2",
IF(#REF!=3,"13-14/3",
IF(#REF!=4,"14-15/1",
IF(#REF!=5,"14-15/2",
IF(#REF!=6,"14-15/3","Hata2")))))),
IF(#REF!+BJ223=2014,
IF(#REF!=1,"14-15/1",
IF(#REF!=2,"14-15/2",
IF(#REF!=3,"14-15/3",
IF(#REF!=4,"15-16/1",
IF(#REF!=5,"15-16/2",
IF(#REF!=6,"15-16/3","Hata3")))))),
IF(AND(#REF!+#REF!&gt;2014,#REF!+#REF!&lt;2015,BJ223=1),
IF(#REF!=0.1,"14-15/0.1",
IF(#REF!=0.2,"14-15/0.2",
IF(#REF!=0.3,"14-15/0.3","Hata4"))),
IF(#REF!+BJ223=2015,
IF(#REF!=1,"15-16/1",
IF(#REF!=2,"15-16/2",
IF(#REF!=3,"15-16/3",
IF(#REF!=4,"16-17/1",
IF(#REF!=5,"16-17/2",
IF(#REF!=6,"16-17/3","Hata5")))))),
IF(#REF!+BJ223=2016,
IF(#REF!=1,"16-17/1",
IF(#REF!=2,"16-17/2",
IF(#REF!=3,"16-17/3",
IF(#REF!=4,"17-18/1",
IF(#REF!=5,"17-18/2",
IF(#REF!=6,"17-18/3","Hata6")))))),
IF(#REF!+BJ223=2017,
IF(#REF!=1,"17-18/1",
IF(#REF!=2,"17-18/2",
IF(#REF!=3,"17-18/3",
IF(#REF!=4,"18-19/1",
IF(#REF!=5,"18-19/2",
IF(#REF!=6,"18-19/3","Hata7")))))),
IF(#REF!+BJ223=2018,
IF(#REF!=1,"18-19/1",
IF(#REF!=2,"18-19/2",
IF(#REF!=3,"18-19/3",
IF(#REF!=4,"19-20/1",
IF(#REF!=5," 19-20/2",
IF(#REF!=6,"19-20/3","Hata8")))))),
IF(#REF!+BJ223=2019,
IF(#REF!=1,"19-20/1",
IF(#REF!=2,"19-20/2",
IF(#REF!=3,"19-20/3",
IF(#REF!=4,"20-21/1",
IF(#REF!=5,"20-21/2",
IF(#REF!=6,"20-21/3","Hata9")))))),
IF(#REF!+BJ223=2020,
IF(#REF!=1,"20-21/1",
IF(#REF!=2,"20-21/2",
IF(#REF!=3,"20-21/3",
IF(#REF!=4,"21-22/1",
IF(#REF!=5,"21-22/2",
IF(#REF!=6,"21-22/3","Hata10")))))),
IF(#REF!+BJ223=2021,
IF(#REF!=1,"21-22/1",
IF(#REF!=2,"21-22/2",
IF(#REF!=3,"21-22/3",
IF(#REF!=4,"22-23/1",
IF(#REF!=5,"22-23/2",
IF(#REF!=6,"22-23/3","Hata11")))))),
IF(#REF!+BJ223=2022,
IF(#REF!=1,"22-23/1",
IF(#REF!=2,"22-23/2",
IF(#REF!=3,"22-23/3",
IF(#REF!=4,"23-24/1",
IF(#REF!=5,"23-24/2",
IF(#REF!=6,"23-24/3","Hata12")))))),
IF(#REF!+BJ223=2023,
IF(#REF!=1,"23-24/1",
IF(#REF!=2,"23-24/2",
IF(#REF!=3,"23-24/3",
IF(#REF!=4,"24-25/1",
IF(#REF!=5,"24-25/2",
IF(#REF!=6,"24-25/3","Hata13")))))),
))))))))))))))
)</f>
        <v>#REF!</v>
      </c>
      <c r="G223" s="15"/>
      <c r="H223" s="14" t="s">
        <v>358</v>
      </c>
      <c r="I223" s="14">
        <v>238535</v>
      </c>
      <c r="J223" s="14" t="s">
        <v>157</v>
      </c>
      <c r="S223" s="16">
        <v>4</v>
      </c>
      <c r="T223" s="14">
        <f>VLOOKUP($S223,[1]sistem!$I$3:$L$10,2,FALSE)</f>
        <v>0</v>
      </c>
      <c r="U223" s="14">
        <f>VLOOKUP($S223,[1]sistem!$I$3:$L$10,3,FALSE)</f>
        <v>1</v>
      </c>
      <c r="V223" s="14">
        <f>VLOOKUP($S223,[1]sistem!$I$3:$L$10,4,FALSE)</f>
        <v>1</v>
      </c>
      <c r="W223" s="14" t="e">
        <f>VLOOKUP($BB223,[1]sistem!$I$13:$L$14,2,FALSE)*#REF!</f>
        <v>#REF!</v>
      </c>
      <c r="X223" s="14" t="e">
        <f>VLOOKUP($BB223,[1]sistem!$I$13:$L$14,3,FALSE)*#REF!</f>
        <v>#REF!</v>
      </c>
      <c r="Y223" s="14" t="e">
        <f>VLOOKUP($BB223,[1]sistem!$I$13:$L$14,4,FALSE)*#REF!</f>
        <v>#REF!</v>
      </c>
      <c r="Z223" s="14" t="e">
        <f t="shared" si="42"/>
        <v>#REF!</v>
      </c>
      <c r="AA223" s="14" t="e">
        <f t="shared" si="42"/>
        <v>#REF!</v>
      </c>
      <c r="AB223" s="14" t="e">
        <f t="shared" si="42"/>
        <v>#REF!</v>
      </c>
      <c r="AC223" s="14" t="e">
        <f t="shared" si="43"/>
        <v>#REF!</v>
      </c>
      <c r="AD223" s="14">
        <f>VLOOKUP(BB223,[1]sistem!$I$18:$J$19,2,FALSE)</f>
        <v>14</v>
      </c>
      <c r="AE223" s="14">
        <v>0.25</v>
      </c>
      <c r="AF223" s="14">
        <f>VLOOKUP($S223,[1]sistem!$I$3:$M$10,5,FALSE)</f>
        <v>1</v>
      </c>
      <c r="AG223" s="14">
        <v>4</v>
      </c>
      <c r="AI223" s="14">
        <f>AG223*AM223</f>
        <v>56</v>
      </c>
      <c r="AJ223" s="14">
        <f>VLOOKUP($S223,[1]sistem!$I$3:$N$10,6,FALSE)</f>
        <v>2</v>
      </c>
      <c r="AK223" s="14">
        <v>2</v>
      </c>
      <c r="AL223" s="14">
        <f t="shared" si="44"/>
        <v>4</v>
      </c>
      <c r="AM223" s="14">
        <f>VLOOKUP($BB223,[1]sistem!$I$18:$K$19,3,FALSE)</f>
        <v>14</v>
      </c>
      <c r="AN223" s="14" t="e">
        <f>AM223*#REF!</f>
        <v>#REF!</v>
      </c>
      <c r="AO223" s="14" t="e">
        <f t="shared" si="45"/>
        <v>#REF!</v>
      </c>
      <c r="AP223" s="14">
        <f t="shared" si="54"/>
        <v>25</v>
      </c>
      <c r="AQ223" s="14" t="e">
        <f t="shared" si="46"/>
        <v>#REF!</v>
      </c>
      <c r="AR223" s="14" t="e">
        <f>ROUND(AQ223-#REF!,0)</f>
        <v>#REF!</v>
      </c>
      <c r="AS223" s="14">
        <f>IF(BB223="s",IF(S223=0,0,
IF(S223=1,#REF!*4*4,
IF(S223=2,0,
IF(S223=3,#REF!*4*2,
IF(S223=4,0,
IF(S223=5,0,
IF(S223=6,0,
IF(S223=7,0)))))))),
IF(BB223="t",
IF(S223=0,0,
IF(S223=1,#REF!*4*4*0.8,
IF(S223=2,0,
IF(S223=3,#REF!*4*2*0.8,
IF(S223=4,0,
IF(S223=5,0,
IF(S223=6,0,
IF(S223=7,0))))))))))</f>
        <v>0</v>
      </c>
      <c r="AT223" s="14" t="e">
        <f>IF(BB223="s",
IF(S223=0,0,
IF(S223=1,0,
IF(S223=2,#REF!*4*2,
IF(S223=3,#REF!*4,
IF(S223=4,#REF!*4,
IF(S223=5,0,
IF(S223=6,0,
IF(S223=7,#REF!*4)))))))),
IF(BB223="t",
IF(S223=0,0,
IF(S223=1,0,
IF(S223=2,#REF!*4*2*0.8,
IF(S223=3,#REF!*4*0.8,
IF(S223=4,#REF!*4*0.8,
IF(S223=5,0,
IF(S223=6,0,
IF(S223=7,#REF!*4))))))))))</f>
        <v>#REF!</v>
      </c>
      <c r="AU223" s="14" t="e">
        <f>IF(BB223="s",
IF(S223=0,0,
IF(S223=1,#REF!*2,
IF(S223=2,#REF!*2,
IF(S223=3,#REF!*2,
IF(S223=4,#REF!*2,
IF(S223=5,#REF!*2,
IF(S223=6,#REF!*2,
IF(S223=7,#REF!*2)))))))),
IF(BB223="t",
IF(S223=0,#REF!*2*0.8,
IF(S223=1,#REF!*2*0.8,
IF(S223=2,#REF!*2*0.8,
IF(S223=3,#REF!*2*0.8,
IF(S223=4,#REF!*2*0.8,
IF(S223=5,#REF!*2*0.8,
IF(S223=6,#REF!*1*0.8,
IF(S223=7,#REF!*2))))))))))</f>
        <v>#REF!</v>
      </c>
      <c r="AV223" s="14" t="e">
        <f t="shared" si="47"/>
        <v>#REF!</v>
      </c>
      <c r="AW223" s="14" t="e">
        <f>IF(BB223="s",
IF(S223=0,0,
IF(S223=1,(14-2)*(#REF!+#REF!)/4*4,
IF(S223=2,(14-2)*(#REF!+#REF!)/4*2,
IF(S223=3,(14-2)*(#REF!+#REF!)/4*3,
IF(S223=4,(14-2)*(#REF!+#REF!)/4,
IF(S223=5,(14-2)*#REF!/4,
IF(S223=6,0,
IF(S223=7,(14)*#REF!)))))))),
IF(BB223="t",
IF(S223=0,0,
IF(S223=1,(11-2)*(#REF!+#REF!)/4*4,
IF(S223=2,(11-2)*(#REF!+#REF!)/4*2,
IF(S223=3,(11-2)*(#REF!+#REF!)/4*3,
IF(S223=4,(11-2)*(#REF!+#REF!)/4,
IF(S223=5,(11-2)*#REF!/4,
IF(S223=6,0,
IF(S223=7,(11)*#REF!))))))))))</f>
        <v>#REF!</v>
      </c>
      <c r="AX223" s="14" t="e">
        <f t="shared" si="48"/>
        <v>#REF!</v>
      </c>
      <c r="AY223" s="14">
        <f t="shared" si="49"/>
        <v>8</v>
      </c>
      <c r="AZ223" s="14">
        <f t="shared" si="50"/>
        <v>4</v>
      </c>
      <c r="BA223" s="14" t="e">
        <f t="shared" si="51"/>
        <v>#REF!</v>
      </c>
      <c r="BB223" s="14" t="s">
        <v>87</v>
      </c>
      <c r="BC223" s="14" t="e">
        <f>IF(BI223="A",0,IF(BB223="s",14*#REF!,IF(BB223="T",11*#REF!,"HATA")))</f>
        <v>#REF!</v>
      </c>
      <c r="BD223" s="14" t="e">
        <f t="shared" si="52"/>
        <v>#REF!</v>
      </c>
      <c r="BE223" s="14" t="e">
        <f t="shared" si="53"/>
        <v>#REF!</v>
      </c>
      <c r="BF223" s="14" t="e">
        <f>IF(BE223-#REF!=0,"DOĞRU","YANLIŞ")</f>
        <v>#REF!</v>
      </c>
      <c r="BG223" s="14" t="e">
        <f>#REF!-BE223</f>
        <v>#REF!</v>
      </c>
      <c r="BH223" s="14">
        <v>0</v>
      </c>
      <c r="BJ223" s="14">
        <v>0</v>
      </c>
      <c r="BL223" s="14">
        <v>4</v>
      </c>
      <c r="BN223" s="5" t="e">
        <f>#REF!*14</f>
        <v>#REF!</v>
      </c>
      <c r="BO223" s="6"/>
      <c r="BP223" s="7"/>
      <c r="BQ223" s="8"/>
      <c r="BR223" s="8"/>
      <c r="BS223" s="8"/>
      <c r="BT223" s="8"/>
      <c r="BU223" s="8"/>
      <c r="BV223" s="9"/>
      <c r="BW223" s="10"/>
      <c r="BX223" s="11"/>
      <c r="CE223" s="8"/>
      <c r="CF223" s="17"/>
      <c r="CG223" s="17"/>
      <c r="CH223" s="17"/>
      <c r="CI223" s="17"/>
    </row>
    <row r="224" spans="1:87" hidden="1" x14ac:dyDescent="0.25">
      <c r="A224" s="14" t="s">
        <v>91</v>
      </c>
      <c r="B224" s="14" t="s">
        <v>92</v>
      </c>
      <c r="C224" s="14" t="s">
        <v>92</v>
      </c>
      <c r="D224" s="15" t="s">
        <v>90</v>
      </c>
      <c r="E224" s="15" t="s">
        <v>90</v>
      </c>
      <c r="F224" s="16" t="e">
        <f>IF(BB224="S",
IF(#REF!+BJ224=2012,
IF(#REF!=1,"12-13/1",
IF(#REF!=2,"12-13/2",
IF(#REF!=3,"13-14/1",
IF(#REF!=4,"13-14/2","Hata1")))),
IF(#REF!+BJ224=2013,
IF(#REF!=1,"13-14/1",
IF(#REF!=2,"13-14/2",
IF(#REF!=3,"14-15/1",
IF(#REF!=4,"14-15/2","Hata2")))),
IF(#REF!+BJ224=2014,
IF(#REF!=1,"14-15/1",
IF(#REF!=2,"14-15/2",
IF(#REF!=3,"15-16/1",
IF(#REF!=4,"15-16/2","Hata3")))),
IF(#REF!+BJ224=2015,
IF(#REF!=1,"15-16/1",
IF(#REF!=2,"15-16/2",
IF(#REF!=3,"16-17/1",
IF(#REF!=4,"16-17/2","Hata4")))),
IF(#REF!+BJ224=2016,
IF(#REF!=1,"16-17/1",
IF(#REF!=2,"16-17/2",
IF(#REF!=3,"17-18/1",
IF(#REF!=4,"17-18/2","Hata5")))),
IF(#REF!+BJ224=2017,
IF(#REF!=1,"17-18/1",
IF(#REF!=2,"17-18/2",
IF(#REF!=3,"18-19/1",
IF(#REF!=4,"18-19/2","Hata6")))),
IF(#REF!+BJ224=2018,
IF(#REF!=1,"18-19/1",
IF(#REF!=2,"18-19/2",
IF(#REF!=3,"19-20/1",
IF(#REF!=4,"19-20/2","Hata7")))),
IF(#REF!+BJ224=2019,
IF(#REF!=1,"19-20/1",
IF(#REF!=2,"19-20/2",
IF(#REF!=3,"20-21/1",
IF(#REF!=4,"20-21/2","Hata8")))),
IF(#REF!+BJ224=2020,
IF(#REF!=1,"20-21/1",
IF(#REF!=2,"20-21/2",
IF(#REF!=3,"21-22/1",
IF(#REF!=4,"21-22/2","Hata9")))),
IF(#REF!+BJ224=2021,
IF(#REF!=1,"21-22/1",
IF(#REF!=2,"21-22/2",
IF(#REF!=3,"22-23/1",
IF(#REF!=4,"22-23/2","Hata10")))),
IF(#REF!+BJ224=2022,
IF(#REF!=1,"22-23/1",
IF(#REF!=2,"22-23/2",
IF(#REF!=3,"23-24/1",
IF(#REF!=4,"23-24/2","Hata11")))),
IF(#REF!+BJ224=2023,
IF(#REF!=1,"23-24/1",
IF(#REF!=2,"23-24/2",
IF(#REF!=3,"24-25/1",
IF(#REF!=4,"24-25/2","Hata12")))),
)))))))))))),
IF(BB224="T",
IF(#REF!+BJ224=2012,
IF(#REF!=1,"12-13/1",
IF(#REF!=2,"12-13/2",
IF(#REF!=3,"12-13/3",
IF(#REF!=4,"13-14/1",
IF(#REF!=5,"13-14/2",
IF(#REF!=6,"13-14/3","Hata1")))))),
IF(#REF!+BJ224=2013,
IF(#REF!=1,"13-14/1",
IF(#REF!=2,"13-14/2",
IF(#REF!=3,"13-14/3",
IF(#REF!=4,"14-15/1",
IF(#REF!=5,"14-15/2",
IF(#REF!=6,"14-15/3","Hata2")))))),
IF(#REF!+BJ224=2014,
IF(#REF!=1,"14-15/1",
IF(#REF!=2,"14-15/2",
IF(#REF!=3,"14-15/3",
IF(#REF!=4,"15-16/1",
IF(#REF!=5,"15-16/2",
IF(#REF!=6,"15-16/3","Hata3")))))),
IF(AND(#REF!+#REF!&gt;2014,#REF!+#REF!&lt;2015,BJ224=1),
IF(#REF!=0.1,"14-15/0.1",
IF(#REF!=0.2,"14-15/0.2",
IF(#REF!=0.3,"14-15/0.3","Hata4"))),
IF(#REF!+BJ224=2015,
IF(#REF!=1,"15-16/1",
IF(#REF!=2,"15-16/2",
IF(#REF!=3,"15-16/3",
IF(#REF!=4,"16-17/1",
IF(#REF!=5,"16-17/2",
IF(#REF!=6,"16-17/3","Hata5")))))),
IF(#REF!+BJ224=2016,
IF(#REF!=1,"16-17/1",
IF(#REF!=2,"16-17/2",
IF(#REF!=3,"16-17/3",
IF(#REF!=4,"17-18/1",
IF(#REF!=5,"17-18/2",
IF(#REF!=6,"17-18/3","Hata6")))))),
IF(#REF!+BJ224=2017,
IF(#REF!=1,"17-18/1",
IF(#REF!=2,"17-18/2",
IF(#REF!=3,"17-18/3",
IF(#REF!=4,"18-19/1",
IF(#REF!=5,"18-19/2",
IF(#REF!=6,"18-19/3","Hata7")))))),
IF(#REF!+BJ224=2018,
IF(#REF!=1,"18-19/1",
IF(#REF!=2,"18-19/2",
IF(#REF!=3,"18-19/3",
IF(#REF!=4,"19-20/1",
IF(#REF!=5," 19-20/2",
IF(#REF!=6,"19-20/3","Hata8")))))),
IF(#REF!+BJ224=2019,
IF(#REF!=1,"19-20/1",
IF(#REF!=2,"19-20/2",
IF(#REF!=3,"19-20/3",
IF(#REF!=4,"20-21/1",
IF(#REF!=5,"20-21/2",
IF(#REF!=6,"20-21/3","Hata9")))))),
IF(#REF!+BJ224=2020,
IF(#REF!=1,"20-21/1",
IF(#REF!=2,"20-21/2",
IF(#REF!=3,"20-21/3",
IF(#REF!=4,"21-22/1",
IF(#REF!=5,"21-22/2",
IF(#REF!=6,"21-22/3","Hata10")))))),
IF(#REF!+BJ224=2021,
IF(#REF!=1,"21-22/1",
IF(#REF!=2,"21-22/2",
IF(#REF!=3,"21-22/3",
IF(#REF!=4,"22-23/1",
IF(#REF!=5,"22-23/2",
IF(#REF!=6,"22-23/3","Hata11")))))),
IF(#REF!+BJ224=2022,
IF(#REF!=1,"22-23/1",
IF(#REF!=2,"22-23/2",
IF(#REF!=3,"22-23/3",
IF(#REF!=4,"23-24/1",
IF(#REF!=5,"23-24/2",
IF(#REF!=6,"23-24/3","Hata12")))))),
IF(#REF!+BJ224=2023,
IF(#REF!=1,"23-24/1",
IF(#REF!=2,"23-24/2",
IF(#REF!=3,"23-24/3",
IF(#REF!=4,"24-25/1",
IF(#REF!=5,"24-25/2",
IF(#REF!=6,"24-25/3","Hata13")))))),
))))))))))))))
)</f>
        <v>#REF!</v>
      </c>
      <c r="G224" s="15"/>
      <c r="H224" s="14" t="s">
        <v>358</v>
      </c>
      <c r="I224" s="14">
        <v>238535</v>
      </c>
      <c r="J224" s="14" t="s">
        <v>157</v>
      </c>
      <c r="L224" s="14">
        <v>4358</v>
      </c>
      <c r="S224" s="16">
        <v>0</v>
      </c>
      <c r="T224" s="14">
        <f>VLOOKUP($S224,[1]sistem!$I$3:$L$10,2,FALSE)</f>
        <v>0</v>
      </c>
      <c r="U224" s="14">
        <f>VLOOKUP($S224,[1]sistem!$I$3:$L$10,3,FALSE)</f>
        <v>0</v>
      </c>
      <c r="V224" s="14">
        <f>VLOOKUP($S224,[1]sistem!$I$3:$L$10,4,FALSE)</f>
        <v>0</v>
      </c>
      <c r="W224" s="14" t="e">
        <f>VLOOKUP($BB224,[1]sistem!$I$13:$L$14,2,FALSE)*#REF!</f>
        <v>#REF!</v>
      </c>
      <c r="X224" s="14" t="e">
        <f>VLOOKUP($BB224,[1]sistem!$I$13:$L$14,3,FALSE)*#REF!</f>
        <v>#REF!</v>
      </c>
      <c r="Y224" s="14" t="e">
        <f>VLOOKUP($BB224,[1]sistem!$I$13:$L$14,4,FALSE)*#REF!</f>
        <v>#REF!</v>
      </c>
      <c r="Z224" s="14" t="e">
        <f t="shared" si="42"/>
        <v>#REF!</v>
      </c>
      <c r="AA224" s="14" t="e">
        <f t="shared" si="42"/>
        <v>#REF!</v>
      </c>
      <c r="AB224" s="14" t="e">
        <f t="shared" si="42"/>
        <v>#REF!</v>
      </c>
      <c r="AC224" s="14" t="e">
        <f t="shared" si="43"/>
        <v>#REF!</v>
      </c>
      <c r="AD224" s="14">
        <f>VLOOKUP(BB224,[1]sistem!$I$18:$J$19,2,FALSE)</f>
        <v>11</v>
      </c>
      <c r="AE224" s="14">
        <v>0.25</v>
      </c>
      <c r="AF224" s="14">
        <f>VLOOKUP($S224,[1]sistem!$I$3:$M$10,5,FALSE)</f>
        <v>0</v>
      </c>
      <c r="AI224" s="14" t="e">
        <f>(#REF!+#REF!)*AD224</f>
        <v>#REF!</v>
      </c>
      <c r="AJ224" s="14">
        <f>VLOOKUP($S224,[1]sistem!$I$3:$N$10,6,FALSE)</f>
        <v>0</v>
      </c>
      <c r="AK224" s="14">
        <v>2</v>
      </c>
      <c r="AL224" s="14">
        <f t="shared" si="44"/>
        <v>0</v>
      </c>
      <c r="AM224" s="14">
        <f>VLOOKUP($BB224,[1]sistem!$I$18:$K$19,3,FALSE)</f>
        <v>11</v>
      </c>
      <c r="AN224" s="14" t="e">
        <f>AM224*#REF!</f>
        <v>#REF!</v>
      </c>
      <c r="AO224" s="14" t="e">
        <f t="shared" si="45"/>
        <v>#REF!</v>
      </c>
      <c r="AP224" s="14">
        <f t="shared" si="54"/>
        <v>25</v>
      </c>
      <c r="AQ224" s="14" t="e">
        <f t="shared" si="46"/>
        <v>#REF!</v>
      </c>
      <c r="AR224" s="14" t="e">
        <f>ROUND(AQ224-#REF!,0)</f>
        <v>#REF!</v>
      </c>
      <c r="AS224" s="14">
        <f>IF(BB224="s",IF(S224=0,0,
IF(S224=1,#REF!*4*4,
IF(S224=2,0,
IF(S224=3,#REF!*4*2,
IF(S224=4,0,
IF(S224=5,0,
IF(S224=6,0,
IF(S224=7,0)))))))),
IF(BB224="t",
IF(S224=0,0,
IF(S224=1,#REF!*4*4*0.8,
IF(S224=2,0,
IF(S224=3,#REF!*4*2*0.8,
IF(S224=4,0,
IF(S224=5,0,
IF(S224=6,0,
IF(S224=7,0))))))))))</f>
        <v>0</v>
      </c>
      <c r="AT224" s="14">
        <f>IF(BB224="s",
IF(S224=0,0,
IF(S224=1,0,
IF(S224=2,#REF!*4*2,
IF(S224=3,#REF!*4,
IF(S224=4,#REF!*4,
IF(S224=5,0,
IF(S224=6,0,
IF(S224=7,#REF!*4)))))))),
IF(BB224="t",
IF(S224=0,0,
IF(S224=1,0,
IF(S224=2,#REF!*4*2*0.8,
IF(S224=3,#REF!*4*0.8,
IF(S224=4,#REF!*4*0.8,
IF(S224=5,0,
IF(S224=6,0,
IF(S224=7,#REF!*4))))))))))</f>
        <v>0</v>
      </c>
      <c r="AU224" s="14" t="e">
        <f>IF(BB224="s",
IF(S224=0,0,
IF(S224=1,#REF!*2,
IF(S224=2,#REF!*2,
IF(S224=3,#REF!*2,
IF(S224=4,#REF!*2,
IF(S224=5,#REF!*2,
IF(S224=6,#REF!*2,
IF(S224=7,#REF!*2)))))))),
IF(BB224="t",
IF(S224=0,#REF!*2*0.8,
IF(S224=1,#REF!*2*0.8,
IF(S224=2,#REF!*2*0.8,
IF(S224=3,#REF!*2*0.8,
IF(S224=4,#REF!*2*0.8,
IF(S224=5,#REF!*2*0.8,
IF(S224=6,#REF!*1*0.8,
IF(S224=7,#REF!*2))))))))))</f>
        <v>#REF!</v>
      </c>
      <c r="AV224" s="14" t="e">
        <f t="shared" si="47"/>
        <v>#REF!</v>
      </c>
      <c r="AW224" s="14">
        <f>IF(BB224="s",
IF(S224=0,0,
IF(S224=1,(14-2)*(#REF!+#REF!)/4*4,
IF(S224=2,(14-2)*(#REF!+#REF!)/4*2,
IF(S224=3,(14-2)*(#REF!+#REF!)/4*3,
IF(S224=4,(14-2)*(#REF!+#REF!)/4,
IF(S224=5,(14-2)*#REF!/4,
IF(S224=6,0,
IF(S224=7,(14)*#REF!)))))))),
IF(BB224="t",
IF(S224=0,0,
IF(S224=1,(11-2)*(#REF!+#REF!)/4*4,
IF(S224=2,(11-2)*(#REF!+#REF!)/4*2,
IF(S224=3,(11-2)*(#REF!+#REF!)/4*3,
IF(S224=4,(11-2)*(#REF!+#REF!)/4,
IF(S224=5,(11-2)*#REF!/4,
IF(S224=6,0,
IF(S224=7,(11)*#REF!))))))))))</f>
        <v>0</v>
      </c>
      <c r="AX224" s="14" t="e">
        <f t="shared" si="48"/>
        <v>#REF!</v>
      </c>
      <c r="AY224" s="14">
        <f t="shared" si="49"/>
        <v>0</v>
      </c>
      <c r="AZ224" s="14">
        <f t="shared" si="50"/>
        <v>0</v>
      </c>
      <c r="BA224" s="14" t="e">
        <f t="shared" si="51"/>
        <v>#REF!</v>
      </c>
      <c r="BB224" s="14" t="s">
        <v>186</v>
      </c>
      <c r="BC224" s="14" t="e">
        <f>IF(BI224="A",0,IF(BB224="s",14*#REF!,IF(BB224="T",11*#REF!,"HATA")))</f>
        <v>#REF!</v>
      </c>
      <c r="BD224" s="14" t="e">
        <f t="shared" si="52"/>
        <v>#REF!</v>
      </c>
      <c r="BE224" s="14" t="e">
        <f t="shared" si="53"/>
        <v>#REF!</v>
      </c>
      <c r="BF224" s="14" t="e">
        <f>IF(BE224-#REF!=0,"DOĞRU","YANLIŞ")</f>
        <v>#REF!</v>
      </c>
      <c r="BG224" s="14" t="e">
        <f>#REF!-BE224</f>
        <v>#REF!</v>
      </c>
      <c r="BH224" s="14">
        <v>0</v>
      </c>
      <c r="BJ224" s="14">
        <v>0</v>
      </c>
      <c r="BL224" s="14">
        <v>0</v>
      </c>
      <c r="BN224" s="5" t="e">
        <f>#REF!*14</f>
        <v>#REF!</v>
      </c>
      <c r="BO224" s="6"/>
      <c r="BP224" s="7"/>
      <c r="BQ224" s="8"/>
      <c r="BR224" s="8"/>
      <c r="BS224" s="8"/>
      <c r="BT224" s="8"/>
      <c r="BU224" s="8"/>
      <c r="BV224" s="9"/>
      <c r="BW224" s="10"/>
      <c r="BX224" s="11"/>
      <c r="CE224" s="8"/>
      <c r="CF224" s="17"/>
      <c r="CG224" s="17"/>
      <c r="CH224" s="17"/>
      <c r="CI224" s="17"/>
    </row>
    <row r="225" spans="1:87" hidden="1" x14ac:dyDescent="0.25">
      <c r="A225" s="14" t="s">
        <v>361</v>
      </c>
      <c r="B225" s="14" t="s">
        <v>362</v>
      </c>
      <c r="C225" s="14" t="s">
        <v>362</v>
      </c>
      <c r="D225" s="15" t="s">
        <v>90</v>
      </c>
      <c r="E225" s="15" t="s">
        <v>90</v>
      </c>
      <c r="F225" s="16" t="e">
        <f>IF(BB225="S",
IF(#REF!+BJ225=2012,
IF(#REF!=1,"12-13/1",
IF(#REF!=2,"12-13/2",
IF(#REF!=3,"13-14/1",
IF(#REF!=4,"13-14/2","Hata1")))),
IF(#REF!+BJ225=2013,
IF(#REF!=1,"13-14/1",
IF(#REF!=2,"13-14/2",
IF(#REF!=3,"14-15/1",
IF(#REF!=4,"14-15/2","Hata2")))),
IF(#REF!+BJ225=2014,
IF(#REF!=1,"14-15/1",
IF(#REF!=2,"14-15/2",
IF(#REF!=3,"15-16/1",
IF(#REF!=4,"15-16/2","Hata3")))),
IF(#REF!+BJ225=2015,
IF(#REF!=1,"15-16/1",
IF(#REF!=2,"15-16/2",
IF(#REF!=3,"16-17/1",
IF(#REF!=4,"16-17/2","Hata4")))),
IF(#REF!+BJ225=2016,
IF(#REF!=1,"16-17/1",
IF(#REF!=2,"16-17/2",
IF(#REF!=3,"17-18/1",
IF(#REF!=4,"17-18/2","Hata5")))),
IF(#REF!+BJ225=2017,
IF(#REF!=1,"17-18/1",
IF(#REF!=2,"17-18/2",
IF(#REF!=3,"18-19/1",
IF(#REF!=4,"18-19/2","Hata6")))),
IF(#REF!+BJ225=2018,
IF(#REF!=1,"18-19/1",
IF(#REF!=2,"18-19/2",
IF(#REF!=3,"19-20/1",
IF(#REF!=4,"19-20/2","Hata7")))),
IF(#REF!+BJ225=2019,
IF(#REF!=1,"19-20/1",
IF(#REF!=2,"19-20/2",
IF(#REF!=3,"20-21/1",
IF(#REF!=4,"20-21/2","Hata8")))),
IF(#REF!+BJ225=2020,
IF(#REF!=1,"20-21/1",
IF(#REF!=2,"20-21/2",
IF(#REF!=3,"21-22/1",
IF(#REF!=4,"21-22/2","Hata9")))),
IF(#REF!+BJ225=2021,
IF(#REF!=1,"21-22/1",
IF(#REF!=2,"21-22/2",
IF(#REF!=3,"22-23/1",
IF(#REF!=4,"22-23/2","Hata10")))),
IF(#REF!+BJ225=2022,
IF(#REF!=1,"22-23/1",
IF(#REF!=2,"22-23/2",
IF(#REF!=3,"23-24/1",
IF(#REF!=4,"23-24/2","Hata11")))),
IF(#REF!+BJ225=2023,
IF(#REF!=1,"23-24/1",
IF(#REF!=2,"23-24/2",
IF(#REF!=3,"24-25/1",
IF(#REF!=4,"24-25/2","Hata12")))),
)))))))))))),
IF(BB225="T",
IF(#REF!+BJ225=2012,
IF(#REF!=1,"12-13/1",
IF(#REF!=2,"12-13/2",
IF(#REF!=3,"12-13/3",
IF(#REF!=4,"13-14/1",
IF(#REF!=5,"13-14/2",
IF(#REF!=6,"13-14/3","Hata1")))))),
IF(#REF!+BJ225=2013,
IF(#REF!=1,"13-14/1",
IF(#REF!=2,"13-14/2",
IF(#REF!=3,"13-14/3",
IF(#REF!=4,"14-15/1",
IF(#REF!=5,"14-15/2",
IF(#REF!=6,"14-15/3","Hata2")))))),
IF(#REF!+BJ225=2014,
IF(#REF!=1,"14-15/1",
IF(#REF!=2,"14-15/2",
IF(#REF!=3,"14-15/3",
IF(#REF!=4,"15-16/1",
IF(#REF!=5,"15-16/2",
IF(#REF!=6,"15-16/3","Hata3")))))),
IF(AND(#REF!+#REF!&gt;2014,#REF!+#REF!&lt;2015,BJ225=1),
IF(#REF!=0.1,"14-15/0.1",
IF(#REF!=0.2,"14-15/0.2",
IF(#REF!=0.3,"14-15/0.3","Hata4"))),
IF(#REF!+BJ225=2015,
IF(#REF!=1,"15-16/1",
IF(#REF!=2,"15-16/2",
IF(#REF!=3,"15-16/3",
IF(#REF!=4,"16-17/1",
IF(#REF!=5,"16-17/2",
IF(#REF!=6,"16-17/3","Hata5")))))),
IF(#REF!+BJ225=2016,
IF(#REF!=1,"16-17/1",
IF(#REF!=2,"16-17/2",
IF(#REF!=3,"16-17/3",
IF(#REF!=4,"17-18/1",
IF(#REF!=5,"17-18/2",
IF(#REF!=6,"17-18/3","Hata6")))))),
IF(#REF!+BJ225=2017,
IF(#REF!=1,"17-18/1",
IF(#REF!=2,"17-18/2",
IF(#REF!=3,"17-18/3",
IF(#REF!=4,"18-19/1",
IF(#REF!=5,"18-19/2",
IF(#REF!=6,"18-19/3","Hata7")))))),
IF(#REF!+BJ225=2018,
IF(#REF!=1,"18-19/1",
IF(#REF!=2,"18-19/2",
IF(#REF!=3,"18-19/3",
IF(#REF!=4,"19-20/1",
IF(#REF!=5," 19-20/2",
IF(#REF!=6,"19-20/3","Hata8")))))),
IF(#REF!+BJ225=2019,
IF(#REF!=1,"19-20/1",
IF(#REF!=2,"19-20/2",
IF(#REF!=3,"19-20/3",
IF(#REF!=4,"20-21/1",
IF(#REF!=5,"20-21/2",
IF(#REF!=6,"20-21/3","Hata9")))))),
IF(#REF!+BJ225=2020,
IF(#REF!=1,"20-21/1",
IF(#REF!=2,"20-21/2",
IF(#REF!=3,"20-21/3",
IF(#REF!=4,"21-22/1",
IF(#REF!=5,"21-22/2",
IF(#REF!=6,"21-22/3","Hata10")))))),
IF(#REF!+BJ225=2021,
IF(#REF!=1,"21-22/1",
IF(#REF!=2,"21-22/2",
IF(#REF!=3,"21-22/3",
IF(#REF!=4,"22-23/1",
IF(#REF!=5,"22-23/2",
IF(#REF!=6,"22-23/3","Hata11")))))),
IF(#REF!+BJ225=2022,
IF(#REF!=1,"22-23/1",
IF(#REF!=2,"22-23/2",
IF(#REF!=3,"22-23/3",
IF(#REF!=4,"23-24/1",
IF(#REF!=5,"23-24/2",
IF(#REF!=6,"23-24/3","Hata12")))))),
IF(#REF!+BJ225=2023,
IF(#REF!=1,"23-24/1",
IF(#REF!=2,"23-24/2",
IF(#REF!=3,"23-24/3",
IF(#REF!=4,"24-25/1",
IF(#REF!=5,"24-25/2",
IF(#REF!=6,"24-25/3","Hata13")))))),
))))))))))))))
)</f>
        <v>#REF!</v>
      </c>
      <c r="G225" s="15"/>
      <c r="H225" s="14" t="s">
        <v>358</v>
      </c>
      <c r="I225" s="14">
        <v>238535</v>
      </c>
      <c r="J225" s="14" t="s">
        <v>157</v>
      </c>
      <c r="S225" s="16">
        <v>2</v>
      </c>
      <c r="T225" s="14">
        <f>VLOOKUP($S225,[1]sistem!$I$3:$L$10,2,FALSE)</f>
        <v>0</v>
      </c>
      <c r="U225" s="14">
        <f>VLOOKUP($S225,[1]sistem!$I$3:$L$10,3,FALSE)</f>
        <v>2</v>
      </c>
      <c r="V225" s="14">
        <f>VLOOKUP($S225,[1]sistem!$I$3:$L$10,4,FALSE)</f>
        <v>1</v>
      </c>
      <c r="W225" s="14" t="e">
        <f>VLOOKUP($BB225,[1]sistem!$I$13:$L$14,2,FALSE)*#REF!</f>
        <v>#REF!</v>
      </c>
      <c r="X225" s="14" t="e">
        <f>VLOOKUP($BB225,[1]sistem!$I$13:$L$14,3,FALSE)*#REF!</f>
        <v>#REF!</v>
      </c>
      <c r="Y225" s="14" t="e">
        <f>VLOOKUP($BB225,[1]sistem!$I$13:$L$14,4,FALSE)*#REF!</f>
        <v>#REF!</v>
      </c>
      <c r="Z225" s="14" t="e">
        <f t="shared" si="42"/>
        <v>#REF!</v>
      </c>
      <c r="AA225" s="14" t="e">
        <f t="shared" si="42"/>
        <v>#REF!</v>
      </c>
      <c r="AB225" s="14" t="e">
        <f t="shared" si="42"/>
        <v>#REF!</v>
      </c>
      <c r="AC225" s="14" t="e">
        <f t="shared" si="43"/>
        <v>#REF!</v>
      </c>
      <c r="AD225" s="14">
        <f>VLOOKUP(BB225,[1]sistem!$I$18:$J$19,2,FALSE)</f>
        <v>14</v>
      </c>
      <c r="AE225" s="14">
        <v>0.25</v>
      </c>
      <c r="AF225" s="14">
        <f>VLOOKUP($S225,[1]sistem!$I$3:$M$10,5,FALSE)</f>
        <v>2</v>
      </c>
      <c r="AG225" s="14">
        <v>4</v>
      </c>
      <c r="AI225" s="14">
        <f>AG225*AM225</f>
        <v>56</v>
      </c>
      <c r="AJ225" s="14">
        <f>VLOOKUP($S225,[1]sistem!$I$3:$N$10,6,FALSE)</f>
        <v>3</v>
      </c>
      <c r="AK225" s="14">
        <v>2</v>
      </c>
      <c r="AL225" s="14">
        <f t="shared" si="44"/>
        <v>6</v>
      </c>
      <c r="AM225" s="14">
        <f>VLOOKUP($BB225,[1]sistem!$I$18:$K$19,3,FALSE)</f>
        <v>14</v>
      </c>
      <c r="AN225" s="14" t="e">
        <f>AM225*#REF!</f>
        <v>#REF!</v>
      </c>
      <c r="AO225" s="14" t="e">
        <f t="shared" si="45"/>
        <v>#REF!</v>
      </c>
      <c r="AP225" s="14">
        <f t="shared" si="54"/>
        <v>25</v>
      </c>
      <c r="AQ225" s="14" t="e">
        <f t="shared" si="46"/>
        <v>#REF!</v>
      </c>
      <c r="AR225" s="14" t="e">
        <f>ROUND(AQ225-#REF!,0)</f>
        <v>#REF!</v>
      </c>
      <c r="AS225" s="14">
        <f>IF(BB225="s",IF(S225=0,0,
IF(S225=1,#REF!*4*4,
IF(S225=2,0,
IF(S225=3,#REF!*4*2,
IF(S225=4,0,
IF(S225=5,0,
IF(S225=6,0,
IF(S225=7,0)))))))),
IF(BB225="t",
IF(S225=0,0,
IF(S225=1,#REF!*4*4*0.8,
IF(S225=2,0,
IF(S225=3,#REF!*4*2*0.8,
IF(S225=4,0,
IF(S225=5,0,
IF(S225=6,0,
IF(S225=7,0))))))))))</f>
        <v>0</v>
      </c>
      <c r="AT225" s="14" t="e">
        <f>IF(BB225="s",
IF(S225=0,0,
IF(S225=1,0,
IF(S225=2,#REF!*4*2,
IF(S225=3,#REF!*4,
IF(S225=4,#REF!*4,
IF(S225=5,0,
IF(S225=6,0,
IF(S225=7,#REF!*4)))))))),
IF(BB225="t",
IF(S225=0,0,
IF(S225=1,0,
IF(S225=2,#REF!*4*2*0.8,
IF(S225=3,#REF!*4*0.8,
IF(S225=4,#REF!*4*0.8,
IF(S225=5,0,
IF(S225=6,0,
IF(S225=7,#REF!*4))))))))))</f>
        <v>#REF!</v>
      </c>
      <c r="AU225" s="14" t="e">
        <f>IF(BB225="s",
IF(S225=0,0,
IF(S225=1,#REF!*2,
IF(S225=2,#REF!*2,
IF(S225=3,#REF!*2,
IF(S225=4,#REF!*2,
IF(S225=5,#REF!*2,
IF(S225=6,#REF!*2,
IF(S225=7,#REF!*2)))))))),
IF(BB225="t",
IF(S225=0,#REF!*2*0.8,
IF(S225=1,#REF!*2*0.8,
IF(S225=2,#REF!*2*0.8,
IF(S225=3,#REF!*2*0.8,
IF(S225=4,#REF!*2*0.8,
IF(S225=5,#REF!*2*0.8,
IF(S225=6,#REF!*1*0.8,
IF(S225=7,#REF!*2))))))))))</f>
        <v>#REF!</v>
      </c>
      <c r="AV225" s="14" t="e">
        <f t="shared" si="47"/>
        <v>#REF!</v>
      </c>
      <c r="AW225" s="14" t="e">
        <f>IF(BB225="s",
IF(S225=0,0,
IF(S225=1,(14-2)*(#REF!+#REF!)/4*4,
IF(S225=2,(14-2)*(#REF!+#REF!)/4*2,
IF(S225=3,(14-2)*(#REF!+#REF!)/4*3,
IF(S225=4,(14-2)*(#REF!+#REF!)/4,
IF(S225=5,(14-2)*#REF!/4,
IF(S225=6,0,
IF(S225=7,(14)*#REF!)))))))),
IF(BB225="t",
IF(S225=0,0,
IF(S225=1,(11-2)*(#REF!+#REF!)/4*4,
IF(S225=2,(11-2)*(#REF!+#REF!)/4*2,
IF(S225=3,(11-2)*(#REF!+#REF!)/4*3,
IF(S225=4,(11-2)*(#REF!+#REF!)/4,
IF(S225=5,(11-2)*#REF!/4,
IF(S225=6,0,
IF(S225=7,(11)*#REF!))))))))))</f>
        <v>#REF!</v>
      </c>
      <c r="AX225" s="14" t="e">
        <f t="shared" si="48"/>
        <v>#REF!</v>
      </c>
      <c r="AY225" s="14">
        <f t="shared" si="49"/>
        <v>12</v>
      </c>
      <c r="AZ225" s="14">
        <f t="shared" si="50"/>
        <v>6</v>
      </c>
      <c r="BA225" s="14" t="e">
        <f t="shared" si="51"/>
        <v>#REF!</v>
      </c>
      <c r="BB225" s="14" t="s">
        <v>87</v>
      </c>
      <c r="BC225" s="14" t="e">
        <f>IF(BI225="A",0,IF(BB225="s",14*#REF!,IF(BB225="T",11*#REF!,"HATA")))</f>
        <v>#REF!</v>
      </c>
      <c r="BD225" s="14" t="e">
        <f t="shared" si="52"/>
        <v>#REF!</v>
      </c>
      <c r="BE225" s="14" t="e">
        <f t="shared" si="53"/>
        <v>#REF!</v>
      </c>
      <c r="BF225" s="14" t="e">
        <f>IF(BE225-#REF!=0,"DOĞRU","YANLIŞ")</f>
        <v>#REF!</v>
      </c>
      <c r="BG225" s="14" t="e">
        <f>#REF!-BE225</f>
        <v>#REF!</v>
      </c>
      <c r="BH225" s="14">
        <v>0</v>
      </c>
      <c r="BJ225" s="14">
        <v>0</v>
      </c>
      <c r="BL225" s="14">
        <v>2</v>
      </c>
      <c r="BN225" s="5" t="e">
        <f>#REF!*14</f>
        <v>#REF!</v>
      </c>
      <c r="BO225" s="6"/>
      <c r="BP225" s="7"/>
      <c r="BQ225" s="8"/>
      <c r="BR225" s="8"/>
      <c r="BS225" s="8"/>
      <c r="BT225" s="8"/>
      <c r="BU225" s="8"/>
      <c r="BV225" s="9"/>
      <c r="BW225" s="10"/>
      <c r="BX225" s="11"/>
      <c r="CE225" s="8"/>
      <c r="CF225" s="17"/>
      <c r="CG225" s="17"/>
      <c r="CH225" s="17"/>
      <c r="CI225" s="17"/>
    </row>
    <row r="226" spans="1:87" hidden="1" x14ac:dyDescent="0.25">
      <c r="A226" s="14" t="s">
        <v>363</v>
      </c>
      <c r="B226" s="14" t="s">
        <v>364</v>
      </c>
      <c r="C226" s="14" t="s">
        <v>364</v>
      </c>
      <c r="D226" s="15" t="s">
        <v>90</v>
      </c>
      <c r="E226" s="15" t="s">
        <v>90</v>
      </c>
      <c r="F226" s="16" t="e">
        <f>IF(BB226="S",
IF(#REF!+BJ226=2012,
IF(#REF!=1,"12-13/1",
IF(#REF!=2,"12-13/2",
IF(#REF!=3,"13-14/1",
IF(#REF!=4,"13-14/2","Hata1")))),
IF(#REF!+BJ226=2013,
IF(#REF!=1,"13-14/1",
IF(#REF!=2,"13-14/2",
IF(#REF!=3,"14-15/1",
IF(#REF!=4,"14-15/2","Hata2")))),
IF(#REF!+BJ226=2014,
IF(#REF!=1,"14-15/1",
IF(#REF!=2,"14-15/2",
IF(#REF!=3,"15-16/1",
IF(#REF!=4,"15-16/2","Hata3")))),
IF(#REF!+BJ226=2015,
IF(#REF!=1,"15-16/1",
IF(#REF!=2,"15-16/2",
IF(#REF!=3,"16-17/1",
IF(#REF!=4,"16-17/2","Hata4")))),
IF(#REF!+BJ226=2016,
IF(#REF!=1,"16-17/1",
IF(#REF!=2,"16-17/2",
IF(#REF!=3,"17-18/1",
IF(#REF!=4,"17-18/2","Hata5")))),
IF(#REF!+BJ226=2017,
IF(#REF!=1,"17-18/1",
IF(#REF!=2,"17-18/2",
IF(#REF!=3,"18-19/1",
IF(#REF!=4,"18-19/2","Hata6")))),
IF(#REF!+BJ226=2018,
IF(#REF!=1,"18-19/1",
IF(#REF!=2,"18-19/2",
IF(#REF!=3,"19-20/1",
IF(#REF!=4,"19-20/2","Hata7")))),
IF(#REF!+BJ226=2019,
IF(#REF!=1,"19-20/1",
IF(#REF!=2,"19-20/2",
IF(#REF!=3,"20-21/1",
IF(#REF!=4,"20-21/2","Hata8")))),
IF(#REF!+BJ226=2020,
IF(#REF!=1,"20-21/1",
IF(#REF!=2,"20-21/2",
IF(#REF!=3,"21-22/1",
IF(#REF!=4,"21-22/2","Hata9")))),
IF(#REF!+BJ226=2021,
IF(#REF!=1,"21-22/1",
IF(#REF!=2,"21-22/2",
IF(#REF!=3,"22-23/1",
IF(#REF!=4,"22-23/2","Hata10")))),
IF(#REF!+BJ226=2022,
IF(#REF!=1,"22-23/1",
IF(#REF!=2,"22-23/2",
IF(#REF!=3,"23-24/1",
IF(#REF!=4,"23-24/2","Hata11")))),
IF(#REF!+BJ226=2023,
IF(#REF!=1,"23-24/1",
IF(#REF!=2,"23-24/2",
IF(#REF!=3,"24-25/1",
IF(#REF!=4,"24-25/2","Hata12")))),
)))))))))))),
IF(BB226="T",
IF(#REF!+BJ226=2012,
IF(#REF!=1,"12-13/1",
IF(#REF!=2,"12-13/2",
IF(#REF!=3,"12-13/3",
IF(#REF!=4,"13-14/1",
IF(#REF!=5,"13-14/2",
IF(#REF!=6,"13-14/3","Hata1")))))),
IF(#REF!+BJ226=2013,
IF(#REF!=1,"13-14/1",
IF(#REF!=2,"13-14/2",
IF(#REF!=3,"13-14/3",
IF(#REF!=4,"14-15/1",
IF(#REF!=5,"14-15/2",
IF(#REF!=6,"14-15/3","Hata2")))))),
IF(#REF!+BJ226=2014,
IF(#REF!=1,"14-15/1",
IF(#REF!=2,"14-15/2",
IF(#REF!=3,"14-15/3",
IF(#REF!=4,"15-16/1",
IF(#REF!=5,"15-16/2",
IF(#REF!=6,"15-16/3","Hata3")))))),
IF(AND(#REF!+#REF!&gt;2014,#REF!+#REF!&lt;2015,BJ226=1),
IF(#REF!=0.1,"14-15/0.1",
IF(#REF!=0.2,"14-15/0.2",
IF(#REF!=0.3,"14-15/0.3","Hata4"))),
IF(#REF!+BJ226=2015,
IF(#REF!=1,"15-16/1",
IF(#REF!=2,"15-16/2",
IF(#REF!=3,"15-16/3",
IF(#REF!=4,"16-17/1",
IF(#REF!=5,"16-17/2",
IF(#REF!=6,"16-17/3","Hata5")))))),
IF(#REF!+BJ226=2016,
IF(#REF!=1,"16-17/1",
IF(#REF!=2,"16-17/2",
IF(#REF!=3,"16-17/3",
IF(#REF!=4,"17-18/1",
IF(#REF!=5,"17-18/2",
IF(#REF!=6,"17-18/3","Hata6")))))),
IF(#REF!+BJ226=2017,
IF(#REF!=1,"17-18/1",
IF(#REF!=2,"17-18/2",
IF(#REF!=3,"17-18/3",
IF(#REF!=4,"18-19/1",
IF(#REF!=5,"18-19/2",
IF(#REF!=6,"18-19/3","Hata7")))))),
IF(#REF!+BJ226=2018,
IF(#REF!=1,"18-19/1",
IF(#REF!=2,"18-19/2",
IF(#REF!=3,"18-19/3",
IF(#REF!=4,"19-20/1",
IF(#REF!=5," 19-20/2",
IF(#REF!=6,"19-20/3","Hata8")))))),
IF(#REF!+BJ226=2019,
IF(#REF!=1,"19-20/1",
IF(#REF!=2,"19-20/2",
IF(#REF!=3,"19-20/3",
IF(#REF!=4,"20-21/1",
IF(#REF!=5,"20-21/2",
IF(#REF!=6,"20-21/3","Hata9")))))),
IF(#REF!+BJ226=2020,
IF(#REF!=1,"20-21/1",
IF(#REF!=2,"20-21/2",
IF(#REF!=3,"20-21/3",
IF(#REF!=4,"21-22/1",
IF(#REF!=5,"21-22/2",
IF(#REF!=6,"21-22/3","Hata10")))))),
IF(#REF!+BJ226=2021,
IF(#REF!=1,"21-22/1",
IF(#REF!=2,"21-22/2",
IF(#REF!=3,"21-22/3",
IF(#REF!=4,"22-23/1",
IF(#REF!=5,"22-23/2",
IF(#REF!=6,"22-23/3","Hata11")))))),
IF(#REF!+BJ226=2022,
IF(#REF!=1,"22-23/1",
IF(#REF!=2,"22-23/2",
IF(#REF!=3,"22-23/3",
IF(#REF!=4,"23-24/1",
IF(#REF!=5,"23-24/2",
IF(#REF!=6,"23-24/3","Hata12")))))),
IF(#REF!+BJ226=2023,
IF(#REF!=1,"23-24/1",
IF(#REF!=2,"23-24/2",
IF(#REF!=3,"23-24/3",
IF(#REF!=4,"24-25/1",
IF(#REF!=5,"24-25/2",
IF(#REF!=6,"24-25/3","Hata13")))))),
))))))))))))))
)</f>
        <v>#REF!</v>
      </c>
      <c r="G226" s="15"/>
      <c r="H226" s="14" t="s">
        <v>358</v>
      </c>
      <c r="I226" s="14">
        <v>238535</v>
      </c>
      <c r="J226" s="14" t="s">
        <v>157</v>
      </c>
      <c r="S226" s="16">
        <v>4</v>
      </c>
      <c r="T226" s="14">
        <f>VLOOKUP($S226,[1]sistem!$I$3:$L$10,2,FALSE)</f>
        <v>0</v>
      </c>
      <c r="U226" s="14">
        <f>VLOOKUP($S226,[1]sistem!$I$3:$L$10,3,FALSE)</f>
        <v>1</v>
      </c>
      <c r="V226" s="14">
        <f>VLOOKUP($S226,[1]sistem!$I$3:$L$10,4,FALSE)</f>
        <v>1</v>
      </c>
      <c r="W226" s="14" t="e">
        <f>VLOOKUP($BB226,[1]sistem!$I$13:$L$14,2,FALSE)*#REF!</f>
        <v>#REF!</v>
      </c>
      <c r="X226" s="14" t="e">
        <f>VLOOKUP($BB226,[1]sistem!$I$13:$L$14,3,FALSE)*#REF!</f>
        <v>#REF!</v>
      </c>
      <c r="Y226" s="14" t="e">
        <f>VLOOKUP($BB226,[1]sistem!$I$13:$L$14,4,FALSE)*#REF!</f>
        <v>#REF!</v>
      </c>
      <c r="Z226" s="14" t="e">
        <f t="shared" si="42"/>
        <v>#REF!</v>
      </c>
      <c r="AA226" s="14" t="e">
        <f t="shared" si="42"/>
        <v>#REF!</v>
      </c>
      <c r="AB226" s="14" t="e">
        <f t="shared" si="42"/>
        <v>#REF!</v>
      </c>
      <c r="AC226" s="14" t="e">
        <f t="shared" si="43"/>
        <v>#REF!</v>
      </c>
      <c r="AD226" s="14">
        <f>VLOOKUP(BB226,[1]sistem!$I$18:$J$19,2,FALSE)</f>
        <v>14</v>
      </c>
      <c r="AE226" s="14">
        <v>0.25</v>
      </c>
      <c r="AF226" s="14">
        <f>VLOOKUP($S226,[1]sistem!$I$3:$M$10,5,FALSE)</f>
        <v>1</v>
      </c>
      <c r="AG226" s="14">
        <v>4</v>
      </c>
      <c r="AI226" s="14">
        <f>AG226*AM226</f>
        <v>56</v>
      </c>
      <c r="AJ226" s="14">
        <f>VLOOKUP($S226,[1]sistem!$I$3:$N$10,6,FALSE)</f>
        <v>2</v>
      </c>
      <c r="AK226" s="14">
        <v>2</v>
      </c>
      <c r="AL226" s="14">
        <f t="shared" si="44"/>
        <v>4</v>
      </c>
      <c r="AM226" s="14">
        <f>VLOOKUP($BB226,[1]sistem!$I$18:$K$19,3,FALSE)</f>
        <v>14</v>
      </c>
      <c r="AN226" s="14" t="e">
        <f>AM226*#REF!</f>
        <v>#REF!</v>
      </c>
      <c r="AO226" s="14" t="e">
        <f t="shared" si="45"/>
        <v>#REF!</v>
      </c>
      <c r="AP226" s="14">
        <f t="shared" si="54"/>
        <v>25</v>
      </c>
      <c r="AQ226" s="14" t="e">
        <f t="shared" si="46"/>
        <v>#REF!</v>
      </c>
      <c r="AR226" s="14" t="e">
        <f>ROUND(AQ226-#REF!,0)</f>
        <v>#REF!</v>
      </c>
      <c r="AS226" s="14">
        <f>IF(BB226="s",IF(S226=0,0,
IF(S226=1,#REF!*4*4,
IF(S226=2,0,
IF(S226=3,#REF!*4*2,
IF(S226=4,0,
IF(S226=5,0,
IF(S226=6,0,
IF(S226=7,0)))))))),
IF(BB226="t",
IF(S226=0,0,
IF(S226=1,#REF!*4*4*0.8,
IF(S226=2,0,
IF(S226=3,#REF!*4*2*0.8,
IF(S226=4,0,
IF(S226=5,0,
IF(S226=6,0,
IF(S226=7,0))))))))))</f>
        <v>0</v>
      </c>
      <c r="AT226" s="14" t="e">
        <f>IF(BB226="s",
IF(S226=0,0,
IF(S226=1,0,
IF(S226=2,#REF!*4*2,
IF(S226=3,#REF!*4,
IF(S226=4,#REF!*4,
IF(S226=5,0,
IF(S226=6,0,
IF(S226=7,#REF!*4)))))))),
IF(BB226="t",
IF(S226=0,0,
IF(S226=1,0,
IF(S226=2,#REF!*4*2*0.8,
IF(S226=3,#REF!*4*0.8,
IF(S226=4,#REF!*4*0.8,
IF(S226=5,0,
IF(S226=6,0,
IF(S226=7,#REF!*4))))))))))</f>
        <v>#REF!</v>
      </c>
      <c r="AU226" s="14" t="e">
        <f>IF(BB226="s",
IF(S226=0,0,
IF(S226=1,#REF!*2,
IF(S226=2,#REF!*2,
IF(S226=3,#REF!*2,
IF(S226=4,#REF!*2,
IF(S226=5,#REF!*2,
IF(S226=6,#REF!*2,
IF(S226=7,#REF!*2)))))))),
IF(BB226="t",
IF(S226=0,#REF!*2*0.8,
IF(S226=1,#REF!*2*0.8,
IF(S226=2,#REF!*2*0.8,
IF(S226=3,#REF!*2*0.8,
IF(S226=4,#REF!*2*0.8,
IF(S226=5,#REF!*2*0.8,
IF(S226=6,#REF!*1*0.8,
IF(S226=7,#REF!*2))))))))))</f>
        <v>#REF!</v>
      </c>
      <c r="AV226" s="14" t="e">
        <f t="shared" si="47"/>
        <v>#REF!</v>
      </c>
      <c r="AW226" s="14" t="e">
        <f>IF(BB226="s",
IF(S226=0,0,
IF(S226=1,(14-2)*(#REF!+#REF!)/4*4,
IF(S226=2,(14-2)*(#REF!+#REF!)/4*2,
IF(S226=3,(14-2)*(#REF!+#REF!)/4*3,
IF(S226=4,(14-2)*(#REF!+#REF!)/4,
IF(S226=5,(14-2)*#REF!/4,
IF(S226=6,0,
IF(S226=7,(14)*#REF!)))))))),
IF(BB226="t",
IF(S226=0,0,
IF(S226=1,(11-2)*(#REF!+#REF!)/4*4,
IF(S226=2,(11-2)*(#REF!+#REF!)/4*2,
IF(S226=3,(11-2)*(#REF!+#REF!)/4*3,
IF(S226=4,(11-2)*(#REF!+#REF!)/4,
IF(S226=5,(11-2)*#REF!/4,
IF(S226=6,0,
IF(S226=7,(11)*#REF!))))))))))</f>
        <v>#REF!</v>
      </c>
      <c r="AX226" s="14" t="e">
        <f t="shared" si="48"/>
        <v>#REF!</v>
      </c>
      <c r="AY226" s="14">
        <f t="shared" si="49"/>
        <v>8</v>
      </c>
      <c r="AZ226" s="14">
        <f t="shared" si="50"/>
        <v>4</v>
      </c>
      <c r="BA226" s="14" t="e">
        <f t="shared" si="51"/>
        <v>#REF!</v>
      </c>
      <c r="BB226" s="14" t="s">
        <v>87</v>
      </c>
      <c r="BC226" s="14" t="e">
        <f>IF(BI226="A",0,IF(BB226="s",14*#REF!,IF(BB226="T",11*#REF!,"HATA")))</f>
        <v>#REF!</v>
      </c>
      <c r="BD226" s="14" t="e">
        <f t="shared" si="52"/>
        <v>#REF!</v>
      </c>
      <c r="BE226" s="14" t="e">
        <f t="shared" si="53"/>
        <v>#REF!</v>
      </c>
      <c r="BF226" s="14" t="e">
        <f>IF(BE226-#REF!=0,"DOĞRU","YANLIŞ")</f>
        <v>#REF!</v>
      </c>
      <c r="BG226" s="14" t="e">
        <f>#REF!-BE226</f>
        <v>#REF!</v>
      </c>
      <c r="BH226" s="14">
        <v>0</v>
      </c>
      <c r="BJ226" s="14">
        <v>0</v>
      </c>
      <c r="BL226" s="14">
        <v>4</v>
      </c>
      <c r="BN226" s="5" t="e">
        <f>#REF!*14</f>
        <v>#REF!</v>
      </c>
      <c r="BO226" s="6"/>
      <c r="BP226" s="7"/>
      <c r="BQ226" s="8"/>
      <c r="BR226" s="8"/>
      <c r="BS226" s="8"/>
      <c r="BT226" s="8"/>
      <c r="BU226" s="8"/>
      <c r="BV226" s="9"/>
      <c r="BW226" s="10"/>
      <c r="BX226" s="11"/>
      <c r="CE226" s="8"/>
      <c r="CF226" s="17"/>
      <c r="CG226" s="17"/>
      <c r="CH226" s="17"/>
      <c r="CI226" s="17"/>
    </row>
    <row r="227" spans="1:87" hidden="1" x14ac:dyDescent="0.25">
      <c r="A227" s="14" t="s">
        <v>160</v>
      </c>
      <c r="B227" s="14" t="s">
        <v>161</v>
      </c>
      <c r="C227" s="14" t="s">
        <v>161</v>
      </c>
      <c r="D227" s="15" t="s">
        <v>90</v>
      </c>
      <c r="E227" s="15" t="s">
        <v>90</v>
      </c>
      <c r="F227" s="16" t="e">
        <f>IF(BB227="S",
IF(#REF!+BJ227=2012,
IF(#REF!=1,"12-13/1",
IF(#REF!=2,"12-13/2",
IF(#REF!=3,"13-14/1",
IF(#REF!=4,"13-14/2","Hata1")))),
IF(#REF!+BJ227=2013,
IF(#REF!=1,"13-14/1",
IF(#REF!=2,"13-14/2",
IF(#REF!=3,"14-15/1",
IF(#REF!=4,"14-15/2","Hata2")))),
IF(#REF!+BJ227=2014,
IF(#REF!=1,"14-15/1",
IF(#REF!=2,"14-15/2",
IF(#REF!=3,"15-16/1",
IF(#REF!=4,"15-16/2","Hata3")))),
IF(#REF!+BJ227=2015,
IF(#REF!=1,"15-16/1",
IF(#REF!=2,"15-16/2",
IF(#REF!=3,"16-17/1",
IF(#REF!=4,"16-17/2","Hata4")))),
IF(#REF!+BJ227=2016,
IF(#REF!=1,"16-17/1",
IF(#REF!=2,"16-17/2",
IF(#REF!=3,"17-18/1",
IF(#REF!=4,"17-18/2","Hata5")))),
IF(#REF!+BJ227=2017,
IF(#REF!=1,"17-18/1",
IF(#REF!=2,"17-18/2",
IF(#REF!=3,"18-19/1",
IF(#REF!=4,"18-19/2","Hata6")))),
IF(#REF!+BJ227=2018,
IF(#REF!=1,"18-19/1",
IF(#REF!=2,"18-19/2",
IF(#REF!=3,"19-20/1",
IF(#REF!=4,"19-20/2","Hata7")))),
IF(#REF!+BJ227=2019,
IF(#REF!=1,"19-20/1",
IF(#REF!=2,"19-20/2",
IF(#REF!=3,"20-21/1",
IF(#REF!=4,"20-21/2","Hata8")))),
IF(#REF!+BJ227=2020,
IF(#REF!=1,"20-21/1",
IF(#REF!=2,"20-21/2",
IF(#REF!=3,"21-22/1",
IF(#REF!=4,"21-22/2","Hata9")))),
IF(#REF!+BJ227=2021,
IF(#REF!=1,"21-22/1",
IF(#REF!=2,"21-22/2",
IF(#REF!=3,"22-23/1",
IF(#REF!=4,"22-23/2","Hata10")))),
IF(#REF!+BJ227=2022,
IF(#REF!=1,"22-23/1",
IF(#REF!=2,"22-23/2",
IF(#REF!=3,"23-24/1",
IF(#REF!=4,"23-24/2","Hata11")))),
IF(#REF!+BJ227=2023,
IF(#REF!=1,"23-24/1",
IF(#REF!=2,"23-24/2",
IF(#REF!=3,"24-25/1",
IF(#REF!=4,"24-25/2","Hata12")))),
)))))))))))),
IF(BB227="T",
IF(#REF!+BJ227=2012,
IF(#REF!=1,"12-13/1",
IF(#REF!=2,"12-13/2",
IF(#REF!=3,"12-13/3",
IF(#REF!=4,"13-14/1",
IF(#REF!=5,"13-14/2",
IF(#REF!=6,"13-14/3","Hata1")))))),
IF(#REF!+BJ227=2013,
IF(#REF!=1,"13-14/1",
IF(#REF!=2,"13-14/2",
IF(#REF!=3,"13-14/3",
IF(#REF!=4,"14-15/1",
IF(#REF!=5,"14-15/2",
IF(#REF!=6,"14-15/3","Hata2")))))),
IF(#REF!+BJ227=2014,
IF(#REF!=1,"14-15/1",
IF(#REF!=2,"14-15/2",
IF(#REF!=3,"14-15/3",
IF(#REF!=4,"15-16/1",
IF(#REF!=5,"15-16/2",
IF(#REF!=6,"15-16/3","Hata3")))))),
IF(AND(#REF!+#REF!&gt;2014,#REF!+#REF!&lt;2015,BJ227=1),
IF(#REF!=0.1,"14-15/0.1",
IF(#REF!=0.2,"14-15/0.2",
IF(#REF!=0.3,"14-15/0.3","Hata4"))),
IF(#REF!+BJ227=2015,
IF(#REF!=1,"15-16/1",
IF(#REF!=2,"15-16/2",
IF(#REF!=3,"15-16/3",
IF(#REF!=4,"16-17/1",
IF(#REF!=5,"16-17/2",
IF(#REF!=6,"16-17/3","Hata5")))))),
IF(#REF!+BJ227=2016,
IF(#REF!=1,"16-17/1",
IF(#REF!=2,"16-17/2",
IF(#REF!=3,"16-17/3",
IF(#REF!=4,"17-18/1",
IF(#REF!=5,"17-18/2",
IF(#REF!=6,"17-18/3","Hata6")))))),
IF(#REF!+BJ227=2017,
IF(#REF!=1,"17-18/1",
IF(#REF!=2,"17-18/2",
IF(#REF!=3,"17-18/3",
IF(#REF!=4,"18-19/1",
IF(#REF!=5,"18-19/2",
IF(#REF!=6,"18-19/3","Hata7")))))),
IF(#REF!+BJ227=2018,
IF(#REF!=1,"18-19/1",
IF(#REF!=2,"18-19/2",
IF(#REF!=3,"18-19/3",
IF(#REF!=4,"19-20/1",
IF(#REF!=5," 19-20/2",
IF(#REF!=6,"19-20/3","Hata8")))))),
IF(#REF!+BJ227=2019,
IF(#REF!=1,"19-20/1",
IF(#REF!=2,"19-20/2",
IF(#REF!=3,"19-20/3",
IF(#REF!=4,"20-21/1",
IF(#REF!=5,"20-21/2",
IF(#REF!=6,"20-21/3","Hata9")))))),
IF(#REF!+BJ227=2020,
IF(#REF!=1,"20-21/1",
IF(#REF!=2,"20-21/2",
IF(#REF!=3,"20-21/3",
IF(#REF!=4,"21-22/1",
IF(#REF!=5,"21-22/2",
IF(#REF!=6,"21-22/3","Hata10")))))),
IF(#REF!+BJ227=2021,
IF(#REF!=1,"21-22/1",
IF(#REF!=2,"21-22/2",
IF(#REF!=3,"21-22/3",
IF(#REF!=4,"22-23/1",
IF(#REF!=5,"22-23/2",
IF(#REF!=6,"22-23/3","Hata11")))))),
IF(#REF!+BJ227=2022,
IF(#REF!=1,"22-23/1",
IF(#REF!=2,"22-23/2",
IF(#REF!=3,"22-23/3",
IF(#REF!=4,"23-24/1",
IF(#REF!=5,"23-24/2",
IF(#REF!=6,"23-24/3","Hata12")))))),
IF(#REF!+BJ227=2023,
IF(#REF!=1,"23-24/1",
IF(#REF!=2,"23-24/2",
IF(#REF!=3,"23-24/3",
IF(#REF!=4,"24-25/1",
IF(#REF!=5,"24-25/2",
IF(#REF!=6,"24-25/3","Hata13")))))),
))))))))))))))
)</f>
        <v>#REF!</v>
      </c>
      <c r="G227" s="15"/>
      <c r="H227" s="14" t="s">
        <v>358</v>
      </c>
      <c r="I227" s="14">
        <v>238535</v>
      </c>
      <c r="J227" s="14" t="s">
        <v>157</v>
      </c>
      <c r="S227" s="16">
        <v>2</v>
      </c>
      <c r="T227" s="14">
        <f>VLOOKUP($S227,[1]sistem!$I$3:$L$10,2,FALSE)</f>
        <v>0</v>
      </c>
      <c r="U227" s="14">
        <f>VLOOKUP($S227,[1]sistem!$I$3:$L$10,3,FALSE)</f>
        <v>2</v>
      </c>
      <c r="V227" s="14">
        <f>VLOOKUP($S227,[1]sistem!$I$3:$L$10,4,FALSE)</f>
        <v>1</v>
      </c>
      <c r="W227" s="14" t="e">
        <f>VLOOKUP($BB227,[1]sistem!$I$13:$L$14,2,FALSE)*#REF!</f>
        <v>#REF!</v>
      </c>
      <c r="X227" s="14" t="e">
        <f>VLOOKUP($BB227,[1]sistem!$I$13:$L$14,3,FALSE)*#REF!</f>
        <v>#REF!</v>
      </c>
      <c r="Y227" s="14" t="e">
        <f>VLOOKUP($BB227,[1]sistem!$I$13:$L$14,4,FALSE)*#REF!</f>
        <v>#REF!</v>
      </c>
      <c r="Z227" s="14" t="e">
        <f t="shared" si="42"/>
        <v>#REF!</v>
      </c>
      <c r="AA227" s="14" t="e">
        <f t="shared" si="42"/>
        <v>#REF!</v>
      </c>
      <c r="AB227" s="14" t="e">
        <f t="shared" si="42"/>
        <v>#REF!</v>
      </c>
      <c r="AC227" s="14" t="e">
        <f t="shared" si="43"/>
        <v>#REF!</v>
      </c>
      <c r="AD227" s="14">
        <f>VLOOKUP(BB227,[1]sistem!$I$18:$J$19,2,FALSE)</f>
        <v>14</v>
      </c>
      <c r="AE227" s="14">
        <v>0.25</v>
      </c>
      <c r="AF227" s="14">
        <f>VLOOKUP($S227,[1]sistem!$I$3:$M$10,5,FALSE)</f>
        <v>2</v>
      </c>
      <c r="AG227" s="14">
        <v>5</v>
      </c>
      <c r="AI227" s="14">
        <f>AG227*AM227</f>
        <v>70</v>
      </c>
      <c r="AJ227" s="14">
        <f>VLOOKUP($S227,[1]sistem!$I$3:$N$10,6,FALSE)</f>
        <v>3</v>
      </c>
      <c r="AK227" s="14">
        <v>2</v>
      </c>
      <c r="AL227" s="14">
        <f t="shared" si="44"/>
        <v>6</v>
      </c>
      <c r="AM227" s="14">
        <f>VLOOKUP($BB227,[1]sistem!$I$18:$K$19,3,FALSE)</f>
        <v>14</v>
      </c>
      <c r="AN227" s="14" t="e">
        <f>AM227*#REF!</f>
        <v>#REF!</v>
      </c>
      <c r="AO227" s="14" t="e">
        <f t="shared" si="45"/>
        <v>#REF!</v>
      </c>
      <c r="AP227" s="14">
        <f t="shared" si="54"/>
        <v>25</v>
      </c>
      <c r="AQ227" s="14" t="e">
        <f t="shared" si="46"/>
        <v>#REF!</v>
      </c>
      <c r="AR227" s="14" t="e">
        <f>ROUND(AQ227-#REF!,0)</f>
        <v>#REF!</v>
      </c>
      <c r="AS227" s="14">
        <f>IF(BB227="s",IF(S227=0,0,
IF(S227=1,#REF!*4*4,
IF(S227=2,0,
IF(S227=3,#REF!*4*2,
IF(S227=4,0,
IF(S227=5,0,
IF(S227=6,0,
IF(S227=7,0)))))))),
IF(BB227="t",
IF(S227=0,0,
IF(S227=1,#REF!*4*4*0.8,
IF(S227=2,0,
IF(S227=3,#REF!*4*2*0.8,
IF(S227=4,0,
IF(S227=5,0,
IF(S227=6,0,
IF(S227=7,0))))))))))</f>
        <v>0</v>
      </c>
      <c r="AT227" s="14" t="e">
        <f>IF(BB227="s",
IF(S227=0,0,
IF(S227=1,0,
IF(S227=2,#REF!*4*2,
IF(S227=3,#REF!*4,
IF(S227=4,#REF!*4,
IF(S227=5,0,
IF(S227=6,0,
IF(S227=7,#REF!*4)))))))),
IF(BB227="t",
IF(S227=0,0,
IF(S227=1,0,
IF(S227=2,#REF!*4*2*0.8,
IF(S227=3,#REF!*4*0.8,
IF(S227=4,#REF!*4*0.8,
IF(S227=5,0,
IF(S227=6,0,
IF(S227=7,#REF!*4))))))))))</f>
        <v>#REF!</v>
      </c>
      <c r="AU227" s="14" t="e">
        <f>IF(BB227="s",
IF(S227=0,0,
IF(S227=1,#REF!*2,
IF(S227=2,#REF!*2,
IF(S227=3,#REF!*2,
IF(S227=4,#REF!*2,
IF(S227=5,#REF!*2,
IF(S227=6,#REF!*2,
IF(S227=7,#REF!*2)))))))),
IF(BB227="t",
IF(S227=0,#REF!*2*0.8,
IF(S227=1,#REF!*2*0.8,
IF(S227=2,#REF!*2*0.8,
IF(S227=3,#REF!*2*0.8,
IF(S227=4,#REF!*2*0.8,
IF(S227=5,#REF!*2*0.8,
IF(S227=6,#REF!*1*0.8,
IF(S227=7,#REF!*2))))))))))</f>
        <v>#REF!</v>
      </c>
      <c r="AV227" s="14" t="e">
        <f t="shared" si="47"/>
        <v>#REF!</v>
      </c>
      <c r="AW227" s="14" t="e">
        <f>IF(BB227="s",
IF(S227=0,0,
IF(S227=1,(14-2)*(#REF!+#REF!)/4*4,
IF(S227=2,(14-2)*(#REF!+#REF!)/4*2,
IF(S227=3,(14-2)*(#REF!+#REF!)/4*3,
IF(S227=4,(14-2)*(#REF!+#REF!)/4,
IF(S227=5,(14-2)*#REF!/4,
IF(S227=6,0,
IF(S227=7,(14)*#REF!)))))))),
IF(BB227="t",
IF(S227=0,0,
IF(S227=1,(11-2)*(#REF!+#REF!)/4*4,
IF(S227=2,(11-2)*(#REF!+#REF!)/4*2,
IF(S227=3,(11-2)*(#REF!+#REF!)/4*3,
IF(S227=4,(11-2)*(#REF!+#REF!)/4,
IF(S227=5,(11-2)*#REF!/4,
IF(S227=6,0,
IF(S227=7,(11)*#REF!))))))))))</f>
        <v>#REF!</v>
      </c>
      <c r="AX227" s="14" t="e">
        <f t="shared" si="48"/>
        <v>#REF!</v>
      </c>
      <c r="AY227" s="14">
        <f t="shared" si="49"/>
        <v>12</v>
      </c>
      <c r="AZ227" s="14">
        <f t="shared" si="50"/>
        <v>6</v>
      </c>
      <c r="BA227" s="14" t="e">
        <f t="shared" si="51"/>
        <v>#REF!</v>
      </c>
      <c r="BB227" s="14" t="s">
        <v>87</v>
      </c>
      <c r="BC227" s="14" t="e">
        <f>IF(BI227="A",0,IF(BB227="s",14*#REF!,IF(BB227="T",11*#REF!,"HATA")))</f>
        <v>#REF!</v>
      </c>
      <c r="BD227" s="14" t="e">
        <f t="shared" si="52"/>
        <v>#REF!</v>
      </c>
      <c r="BE227" s="14" t="e">
        <f t="shared" si="53"/>
        <v>#REF!</v>
      </c>
      <c r="BF227" s="14" t="e">
        <f>IF(BE227-#REF!=0,"DOĞRU","YANLIŞ")</f>
        <v>#REF!</v>
      </c>
      <c r="BG227" s="14" t="e">
        <f>#REF!-BE227</f>
        <v>#REF!</v>
      </c>
      <c r="BH227" s="14">
        <v>0</v>
      </c>
      <c r="BJ227" s="14">
        <v>0</v>
      </c>
      <c r="BL227" s="14">
        <v>2</v>
      </c>
      <c r="BN227" s="5" t="e">
        <f>#REF!*14</f>
        <v>#REF!</v>
      </c>
      <c r="BO227" s="6"/>
      <c r="BP227" s="7"/>
      <c r="BQ227" s="8"/>
      <c r="BR227" s="8"/>
      <c r="BS227" s="8"/>
      <c r="BT227" s="8"/>
      <c r="BU227" s="8"/>
      <c r="BV227" s="9"/>
      <c r="BW227" s="10"/>
      <c r="BX227" s="11"/>
      <c r="CE227" s="8"/>
      <c r="CF227" s="17"/>
      <c r="CG227" s="17"/>
      <c r="CH227" s="17"/>
      <c r="CI227" s="17"/>
    </row>
    <row r="228" spans="1:87" hidden="1" x14ac:dyDescent="0.25">
      <c r="A228" s="14" t="s">
        <v>121</v>
      </c>
      <c r="B228" s="14" t="s">
        <v>122</v>
      </c>
      <c r="C228" s="14" t="s">
        <v>122</v>
      </c>
      <c r="D228" s="15" t="s">
        <v>90</v>
      </c>
      <c r="E228" s="15" t="s">
        <v>90</v>
      </c>
      <c r="F228" s="16" t="e">
        <f>IF(BB228="S",
IF(#REF!+BJ228=2012,
IF(#REF!=1,"12-13/1",
IF(#REF!=2,"12-13/2",
IF(#REF!=3,"13-14/1",
IF(#REF!=4,"13-14/2","Hata1")))),
IF(#REF!+BJ228=2013,
IF(#REF!=1,"13-14/1",
IF(#REF!=2,"13-14/2",
IF(#REF!=3,"14-15/1",
IF(#REF!=4,"14-15/2","Hata2")))),
IF(#REF!+BJ228=2014,
IF(#REF!=1,"14-15/1",
IF(#REF!=2,"14-15/2",
IF(#REF!=3,"15-16/1",
IF(#REF!=4,"15-16/2","Hata3")))),
IF(#REF!+BJ228=2015,
IF(#REF!=1,"15-16/1",
IF(#REF!=2,"15-16/2",
IF(#REF!=3,"16-17/1",
IF(#REF!=4,"16-17/2","Hata4")))),
IF(#REF!+BJ228=2016,
IF(#REF!=1,"16-17/1",
IF(#REF!=2,"16-17/2",
IF(#REF!=3,"17-18/1",
IF(#REF!=4,"17-18/2","Hata5")))),
IF(#REF!+BJ228=2017,
IF(#REF!=1,"17-18/1",
IF(#REF!=2,"17-18/2",
IF(#REF!=3,"18-19/1",
IF(#REF!=4,"18-19/2","Hata6")))),
IF(#REF!+BJ228=2018,
IF(#REF!=1,"18-19/1",
IF(#REF!=2,"18-19/2",
IF(#REF!=3,"19-20/1",
IF(#REF!=4,"19-20/2","Hata7")))),
IF(#REF!+BJ228=2019,
IF(#REF!=1,"19-20/1",
IF(#REF!=2,"19-20/2",
IF(#REF!=3,"20-21/1",
IF(#REF!=4,"20-21/2","Hata8")))),
IF(#REF!+BJ228=2020,
IF(#REF!=1,"20-21/1",
IF(#REF!=2,"20-21/2",
IF(#REF!=3,"21-22/1",
IF(#REF!=4,"21-22/2","Hata9")))),
IF(#REF!+BJ228=2021,
IF(#REF!=1,"21-22/1",
IF(#REF!=2,"21-22/2",
IF(#REF!=3,"22-23/1",
IF(#REF!=4,"22-23/2","Hata10")))),
IF(#REF!+BJ228=2022,
IF(#REF!=1,"22-23/1",
IF(#REF!=2,"22-23/2",
IF(#REF!=3,"23-24/1",
IF(#REF!=4,"23-24/2","Hata11")))),
IF(#REF!+BJ228=2023,
IF(#REF!=1,"23-24/1",
IF(#REF!=2,"23-24/2",
IF(#REF!=3,"24-25/1",
IF(#REF!=4,"24-25/2","Hata12")))),
)))))))))))),
IF(BB228="T",
IF(#REF!+BJ228=2012,
IF(#REF!=1,"12-13/1",
IF(#REF!=2,"12-13/2",
IF(#REF!=3,"12-13/3",
IF(#REF!=4,"13-14/1",
IF(#REF!=5,"13-14/2",
IF(#REF!=6,"13-14/3","Hata1")))))),
IF(#REF!+BJ228=2013,
IF(#REF!=1,"13-14/1",
IF(#REF!=2,"13-14/2",
IF(#REF!=3,"13-14/3",
IF(#REF!=4,"14-15/1",
IF(#REF!=5,"14-15/2",
IF(#REF!=6,"14-15/3","Hata2")))))),
IF(#REF!+BJ228=2014,
IF(#REF!=1,"14-15/1",
IF(#REF!=2,"14-15/2",
IF(#REF!=3,"14-15/3",
IF(#REF!=4,"15-16/1",
IF(#REF!=5,"15-16/2",
IF(#REF!=6,"15-16/3","Hata3")))))),
IF(AND(#REF!+#REF!&gt;2014,#REF!+#REF!&lt;2015,BJ228=1),
IF(#REF!=0.1,"14-15/0.1",
IF(#REF!=0.2,"14-15/0.2",
IF(#REF!=0.3,"14-15/0.3","Hata4"))),
IF(#REF!+BJ228=2015,
IF(#REF!=1,"15-16/1",
IF(#REF!=2,"15-16/2",
IF(#REF!=3,"15-16/3",
IF(#REF!=4,"16-17/1",
IF(#REF!=5,"16-17/2",
IF(#REF!=6,"16-17/3","Hata5")))))),
IF(#REF!+BJ228=2016,
IF(#REF!=1,"16-17/1",
IF(#REF!=2,"16-17/2",
IF(#REF!=3,"16-17/3",
IF(#REF!=4,"17-18/1",
IF(#REF!=5,"17-18/2",
IF(#REF!=6,"17-18/3","Hata6")))))),
IF(#REF!+BJ228=2017,
IF(#REF!=1,"17-18/1",
IF(#REF!=2,"17-18/2",
IF(#REF!=3,"17-18/3",
IF(#REF!=4,"18-19/1",
IF(#REF!=5,"18-19/2",
IF(#REF!=6,"18-19/3","Hata7")))))),
IF(#REF!+BJ228=2018,
IF(#REF!=1,"18-19/1",
IF(#REF!=2,"18-19/2",
IF(#REF!=3,"18-19/3",
IF(#REF!=4,"19-20/1",
IF(#REF!=5," 19-20/2",
IF(#REF!=6,"19-20/3","Hata8")))))),
IF(#REF!+BJ228=2019,
IF(#REF!=1,"19-20/1",
IF(#REF!=2,"19-20/2",
IF(#REF!=3,"19-20/3",
IF(#REF!=4,"20-21/1",
IF(#REF!=5,"20-21/2",
IF(#REF!=6,"20-21/3","Hata9")))))),
IF(#REF!+BJ228=2020,
IF(#REF!=1,"20-21/1",
IF(#REF!=2,"20-21/2",
IF(#REF!=3,"20-21/3",
IF(#REF!=4,"21-22/1",
IF(#REF!=5,"21-22/2",
IF(#REF!=6,"21-22/3","Hata10")))))),
IF(#REF!+BJ228=2021,
IF(#REF!=1,"21-22/1",
IF(#REF!=2,"21-22/2",
IF(#REF!=3,"21-22/3",
IF(#REF!=4,"22-23/1",
IF(#REF!=5,"22-23/2",
IF(#REF!=6,"22-23/3","Hata11")))))),
IF(#REF!+BJ228=2022,
IF(#REF!=1,"22-23/1",
IF(#REF!=2,"22-23/2",
IF(#REF!=3,"22-23/3",
IF(#REF!=4,"23-24/1",
IF(#REF!=5,"23-24/2",
IF(#REF!=6,"23-24/3","Hata12")))))),
IF(#REF!+BJ228=2023,
IF(#REF!=1,"23-24/1",
IF(#REF!=2,"23-24/2",
IF(#REF!=3,"23-24/3",
IF(#REF!=4,"24-25/1",
IF(#REF!=5,"24-25/2",
IF(#REF!=6,"24-25/3","Hata13")))))),
))))))))))))))
)</f>
        <v>#REF!</v>
      </c>
      <c r="G228" s="15"/>
      <c r="H228" s="14" t="s">
        <v>358</v>
      </c>
      <c r="I228" s="14">
        <v>238535</v>
      </c>
      <c r="J228" s="14" t="s">
        <v>157</v>
      </c>
      <c r="Q228" s="14" t="s">
        <v>123</v>
      </c>
      <c r="R228" s="14" t="s">
        <v>123</v>
      </c>
      <c r="S228" s="16">
        <v>7</v>
      </c>
      <c r="T228" s="14">
        <f>VLOOKUP($S228,[1]sistem!$I$3:$L$10,2,FALSE)</f>
        <v>0</v>
      </c>
      <c r="U228" s="14">
        <f>VLOOKUP($S228,[1]sistem!$I$3:$L$10,3,FALSE)</f>
        <v>1</v>
      </c>
      <c r="V228" s="14">
        <f>VLOOKUP($S228,[1]sistem!$I$3:$L$10,4,FALSE)</f>
        <v>1</v>
      </c>
      <c r="W228" s="14" t="e">
        <f>VLOOKUP($BB228,[1]sistem!$I$13:$L$14,2,FALSE)*#REF!</f>
        <v>#REF!</v>
      </c>
      <c r="X228" s="14" t="e">
        <f>VLOOKUP($BB228,[1]sistem!$I$13:$L$14,3,FALSE)*#REF!</f>
        <v>#REF!</v>
      </c>
      <c r="Y228" s="14" t="e">
        <f>VLOOKUP($BB228,[1]sistem!$I$13:$L$14,4,FALSE)*#REF!</f>
        <v>#REF!</v>
      </c>
      <c r="Z228" s="14" t="e">
        <f t="shared" si="42"/>
        <v>#REF!</v>
      </c>
      <c r="AA228" s="14" t="e">
        <f t="shared" si="42"/>
        <v>#REF!</v>
      </c>
      <c r="AB228" s="14" t="e">
        <f t="shared" si="42"/>
        <v>#REF!</v>
      </c>
      <c r="AC228" s="14" t="e">
        <f t="shared" si="43"/>
        <v>#REF!</v>
      </c>
      <c r="AD228" s="14">
        <f>VLOOKUP(BB228,[1]sistem!$I$18:$J$19,2,FALSE)</f>
        <v>14</v>
      </c>
      <c r="AE228" s="14">
        <v>0.25</v>
      </c>
      <c r="AF228" s="14">
        <f>VLOOKUP($S228,[1]sistem!$I$3:$M$10,5,FALSE)</f>
        <v>1</v>
      </c>
      <c r="AG228" s="14">
        <v>4</v>
      </c>
      <c r="AI228" s="14">
        <f>AG228*AM228</f>
        <v>56</v>
      </c>
      <c r="AJ228" s="14">
        <f>VLOOKUP($S228,[1]sistem!$I$3:$N$10,6,FALSE)</f>
        <v>2</v>
      </c>
      <c r="AK228" s="14">
        <v>2</v>
      </c>
      <c r="AL228" s="14">
        <f t="shared" si="44"/>
        <v>4</v>
      </c>
      <c r="AM228" s="14">
        <f>VLOOKUP($BB228,[1]sistem!$I$18:$K$19,3,FALSE)</f>
        <v>14</v>
      </c>
      <c r="AN228" s="14" t="e">
        <f>AM228*#REF!</f>
        <v>#REF!</v>
      </c>
      <c r="AO228" s="14" t="e">
        <f t="shared" si="45"/>
        <v>#REF!</v>
      </c>
      <c r="AP228" s="14">
        <f t="shared" si="54"/>
        <v>25</v>
      </c>
      <c r="AQ228" s="14" t="e">
        <f t="shared" si="46"/>
        <v>#REF!</v>
      </c>
      <c r="AR228" s="14" t="e">
        <f>ROUND(AQ228-#REF!,0)</f>
        <v>#REF!</v>
      </c>
      <c r="AS228" s="14">
        <f>IF(BB228="s",IF(S228=0,0,
IF(S228=1,#REF!*4*4,
IF(S228=2,0,
IF(S228=3,#REF!*4*2,
IF(S228=4,0,
IF(S228=5,0,
IF(S228=6,0,
IF(S228=7,0)))))))),
IF(BB228="t",
IF(S228=0,0,
IF(S228=1,#REF!*4*4*0.8,
IF(S228=2,0,
IF(S228=3,#REF!*4*2*0.8,
IF(S228=4,0,
IF(S228=5,0,
IF(S228=6,0,
IF(S228=7,0))))))))))</f>
        <v>0</v>
      </c>
      <c r="AT228" s="14" t="e">
        <f>IF(BB228="s",
IF(S228=0,0,
IF(S228=1,0,
IF(S228=2,#REF!*4*2,
IF(S228=3,#REF!*4,
IF(S228=4,#REF!*4,
IF(S228=5,0,
IF(S228=6,0,
IF(S228=7,#REF!*4)))))))),
IF(BB228="t",
IF(S228=0,0,
IF(S228=1,0,
IF(S228=2,#REF!*4*2*0.8,
IF(S228=3,#REF!*4*0.8,
IF(S228=4,#REF!*4*0.8,
IF(S228=5,0,
IF(S228=6,0,
IF(S228=7,#REF!*4))))))))))</f>
        <v>#REF!</v>
      </c>
      <c r="AU228" s="14" t="e">
        <f>IF(BB228="s",
IF(S228=0,0,
IF(S228=1,#REF!*2,
IF(S228=2,#REF!*2,
IF(S228=3,#REF!*2,
IF(S228=4,#REF!*2,
IF(S228=5,#REF!*2,
IF(S228=6,#REF!*2,
IF(S228=7,#REF!*2)))))))),
IF(BB228="t",
IF(S228=0,#REF!*2*0.8,
IF(S228=1,#REF!*2*0.8,
IF(S228=2,#REF!*2*0.8,
IF(S228=3,#REF!*2*0.8,
IF(S228=4,#REF!*2*0.8,
IF(S228=5,#REF!*2*0.8,
IF(S228=6,#REF!*1*0.8,
IF(S228=7,#REF!*2))))))))))</f>
        <v>#REF!</v>
      </c>
      <c r="AV228" s="14" t="e">
        <f t="shared" si="47"/>
        <v>#REF!</v>
      </c>
      <c r="AW228" s="14" t="e">
        <f>IF(BB228="s",
IF(S228=0,0,
IF(S228=1,(14-2)*(#REF!+#REF!)/4*4,
IF(S228=2,(14-2)*(#REF!+#REF!)/4*2,
IF(S228=3,(14-2)*(#REF!+#REF!)/4*3,
IF(S228=4,(14-2)*(#REF!+#REF!)/4,
IF(S228=5,(14-2)*#REF!/4,
IF(S228=6,0,
IF(S228=7,(14)*#REF!)))))))),
IF(BB228="t",
IF(S228=0,0,
IF(S228=1,(11-2)*(#REF!+#REF!)/4*4,
IF(S228=2,(11-2)*(#REF!+#REF!)/4*2,
IF(S228=3,(11-2)*(#REF!+#REF!)/4*3,
IF(S228=4,(11-2)*(#REF!+#REF!)/4,
IF(S228=5,(11-2)*#REF!/4,
IF(S228=6,0,
IF(S228=7,(11)*#REF!))))))))))</f>
        <v>#REF!</v>
      </c>
      <c r="AX228" s="14" t="e">
        <f t="shared" si="48"/>
        <v>#REF!</v>
      </c>
      <c r="AY228" s="14">
        <f t="shared" si="49"/>
        <v>8</v>
      </c>
      <c r="AZ228" s="14">
        <f t="shared" si="50"/>
        <v>4</v>
      </c>
      <c r="BA228" s="14" t="e">
        <f t="shared" si="51"/>
        <v>#REF!</v>
      </c>
      <c r="BB228" s="14" t="s">
        <v>87</v>
      </c>
      <c r="BC228" s="14" t="e">
        <f>IF(BI228="A",0,IF(BB228="s",14*#REF!,IF(BB228="T",11*#REF!,"HATA")))</f>
        <v>#REF!</v>
      </c>
      <c r="BD228" s="14" t="e">
        <f t="shared" si="52"/>
        <v>#REF!</v>
      </c>
      <c r="BE228" s="14" t="e">
        <f t="shared" si="53"/>
        <v>#REF!</v>
      </c>
      <c r="BF228" s="14" t="e">
        <f>IF(BE228-#REF!=0,"DOĞRU","YANLIŞ")</f>
        <v>#REF!</v>
      </c>
      <c r="BG228" s="14" t="e">
        <f>#REF!-BE228</f>
        <v>#REF!</v>
      </c>
      <c r="BH228" s="14">
        <v>1</v>
      </c>
      <c r="BJ228" s="14">
        <v>0</v>
      </c>
      <c r="BL228" s="14">
        <v>7</v>
      </c>
      <c r="BN228" s="5" t="e">
        <f>#REF!*14</f>
        <v>#REF!</v>
      </c>
      <c r="BO228" s="6"/>
      <c r="BP228" s="7"/>
      <c r="BQ228" s="8"/>
      <c r="BR228" s="8"/>
      <c r="BS228" s="8"/>
      <c r="BT228" s="8"/>
      <c r="BU228" s="8"/>
      <c r="BV228" s="9"/>
      <c r="BW228" s="10"/>
      <c r="BX228" s="11"/>
      <c r="CE228" s="8"/>
      <c r="CF228" s="17"/>
      <c r="CG228" s="17"/>
      <c r="CH228" s="17"/>
      <c r="CI228" s="17"/>
    </row>
    <row r="229" spans="1:87" hidden="1" x14ac:dyDescent="0.25">
      <c r="A229" s="14" t="s">
        <v>131</v>
      </c>
      <c r="B229" s="14" t="s">
        <v>132</v>
      </c>
      <c r="C229" s="14" t="s">
        <v>132</v>
      </c>
      <c r="D229" s="15" t="s">
        <v>90</v>
      </c>
      <c r="E229" s="15" t="s">
        <v>90</v>
      </c>
      <c r="F229" s="16" t="e">
        <f>IF(BB229="S",
IF(#REF!+BJ229=2012,
IF(#REF!=1,"12-13/1",
IF(#REF!=2,"12-13/2",
IF(#REF!=3,"13-14/1",
IF(#REF!=4,"13-14/2","Hata1")))),
IF(#REF!+BJ229=2013,
IF(#REF!=1,"13-14/1",
IF(#REF!=2,"13-14/2",
IF(#REF!=3,"14-15/1",
IF(#REF!=4,"14-15/2","Hata2")))),
IF(#REF!+BJ229=2014,
IF(#REF!=1,"14-15/1",
IF(#REF!=2,"14-15/2",
IF(#REF!=3,"15-16/1",
IF(#REF!=4,"15-16/2","Hata3")))),
IF(#REF!+BJ229=2015,
IF(#REF!=1,"15-16/1",
IF(#REF!=2,"15-16/2",
IF(#REF!=3,"16-17/1",
IF(#REF!=4,"16-17/2","Hata4")))),
IF(#REF!+BJ229=2016,
IF(#REF!=1,"16-17/1",
IF(#REF!=2,"16-17/2",
IF(#REF!=3,"17-18/1",
IF(#REF!=4,"17-18/2","Hata5")))),
IF(#REF!+BJ229=2017,
IF(#REF!=1,"17-18/1",
IF(#REF!=2,"17-18/2",
IF(#REF!=3,"18-19/1",
IF(#REF!=4,"18-19/2","Hata6")))),
IF(#REF!+BJ229=2018,
IF(#REF!=1,"18-19/1",
IF(#REF!=2,"18-19/2",
IF(#REF!=3,"19-20/1",
IF(#REF!=4,"19-20/2","Hata7")))),
IF(#REF!+BJ229=2019,
IF(#REF!=1,"19-20/1",
IF(#REF!=2,"19-20/2",
IF(#REF!=3,"20-21/1",
IF(#REF!=4,"20-21/2","Hata8")))),
IF(#REF!+BJ229=2020,
IF(#REF!=1,"20-21/1",
IF(#REF!=2,"20-21/2",
IF(#REF!=3,"21-22/1",
IF(#REF!=4,"21-22/2","Hata9")))),
IF(#REF!+BJ229=2021,
IF(#REF!=1,"21-22/1",
IF(#REF!=2,"21-22/2",
IF(#REF!=3,"22-23/1",
IF(#REF!=4,"22-23/2","Hata10")))),
IF(#REF!+BJ229=2022,
IF(#REF!=1,"22-23/1",
IF(#REF!=2,"22-23/2",
IF(#REF!=3,"23-24/1",
IF(#REF!=4,"23-24/2","Hata11")))),
IF(#REF!+BJ229=2023,
IF(#REF!=1,"23-24/1",
IF(#REF!=2,"23-24/2",
IF(#REF!=3,"24-25/1",
IF(#REF!=4,"24-25/2","Hata12")))),
)))))))))))),
IF(BB229="T",
IF(#REF!+BJ229=2012,
IF(#REF!=1,"12-13/1",
IF(#REF!=2,"12-13/2",
IF(#REF!=3,"12-13/3",
IF(#REF!=4,"13-14/1",
IF(#REF!=5,"13-14/2",
IF(#REF!=6,"13-14/3","Hata1")))))),
IF(#REF!+BJ229=2013,
IF(#REF!=1,"13-14/1",
IF(#REF!=2,"13-14/2",
IF(#REF!=3,"13-14/3",
IF(#REF!=4,"14-15/1",
IF(#REF!=5,"14-15/2",
IF(#REF!=6,"14-15/3","Hata2")))))),
IF(#REF!+BJ229=2014,
IF(#REF!=1,"14-15/1",
IF(#REF!=2,"14-15/2",
IF(#REF!=3,"14-15/3",
IF(#REF!=4,"15-16/1",
IF(#REF!=5,"15-16/2",
IF(#REF!=6,"15-16/3","Hata3")))))),
IF(AND(#REF!+#REF!&gt;2014,#REF!+#REF!&lt;2015,BJ229=1),
IF(#REF!=0.1,"14-15/0.1",
IF(#REF!=0.2,"14-15/0.2",
IF(#REF!=0.3,"14-15/0.3","Hata4"))),
IF(#REF!+BJ229=2015,
IF(#REF!=1,"15-16/1",
IF(#REF!=2,"15-16/2",
IF(#REF!=3,"15-16/3",
IF(#REF!=4,"16-17/1",
IF(#REF!=5,"16-17/2",
IF(#REF!=6,"16-17/3","Hata5")))))),
IF(#REF!+BJ229=2016,
IF(#REF!=1,"16-17/1",
IF(#REF!=2,"16-17/2",
IF(#REF!=3,"16-17/3",
IF(#REF!=4,"17-18/1",
IF(#REF!=5,"17-18/2",
IF(#REF!=6,"17-18/3","Hata6")))))),
IF(#REF!+BJ229=2017,
IF(#REF!=1,"17-18/1",
IF(#REF!=2,"17-18/2",
IF(#REF!=3,"17-18/3",
IF(#REF!=4,"18-19/1",
IF(#REF!=5,"18-19/2",
IF(#REF!=6,"18-19/3","Hata7")))))),
IF(#REF!+BJ229=2018,
IF(#REF!=1,"18-19/1",
IF(#REF!=2,"18-19/2",
IF(#REF!=3,"18-19/3",
IF(#REF!=4,"19-20/1",
IF(#REF!=5," 19-20/2",
IF(#REF!=6,"19-20/3","Hata8")))))),
IF(#REF!+BJ229=2019,
IF(#REF!=1,"19-20/1",
IF(#REF!=2,"19-20/2",
IF(#REF!=3,"19-20/3",
IF(#REF!=4,"20-21/1",
IF(#REF!=5,"20-21/2",
IF(#REF!=6,"20-21/3","Hata9")))))),
IF(#REF!+BJ229=2020,
IF(#REF!=1,"20-21/1",
IF(#REF!=2,"20-21/2",
IF(#REF!=3,"20-21/3",
IF(#REF!=4,"21-22/1",
IF(#REF!=5,"21-22/2",
IF(#REF!=6,"21-22/3","Hata10")))))),
IF(#REF!+BJ229=2021,
IF(#REF!=1,"21-22/1",
IF(#REF!=2,"21-22/2",
IF(#REF!=3,"21-22/3",
IF(#REF!=4,"22-23/1",
IF(#REF!=5,"22-23/2",
IF(#REF!=6,"22-23/3","Hata11")))))),
IF(#REF!+BJ229=2022,
IF(#REF!=1,"22-23/1",
IF(#REF!=2,"22-23/2",
IF(#REF!=3,"22-23/3",
IF(#REF!=4,"23-24/1",
IF(#REF!=5,"23-24/2",
IF(#REF!=6,"23-24/3","Hata12")))))),
IF(#REF!+BJ229=2023,
IF(#REF!=1,"23-24/1",
IF(#REF!=2,"23-24/2",
IF(#REF!=3,"23-24/3",
IF(#REF!=4,"24-25/1",
IF(#REF!=5,"24-25/2",
IF(#REF!=6,"24-25/3","Hata13")))))),
))))))))))))))
)</f>
        <v>#REF!</v>
      </c>
      <c r="G229" s="15"/>
      <c r="H229" s="14" t="s">
        <v>358</v>
      </c>
      <c r="I229" s="14">
        <v>238535</v>
      </c>
      <c r="J229" s="14" t="s">
        <v>157</v>
      </c>
      <c r="Q229" s="14" t="s">
        <v>133</v>
      </c>
      <c r="R229" s="14" t="s">
        <v>133</v>
      </c>
      <c r="S229" s="16">
        <v>7</v>
      </c>
      <c r="T229" s="14">
        <f>VLOOKUP($S229,[1]sistem!$I$3:$L$10,2,FALSE)</f>
        <v>0</v>
      </c>
      <c r="U229" s="14">
        <f>VLOOKUP($S229,[1]sistem!$I$3:$L$10,3,FALSE)</f>
        <v>1</v>
      </c>
      <c r="V229" s="14">
        <f>VLOOKUP($S229,[1]sistem!$I$3:$L$10,4,FALSE)</f>
        <v>1</v>
      </c>
      <c r="W229" s="14" t="e">
        <f>VLOOKUP($BB229,[1]sistem!$I$13:$L$14,2,FALSE)*#REF!</f>
        <v>#REF!</v>
      </c>
      <c r="X229" s="14" t="e">
        <f>VLOOKUP($BB229,[1]sistem!$I$13:$L$14,3,FALSE)*#REF!</f>
        <v>#REF!</v>
      </c>
      <c r="Y229" s="14" t="e">
        <f>VLOOKUP($BB229,[1]sistem!$I$13:$L$14,4,FALSE)*#REF!</f>
        <v>#REF!</v>
      </c>
      <c r="Z229" s="14" t="e">
        <f t="shared" si="42"/>
        <v>#REF!</v>
      </c>
      <c r="AA229" s="14" t="e">
        <f t="shared" si="42"/>
        <v>#REF!</v>
      </c>
      <c r="AB229" s="14" t="e">
        <f t="shared" si="42"/>
        <v>#REF!</v>
      </c>
      <c r="AC229" s="14" t="e">
        <f t="shared" si="43"/>
        <v>#REF!</v>
      </c>
      <c r="AD229" s="14">
        <f>VLOOKUP(BB229,[1]sistem!$I$18:$J$19,2,FALSE)</f>
        <v>14</v>
      </c>
      <c r="AE229" s="14">
        <v>0.25</v>
      </c>
      <c r="AF229" s="14">
        <f>VLOOKUP($S229,[1]sistem!$I$3:$M$10,5,FALSE)</f>
        <v>1</v>
      </c>
      <c r="AI229" s="14" t="e">
        <f>(#REF!+#REF!)*AD229</f>
        <v>#REF!</v>
      </c>
      <c r="AJ229" s="14">
        <f>VLOOKUP($S229,[1]sistem!$I$3:$N$10,6,FALSE)</f>
        <v>2</v>
      </c>
      <c r="AK229" s="14">
        <v>2</v>
      </c>
      <c r="AL229" s="14">
        <f t="shared" si="44"/>
        <v>4</v>
      </c>
      <c r="AM229" s="14">
        <f>VLOOKUP($BB229,[1]sistem!$I$18:$K$19,3,FALSE)</f>
        <v>14</v>
      </c>
      <c r="AN229" s="14" t="e">
        <f>AM229*#REF!</f>
        <v>#REF!</v>
      </c>
      <c r="AO229" s="14" t="e">
        <f t="shared" si="45"/>
        <v>#REF!</v>
      </c>
      <c r="AP229" s="14">
        <f t="shared" si="54"/>
        <v>25</v>
      </c>
      <c r="AQ229" s="14" t="e">
        <f t="shared" si="46"/>
        <v>#REF!</v>
      </c>
      <c r="AR229" s="14" t="e">
        <f>ROUND(AQ229-#REF!,0)</f>
        <v>#REF!</v>
      </c>
      <c r="AS229" s="14">
        <f>IF(BB229="s",IF(S229=0,0,
IF(S229=1,#REF!*4*4,
IF(S229=2,0,
IF(S229=3,#REF!*4*2,
IF(S229=4,0,
IF(S229=5,0,
IF(S229=6,0,
IF(S229=7,0)))))))),
IF(BB229="t",
IF(S229=0,0,
IF(S229=1,#REF!*4*4*0.8,
IF(S229=2,0,
IF(S229=3,#REF!*4*2*0.8,
IF(S229=4,0,
IF(S229=5,0,
IF(S229=6,0,
IF(S229=7,0))))))))))</f>
        <v>0</v>
      </c>
      <c r="AT229" s="14" t="e">
        <f>IF(BB229="s",
IF(S229=0,0,
IF(S229=1,0,
IF(S229=2,#REF!*4*2,
IF(S229=3,#REF!*4,
IF(S229=4,#REF!*4,
IF(S229=5,0,
IF(S229=6,0,
IF(S229=7,#REF!*4)))))))),
IF(BB229="t",
IF(S229=0,0,
IF(S229=1,0,
IF(S229=2,#REF!*4*2*0.8,
IF(S229=3,#REF!*4*0.8,
IF(S229=4,#REF!*4*0.8,
IF(S229=5,0,
IF(S229=6,0,
IF(S229=7,#REF!*4))))))))))</f>
        <v>#REF!</v>
      </c>
      <c r="AU229" s="14" t="e">
        <f>IF(BB229="s",
IF(S229=0,0,
IF(S229=1,#REF!*2,
IF(S229=2,#REF!*2,
IF(S229=3,#REF!*2,
IF(S229=4,#REF!*2,
IF(S229=5,#REF!*2,
IF(S229=6,#REF!*2,
IF(S229=7,#REF!*2)))))))),
IF(BB229="t",
IF(S229=0,#REF!*2*0.8,
IF(S229=1,#REF!*2*0.8,
IF(S229=2,#REF!*2*0.8,
IF(S229=3,#REF!*2*0.8,
IF(S229=4,#REF!*2*0.8,
IF(S229=5,#REF!*2*0.8,
IF(S229=6,#REF!*1*0.8,
IF(S229=7,#REF!*2))))))))))</f>
        <v>#REF!</v>
      </c>
      <c r="AV229" s="14" t="e">
        <f t="shared" si="47"/>
        <v>#REF!</v>
      </c>
      <c r="AW229" s="14" t="e">
        <f>IF(BB229="s",
IF(S229=0,0,
IF(S229=1,(14-2)*(#REF!+#REF!)/4*4,
IF(S229=2,(14-2)*(#REF!+#REF!)/4*2,
IF(S229=3,(14-2)*(#REF!+#REF!)/4*3,
IF(S229=4,(14-2)*(#REF!+#REF!)/4,
IF(S229=5,(14-2)*#REF!/4,
IF(S229=6,0,
IF(S229=7,(14)*#REF!)))))))),
IF(BB229="t",
IF(S229=0,0,
IF(S229=1,(11-2)*(#REF!+#REF!)/4*4,
IF(S229=2,(11-2)*(#REF!+#REF!)/4*2,
IF(S229=3,(11-2)*(#REF!+#REF!)/4*3,
IF(S229=4,(11-2)*(#REF!+#REF!)/4,
IF(S229=5,(11-2)*#REF!/4,
IF(S229=6,0,
IF(S229=7,(11)*#REF!))))))))))</f>
        <v>#REF!</v>
      </c>
      <c r="AX229" s="14" t="e">
        <f t="shared" si="48"/>
        <v>#REF!</v>
      </c>
      <c r="AY229" s="14">
        <f t="shared" si="49"/>
        <v>8</v>
      </c>
      <c r="AZ229" s="14">
        <f t="shared" si="50"/>
        <v>4</v>
      </c>
      <c r="BA229" s="14" t="e">
        <f t="shared" si="51"/>
        <v>#REF!</v>
      </c>
      <c r="BB229" s="14" t="s">
        <v>87</v>
      </c>
      <c r="BC229" s="14">
        <f>IF(BI229="A",0,IF(BB229="s",14*#REF!,IF(BB229="T",11*#REF!,"HATA")))</f>
        <v>0</v>
      </c>
      <c r="BD229" s="14" t="e">
        <f t="shared" si="52"/>
        <v>#REF!</v>
      </c>
      <c r="BE229" s="14" t="e">
        <f t="shared" si="53"/>
        <v>#REF!</v>
      </c>
      <c r="BF229" s="14" t="e">
        <f>IF(BE229-#REF!=0,"DOĞRU","YANLIŞ")</f>
        <v>#REF!</v>
      </c>
      <c r="BG229" s="14" t="e">
        <f>#REF!-BE229</f>
        <v>#REF!</v>
      </c>
      <c r="BH229" s="14">
        <v>0</v>
      </c>
      <c r="BI229" s="14" t="s">
        <v>93</v>
      </c>
      <c r="BJ229" s="14">
        <v>0</v>
      </c>
      <c r="BL229" s="14">
        <v>7</v>
      </c>
      <c r="BN229" s="5" t="e">
        <f>#REF!*14</f>
        <v>#REF!</v>
      </c>
      <c r="BO229" s="6"/>
      <c r="BP229" s="7"/>
      <c r="BQ229" s="8"/>
      <c r="BR229" s="8"/>
      <c r="BS229" s="8"/>
      <c r="BT229" s="8"/>
      <c r="BU229" s="8"/>
      <c r="BV229" s="9"/>
      <c r="BW229" s="10"/>
      <c r="BX229" s="11"/>
      <c r="CE229" s="8"/>
      <c r="CF229" s="17"/>
      <c r="CG229" s="17"/>
      <c r="CH229" s="17"/>
      <c r="CI229" s="17"/>
    </row>
    <row r="230" spans="1:87" hidden="1" x14ac:dyDescent="0.25">
      <c r="A230" s="14" t="s">
        <v>91</v>
      </c>
      <c r="B230" s="14" t="s">
        <v>92</v>
      </c>
      <c r="C230" s="14" t="s">
        <v>92</v>
      </c>
      <c r="D230" s="15" t="s">
        <v>90</v>
      </c>
      <c r="E230" s="15" t="s">
        <v>90</v>
      </c>
      <c r="F230" s="16" t="e">
        <f>IF(BB230="S",
IF(#REF!+BJ230=2012,
IF(#REF!=1,"12-13/1",
IF(#REF!=2,"12-13/2",
IF(#REF!=3,"13-14/1",
IF(#REF!=4,"13-14/2","Hata1")))),
IF(#REF!+BJ230=2013,
IF(#REF!=1,"13-14/1",
IF(#REF!=2,"13-14/2",
IF(#REF!=3,"14-15/1",
IF(#REF!=4,"14-15/2","Hata2")))),
IF(#REF!+BJ230=2014,
IF(#REF!=1,"14-15/1",
IF(#REF!=2,"14-15/2",
IF(#REF!=3,"15-16/1",
IF(#REF!=4,"15-16/2","Hata3")))),
IF(#REF!+BJ230=2015,
IF(#REF!=1,"15-16/1",
IF(#REF!=2,"15-16/2",
IF(#REF!=3,"16-17/1",
IF(#REF!=4,"16-17/2","Hata4")))),
IF(#REF!+BJ230=2016,
IF(#REF!=1,"16-17/1",
IF(#REF!=2,"16-17/2",
IF(#REF!=3,"17-18/1",
IF(#REF!=4,"17-18/2","Hata5")))),
IF(#REF!+BJ230=2017,
IF(#REF!=1,"17-18/1",
IF(#REF!=2,"17-18/2",
IF(#REF!=3,"18-19/1",
IF(#REF!=4,"18-19/2","Hata6")))),
IF(#REF!+BJ230=2018,
IF(#REF!=1,"18-19/1",
IF(#REF!=2,"18-19/2",
IF(#REF!=3,"19-20/1",
IF(#REF!=4,"19-20/2","Hata7")))),
IF(#REF!+BJ230=2019,
IF(#REF!=1,"19-20/1",
IF(#REF!=2,"19-20/2",
IF(#REF!=3,"20-21/1",
IF(#REF!=4,"20-21/2","Hata8")))),
IF(#REF!+BJ230=2020,
IF(#REF!=1,"20-21/1",
IF(#REF!=2,"20-21/2",
IF(#REF!=3,"21-22/1",
IF(#REF!=4,"21-22/2","Hata9")))),
IF(#REF!+BJ230=2021,
IF(#REF!=1,"21-22/1",
IF(#REF!=2,"21-22/2",
IF(#REF!=3,"22-23/1",
IF(#REF!=4,"22-23/2","Hata10")))),
IF(#REF!+BJ230=2022,
IF(#REF!=1,"22-23/1",
IF(#REF!=2,"22-23/2",
IF(#REF!=3,"23-24/1",
IF(#REF!=4,"23-24/2","Hata11")))),
IF(#REF!+BJ230=2023,
IF(#REF!=1,"23-24/1",
IF(#REF!=2,"23-24/2",
IF(#REF!=3,"24-25/1",
IF(#REF!=4,"24-25/2","Hata12")))),
)))))))))))),
IF(BB230="T",
IF(#REF!+BJ230=2012,
IF(#REF!=1,"12-13/1",
IF(#REF!=2,"12-13/2",
IF(#REF!=3,"12-13/3",
IF(#REF!=4,"13-14/1",
IF(#REF!=5,"13-14/2",
IF(#REF!=6,"13-14/3","Hata1")))))),
IF(#REF!+BJ230=2013,
IF(#REF!=1,"13-14/1",
IF(#REF!=2,"13-14/2",
IF(#REF!=3,"13-14/3",
IF(#REF!=4,"14-15/1",
IF(#REF!=5,"14-15/2",
IF(#REF!=6,"14-15/3","Hata2")))))),
IF(#REF!+BJ230=2014,
IF(#REF!=1,"14-15/1",
IF(#REF!=2,"14-15/2",
IF(#REF!=3,"14-15/3",
IF(#REF!=4,"15-16/1",
IF(#REF!=5,"15-16/2",
IF(#REF!=6,"15-16/3","Hata3")))))),
IF(AND(#REF!+#REF!&gt;2014,#REF!+#REF!&lt;2015,BJ230=1),
IF(#REF!=0.1,"14-15/0.1",
IF(#REF!=0.2,"14-15/0.2",
IF(#REF!=0.3,"14-15/0.3","Hata4"))),
IF(#REF!+BJ230=2015,
IF(#REF!=1,"15-16/1",
IF(#REF!=2,"15-16/2",
IF(#REF!=3,"15-16/3",
IF(#REF!=4,"16-17/1",
IF(#REF!=5,"16-17/2",
IF(#REF!=6,"16-17/3","Hata5")))))),
IF(#REF!+BJ230=2016,
IF(#REF!=1,"16-17/1",
IF(#REF!=2,"16-17/2",
IF(#REF!=3,"16-17/3",
IF(#REF!=4,"17-18/1",
IF(#REF!=5,"17-18/2",
IF(#REF!=6,"17-18/3","Hata6")))))),
IF(#REF!+BJ230=2017,
IF(#REF!=1,"17-18/1",
IF(#REF!=2,"17-18/2",
IF(#REF!=3,"17-18/3",
IF(#REF!=4,"18-19/1",
IF(#REF!=5,"18-19/2",
IF(#REF!=6,"18-19/3","Hata7")))))),
IF(#REF!+BJ230=2018,
IF(#REF!=1,"18-19/1",
IF(#REF!=2,"18-19/2",
IF(#REF!=3,"18-19/3",
IF(#REF!=4,"19-20/1",
IF(#REF!=5," 19-20/2",
IF(#REF!=6,"19-20/3","Hata8")))))),
IF(#REF!+BJ230=2019,
IF(#REF!=1,"19-20/1",
IF(#REF!=2,"19-20/2",
IF(#REF!=3,"19-20/3",
IF(#REF!=4,"20-21/1",
IF(#REF!=5,"20-21/2",
IF(#REF!=6,"20-21/3","Hata9")))))),
IF(#REF!+BJ230=2020,
IF(#REF!=1,"20-21/1",
IF(#REF!=2,"20-21/2",
IF(#REF!=3,"20-21/3",
IF(#REF!=4,"21-22/1",
IF(#REF!=5,"21-22/2",
IF(#REF!=6,"21-22/3","Hata10")))))),
IF(#REF!+BJ230=2021,
IF(#REF!=1,"21-22/1",
IF(#REF!=2,"21-22/2",
IF(#REF!=3,"21-22/3",
IF(#REF!=4,"22-23/1",
IF(#REF!=5,"22-23/2",
IF(#REF!=6,"22-23/3","Hata11")))))),
IF(#REF!+BJ230=2022,
IF(#REF!=1,"22-23/1",
IF(#REF!=2,"22-23/2",
IF(#REF!=3,"22-23/3",
IF(#REF!=4,"23-24/1",
IF(#REF!=5,"23-24/2",
IF(#REF!=6,"23-24/3","Hata12")))))),
IF(#REF!+BJ230=2023,
IF(#REF!=1,"23-24/1",
IF(#REF!=2,"23-24/2",
IF(#REF!=3,"23-24/3",
IF(#REF!=4,"24-25/1",
IF(#REF!=5,"24-25/2",
IF(#REF!=6,"24-25/3","Hata13")))))),
))))))))))))))
)</f>
        <v>#REF!</v>
      </c>
      <c r="G230" s="15"/>
      <c r="H230" s="14" t="s">
        <v>358</v>
      </c>
      <c r="I230" s="14">
        <v>238535</v>
      </c>
      <c r="J230" s="14" t="s">
        <v>157</v>
      </c>
      <c r="L230" s="14">
        <v>4358</v>
      </c>
      <c r="S230" s="16">
        <v>0</v>
      </c>
      <c r="T230" s="14">
        <f>VLOOKUP($S230,[1]sistem!$I$3:$L$10,2,FALSE)</f>
        <v>0</v>
      </c>
      <c r="U230" s="14">
        <f>VLOOKUP($S230,[1]sistem!$I$3:$L$10,3,FALSE)</f>
        <v>0</v>
      </c>
      <c r="V230" s="14">
        <f>VLOOKUP($S230,[1]sistem!$I$3:$L$10,4,FALSE)</f>
        <v>0</v>
      </c>
      <c r="W230" s="14" t="e">
        <f>VLOOKUP($BB230,[1]sistem!$I$13:$L$14,2,FALSE)*#REF!</f>
        <v>#REF!</v>
      </c>
      <c r="X230" s="14" t="e">
        <f>VLOOKUP($BB230,[1]sistem!$I$13:$L$14,3,FALSE)*#REF!</f>
        <v>#REF!</v>
      </c>
      <c r="Y230" s="14" t="e">
        <f>VLOOKUP($BB230,[1]sistem!$I$13:$L$14,4,FALSE)*#REF!</f>
        <v>#REF!</v>
      </c>
      <c r="Z230" s="14" t="e">
        <f t="shared" si="42"/>
        <v>#REF!</v>
      </c>
      <c r="AA230" s="14" t="e">
        <f t="shared" si="42"/>
        <v>#REF!</v>
      </c>
      <c r="AB230" s="14" t="e">
        <f t="shared" si="42"/>
        <v>#REF!</v>
      </c>
      <c r="AC230" s="14" t="e">
        <f t="shared" si="43"/>
        <v>#REF!</v>
      </c>
      <c r="AD230" s="14">
        <f>VLOOKUP(BB230,[1]sistem!$I$18:$J$19,2,FALSE)</f>
        <v>11</v>
      </c>
      <c r="AE230" s="14">
        <v>0.25</v>
      </c>
      <c r="AF230" s="14">
        <f>VLOOKUP($S230,[1]sistem!$I$3:$M$10,5,FALSE)</f>
        <v>0</v>
      </c>
      <c r="AI230" s="14" t="e">
        <f>(#REF!+#REF!)*AD230</f>
        <v>#REF!</v>
      </c>
      <c r="AJ230" s="14">
        <f>VLOOKUP($S230,[1]sistem!$I$3:$N$10,6,FALSE)</f>
        <v>0</v>
      </c>
      <c r="AK230" s="14">
        <v>2</v>
      </c>
      <c r="AL230" s="14">
        <f t="shared" si="44"/>
        <v>0</v>
      </c>
      <c r="AM230" s="14">
        <f>VLOOKUP($BB230,[1]sistem!$I$18:$K$19,3,FALSE)</f>
        <v>11</v>
      </c>
      <c r="AN230" s="14" t="e">
        <f>AM230*#REF!</f>
        <v>#REF!</v>
      </c>
      <c r="AO230" s="14" t="e">
        <f t="shared" si="45"/>
        <v>#REF!</v>
      </c>
      <c r="AP230" s="14">
        <f t="shared" si="54"/>
        <v>25</v>
      </c>
      <c r="AQ230" s="14" t="e">
        <f t="shared" si="46"/>
        <v>#REF!</v>
      </c>
      <c r="AR230" s="14" t="e">
        <f>ROUND(AQ230-#REF!,0)</f>
        <v>#REF!</v>
      </c>
      <c r="AS230" s="14">
        <f>IF(BB230="s",IF(S230=0,0,
IF(S230=1,#REF!*4*4,
IF(S230=2,0,
IF(S230=3,#REF!*4*2,
IF(S230=4,0,
IF(S230=5,0,
IF(S230=6,0,
IF(S230=7,0)))))))),
IF(BB230="t",
IF(S230=0,0,
IF(S230=1,#REF!*4*4*0.8,
IF(S230=2,0,
IF(S230=3,#REF!*4*2*0.8,
IF(S230=4,0,
IF(S230=5,0,
IF(S230=6,0,
IF(S230=7,0))))))))))</f>
        <v>0</v>
      </c>
      <c r="AT230" s="14">
        <f>IF(BB230="s",
IF(S230=0,0,
IF(S230=1,0,
IF(S230=2,#REF!*4*2,
IF(S230=3,#REF!*4,
IF(S230=4,#REF!*4,
IF(S230=5,0,
IF(S230=6,0,
IF(S230=7,#REF!*4)))))))),
IF(BB230="t",
IF(S230=0,0,
IF(S230=1,0,
IF(S230=2,#REF!*4*2*0.8,
IF(S230=3,#REF!*4*0.8,
IF(S230=4,#REF!*4*0.8,
IF(S230=5,0,
IF(S230=6,0,
IF(S230=7,#REF!*4))))))))))</f>
        <v>0</v>
      </c>
      <c r="AU230" s="14" t="e">
        <f>IF(BB230="s",
IF(S230=0,0,
IF(S230=1,#REF!*2,
IF(S230=2,#REF!*2,
IF(S230=3,#REF!*2,
IF(S230=4,#REF!*2,
IF(S230=5,#REF!*2,
IF(S230=6,#REF!*2,
IF(S230=7,#REF!*2)))))))),
IF(BB230="t",
IF(S230=0,#REF!*2*0.8,
IF(S230=1,#REF!*2*0.8,
IF(S230=2,#REF!*2*0.8,
IF(S230=3,#REF!*2*0.8,
IF(S230=4,#REF!*2*0.8,
IF(S230=5,#REF!*2*0.8,
IF(S230=6,#REF!*1*0.8,
IF(S230=7,#REF!*2))))))))))</f>
        <v>#REF!</v>
      </c>
      <c r="AV230" s="14" t="e">
        <f t="shared" si="47"/>
        <v>#REF!</v>
      </c>
      <c r="AW230" s="14">
        <f>IF(BB230="s",
IF(S230=0,0,
IF(S230=1,(14-2)*(#REF!+#REF!)/4*4,
IF(S230=2,(14-2)*(#REF!+#REF!)/4*2,
IF(S230=3,(14-2)*(#REF!+#REF!)/4*3,
IF(S230=4,(14-2)*(#REF!+#REF!)/4,
IF(S230=5,(14-2)*#REF!/4,
IF(S230=6,0,
IF(S230=7,(14)*#REF!)))))))),
IF(BB230="t",
IF(S230=0,0,
IF(S230=1,(11-2)*(#REF!+#REF!)/4*4,
IF(S230=2,(11-2)*(#REF!+#REF!)/4*2,
IF(S230=3,(11-2)*(#REF!+#REF!)/4*3,
IF(S230=4,(11-2)*(#REF!+#REF!)/4,
IF(S230=5,(11-2)*#REF!/4,
IF(S230=6,0,
IF(S230=7,(11)*#REF!))))))))))</f>
        <v>0</v>
      </c>
      <c r="AX230" s="14" t="e">
        <f t="shared" si="48"/>
        <v>#REF!</v>
      </c>
      <c r="AY230" s="14">
        <f t="shared" si="49"/>
        <v>0</v>
      </c>
      <c r="AZ230" s="14">
        <f t="shared" si="50"/>
        <v>0</v>
      </c>
      <c r="BA230" s="14" t="e">
        <f t="shared" si="51"/>
        <v>#REF!</v>
      </c>
      <c r="BB230" s="14" t="s">
        <v>186</v>
      </c>
      <c r="BC230" s="14" t="e">
        <f>IF(BI230="A",0,IF(BB230="s",14*#REF!,IF(BB230="T",11*#REF!,"HATA")))</f>
        <v>#REF!</v>
      </c>
      <c r="BD230" s="14" t="e">
        <f t="shared" si="52"/>
        <v>#REF!</v>
      </c>
      <c r="BE230" s="14" t="e">
        <f t="shared" si="53"/>
        <v>#REF!</v>
      </c>
      <c r="BF230" s="14" t="e">
        <f>IF(BE230-#REF!=0,"DOĞRU","YANLIŞ")</f>
        <v>#REF!</v>
      </c>
      <c r="BG230" s="14" t="e">
        <f>#REF!-BE230</f>
        <v>#REF!</v>
      </c>
      <c r="BH230" s="14">
        <v>0</v>
      </c>
      <c r="BJ230" s="14">
        <v>0</v>
      </c>
      <c r="BL230" s="14">
        <v>0</v>
      </c>
      <c r="BN230" s="5" t="e">
        <f>#REF!*14</f>
        <v>#REF!</v>
      </c>
      <c r="BO230" s="6"/>
      <c r="BP230" s="7"/>
      <c r="BQ230" s="8"/>
      <c r="BR230" s="8"/>
      <c r="BS230" s="8"/>
      <c r="BT230" s="8"/>
      <c r="BU230" s="8"/>
      <c r="BV230" s="9"/>
      <c r="BW230" s="10"/>
      <c r="BX230" s="11"/>
      <c r="CE230" s="8"/>
      <c r="CF230" s="17"/>
      <c r="CG230" s="17"/>
      <c r="CH230" s="17"/>
      <c r="CI230" s="17"/>
    </row>
    <row r="231" spans="1:87" hidden="1" x14ac:dyDescent="0.25">
      <c r="A231" s="14" t="s">
        <v>365</v>
      </c>
      <c r="B231" s="14" t="s">
        <v>366</v>
      </c>
      <c r="C231" s="14" t="s">
        <v>366</v>
      </c>
      <c r="D231" s="15" t="s">
        <v>90</v>
      </c>
      <c r="E231" s="15" t="s">
        <v>90</v>
      </c>
      <c r="F231" s="16" t="e">
        <f>IF(BB231="S",
IF(#REF!+BJ231=2012,
IF(#REF!=1,"12-13/1",
IF(#REF!=2,"12-13/2",
IF(#REF!=3,"13-14/1",
IF(#REF!=4,"13-14/2","Hata1")))),
IF(#REF!+BJ231=2013,
IF(#REF!=1,"13-14/1",
IF(#REF!=2,"13-14/2",
IF(#REF!=3,"14-15/1",
IF(#REF!=4,"14-15/2","Hata2")))),
IF(#REF!+BJ231=2014,
IF(#REF!=1,"14-15/1",
IF(#REF!=2,"14-15/2",
IF(#REF!=3,"15-16/1",
IF(#REF!=4,"15-16/2","Hata3")))),
IF(#REF!+BJ231=2015,
IF(#REF!=1,"15-16/1",
IF(#REF!=2,"15-16/2",
IF(#REF!=3,"16-17/1",
IF(#REF!=4,"16-17/2","Hata4")))),
IF(#REF!+BJ231=2016,
IF(#REF!=1,"16-17/1",
IF(#REF!=2,"16-17/2",
IF(#REF!=3,"17-18/1",
IF(#REF!=4,"17-18/2","Hata5")))),
IF(#REF!+BJ231=2017,
IF(#REF!=1,"17-18/1",
IF(#REF!=2,"17-18/2",
IF(#REF!=3,"18-19/1",
IF(#REF!=4,"18-19/2","Hata6")))),
IF(#REF!+BJ231=2018,
IF(#REF!=1,"18-19/1",
IF(#REF!=2,"18-19/2",
IF(#REF!=3,"19-20/1",
IF(#REF!=4,"19-20/2","Hata7")))),
IF(#REF!+BJ231=2019,
IF(#REF!=1,"19-20/1",
IF(#REF!=2,"19-20/2",
IF(#REF!=3,"20-21/1",
IF(#REF!=4,"20-21/2","Hata8")))),
IF(#REF!+BJ231=2020,
IF(#REF!=1,"20-21/1",
IF(#REF!=2,"20-21/2",
IF(#REF!=3,"21-22/1",
IF(#REF!=4,"21-22/2","Hata9")))),
IF(#REF!+BJ231=2021,
IF(#REF!=1,"21-22/1",
IF(#REF!=2,"21-22/2",
IF(#REF!=3,"22-23/1",
IF(#REF!=4,"22-23/2","Hata10")))),
IF(#REF!+BJ231=2022,
IF(#REF!=1,"22-23/1",
IF(#REF!=2,"22-23/2",
IF(#REF!=3,"23-24/1",
IF(#REF!=4,"23-24/2","Hata11")))),
IF(#REF!+BJ231=2023,
IF(#REF!=1,"23-24/1",
IF(#REF!=2,"23-24/2",
IF(#REF!=3,"24-25/1",
IF(#REF!=4,"24-25/2","Hata12")))),
)))))))))))),
IF(BB231="T",
IF(#REF!+BJ231=2012,
IF(#REF!=1,"12-13/1",
IF(#REF!=2,"12-13/2",
IF(#REF!=3,"12-13/3",
IF(#REF!=4,"13-14/1",
IF(#REF!=5,"13-14/2",
IF(#REF!=6,"13-14/3","Hata1")))))),
IF(#REF!+BJ231=2013,
IF(#REF!=1,"13-14/1",
IF(#REF!=2,"13-14/2",
IF(#REF!=3,"13-14/3",
IF(#REF!=4,"14-15/1",
IF(#REF!=5,"14-15/2",
IF(#REF!=6,"14-15/3","Hata2")))))),
IF(#REF!+BJ231=2014,
IF(#REF!=1,"14-15/1",
IF(#REF!=2,"14-15/2",
IF(#REF!=3,"14-15/3",
IF(#REF!=4,"15-16/1",
IF(#REF!=5,"15-16/2",
IF(#REF!=6,"15-16/3","Hata3")))))),
IF(AND(#REF!+#REF!&gt;2014,#REF!+#REF!&lt;2015,BJ231=1),
IF(#REF!=0.1,"14-15/0.1",
IF(#REF!=0.2,"14-15/0.2",
IF(#REF!=0.3,"14-15/0.3","Hata4"))),
IF(#REF!+BJ231=2015,
IF(#REF!=1,"15-16/1",
IF(#REF!=2,"15-16/2",
IF(#REF!=3,"15-16/3",
IF(#REF!=4,"16-17/1",
IF(#REF!=5,"16-17/2",
IF(#REF!=6,"16-17/3","Hata5")))))),
IF(#REF!+BJ231=2016,
IF(#REF!=1,"16-17/1",
IF(#REF!=2,"16-17/2",
IF(#REF!=3,"16-17/3",
IF(#REF!=4,"17-18/1",
IF(#REF!=5,"17-18/2",
IF(#REF!=6,"17-18/3","Hata6")))))),
IF(#REF!+BJ231=2017,
IF(#REF!=1,"17-18/1",
IF(#REF!=2,"17-18/2",
IF(#REF!=3,"17-18/3",
IF(#REF!=4,"18-19/1",
IF(#REF!=5,"18-19/2",
IF(#REF!=6,"18-19/3","Hata7")))))),
IF(#REF!+BJ231=2018,
IF(#REF!=1,"18-19/1",
IF(#REF!=2,"18-19/2",
IF(#REF!=3,"18-19/3",
IF(#REF!=4,"19-20/1",
IF(#REF!=5," 19-20/2",
IF(#REF!=6,"19-20/3","Hata8")))))),
IF(#REF!+BJ231=2019,
IF(#REF!=1,"19-20/1",
IF(#REF!=2,"19-20/2",
IF(#REF!=3,"19-20/3",
IF(#REF!=4,"20-21/1",
IF(#REF!=5,"20-21/2",
IF(#REF!=6,"20-21/3","Hata9")))))),
IF(#REF!+BJ231=2020,
IF(#REF!=1,"20-21/1",
IF(#REF!=2,"20-21/2",
IF(#REF!=3,"20-21/3",
IF(#REF!=4,"21-22/1",
IF(#REF!=5,"21-22/2",
IF(#REF!=6,"21-22/3","Hata10")))))),
IF(#REF!+BJ231=2021,
IF(#REF!=1,"21-22/1",
IF(#REF!=2,"21-22/2",
IF(#REF!=3,"21-22/3",
IF(#REF!=4,"22-23/1",
IF(#REF!=5,"22-23/2",
IF(#REF!=6,"22-23/3","Hata11")))))),
IF(#REF!+BJ231=2022,
IF(#REF!=1,"22-23/1",
IF(#REF!=2,"22-23/2",
IF(#REF!=3,"22-23/3",
IF(#REF!=4,"23-24/1",
IF(#REF!=5,"23-24/2",
IF(#REF!=6,"23-24/3","Hata12")))))),
IF(#REF!+BJ231=2023,
IF(#REF!=1,"23-24/1",
IF(#REF!=2,"23-24/2",
IF(#REF!=3,"23-24/3",
IF(#REF!=4,"24-25/1",
IF(#REF!=5,"24-25/2",
IF(#REF!=6,"24-25/3","Hata13")))))),
))))))))))))))
)</f>
        <v>#REF!</v>
      </c>
      <c r="G231" s="15"/>
      <c r="H231" s="14" t="s">
        <v>358</v>
      </c>
      <c r="I231" s="14">
        <v>238535</v>
      </c>
      <c r="J231" s="14" t="s">
        <v>157</v>
      </c>
      <c r="S231" s="16">
        <v>6</v>
      </c>
      <c r="T231" s="14">
        <f>VLOOKUP($S231,[1]sistem!$I$3:$L$10,2,FALSE)</f>
        <v>0</v>
      </c>
      <c r="U231" s="14">
        <f>VLOOKUP($S231,[1]sistem!$I$3:$L$10,3,FALSE)</f>
        <v>0</v>
      </c>
      <c r="V231" s="14">
        <f>VLOOKUP($S231,[1]sistem!$I$3:$L$10,4,FALSE)</f>
        <v>1</v>
      </c>
      <c r="W231" s="14" t="e">
        <f>VLOOKUP($BB231,[1]sistem!$I$13:$L$14,2,FALSE)*#REF!</f>
        <v>#REF!</v>
      </c>
      <c r="X231" s="14" t="e">
        <f>VLOOKUP($BB231,[1]sistem!$I$13:$L$14,3,FALSE)*#REF!</f>
        <v>#REF!</v>
      </c>
      <c r="Y231" s="14" t="e">
        <f>VLOOKUP($BB231,[1]sistem!$I$13:$L$14,4,FALSE)*#REF!</f>
        <v>#REF!</v>
      </c>
      <c r="Z231" s="14" t="e">
        <f t="shared" si="42"/>
        <v>#REF!</v>
      </c>
      <c r="AA231" s="14" t="e">
        <f t="shared" si="42"/>
        <v>#REF!</v>
      </c>
      <c r="AB231" s="14" t="e">
        <f t="shared" si="42"/>
        <v>#REF!</v>
      </c>
      <c r="AC231" s="14" t="e">
        <f t="shared" si="43"/>
        <v>#REF!</v>
      </c>
      <c r="AD231" s="14">
        <f>VLOOKUP(BB231,[1]sistem!$I$18:$J$19,2,FALSE)</f>
        <v>14</v>
      </c>
      <c r="AE231" s="14">
        <v>0.25</v>
      </c>
      <c r="AF231" s="14">
        <f>VLOOKUP($S231,[1]sistem!$I$3:$M$10,5,FALSE)</f>
        <v>0</v>
      </c>
      <c r="AG231" s="14">
        <v>4</v>
      </c>
      <c r="AI231" s="14">
        <f>AG231*AM231</f>
        <v>56</v>
      </c>
      <c r="AJ231" s="14">
        <f>VLOOKUP($S231,[1]sistem!$I$3:$N$10,6,FALSE)</f>
        <v>1</v>
      </c>
      <c r="AK231" s="14">
        <v>2</v>
      </c>
      <c r="AL231" s="14">
        <f t="shared" si="44"/>
        <v>2</v>
      </c>
      <c r="AM231" s="14">
        <f>VLOOKUP($BB231,[1]sistem!$I$18:$K$19,3,FALSE)</f>
        <v>14</v>
      </c>
      <c r="AN231" s="14" t="e">
        <f>AM231*#REF!</f>
        <v>#REF!</v>
      </c>
      <c r="AO231" s="14" t="e">
        <f t="shared" si="45"/>
        <v>#REF!</v>
      </c>
      <c r="AP231" s="14">
        <f t="shared" si="54"/>
        <v>25</v>
      </c>
      <c r="AQ231" s="14" t="e">
        <f t="shared" si="46"/>
        <v>#REF!</v>
      </c>
      <c r="AR231" s="14" t="e">
        <f>ROUND(AQ231-#REF!,0)</f>
        <v>#REF!</v>
      </c>
      <c r="AS231" s="14">
        <f>IF(BB231="s",IF(S231=0,0,
IF(S231=1,#REF!*4*4,
IF(S231=2,0,
IF(S231=3,#REF!*4*2,
IF(S231=4,0,
IF(S231=5,0,
IF(S231=6,0,
IF(S231=7,0)))))))),
IF(BB231="t",
IF(S231=0,0,
IF(S231=1,#REF!*4*4*0.8,
IF(S231=2,0,
IF(S231=3,#REF!*4*2*0.8,
IF(S231=4,0,
IF(S231=5,0,
IF(S231=6,0,
IF(S231=7,0))))))))))</f>
        <v>0</v>
      </c>
      <c r="AT231" s="14">
        <f>IF(BB231="s",
IF(S231=0,0,
IF(S231=1,0,
IF(S231=2,#REF!*4*2,
IF(S231=3,#REF!*4,
IF(S231=4,#REF!*4,
IF(S231=5,0,
IF(S231=6,0,
IF(S231=7,#REF!*4)))))))),
IF(BB231="t",
IF(S231=0,0,
IF(S231=1,0,
IF(S231=2,#REF!*4*2*0.8,
IF(S231=3,#REF!*4*0.8,
IF(S231=4,#REF!*4*0.8,
IF(S231=5,0,
IF(S231=6,0,
IF(S231=7,#REF!*4))))))))))</f>
        <v>0</v>
      </c>
      <c r="AU231" s="14" t="e">
        <f>IF(BB231="s",
IF(S231=0,0,
IF(S231=1,#REF!*2,
IF(S231=2,#REF!*2,
IF(S231=3,#REF!*2,
IF(S231=4,#REF!*2,
IF(S231=5,#REF!*2,
IF(S231=6,#REF!*2,
IF(S231=7,#REF!*2)))))))),
IF(BB231="t",
IF(S231=0,#REF!*2*0.8,
IF(S231=1,#REF!*2*0.8,
IF(S231=2,#REF!*2*0.8,
IF(S231=3,#REF!*2*0.8,
IF(S231=4,#REF!*2*0.8,
IF(S231=5,#REF!*2*0.8,
IF(S231=6,#REF!*1*0.8,
IF(S231=7,#REF!*2))))))))))</f>
        <v>#REF!</v>
      </c>
      <c r="AV231" s="14" t="e">
        <f t="shared" si="47"/>
        <v>#REF!</v>
      </c>
      <c r="AW231" s="14">
        <f>IF(BB231="s",
IF(S231=0,0,
IF(S231=1,(14-2)*(#REF!+#REF!)/4*4,
IF(S231=2,(14-2)*(#REF!+#REF!)/4*2,
IF(S231=3,(14-2)*(#REF!+#REF!)/4*3,
IF(S231=4,(14-2)*(#REF!+#REF!)/4,
IF(S231=5,(14-2)*#REF!/4,
IF(S231=6,0,
IF(S231=7,(14)*#REF!)))))))),
IF(BB231="t",
IF(S231=0,0,
IF(S231=1,(11-2)*(#REF!+#REF!)/4*4,
IF(S231=2,(11-2)*(#REF!+#REF!)/4*2,
IF(S231=3,(11-2)*(#REF!+#REF!)/4*3,
IF(S231=4,(11-2)*(#REF!+#REF!)/4,
IF(S231=5,(11-2)*#REF!/4,
IF(S231=6,0,
IF(S231=7,(11)*#REF!))))))))))</f>
        <v>0</v>
      </c>
      <c r="AX231" s="14">
        <f t="shared" si="48"/>
        <v>-56</v>
      </c>
      <c r="AY231" s="14">
        <f t="shared" si="49"/>
        <v>2</v>
      </c>
      <c r="AZ231" s="14">
        <f t="shared" si="50"/>
        <v>0</v>
      </c>
      <c r="BA231" s="14" t="e">
        <f t="shared" si="51"/>
        <v>#REF!</v>
      </c>
      <c r="BB231" s="14" t="s">
        <v>87</v>
      </c>
      <c r="BC231" s="14" t="e">
        <f>IF(BI231="A",0,IF(BB231="s",14*#REF!,IF(BB231="T",11*#REF!,"HATA")))</f>
        <v>#REF!</v>
      </c>
      <c r="BD231" s="14" t="e">
        <f t="shared" si="52"/>
        <v>#REF!</v>
      </c>
      <c r="BE231" s="14" t="e">
        <f t="shared" si="53"/>
        <v>#REF!</v>
      </c>
      <c r="BF231" s="14" t="e">
        <f>IF(BE231-#REF!=0,"DOĞRU","YANLIŞ")</f>
        <v>#REF!</v>
      </c>
      <c r="BG231" s="14" t="e">
        <f>#REF!-BE231</f>
        <v>#REF!</v>
      </c>
      <c r="BH231" s="14">
        <v>0</v>
      </c>
      <c r="BJ231" s="14">
        <v>0</v>
      </c>
      <c r="BL231" s="14">
        <v>6</v>
      </c>
      <c r="BN231" s="5" t="e">
        <f>#REF!*14</f>
        <v>#REF!</v>
      </c>
      <c r="BO231" s="6"/>
      <c r="BP231" s="7"/>
      <c r="BQ231" s="8"/>
      <c r="BR231" s="8"/>
      <c r="BS231" s="8"/>
      <c r="BT231" s="8"/>
      <c r="BU231" s="8"/>
      <c r="BV231" s="9"/>
      <c r="BW231" s="10"/>
      <c r="BX231" s="11"/>
      <c r="CE231" s="8"/>
      <c r="CF231" s="17"/>
      <c r="CG231" s="17"/>
      <c r="CH231" s="17"/>
      <c r="CI231" s="17"/>
    </row>
    <row r="232" spans="1:87" hidden="1" x14ac:dyDescent="0.25">
      <c r="A232" s="14" t="s">
        <v>96</v>
      </c>
      <c r="B232" s="14" t="s">
        <v>97</v>
      </c>
      <c r="C232" s="14" t="s">
        <v>97</v>
      </c>
      <c r="D232" s="15" t="s">
        <v>90</v>
      </c>
      <c r="E232" s="15" t="s">
        <v>90</v>
      </c>
      <c r="F232" s="16" t="e">
        <f>IF(BB232="S",
IF(#REF!+BJ232=2012,
IF(#REF!=1,"12-13/1",
IF(#REF!=2,"12-13/2",
IF(#REF!=3,"13-14/1",
IF(#REF!=4,"13-14/2","Hata1")))),
IF(#REF!+BJ232=2013,
IF(#REF!=1,"13-14/1",
IF(#REF!=2,"13-14/2",
IF(#REF!=3,"14-15/1",
IF(#REF!=4,"14-15/2","Hata2")))),
IF(#REF!+BJ232=2014,
IF(#REF!=1,"14-15/1",
IF(#REF!=2,"14-15/2",
IF(#REF!=3,"15-16/1",
IF(#REF!=4,"15-16/2","Hata3")))),
IF(#REF!+BJ232=2015,
IF(#REF!=1,"15-16/1",
IF(#REF!=2,"15-16/2",
IF(#REF!=3,"16-17/1",
IF(#REF!=4,"16-17/2","Hata4")))),
IF(#REF!+BJ232=2016,
IF(#REF!=1,"16-17/1",
IF(#REF!=2,"16-17/2",
IF(#REF!=3,"17-18/1",
IF(#REF!=4,"17-18/2","Hata5")))),
IF(#REF!+BJ232=2017,
IF(#REF!=1,"17-18/1",
IF(#REF!=2,"17-18/2",
IF(#REF!=3,"18-19/1",
IF(#REF!=4,"18-19/2","Hata6")))),
IF(#REF!+BJ232=2018,
IF(#REF!=1,"18-19/1",
IF(#REF!=2,"18-19/2",
IF(#REF!=3,"19-20/1",
IF(#REF!=4,"19-20/2","Hata7")))),
IF(#REF!+BJ232=2019,
IF(#REF!=1,"19-20/1",
IF(#REF!=2,"19-20/2",
IF(#REF!=3,"20-21/1",
IF(#REF!=4,"20-21/2","Hata8")))),
IF(#REF!+BJ232=2020,
IF(#REF!=1,"20-21/1",
IF(#REF!=2,"20-21/2",
IF(#REF!=3,"21-22/1",
IF(#REF!=4,"21-22/2","Hata9")))),
IF(#REF!+BJ232=2021,
IF(#REF!=1,"21-22/1",
IF(#REF!=2,"21-22/2",
IF(#REF!=3,"22-23/1",
IF(#REF!=4,"22-23/2","Hata10")))),
IF(#REF!+BJ232=2022,
IF(#REF!=1,"22-23/1",
IF(#REF!=2,"22-23/2",
IF(#REF!=3,"23-24/1",
IF(#REF!=4,"23-24/2","Hata11")))),
IF(#REF!+BJ232=2023,
IF(#REF!=1,"23-24/1",
IF(#REF!=2,"23-24/2",
IF(#REF!=3,"24-25/1",
IF(#REF!=4,"24-25/2","Hata12")))),
)))))))))))),
IF(BB232="T",
IF(#REF!+BJ232=2012,
IF(#REF!=1,"12-13/1",
IF(#REF!=2,"12-13/2",
IF(#REF!=3,"12-13/3",
IF(#REF!=4,"13-14/1",
IF(#REF!=5,"13-14/2",
IF(#REF!=6,"13-14/3","Hata1")))))),
IF(#REF!+BJ232=2013,
IF(#REF!=1,"13-14/1",
IF(#REF!=2,"13-14/2",
IF(#REF!=3,"13-14/3",
IF(#REF!=4,"14-15/1",
IF(#REF!=5,"14-15/2",
IF(#REF!=6,"14-15/3","Hata2")))))),
IF(#REF!+BJ232=2014,
IF(#REF!=1,"14-15/1",
IF(#REF!=2,"14-15/2",
IF(#REF!=3,"14-15/3",
IF(#REF!=4,"15-16/1",
IF(#REF!=5,"15-16/2",
IF(#REF!=6,"15-16/3","Hata3")))))),
IF(AND(#REF!+#REF!&gt;2014,#REF!+#REF!&lt;2015,BJ232=1),
IF(#REF!=0.1,"14-15/0.1",
IF(#REF!=0.2,"14-15/0.2",
IF(#REF!=0.3,"14-15/0.3","Hata4"))),
IF(#REF!+BJ232=2015,
IF(#REF!=1,"15-16/1",
IF(#REF!=2,"15-16/2",
IF(#REF!=3,"15-16/3",
IF(#REF!=4,"16-17/1",
IF(#REF!=5,"16-17/2",
IF(#REF!=6,"16-17/3","Hata5")))))),
IF(#REF!+BJ232=2016,
IF(#REF!=1,"16-17/1",
IF(#REF!=2,"16-17/2",
IF(#REF!=3,"16-17/3",
IF(#REF!=4,"17-18/1",
IF(#REF!=5,"17-18/2",
IF(#REF!=6,"17-18/3","Hata6")))))),
IF(#REF!+BJ232=2017,
IF(#REF!=1,"17-18/1",
IF(#REF!=2,"17-18/2",
IF(#REF!=3,"17-18/3",
IF(#REF!=4,"18-19/1",
IF(#REF!=5,"18-19/2",
IF(#REF!=6,"18-19/3","Hata7")))))),
IF(#REF!+BJ232=2018,
IF(#REF!=1,"18-19/1",
IF(#REF!=2,"18-19/2",
IF(#REF!=3,"18-19/3",
IF(#REF!=4,"19-20/1",
IF(#REF!=5," 19-20/2",
IF(#REF!=6,"19-20/3","Hata8")))))),
IF(#REF!+BJ232=2019,
IF(#REF!=1,"19-20/1",
IF(#REF!=2,"19-20/2",
IF(#REF!=3,"19-20/3",
IF(#REF!=4,"20-21/1",
IF(#REF!=5,"20-21/2",
IF(#REF!=6,"20-21/3","Hata9")))))),
IF(#REF!+BJ232=2020,
IF(#REF!=1,"20-21/1",
IF(#REF!=2,"20-21/2",
IF(#REF!=3,"20-21/3",
IF(#REF!=4,"21-22/1",
IF(#REF!=5,"21-22/2",
IF(#REF!=6,"21-22/3","Hata10")))))),
IF(#REF!+BJ232=2021,
IF(#REF!=1,"21-22/1",
IF(#REF!=2,"21-22/2",
IF(#REF!=3,"21-22/3",
IF(#REF!=4,"22-23/1",
IF(#REF!=5,"22-23/2",
IF(#REF!=6,"22-23/3","Hata11")))))),
IF(#REF!+BJ232=2022,
IF(#REF!=1,"22-23/1",
IF(#REF!=2,"22-23/2",
IF(#REF!=3,"22-23/3",
IF(#REF!=4,"23-24/1",
IF(#REF!=5,"23-24/2",
IF(#REF!=6,"23-24/3","Hata12")))))),
IF(#REF!+BJ232=2023,
IF(#REF!=1,"23-24/1",
IF(#REF!=2,"23-24/2",
IF(#REF!=3,"23-24/3",
IF(#REF!=4,"24-25/1",
IF(#REF!=5,"24-25/2",
IF(#REF!=6,"24-25/3","Hata13")))))),
))))))))))))))
)</f>
        <v>#REF!</v>
      </c>
      <c r="G232" s="15"/>
      <c r="H232" s="14" t="s">
        <v>358</v>
      </c>
      <c r="I232" s="14">
        <v>238535</v>
      </c>
      <c r="J232" s="14" t="s">
        <v>157</v>
      </c>
      <c r="Q232" s="14" t="s">
        <v>98</v>
      </c>
      <c r="R232" s="14" t="s">
        <v>98</v>
      </c>
      <c r="S232" s="16">
        <v>0</v>
      </c>
      <c r="T232" s="14">
        <f>VLOOKUP($S232,[1]sistem!$I$3:$L$10,2,FALSE)</f>
        <v>0</v>
      </c>
      <c r="U232" s="14">
        <f>VLOOKUP($S232,[1]sistem!$I$3:$L$10,3,FALSE)</f>
        <v>0</v>
      </c>
      <c r="V232" s="14">
        <f>VLOOKUP($S232,[1]sistem!$I$3:$L$10,4,FALSE)</f>
        <v>0</v>
      </c>
      <c r="W232" s="14" t="e">
        <f>VLOOKUP($BB232,[1]sistem!$I$13:$L$14,2,FALSE)*#REF!</f>
        <v>#REF!</v>
      </c>
      <c r="X232" s="14" t="e">
        <f>VLOOKUP($BB232,[1]sistem!$I$13:$L$14,3,FALSE)*#REF!</f>
        <v>#REF!</v>
      </c>
      <c r="Y232" s="14" t="e">
        <f>VLOOKUP($BB232,[1]sistem!$I$13:$L$14,4,FALSE)*#REF!</f>
        <v>#REF!</v>
      </c>
      <c r="Z232" s="14" t="e">
        <f t="shared" si="42"/>
        <v>#REF!</v>
      </c>
      <c r="AA232" s="14" t="e">
        <f t="shared" si="42"/>
        <v>#REF!</v>
      </c>
      <c r="AB232" s="14" t="e">
        <f t="shared" si="42"/>
        <v>#REF!</v>
      </c>
      <c r="AC232" s="14" t="e">
        <f t="shared" si="43"/>
        <v>#REF!</v>
      </c>
      <c r="AD232" s="14">
        <f>VLOOKUP(BB232,[1]sistem!$I$18:$J$19,2,FALSE)</f>
        <v>14</v>
      </c>
      <c r="AE232" s="14">
        <v>0.25</v>
      </c>
      <c r="AF232" s="14">
        <f>VLOOKUP($S232,[1]sistem!$I$3:$M$10,5,FALSE)</f>
        <v>0</v>
      </c>
      <c r="AI232" s="14" t="e">
        <f>(#REF!+#REF!)*AD232</f>
        <v>#REF!</v>
      </c>
      <c r="AJ232" s="14">
        <f>VLOOKUP($S232,[1]sistem!$I$3:$N$10,6,FALSE)</f>
        <v>0</v>
      </c>
      <c r="AK232" s="14">
        <v>2</v>
      </c>
      <c r="AL232" s="14">
        <f t="shared" si="44"/>
        <v>0</v>
      </c>
      <c r="AM232" s="14">
        <f>VLOOKUP($BB232,[1]sistem!$I$18:$K$19,3,FALSE)</f>
        <v>14</v>
      </c>
      <c r="AN232" s="14" t="e">
        <f>AM232*#REF!</f>
        <v>#REF!</v>
      </c>
      <c r="AO232" s="14" t="e">
        <f t="shared" si="45"/>
        <v>#REF!</v>
      </c>
      <c r="AP232" s="14">
        <f t="shared" si="54"/>
        <v>25</v>
      </c>
      <c r="AQ232" s="14" t="e">
        <f t="shared" si="46"/>
        <v>#REF!</v>
      </c>
      <c r="AR232" s="14" t="e">
        <f>ROUND(AQ232-#REF!,0)</f>
        <v>#REF!</v>
      </c>
      <c r="AS232" s="14">
        <f>IF(BB232="s",IF(S232=0,0,
IF(S232=1,#REF!*4*4,
IF(S232=2,0,
IF(S232=3,#REF!*4*2,
IF(S232=4,0,
IF(S232=5,0,
IF(S232=6,0,
IF(S232=7,0)))))))),
IF(BB232="t",
IF(S232=0,0,
IF(S232=1,#REF!*4*4*0.8,
IF(S232=2,0,
IF(S232=3,#REF!*4*2*0.8,
IF(S232=4,0,
IF(S232=5,0,
IF(S232=6,0,
IF(S232=7,0))))))))))</f>
        <v>0</v>
      </c>
      <c r="AT232" s="14">
        <f>IF(BB232="s",
IF(S232=0,0,
IF(S232=1,0,
IF(S232=2,#REF!*4*2,
IF(S232=3,#REF!*4,
IF(S232=4,#REF!*4,
IF(S232=5,0,
IF(S232=6,0,
IF(S232=7,#REF!*4)))))))),
IF(BB232="t",
IF(S232=0,0,
IF(S232=1,0,
IF(S232=2,#REF!*4*2*0.8,
IF(S232=3,#REF!*4*0.8,
IF(S232=4,#REF!*4*0.8,
IF(S232=5,0,
IF(S232=6,0,
IF(S232=7,#REF!*4))))))))))</f>
        <v>0</v>
      </c>
      <c r="AU232" s="14">
        <f>IF(BB232="s",
IF(S232=0,0,
IF(S232=1,#REF!*2,
IF(S232=2,#REF!*2,
IF(S232=3,#REF!*2,
IF(S232=4,#REF!*2,
IF(S232=5,#REF!*2,
IF(S232=6,#REF!*2,
IF(S232=7,#REF!*2)))))))),
IF(BB232="t",
IF(S232=0,#REF!*2*0.8,
IF(S232=1,#REF!*2*0.8,
IF(S232=2,#REF!*2*0.8,
IF(S232=3,#REF!*2*0.8,
IF(S232=4,#REF!*2*0.8,
IF(S232=5,#REF!*2*0.8,
IF(S232=6,#REF!*1*0.8,
IF(S232=7,#REF!*2))))))))))</f>
        <v>0</v>
      </c>
      <c r="AV232" s="14" t="e">
        <f t="shared" si="47"/>
        <v>#REF!</v>
      </c>
      <c r="AW232" s="14">
        <f>IF(BB232="s",
IF(S232=0,0,
IF(S232=1,(14-2)*(#REF!+#REF!)/4*4,
IF(S232=2,(14-2)*(#REF!+#REF!)/4*2,
IF(S232=3,(14-2)*(#REF!+#REF!)/4*3,
IF(S232=4,(14-2)*(#REF!+#REF!)/4,
IF(S232=5,(14-2)*#REF!/4,
IF(S232=6,0,
IF(S232=7,(14)*#REF!)))))))),
IF(BB232="t",
IF(S232=0,0,
IF(S232=1,(11-2)*(#REF!+#REF!)/4*4,
IF(S232=2,(11-2)*(#REF!+#REF!)/4*2,
IF(S232=3,(11-2)*(#REF!+#REF!)/4*3,
IF(S232=4,(11-2)*(#REF!+#REF!)/4,
IF(S232=5,(11-2)*#REF!/4,
IF(S232=6,0,
IF(S232=7,(11)*#REF!))))))))))</f>
        <v>0</v>
      </c>
      <c r="AX232" s="14" t="e">
        <f t="shared" si="48"/>
        <v>#REF!</v>
      </c>
      <c r="AY232" s="14">
        <f t="shared" si="49"/>
        <v>0</v>
      </c>
      <c r="AZ232" s="14">
        <f t="shared" si="50"/>
        <v>0</v>
      </c>
      <c r="BA232" s="14">
        <f t="shared" si="51"/>
        <v>0</v>
      </c>
      <c r="BB232" s="14" t="s">
        <v>87</v>
      </c>
      <c r="BC232" s="14" t="e">
        <f>IF(BI232="A",0,IF(BB232="s",14*#REF!,IF(BB232="T",11*#REF!,"HATA")))</f>
        <v>#REF!</v>
      </c>
      <c r="BD232" s="14" t="e">
        <f t="shared" si="52"/>
        <v>#REF!</v>
      </c>
      <c r="BE232" s="14" t="e">
        <f t="shared" si="53"/>
        <v>#REF!</v>
      </c>
      <c r="BF232" s="14" t="e">
        <f>IF(BE232-#REF!=0,"DOĞRU","YANLIŞ")</f>
        <v>#REF!</v>
      </c>
      <c r="BG232" s="14" t="e">
        <f>#REF!-BE232</f>
        <v>#REF!</v>
      </c>
      <c r="BH232" s="14">
        <v>0</v>
      </c>
      <c r="BJ232" s="14">
        <v>0</v>
      </c>
      <c r="BL232" s="14">
        <v>0</v>
      </c>
      <c r="BN232" s="5" t="e">
        <f>#REF!*14</f>
        <v>#REF!</v>
      </c>
      <c r="BO232" s="6"/>
      <c r="BP232" s="7"/>
      <c r="BQ232" s="8"/>
      <c r="BR232" s="8"/>
      <c r="BS232" s="8"/>
      <c r="BT232" s="8"/>
      <c r="BU232" s="8"/>
      <c r="BV232" s="9"/>
      <c r="BW232" s="10"/>
      <c r="BX232" s="11"/>
      <c r="CE232" s="8"/>
      <c r="CF232" s="17"/>
      <c r="CG232" s="17"/>
      <c r="CH232" s="17"/>
      <c r="CI232" s="17"/>
    </row>
    <row r="233" spans="1:87" hidden="1" x14ac:dyDescent="0.25">
      <c r="A233" s="14" t="s">
        <v>138</v>
      </c>
      <c r="B233" s="14" t="s">
        <v>139</v>
      </c>
      <c r="C233" s="14" t="s">
        <v>139</v>
      </c>
      <c r="D233" s="15" t="s">
        <v>84</v>
      </c>
      <c r="E233" s="15">
        <v>3</v>
      </c>
      <c r="F233" s="16" t="e">
        <f>IF(BB233="S",
IF(#REF!+BJ233=2012,
IF(#REF!=1,"12-13/1",
IF(#REF!=2,"12-13/2",
IF(#REF!=3,"13-14/1",
IF(#REF!=4,"13-14/2","Hata1")))),
IF(#REF!+BJ233=2013,
IF(#REF!=1,"13-14/1",
IF(#REF!=2,"13-14/2",
IF(#REF!=3,"14-15/1",
IF(#REF!=4,"14-15/2","Hata2")))),
IF(#REF!+BJ233=2014,
IF(#REF!=1,"14-15/1",
IF(#REF!=2,"14-15/2",
IF(#REF!=3,"15-16/1",
IF(#REF!=4,"15-16/2","Hata3")))),
IF(#REF!+BJ233=2015,
IF(#REF!=1,"15-16/1",
IF(#REF!=2,"15-16/2",
IF(#REF!=3,"16-17/1",
IF(#REF!=4,"16-17/2","Hata4")))),
IF(#REF!+BJ233=2016,
IF(#REF!=1,"16-17/1",
IF(#REF!=2,"16-17/2",
IF(#REF!=3,"17-18/1",
IF(#REF!=4,"17-18/2","Hata5")))),
IF(#REF!+BJ233=2017,
IF(#REF!=1,"17-18/1",
IF(#REF!=2,"17-18/2",
IF(#REF!=3,"18-19/1",
IF(#REF!=4,"18-19/2","Hata6")))),
IF(#REF!+BJ233=2018,
IF(#REF!=1,"18-19/1",
IF(#REF!=2,"18-19/2",
IF(#REF!=3,"19-20/1",
IF(#REF!=4,"19-20/2","Hata7")))),
IF(#REF!+BJ233=2019,
IF(#REF!=1,"19-20/1",
IF(#REF!=2,"19-20/2",
IF(#REF!=3,"20-21/1",
IF(#REF!=4,"20-21/2","Hata8")))),
IF(#REF!+BJ233=2020,
IF(#REF!=1,"20-21/1",
IF(#REF!=2,"20-21/2",
IF(#REF!=3,"21-22/1",
IF(#REF!=4,"21-22/2","Hata9")))),
IF(#REF!+BJ233=2021,
IF(#REF!=1,"21-22/1",
IF(#REF!=2,"21-22/2",
IF(#REF!=3,"22-23/1",
IF(#REF!=4,"22-23/2","Hata10")))),
IF(#REF!+BJ233=2022,
IF(#REF!=1,"22-23/1",
IF(#REF!=2,"22-23/2",
IF(#REF!=3,"23-24/1",
IF(#REF!=4,"23-24/2","Hata11")))),
IF(#REF!+BJ233=2023,
IF(#REF!=1,"23-24/1",
IF(#REF!=2,"23-24/2",
IF(#REF!=3,"24-25/1",
IF(#REF!=4,"24-25/2","Hata12")))),
)))))))))))),
IF(BB233="T",
IF(#REF!+BJ233=2012,
IF(#REF!=1,"12-13/1",
IF(#REF!=2,"12-13/2",
IF(#REF!=3,"12-13/3",
IF(#REF!=4,"13-14/1",
IF(#REF!=5,"13-14/2",
IF(#REF!=6,"13-14/3","Hata1")))))),
IF(#REF!+BJ233=2013,
IF(#REF!=1,"13-14/1",
IF(#REF!=2,"13-14/2",
IF(#REF!=3,"13-14/3",
IF(#REF!=4,"14-15/1",
IF(#REF!=5,"14-15/2",
IF(#REF!=6,"14-15/3","Hata2")))))),
IF(#REF!+BJ233=2014,
IF(#REF!=1,"14-15/1",
IF(#REF!=2,"14-15/2",
IF(#REF!=3,"14-15/3",
IF(#REF!=4,"15-16/1",
IF(#REF!=5,"15-16/2",
IF(#REF!=6,"15-16/3","Hata3")))))),
IF(AND(#REF!+#REF!&gt;2014,#REF!+#REF!&lt;2015,BJ233=1),
IF(#REF!=0.1,"14-15/0.1",
IF(#REF!=0.2,"14-15/0.2",
IF(#REF!=0.3,"14-15/0.3","Hata4"))),
IF(#REF!+BJ233=2015,
IF(#REF!=1,"15-16/1",
IF(#REF!=2,"15-16/2",
IF(#REF!=3,"15-16/3",
IF(#REF!=4,"16-17/1",
IF(#REF!=5,"16-17/2",
IF(#REF!=6,"16-17/3","Hata5")))))),
IF(#REF!+BJ233=2016,
IF(#REF!=1,"16-17/1",
IF(#REF!=2,"16-17/2",
IF(#REF!=3,"16-17/3",
IF(#REF!=4,"17-18/1",
IF(#REF!=5,"17-18/2",
IF(#REF!=6,"17-18/3","Hata6")))))),
IF(#REF!+BJ233=2017,
IF(#REF!=1,"17-18/1",
IF(#REF!=2,"17-18/2",
IF(#REF!=3,"17-18/3",
IF(#REF!=4,"18-19/1",
IF(#REF!=5,"18-19/2",
IF(#REF!=6,"18-19/3","Hata7")))))),
IF(#REF!+BJ233=2018,
IF(#REF!=1,"18-19/1",
IF(#REF!=2,"18-19/2",
IF(#REF!=3,"18-19/3",
IF(#REF!=4,"19-20/1",
IF(#REF!=5," 19-20/2",
IF(#REF!=6,"19-20/3","Hata8")))))),
IF(#REF!+BJ233=2019,
IF(#REF!=1,"19-20/1",
IF(#REF!=2,"19-20/2",
IF(#REF!=3,"19-20/3",
IF(#REF!=4,"20-21/1",
IF(#REF!=5,"20-21/2",
IF(#REF!=6,"20-21/3","Hata9")))))),
IF(#REF!+BJ233=2020,
IF(#REF!=1,"20-21/1",
IF(#REF!=2,"20-21/2",
IF(#REF!=3,"20-21/3",
IF(#REF!=4,"21-22/1",
IF(#REF!=5,"21-22/2",
IF(#REF!=6,"21-22/3","Hata10")))))),
IF(#REF!+BJ233=2021,
IF(#REF!=1,"21-22/1",
IF(#REF!=2,"21-22/2",
IF(#REF!=3,"21-22/3",
IF(#REF!=4,"22-23/1",
IF(#REF!=5,"22-23/2",
IF(#REF!=6,"22-23/3","Hata11")))))),
IF(#REF!+BJ233=2022,
IF(#REF!=1,"22-23/1",
IF(#REF!=2,"22-23/2",
IF(#REF!=3,"22-23/3",
IF(#REF!=4,"23-24/1",
IF(#REF!=5,"23-24/2",
IF(#REF!=6,"23-24/3","Hata12")))))),
IF(#REF!+BJ233=2023,
IF(#REF!=1,"23-24/1",
IF(#REF!=2,"23-24/2",
IF(#REF!=3,"23-24/3",
IF(#REF!=4,"24-25/1",
IF(#REF!=5,"24-25/2",
IF(#REF!=6,"24-25/3","Hata13")))))),
))))))))))))))
)</f>
        <v>#REF!</v>
      </c>
      <c r="G233" s="15"/>
      <c r="H233" s="14" t="s">
        <v>358</v>
      </c>
      <c r="I233" s="14">
        <v>238535</v>
      </c>
      <c r="J233" s="14" t="s">
        <v>157</v>
      </c>
      <c r="Q233" s="14" t="s">
        <v>140</v>
      </c>
      <c r="R233" s="14" t="s">
        <v>140</v>
      </c>
      <c r="S233" s="16">
        <v>7</v>
      </c>
      <c r="T233" s="14">
        <f>VLOOKUP($S233,[1]sistem!$I$3:$L$10,2,FALSE)</f>
        <v>0</v>
      </c>
      <c r="U233" s="14">
        <f>VLOOKUP($S233,[1]sistem!$I$3:$L$10,3,FALSE)</f>
        <v>1</v>
      </c>
      <c r="V233" s="14">
        <f>VLOOKUP($S233,[1]sistem!$I$3:$L$10,4,FALSE)</f>
        <v>1</v>
      </c>
      <c r="W233" s="14" t="e">
        <f>VLOOKUP($BB233,[1]sistem!$I$13:$L$14,2,FALSE)*#REF!</f>
        <v>#REF!</v>
      </c>
      <c r="X233" s="14" t="e">
        <f>VLOOKUP($BB233,[1]sistem!$I$13:$L$14,3,FALSE)*#REF!</f>
        <v>#REF!</v>
      </c>
      <c r="Y233" s="14" t="e">
        <f>VLOOKUP($BB233,[1]sistem!$I$13:$L$14,4,FALSE)*#REF!</f>
        <v>#REF!</v>
      </c>
      <c r="Z233" s="14" t="e">
        <f t="shared" si="42"/>
        <v>#REF!</v>
      </c>
      <c r="AA233" s="14" t="e">
        <f t="shared" si="42"/>
        <v>#REF!</v>
      </c>
      <c r="AB233" s="14" t="e">
        <f t="shared" si="42"/>
        <v>#REF!</v>
      </c>
      <c r="AC233" s="14" t="e">
        <f t="shared" si="43"/>
        <v>#REF!</v>
      </c>
      <c r="AD233" s="14">
        <f>VLOOKUP(BB233,[1]sistem!$I$18:$J$19,2,FALSE)</f>
        <v>14</v>
      </c>
      <c r="AE233" s="14">
        <v>0.25</v>
      </c>
      <c r="AF233" s="14">
        <f>VLOOKUP($S233,[1]sistem!$I$3:$M$10,5,FALSE)</f>
        <v>1</v>
      </c>
      <c r="AG233" s="14">
        <v>4</v>
      </c>
      <c r="AI233" s="14">
        <f>AG233*AM233</f>
        <v>56</v>
      </c>
      <c r="AJ233" s="14">
        <f>VLOOKUP($S233,[1]sistem!$I$3:$N$10,6,FALSE)</f>
        <v>2</v>
      </c>
      <c r="AK233" s="14">
        <v>2</v>
      </c>
      <c r="AL233" s="14">
        <f t="shared" si="44"/>
        <v>4</v>
      </c>
      <c r="AM233" s="14">
        <f>VLOOKUP($BB233,[1]sistem!$I$18:$K$19,3,FALSE)</f>
        <v>14</v>
      </c>
      <c r="AN233" s="14" t="e">
        <f>AM233*#REF!</f>
        <v>#REF!</v>
      </c>
      <c r="AO233" s="14" t="e">
        <f t="shared" si="45"/>
        <v>#REF!</v>
      </c>
      <c r="AP233" s="14">
        <f t="shared" si="54"/>
        <v>25</v>
      </c>
      <c r="AQ233" s="14" t="e">
        <f t="shared" si="46"/>
        <v>#REF!</v>
      </c>
      <c r="AR233" s="14" t="e">
        <f>ROUND(AQ233-#REF!,0)</f>
        <v>#REF!</v>
      </c>
      <c r="AS233" s="14">
        <f>IF(BB233="s",IF(S233=0,0,
IF(S233=1,#REF!*4*4,
IF(S233=2,0,
IF(S233=3,#REF!*4*2,
IF(S233=4,0,
IF(S233=5,0,
IF(S233=6,0,
IF(S233=7,0)))))))),
IF(BB233="t",
IF(S233=0,0,
IF(S233=1,#REF!*4*4*0.8,
IF(S233=2,0,
IF(S233=3,#REF!*4*2*0.8,
IF(S233=4,0,
IF(S233=5,0,
IF(S233=6,0,
IF(S233=7,0))))))))))</f>
        <v>0</v>
      </c>
      <c r="AT233" s="14" t="e">
        <f>IF(BB233="s",
IF(S233=0,0,
IF(S233=1,0,
IF(S233=2,#REF!*4*2,
IF(S233=3,#REF!*4,
IF(S233=4,#REF!*4,
IF(S233=5,0,
IF(S233=6,0,
IF(S233=7,#REF!*4)))))))),
IF(BB233="t",
IF(S233=0,0,
IF(S233=1,0,
IF(S233=2,#REF!*4*2*0.8,
IF(S233=3,#REF!*4*0.8,
IF(S233=4,#REF!*4*0.8,
IF(S233=5,0,
IF(S233=6,0,
IF(S233=7,#REF!*4))))))))))</f>
        <v>#REF!</v>
      </c>
      <c r="AU233" s="14" t="e">
        <f>IF(BB233="s",
IF(S233=0,0,
IF(S233=1,#REF!*2,
IF(S233=2,#REF!*2,
IF(S233=3,#REF!*2,
IF(S233=4,#REF!*2,
IF(S233=5,#REF!*2,
IF(S233=6,#REF!*2,
IF(S233=7,#REF!*2)))))))),
IF(BB233="t",
IF(S233=0,#REF!*2*0.8,
IF(S233=1,#REF!*2*0.8,
IF(S233=2,#REF!*2*0.8,
IF(S233=3,#REF!*2*0.8,
IF(S233=4,#REF!*2*0.8,
IF(S233=5,#REF!*2*0.8,
IF(S233=6,#REF!*1*0.8,
IF(S233=7,#REF!*2))))))))))</f>
        <v>#REF!</v>
      </c>
      <c r="AV233" s="14" t="e">
        <f t="shared" si="47"/>
        <v>#REF!</v>
      </c>
      <c r="AW233" s="14" t="e">
        <f>IF(BB233="s",
IF(S233=0,0,
IF(S233=1,(14-2)*(#REF!+#REF!)/4*4,
IF(S233=2,(14-2)*(#REF!+#REF!)/4*2,
IF(S233=3,(14-2)*(#REF!+#REF!)/4*3,
IF(S233=4,(14-2)*(#REF!+#REF!)/4,
IF(S233=5,(14-2)*#REF!/4,
IF(S233=6,0,
IF(S233=7,(14)*#REF!)))))))),
IF(BB233="t",
IF(S233=0,0,
IF(S233=1,(11-2)*(#REF!+#REF!)/4*4,
IF(S233=2,(11-2)*(#REF!+#REF!)/4*2,
IF(S233=3,(11-2)*(#REF!+#REF!)/4*3,
IF(S233=4,(11-2)*(#REF!+#REF!)/4,
IF(S233=5,(11-2)*#REF!/4,
IF(S233=6,0,
IF(S233=7,(11)*#REF!))))))))))</f>
        <v>#REF!</v>
      </c>
      <c r="AX233" s="14" t="e">
        <f t="shared" si="48"/>
        <v>#REF!</v>
      </c>
      <c r="AY233" s="14">
        <f t="shared" si="49"/>
        <v>8</v>
      </c>
      <c r="AZ233" s="14">
        <f t="shared" si="50"/>
        <v>4</v>
      </c>
      <c r="BA233" s="14" t="e">
        <f t="shared" si="51"/>
        <v>#REF!</v>
      </c>
      <c r="BB233" s="14" t="s">
        <v>87</v>
      </c>
      <c r="BC233" s="14" t="e">
        <f>IF(BI233="A",0,IF(BB233="s",14*#REF!,IF(BB233="T",11*#REF!,"HATA")))</f>
        <v>#REF!</v>
      </c>
      <c r="BD233" s="14" t="e">
        <f t="shared" si="52"/>
        <v>#REF!</v>
      </c>
      <c r="BE233" s="14" t="e">
        <f t="shared" si="53"/>
        <v>#REF!</v>
      </c>
      <c r="BF233" s="14" t="e">
        <f>IF(BE233-#REF!=0,"DOĞRU","YANLIŞ")</f>
        <v>#REF!</v>
      </c>
      <c r="BG233" s="14" t="e">
        <f>#REF!-BE233</f>
        <v>#REF!</v>
      </c>
      <c r="BH233" s="14">
        <v>0</v>
      </c>
      <c r="BJ233" s="14">
        <v>0</v>
      </c>
      <c r="BL233" s="14">
        <v>7</v>
      </c>
      <c r="BN233" s="5" t="e">
        <f>#REF!*14</f>
        <v>#REF!</v>
      </c>
      <c r="BO233" s="6"/>
      <c r="BP233" s="7"/>
      <c r="BQ233" s="8"/>
      <c r="BR233" s="8"/>
      <c r="BS233" s="8"/>
      <c r="BT233" s="8"/>
      <c r="BU233" s="8"/>
      <c r="BV233" s="9"/>
      <c r="BW233" s="10"/>
      <c r="BX233" s="11"/>
      <c r="CE233" s="8"/>
      <c r="CF233" s="17"/>
      <c r="CG233" s="17"/>
      <c r="CH233" s="17"/>
      <c r="CI233" s="17"/>
    </row>
    <row r="234" spans="1:87" hidden="1" x14ac:dyDescent="0.25">
      <c r="A234" s="14" t="s">
        <v>103</v>
      </c>
      <c r="B234" s="14" t="s">
        <v>104</v>
      </c>
      <c r="C234" s="14" t="s">
        <v>104</v>
      </c>
      <c r="D234" s="15" t="s">
        <v>84</v>
      </c>
      <c r="E234" s="15">
        <v>1</v>
      </c>
      <c r="F234" s="16" t="e">
        <f>IF(BB234="S",
IF(#REF!+BJ234=2012,
IF(#REF!=1,"12-13/1",
IF(#REF!=2,"12-13/2",
IF(#REF!=3,"13-14/1",
IF(#REF!=4,"13-14/2","Hata1")))),
IF(#REF!+BJ234=2013,
IF(#REF!=1,"13-14/1",
IF(#REF!=2,"13-14/2",
IF(#REF!=3,"14-15/1",
IF(#REF!=4,"14-15/2","Hata2")))),
IF(#REF!+BJ234=2014,
IF(#REF!=1,"14-15/1",
IF(#REF!=2,"14-15/2",
IF(#REF!=3,"15-16/1",
IF(#REF!=4,"15-16/2","Hata3")))),
IF(#REF!+BJ234=2015,
IF(#REF!=1,"15-16/1",
IF(#REF!=2,"15-16/2",
IF(#REF!=3,"16-17/1",
IF(#REF!=4,"16-17/2","Hata4")))),
IF(#REF!+BJ234=2016,
IF(#REF!=1,"16-17/1",
IF(#REF!=2,"16-17/2",
IF(#REF!=3,"17-18/1",
IF(#REF!=4,"17-18/2","Hata5")))),
IF(#REF!+BJ234=2017,
IF(#REF!=1,"17-18/1",
IF(#REF!=2,"17-18/2",
IF(#REF!=3,"18-19/1",
IF(#REF!=4,"18-19/2","Hata6")))),
IF(#REF!+BJ234=2018,
IF(#REF!=1,"18-19/1",
IF(#REF!=2,"18-19/2",
IF(#REF!=3,"19-20/1",
IF(#REF!=4,"19-20/2","Hata7")))),
IF(#REF!+BJ234=2019,
IF(#REF!=1,"19-20/1",
IF(#REF!=2,"19-20/2",
IF(#REF!=3,"20-21/1",
IF(#REF!=4,"20-21/2","Hata8")))),
IF(#REF!+BJ234=2020,
IF(#REF!=1,"20-21/1",
IF(#REF!=2,"20-21/2",
IF(#REF!=3,"21-22/1",
IF(#REF!=4,"21-22/2","Hata9")))),
IF(#REF!+BJ234=2021,
IF(#REF!=1,"21-22/1",
IF(#REF!=2,"21-22/2",
IF(#REF!=3,"22-23/1",
IF(#REF!=4,"22-23/2","Hata10")))),
IF(#REF!+BJ234=2022,
IF(#REF!=1,"22-23/1",
IF(#REF!=2,"22-23/2",
IF(#REF!=3,"23-24/1",
IF(#REF!=4,"23-24/2","Hata11")))),
IF(#REF!+BJ234=2023,
IF(#REF!=1,"23-24/1",
IF(#REF!=2,"23-24/2",
IF(#REF!=3,"24-25/1",
IF(#REF!=4,"24-25/2","Hata12")))),
)))))))))))),
IF(BB234="T",
IF(#REF!+BJ234=2012,
IF(#REF!=1,"12-13/1",
IF(#REF!=2,"12-13/2",
IF(#REF!=3,"12-13/3",
IF(#REF!=4,"13-14/1",
IF(#REF!=5,"13-14/2",
IF(#REF!=6,"13-14/3","Hata1")))))),
IF(#REF!+BJ234=2013,
IF(#REF!=1,"13-14/1",
IF(#REF!=2,"13-14/2",
IF(#REF!=3,"13-14/3",
IF(#REF!=4,"14-15/1",
IF(#REF!=5,"14-15/2",
IF(#REF!=6,"14-15/3","Hata2")))))),
IF(#REF!+BJ234=2014,
IF(#REF!=1,"14-15/1",
IF(#REF!=2,"14-15/2",
IF(#REF!=3,"14-15/3",
IF(#REF!=4,"15-16/1",
IF(#REF!=5,"15-16/2",
IF(#REF!=6,"15-16/3","Hata3")))))),
IF(AND(#REF!+#REF!&gt;2014,#REF!+#REF!&lt;2015,BJ234=1),
IF(#REF!=0.1,"14-15/0.1",
IF(#REF!=0.2,"14-15/0.2",
IF(#REF!=0.3,"14-15/0.3","Hata4"))),
IF(#REF!+BJ234=2015,
IF(#REF!=1,"15-16/1",
IF(#REF!=2,"15-16/2",
IF(#REF!=3,"15-16/3",
IF(#REF!=4,"16-17/1",
IF(#REF!=5,"16-17/2",
IF(#REF!=6,"16-17/3","Hata5")))))),
IF(#REF!+BJ234=2016,
IF(#REF!=1,"16-17/1",
IF(#REF!=2,"16-17/2",
IF(#REF!=3,"16-17/3",
IF(#REF!=4,"17-18/1",
IF(#REF!=5,"17-18/2",
IF(#REF!=6,"17-18/3","Hata6")))))),
IF(#REF!+BJ234=2017,
IF(#REF!=1,"17-18/1",
IF(#REF!=2,"17-18/2",
IF(#REF!=3,"17-18/3",
IF(#REF!=4,"18-19/1",
IF(#REF!=5,"18-19/2",
IF(#REF!=6,"18-19/3","Hata7")))))),
IF(#REF!+BJ234=2018,
IF(#REF!=1,"18-19/1",
IF(#REF!=2,"18-19/2",
IF(#REF!=3,"18-19/3",
IF(#REF!=4,"19-20/1",
IF(#REF!=5," 19-20/2",
IF(#REF!=6,"19-20/3","Hata8")))))),
IF(#REF!+BJ234=2019,
IF(#REF!=1,"19-20/1",
IF(#REF!=2,"19-20/2",
IF(#REF!=3,"19-20/3",
IF(#REF!=4,"20-21/1",
IF(#REF!=5,"20-21/2",
IF(#REF!=6,"20-21/3","Hata9")))))),
IF(#REF!+BJ234=2020,
IF(#REF!=1,"20-21/1",
IF(#REF!=2,"20-21/2",
IF(#REF!=3,"20-21/3",
IF(#REF!=4,"21-22/1",
IF(#REF!=5,"21-22/2",
IF(#REF!=6,"21-22/3","Hata10")))))),
IF(#REF!+BJ234=2021,
IF(#REF!=1,"21-22/1",
IF(#REF!=2,"21-22/2",
IF(#REF!=3,"21-22/3",
IF(#REF!=4,"22-23/1",
IF(#REF!=5,"22-23/2",
IF(#REF!=6,"22-23/3","Hata11")))))),
IF(#REF!+BJ234=2022,
IF(#REF!=1,"22-23/1",
IF(#REF!=2,"22-23/2",
IF(#REF!=3,"22-23/3",
IF(#REF!=4,"23-24/1",
IF(#REF!=5,"23-24/2",
IF(#REF!=6,"23-24/3","Hata12")))))),
IF(#REF!+BJ234=2023,
IF(#REF!=1,"23-24/1",
IF(#REF!=2,"23-24/2",
IF(#REF!=3,"23-24/3",
IF(#REF!=4,"24-25/1",
IF(#REF!=5,"24-25/2",
IF(#REF!=6,"24-25/3","Hata13")))))),
))))))))))))))
)</f>
        <v>#REF!</v>
      </c>
      <c r="G234" s="15">
        <v>0</v>
      </c>
      <c r="H234" s="14" t="s">
        <v>358</v>
      </c>
      <c r="I234" s="14">
        <v>238535</v>
      </c>
      <c r="J234" s="14" t="s">
        <v>157</v>
      </c>
      <c r="Q234" s="14" t="s">
        <v>105</v>
      </c>
      <c r="R234" s="14" t="s">
        <v>105</v>
      </c>
      <c r="S234" s="16">
        <v>7</v>
      </c>
      <c r="T234" s="14">
        <f>VLOOKUP($S234,[1]sistem!$I$3:$L$10,2,FALSE)</f>
        <v>0</v>
      </c>
      <c r="U234" s="14">
        <f>VLOOKUP($S234,[1]sistem!$I$3:$L$10,3,FALSE)</f>
        <v>1</v>
      </c>
      <c r="V234" s="14">
        <f>VLOOKUP($S234,[1]sistem!$I$3:$L$10,4,FALSE)</f>
        <v>1</v>
      </c>
      <c r="W234" s="14" t="e">
        <f>VLOOKUP($BB234,[1]sistem!$I$13:$L$14,2,FALSE)*#REF!</f>
        <v>#REF!</v>
      </c>
      <c r="X234" s="14" t="e">
        <f>VLOOKUP($BB234,[1]sistem!$I$13:$L$14,3,FALSE)*#REF!</f>
        <v>#REF!</v>
      </c>
      <c r="Y234" s="14" t="e">
        <f>VLOOKUP($BB234,[1]sistem!$I$13:$L$14,4,FALSE)*#REF!</f>
        <v>#REF!</v>
      </c>
      <c r="Z234" s="14" t="e">
        <f t="shared" si="42"/>
        <v>#REF!</v>
      </c>
      <c r="AA234" s="14" t="e">
        <f t="shared" si="42"/>
        <v>#REF!</v>
      </c>
      <c r="AB234" s="14" t="e">
        <f t="shared" si="42"/>
        <v>#REF!</v>
      </c>
      <c r="AC234" s="14" t="e">
        <f t="shared" si="43"/>
        <v>#REF!</v>
      </c>
      <c r="AD234" s="14">
        <f>VLOOKUP(BB234,[1]sistem!$I$18:$J$19,2,FALSE)</f>
        <v>14</v>
      </c>
      <c r="AE234" s="14">
        <v>0.25</v>
      </c>
      <c r="AF234" s="14">
        <f>VLOOKUP($S234,[1]sistem!$I$3:$M$10,5,FALSE)</f>
        <v>1</v>
      </c>
      <c r="AG234" s="14">
        <v>4</v>
      </c>
      <c r="AI234" s="14">
        <f>AG234*AM234</f>
        <v>56</v>
      </c>
      <c r="AJ234" s="14">
        <f>VLOOKUP($S234,[1]sistem!$I$3:$N$10,6,FALSE)</f>
        <v>2</v>
      </c>
      <c r="AK234" s="14">
        <v>2</v>
      </c>
      <c r="AL234" s="14">
        <f t="shared" si="44"/>
        <v>4</v>
      </c>
      <c r="AM234" s="14">
        <f>VLOOKUP($BB234,[1]sistem!$I$18:$K$19,3,FALSE)</f>
        <v>14</v>
      </c>
      <c r="AN234" s="14" t="e">
        <f>AM234*#REF!</f>
        <v>#REF!</v>
      </c>
      <c r="AO234" s="14" t="e">
        <f t="shared" si="45"/>
        <v>#REF!</v>
      </c>
      <c r="AP234" s="14">
        <f t="shared" si="54"/>
        <v>25</v>
      </c>
      <c r="AQ234" s="14" t="e">
        <f t="shared" si="46"/>
        <v>#REF!</v>
      </c>
      <c r="AR234" s="14" t="e">
        <f>ROUND(AQ234-#REF!,0)</f>
        <v>#REF!</v>
      </c>
      <c r="AS234" s="14">
        <f>IF(BB234="s",IF(S234=0,0,
IF(S234=1,#REF!*4*4,
IF(S234=2,0,
IF(S234=3,#REF!*4*2,
IF(S234=4,0,
IF(S234=5,0,
IF(S234=6,0,
IF(S234=7,0)))))))),
IF(BB234="t",
IF(S234=0,0,
IF(S234=1,#REF!*4*4*0.8,
IF(S234=2,0,
IF(S234=3,#REF!*4*2*0.8,
IF(S234=4,0,
IF(S234=5,0,
IF(S234=6,0,
IF(S234=7,0))))))))))</f>
        <v>0</v>
      </c>
      <c r="AT234" s="14" t="e">
        <f>IF(BB234="s",
IF(S234=0,0,
IF(S234=1,0,
IF(S234=2,#REF!*4*2,
IF(S234=3,#REF!*4,
IF(S234=4,#REF!*4,
IF(S234=5,0,
IF(S234=6,0,
IF(S234=7,#REF!*4)))))))),
IF(BB234="t",
IF(S234=0,0,
IF(S234=1,0,
IF(S234=2,#REF!*4*2*0.8,
IF(S234=3,#REF!*4*0.8,
IF(S234=4,#REF!*4*0.8,
IF(S234=5,0,
IF(S234=6,0,
IF(S234=7,#REF!*4))))))))))</f>
        <v>#REF!</v>
      </c>
      <c r="AU234" s="14" t="e">
        <f>IF(BB234="s",
IF(S234=0,0,
IF(S234=1,#REF!*2,
IF(S234=2,#REF!*2,
IF(S234=3,#REF!*2,
IF(S234=4,#REF!*2,
IF(S234=5,#REF!*2,
IF(S234=6,#REF!*2,
IF(S234=7,#REF!*2)))))))),
IF(BB234="t",
IF(S234=0,#REF!*2*0.8,
IF(S234=1,#REF!*2*0.8,
IF(S234=2,#REF!*2*0.8,
IF(S234=3,#REF!*2*0.8,
IF(S234=4,#REF!*2*0.8,
IF(S234=5,#REF!*2*0.8,
IF(S234=6,#REF!*1*0.8,
IF(S234=7,#REF!*2))))))))))</f>
        <v>#REF!</v>
      </c>
      <c r="AV234" s="14" t="e">
        <f t="shared" si="47"/>
        <v>#REF!</v>
      </c>
      <c r="AW234" s="14" t="e">
        <f>IF(BB234="s",
IF(S234=0,0,
IF(S234=1,(14-2)*(#REF!+#REF!)/4*4,
IF(S234=2,(14-2)*(#REF!+#REF!)/4*2,
IF(S234=3,(14-2)*(#REF!+#REF!)/4*3,
IF(S234=4,(14-2)*(#REF!+#REF!)/4,
IF(S234=5,(14-2)*#REF!/4,
IF(S234=6,0,
IF(S234=7,(14)*#REF!)))))))),
IF(BB234="t",
IF(S234=0,0,
IF(S234=1,(11-2)*(#REF!+#REF!)/4*4,
IF(S234=2,(11-2)*(#REF!+#REF!)/4*2,
IF(S234=3,(11-2)*(#REF!+#REF!)/4*3,
IF(S234=4,(11-2)*(#REF!+#REF!)/4,
IF(S234=5,(11-2)*#REF!/4,
IF(S234=6,0,
IF(S234=7,(11)*#REF!))))))))))</f>
        <v>#REF!</v>
      </c>
      <c r="AX234" s="14" t="e">
        <f t="shared" si="48"/>
        <v>#REF!</v>
      </c>
      <c r="AY234" s="14">
        <f t="shared" si="49"/>
        <v>8</v>
      </c>
      <c r="AZ234" s="14">
        <f t="shared" si="50"/>
        <v>4</v>
      </c>
      <c r="BA234" s="14" t="e">
        <f t="shared" si="51"/>
        <v>#REF!</v>
      </c>
      <c r="BB234" s="14" t="s">
        <v>87</v>
      </c>
      <c r="BC234" s="14" t="e">
        <f>IF(BI234="A",0,IF(BB234="s",14*#REF!,IF(BB234="T",11*#REF!,"HATA")))</f>
        <v>#REF!</v>
      </c>
      <c r="BD234" s="14" t="e">
        <f t="shared" si="52"/>
        <v>#REF!</v>
      </c>
      <c r="BE234" s="14" t="e">
        <f t="shared" si="53"/>
        <v>#REF!</v>
      </c>
      <c r="BF234" s="14" t="e">
        <f>IF(BE234-#REF!=0,"DOĞRU","YANLIŞ")</f>
        <v>#REF!</v>
      </c>
      <c r="BG234" s="14" t="e">
        <f>#REF!-BE234</f>
        <v>#REF!</v>
      </c>
      <c r="BH234" s="14">
        <v>1</v>
      </c>
      <c r="BJ234" s="14">
        <v>0</v>
      </c>
      <c r="BL234" s="14">
        <v>7</v>
      </c>
      <c r="BN234" s="5" t="e">
        <f>#REF!*14</f>
        <v>#REF!</v>
      </c>
      <c r="BO234" s="6"/>
      <c r="BP234" s="7"/>
      <c r="BQ234" s="8"/>
      <c r="BR234" s="8"/>
      <c r="BS234" s="8"/>
      <c r="BT234" s="8"/>
      <c r="BU234" s="8"/>
      <c r="BV234" s="9"/>
      <c r="BW234" s="10"/>
      <c r="BX234" s="11"/>
      <c r="CE234" s="8"/>
      <c r="CF234" s="17"/>
      <c r="CG234" s="17"/>
      <c r="CH234" s="17"/>
      <c r="CI234" s="17"/>
    </row>
    <row r="235" spans="1:87" hidden="1" x14ac:dyDescent="0.25">
      <c r="A235" s="14" t="s">
        <v>166</v>
      </c>
      <c r="B235" s="14" t="s">
        <v>167</v>
      </c>
      <c r="C235" s="14" t="s">
        <v>167</v>
      </c>
      <c r="D235" s="15" t="s">
        <v>84</v>
      </c>
      <c r="E235" s="15">
        <v>1</v>
      </c>
      <c r="F235" s="16" t="e">
        <f>IF(BB235="S",
IF(#REF!+BJ235=2012,
IF(#REF!=1,"12-13/1",
IF(#REF!=2,"12-13/2",
IF(#REF!=3,"13-14/1",
IF(#REF!=4,"13-14/2","Hata1")))),
IF(#REF!+BJ235=2013,
IF(#REF!=1,"13-14/1",
IF(#REF!=2,"13-14/2",
IF(#REF!=3,"14-15/1",
IF(#REF!=4,"14-15/2","Hata2")))),
IF(#REF!+BJ235=2014,
IF(#REF!=1,"14-15/1",
IF(#REF!=2,"14-15/2",
IF(#REF!=3,"15-16/1",
IF(#REF!=4,"15-16/2","Hata3")))),
IF(#REF!+BJ235=2015,
IF(#REF!=1,"15-16/1",
IF(#REF!=2,"15-16/2",
IF(#REF!=3,"16-17/1",
IF(#REF!=4,"16-17/2","Hata4")))),
IF(#REF!+BJ235=2016,
IF(#REF!=1,"16-17/1",
IF(#REF!=2,"16-17/2",
IF(#REF!=3,"17-18/1",
IF(#REF!=4,"17-18/2","Hata5")))),
IF(#REF!+BJ235=2017,
IF(#REF!=1,"17-18/1",
IF(#REF!=2,"17-18/2",
IF(#REF!=3,"18-19/1",
IF(#REF!=4,"18-19/2","Hata6")))),
IF(#REF!+BJ235=2018,
IF(#REF!=1,"18-19/1",
IF(#REF!=2,"18-19/2",
IF(#REF!=3,"19-20/1",
IF(#REF!=4,"19-20/2","Hata7")))),
IF(#REF!+BJ235=2019,
IF(#REF!=1,"19-20/1",
IF(#REF!=2,"19-20/2",
IF(#REF!=3,"20-21/1",
IF(#REF!=4,"20-21/2","Hata8")))),
IF(#REF!+BJ235=2020,
IF(#REF!=1,"20-21/1",
IF(#REF!=2,"20-21/2",
IF(#REF!=3,"21-22/1",
IF(#REF!=4,"21-22/2","Hata9")))),
IF(#REF!+BJ235=2021,
IF(#REF!=1,"21-22/1",
IF(#REF!=2,"21-22/2",
IF(#REF!=3,"22-23/1",
IF(#REF!=4,"22-23/2","Hata10")))),
IF(#REF!+BJ235=2022,
IF(#REF!=1,"22-23/1",
IF(#REF!=2,"22-23/2",
IF(#REF!=3,"23-24/1",
IF(#REF!=4,"23-24/2","Hata11")))),
IF(#REF!+BJ235=2023,
IF(#REF!=1,"23-24/1",
IF(#REF!=2,"23-24/2",
IF(#REF!=3,"24-25/1",
IF(#REF!=4,"24-25/2","Hata12")))),
)))))))))))),
IF(BB235="T",
IF(#REF!+BJ235=2012,
IF(#REF!=1,"12-13/1",
IF(#REF!=2,"12-13/2",
IF(#REF!=3,"12-13/3",
IF(#REF!=4,"13-14/1",
IF(#REF!=5,"13-14/2",
IF(#REF!=6,"13-14/3","Hata1")))))),
IF(#REF!+BJ235=2013,
IF(#REF!=1,"13-14/1",
IF(#REF!=2,"13-14/2",
IF(#REF!=3,"13-14/3",
IF(#REF!=4,"14-15/1",
IF(#REF!=5,"14-15/2",
IF(#REF!=6,"14-15/3","Hata2")))))),
IF(#REF!+BJ235=2014,
IF(#REF!=1,"14-15/1",
IF(#REF!=2,"14-15/2",
IF(#REF!=3,"14-15/3",
IF(#REF!=4,"15-16/1",
IF(#REF!=5,"15-16/2",
IF(#REF!=6,"15-16/3","Hata3")))))),
IF(AND(#REF!+#REF!&gt;2014,#REF!+#REF!&lt;2015,BJ235=1),
IF(#REF!=0.1,"14-15/0.1",
IF(#REF!=0.2,"14-15/0.2",
IF(#REF!=0.3,"14-15/0.3","Hata4"))),
IF(#REF!+BJ235=2015,
IF(#REF!=1,"15-16/1",
IF(#REF!=2,"15-16/2",
IF(#REF!=3,"15-16/3",
IF(#REF!=4,"16-17/1",
IF(#REF!=5,"16-17/2",
IF(#REF!=6,"16-17/3","Hata5")))))),
IF(#REF!+BJ235=2016,
IF(#REF!=1,"16-17/1",
IF(#REF!=2,"16-17/2",
IF(#REF!=3,"16-17/3",
IF(#REF!=4,"17-18/1",
IF(#REF!=5,"17-18/2",
IF(#REF!=6,"17-18/3","Hata6")))))),
IF(#REF!+BJ235=2017,
IF(#REF!=1,"17-18/1",
IF(#REF!=2,"17-18/2",
IF(#REF!=3,"17-18/3",
IF(#REF!=4,"18-19/1",
IF(#REF!=5,"18-19/2",
IF(#REF!=6,"18-19/3","Hata7")))))),
IF(#REF!+BJ235=2018,
IF(#REF!=1,"18-19/1",
IF(#REF!=2,"18-19/2",
IF(#REF!=3,"18-19/3",
IF(#REF!=4,"19-20/1",
IF(#REF!=5," 19-20/2",
IF(#REF!=6,"19-20/3","Hata8")))))),
IF(#REF!+BJ235=2019,
IF(#REF!=1,"19-20/1",
IF(#REF!=2,"19-20/2",
IF(#REF!=3,"19-20/3",
IF(#REF!=4,"20-21/1",
IF(#REF!=5,"20-21/2",
IF(#REF!=6,"20-21/3","Hata9")))))),
IF(#REF!+BJ235=2020,
IF(#REF!=1,"20-21/1",
IF(#REF!=2,"20-21/2",
IF(#REF!=3,"20-21/3",
IF(#REF!=4,"21-22/1",
IF(#REF!=5,"21-22/2",
IF(#REF!=6,"21-22/3","Hata10")))))),
IF(#REF!+BJ235=2021,
IF(#REF!=1,"21-22/1",
IF(#REF!=2,"21-22/2",
IF(#REF!=3,"21-22/3",
IF(#REF!=4,"22-23/1",
IF(#REF!=5,"22-23/2",
IF(#REF!=6,"22-23/3","Hata11")))))),
IF(#REF!+BJ235=2022,
IF(#REF!=1,"22-23/1",
IF(#REF!=2,"22-23/2",
IF(#REF!=3,"22-23/3",
IF(#REF!=4,"23-24/1",
IF(#REF!=5,"23-24/2",
IF(#REF!=6,"23-24/3","Hata12")))))),
IF(#REF!+BJ235=2023,
IF(#REF!=1,"23-24/1",
IF(#REF!=2,"23-24/2",
IF(#REF!=3,"23-24/3",
IF(#REF!=4,"24-25/1",
IF(#REF!=5,"24-25/2",
IF(#REF!=6,"24-25/3","Hata13")))))),
))))))))))))))
)</f>
        <v>#REF!</v>
      </c>
      <c r="G235" s="15"/>
      <c r="H235" s="14" t="s">
        <v>358</v>
      </c>
      <c r="I235" s="14">
        <v>238535</v>
      </c>
      <c r="J235" s="14" t="s">
        <v>157</v>
      </c>
      <c r="S235" s="16">
        <v>4</v>
      </c>
      <c r="T235" s="14">
        <f>VLOOKUP($S235,[1]sistem!$I$3:$L$10,2,FALSE)</f>
        <v>0</v>
      </c>
      <c r="U235" s="14">
        <f>VLOOKUP($S235,[1]sistem!$I$3:$L$10,3,FALSE)</f>
        <v>1</v>
      </c>
      <c r="V235" s="14">
        <f>VLOOKUP($S235,[1]sistem!$I$3:$L$10,4,FALSE)</f>
        <v>1</v>
      </c>
      <c r="W235" s="14" t="e">
        <f>VLOOKUP($BB235,[1]sistem!$I$13:$L$14,2,FALSE)*#REF!</f>
        <v>#REF!</v>
      </c>
      <c r="X235" s="14" t="e">
        <f>VLOOKUP($BB235,[1]sistem!$I$13:$L$14,3,FALSE)*#REF!</f>
        <v>#REF!</v>
      </c>
      <c r="Y235" s="14" t="e">
        <f>VLOOKUP($BB235,[1]sistem!$I$13:$L$14,4,FALSE)*#REF!</f>
        <v>#REF!</v>
      </c>
      <c r="Z235" s="14" t="e">
        <f t="shared" si="42"/>
        <v>#REF!</v>
      </c>
      <c r="AA235" s="14" t="e">
        <f t="shared" si="42"/>
        <v>#REF!</v>
      </c>
      <c r="AB235" s="14" t="e">
        <f t="shared" si="42"/>
        <v>#REF!</v>
      </c>
      <c r="AC235" s="14" t="e">
        <f t="shared" si="43"/>
        <v>#REF!</v>
      </c>
      <c r="AD235" s="14">
        <f>VLOOKUP(BB235,[1]sistem!$I$18:$J$19,2,FALSE)</f>
        <v>14</v>
      </c>
      <c r="AE235" s="14">
        <v>0.25</v>
      </c>
      <c r="AF235" s="14">
        <f>VLOOKUP($S235,[1]sistem!$I$3:$M$10,5,FALSE)</f>
        <v>1</v>
      </c>
      <c r="AG235" s="14">
        <v>4</v>
      </c>
      <c r="AI235" s="14">
        <f>AG235*AM235</f>
        <v>56</v>
      </c>
      <c r="AJ235" s="14">
        <f>VLOOKUP($S235,[1]sistem!$I$3:$N$10,6,FALSE)</f>
        <v>2</v>
      </c>
      <c r="AK235" s="14">
        <v>2</v>
      </c>
      <c r="AL235" s="14">
        <f t="shared" si="44"/>
        <v>4</v>
      </c>
      <c r="AM235" s="14">
        <f>VLOOKUP($BB235,[1]sistem!$I$18:$K$19,3,FALSE)</f>
        <v>14</v>
      </c>
      <c r="AN235" s="14" t="e">
        <f>AM235*#REF!</f>
        <v>#REF!</v>
      </c>
      <c r="AO235" s="14" t="e">
        <f t="shared" si="45"/>
        <v>#REF!</v>
      </c>
      <c r="AP235" s="14">
        <f t="shared" si="54"/>
        <v>25</v>
      </c>
      <c r="AQ235" s="14" t="e">
        <f t="shared" si="46"/>
        <v>#REF!</v>
      </c>
      <c r="AR235" s="14" t="e">
        <f>ROUND(AQ235-#REF!,0)</f>
        <v>#REF!</v>
      </c>
      <c r="AS235" s="14">
        <f>IF(BB235="s",IF(S235=0,0,
IF(S235=1,#REF!*4*4,
IF(S235=2,0,
IF(S235=3,#REF!*4*2,
IF(S235=4,0,
IF(S235=5,0,
IF(S235=6,0,
IF(S235=7,0)))))))),
IF(BB235="t",
IF(S235=0,0,
IF(S235=1,#REF!*4*4*0.8,
IF(S235=2,0,
IF(S235=3,#REF!*4*2*0.8,
IF(S235=4,0,
IF(S235=5,0,
IF(S235=6,0,
IF(S235=7,0))))))))))</f>
        <v>0</v>
      </c>
      <c r="AT235" s="14" t="e">
        <f>IF(BB235="s",
IF(S235=0,0,
IF(S235=1,0,
IF(S235=2,#REF!*4*2,
IF(S235=3,#REF!*4,
IF(S235=4,#REF!*4,
IF(S235=5,0,
IF(S235=6,0,
IF(S235=7,#REF!*4)))))))),
IF(BB235="t",
IF(S235=0,0,
IF(S235=1,0,
IF(S235=2,#REF!*4*2*0.8,
IF(S235=3,#REF!*4*0.8,
IF(S235=4,#REF!*4*0.8,
IF(S235=5,0,
IF(S235=6,0,
IF(S235=7,#REF!*4))))))))))</f>
        <v>#REF!</v>
      </c>
      <c r="AU235" s="14" t="e">
        <f>IF(BB235="s",
IF(S235=0,0,
IF(S235=1,#REF!*2,
IF(S235=2,#REF!*2,
IF(S235=3,#REF!*2,
IF(S235=4,#REF!*2,
IF(S235=5,#REF!*2,
IF(S235=6,#REF!*2,
IF(S235=7,#REF!*2)))))))),
IF(BB235="t",
IF(S235=0,#REF!*2*0.8,
IF(S235=1,#REF!*2*0.8,
IF(S235=2,#REF!*2*0.8,
IF(S235=3,#REF!*2*0.8,
IF(S235=4,#REF!*2*0.8,
IF(S235=5,#REF!*2*0.8,
IF(S235=6,#REF!*1*0.8,
IF(S235=7,#REF!*2))))))))))</f>
        <v>#REF!</v>
      </c>
      <c r="AV235" s="14" t="e">
        <f t="shared" si="47"/>
        <v>#REF!</v>
      </c>
      <c r="AW235" s="14" t="e">
        <f>IF(BB235="s",
IF(S235=0,0,
IF(S235=1,(14-2)*(#REF!+#REF!)/4*4,
IF(S235=2,(14-2)*(#REF!+#REF!)/4*2,
IF(S235=3,(14-2)*(#REF!+#REF!)/4*3,
IF(S235=4,(14-2)*(#REF!+#REF!)/4,
IF(S235=5,(14-2)*#REF!/4,
IF(S235=6,0,
IF(S235=7,(14)*#REF!)))))))),
IF(BB235="t",
IF(S235=0,0,
IF(S235=1,(11-2)*(#REF!+#REF!)/4*4,
IF(S235=2,(11-2)*(#REF!+#REF!)/4*2,
IF(S235=3,(11-2)*(#REF!+#REF!)/4*3,
IF(S235=4,(11-2)*(#REF!+#REF!)/4,
IF(S235=5,(11-2)*#REF!/4,
IF(S235=6,0,
IF(S235=7,(11)*#REF!))))))))))</f>
        <v>#REF!</v>
      </c>
      <c r="AX235" s="14" t="e">
        <f t="shared" si="48"/>
        <v>#REF!</v>
      </c>
      <c r="AY235" s="14">
        <f t="shared" si="49"/>
        <v>8</v>
      </c>
      <c r="AZ235" s="14">
        <f t="shared" si="50"/>
        <v>4</v>
      </c>
      <c r="BA235" s="14" t="e">
        <f t="shared" si="51"/>
        <v>#REF!</v>
      </c>
      <c r="BB235" s="14" t="s">
        <v>87</v>
      </c>
      <c r="BC235" s="14" t="e">
        <f>IF(BI235="A",0,IF(BB235="s",14*#REF!,IF(BB235="T",11*#REF!,"HATA")))</f>
        <v>#REF!</v>
      </c>
      <c r="BD235" s="14" t="e">
        <f t="shared" si="52"/>
        <v>#REF!</v>
      </c>
      <c r="BE235" s="14" t="e">
        <f t="shared" si="53"/>
        <v>#REF!</v>
      </c>
      <c r="BF235" s="14" t="e">
        <f>IF(BE235-#REF!=0,"DOĞRU","YANLIŞ")</f>
        <v>#REF!</v>
      </c>
      <c r="BG235" s="14" t="e">
        <f>#REF!-BE235</f>
        <v>#REF!</v>
      </c>
      <c r="BH235" s="14">
        <v>0</v>
      </c>
      <c r="BJ235" s="14">
        <v>0</v>
      </c>
      <c r="BL235" s="14">
        <v>4</v>
      </c>
      <c r="BN235" s="5" t="e">
        <f>#REF!*14</f>
        <v>#REF!</v>
      </c>
      <c r="BO235" s="6"/>
      <c r="BP235" s="7"/>
      <c r="BQ235" s="8"/>
      <c r="BR235" s="8"/>
      <c r="BS235" s="8"/>
      <c r="BT235" s="8"/>
      <c r="BU235" s="8"/>
      <c r="BV235" s="9"/>
      <c r="BW235" s="10"/>
      <c r="BX235" s="11"/>
      <c r="CE235" s="8"/>
      <c r="CF235" s="17"/>
      <c r="CG235" s="17"/>
      <c r="CH235" s="17"/>
      <c r="CI235" s="17"/>
    </row>
    <row r="236" spans="1:87" hidden="1" x14ac:dyDescent="0.25">
      <c r="A236" s="14" t="s">
        <v>367</v>
      </c>
      <c r="B236" s="14" t="s">
        <v>368</v>
      </c>
      <c r="C236" s="14" t="s">
        <v>368</v>
      </c>
      <c r="D236" s="15" t="s">
        <v>90</v>
      </c>
      <c r="E236" s="15" t="s">
        <v>90</v>
      </c>
      <c r="F236" s="16" t="e">
        <f>IF(BB236="S",
IF(#REF!+BJ236=2012,
IF(#REF!=1,"12-13/1",
IF(#REF!=2,"12-13/2",
IF(#REF!=3,"13-14/1",
IF(#REF!=4,"13-14/2","Hata1")))),
IF(#REF!+BJ236=2013,
IF(#REF!=1,"13-14/1",
IF(#REF!=2,"13-14/2",
IF(#REF!=3,"14-15/1",
IF(#REF!=4,"14-15/2","Hata2")))),
IF(#REF!+BJ236=2014,
IF(#REF!=1,"14-15/1",
IF(#REF!=2,"14-15/2",
IF(#REF!=3,"15-16/1",
IF(#REF!=4,"15-16/2","Hata3")))),
IF(#REF!+BJ236=2015,
IF(#REF!=1,"15-16/1",
IF(#REF!=2,"15-16/2",
IF(#REF!=3,"16-17/1",
IF(#REF!=4,"16-17/2","Hata4")))),
IF(#REF!+BJ236=2016,
IF(#REF!=1,"16-17/1",
IF(#REF!=2,"16-17/2",
IF(#REF!=3,"17-18/1",
IF(#REF!=4,"17-18/2","Hata5")))),
IF(#REF!+BJ236=2017,
IF(#REF!=1,"17-18/1",
IF(#REF!=2,"17-18/2",
IF(#REF!=3,"18-19/1",
IF(#REF!=4,"18-19/2","Hata6")))),
IF(#REF!+BJ236=2018,
IF(#REF!=1,"18-19/1",
IF(#REF!=2,"18-19/2",
IF(#REF!=3,"19-20/1",
IF(#REF!=4,"19-20/2","Hata7")))),
IF(#REF!+BJ236=2019,
IF(#REF!=1,"19-20/1",
IF(#REF!=2,"19-20/2",
IF(#REF!=3,"20-21/1",
IF(#REF!=4,"20-21/2","Hata8")))),
IF(#REF!+BJ236=2020,
IF(#REF!=1,"20-21/1",
IF(#REF!=2,"20-21/2",
IF(#REF!=3,"21-22/1",
IF(#REF!=4,"21-22/2","Hata9")))),
IF(#REF!+BJ236=2021,
IF(#REF!=1,"21-22/1",
IF(#REF!=2,"21-22/2",
IF(#REF!=3,"22-23/1",
IF(#REF!=4,"22-23/2","Hata10")))),
IF(#REF!+BJ236=2022,
IF(#REF!=1,"22-23/1",
IF(#REF!=2,"22-23/2",
IF(#REF!=3,"23-24/1",
IF(#REF!=4,"23-24/2","Hata11")))),
IF(#REF!+BJ236=2023,
IF(#REF!=1,"23-24/1",
IF(#REF!=2,"23-24/2",
IF(#REF!=3,"24-25/1",
IF(#REF!=4,"24-25/2","Hata12")))),
)))))))))))),
IF(BB236="T",
IF(#REF!+BJ236=2012,
IF(#REF!=1,"12-13/1",
IF(#REF!=2,"12-13/2",
IF(#REF!=3,"12-13/3",
IF(#REF!=4,"13-14/1",
IF(#REF!=5,"13-14/2",
IF(#REF!=6,"13-14/3","Hata1")))))),
IF(#REF!+BJ236=2013,
IF(#REF!=1,"13-14/1",
IF(#REF!=2,"13-14/2",
IF(#REF!=3,"13-14/3",
IF(#REF!=4,"14-15/1",
IF(#REF!=5,"14-15/2",
IF(#REF!=6,"14-15/3","Hata2")))))),
IF(#REF!+BJ236=2014,
IF(#REF!=1,"14-15/1",
IF(#REF!=2,"14-15/2",
IF(#REF!=3,"14-15/3",
IF(#REF!=4,"15-16/1",
IF(#REF!=5,"15-16/2",
IF(#REF!=6,"15-16/3","Hata3")))))),
IF(AND(#REF!+#REF!&gt;2014,#REF!+#REF!&lt;2015,BJ236=1),
IF(#REF!=0.1,"14-15/0.1",
IF(#REF!=0.2,"14-15/0.2",
IF(#REF!=0.3,"14-15/0.3","Hata4"))),
IF(#REF!+BJ236=2015,
IF(#REF!=1,"15-16/1",
IF(#REF!=2,"15-16/2",
IF(#REF!=3,"15-16/3",
IF(#REF!=4,"16-17/1",
IF(#REF!=5,"16-17/2",
IF(#REF!=6,"16-17/3","Hata5")))))),
IF(#REF!+BJ236=2016,
IF(#REF!=1,"16-17/1",
IF(#REF!=2,"16-17/2",
IF(#REF!=3,"16-17/3",
IF(#REF!=4,"17-18/1",
IF(#REF!=5,"17-18/2",
IF(#REF!=6,"17-18/3","Hata6")))))),
IF(#REF!+BJ236=2017,
IF(#REF!=1,"17-18/1",
IF(#REF!=2,"17-18/2",
IF(#REF!=3,"17-18/3",
IF(#REF!=4,"18-19/1",
IF(#REF!=5,"18-19/2",
IF(#REF!=6,"18-19/3","Hata7")))))),
IF(#REF!+BJ236=2018,
IF(#REF!=1,"18-19/1",
IF(#REF!=2,"18-19/2",
IF(#REF!=3,"18-19/3",
IF(#REF!=4,"19-20/1",
IF(#REF!=5," 19-20/2",
IF(#REF!=6,"19-20/3","Hata8")))))),
IF(#REF!+BJ236=2019,
IF(#REF!=1,"19-20/1",
IF(#REF!=2,"19-20/2",
IF(#REF!=3,"19-20/3",
IF(#REF!=4,"20-21/1",
IF(#REF!=5,"20-21/2",
IF(#REF!=6,"20-21/3","Hata9")))))),
IF(#REF!+BJ236=2020,
IF(#REF!=1,"20-21/1",
IF(#REF!=2,"20-21/2",
IF(#REF!=3,"20-21/3",
IF(#REF!=4,"21-22/1",
IF(#REF!=5,"21-22/2",
IF(#REF!=6,"21-22/3","Hata10")))))),
IF(#REF!+BJ236=2021,
IF(#REF!=1,"21-22/1",
IF(#REF!=2,"21-22/2",
IF(#REF!=3,"21-22/3",
IF(#REF!=4,"22-23/1",
IF(#REF!=5,"22-23/2",
IF(#REF!=6,"22-23/3","Hata11")))))),
IF(#REF!+BJ236=2022,
IF(#REF!=1,"22-23/1",
IF(#REF!=2,"22-23/2",
IF(#REF!=3,"22-23/3",
IF(#REF!=4,"23-24/1",
IF(#REF!=5,"23-24/2",
IF(#REF!=6,"23-24/3","Hata12")))))),
IF(#REF!+BJ236=2023,
IF(#REF!=1,"23-24/1",
IF(#REF!=2,"23-24/2",
IF(#REF!=3,"23-24/3",
IF(#REF!=4,"24-25/1",
IF(#REF!=5,"24-25/2",
IF(#REF!=6,"24-25/3","Hata13")))))),
))))))))))))))
)</f>
        <v>#REF!</v>
      </c>
      <c r="G236" s="15"/>
      <c r="H236" s="14" t="s">
        <v>358</v>
      </c>
      <c r="I236" s="14">
        <v>238535</v>
      </c>
      <c r="J236" s="14" t="s">
        <v>157</v>
      </c>
      <c r="S236" s="16">
        <v>4</v>
      </c>
      <c r="T236" s="14">
        <f>VLOOKUP($S236,[1]sistem!$I$3:$L$10,2,FALSE)</f>
        <v>0</v>
      </c>
      <c r="U236" s="14">
        <f>VLOOKUP($S236,[1]sistem!$I$3:$L$10,3,FALSE)</f>
        <v>1</v>
      </c>
      <c r="V236" s="14">
        <f>VLOOKUP($S236,[1]sistem!$I$3:$L$10,4,FALSE)</f>
        <v>1</v>
      </c>
      <c r="W236" s="14" t="e">
        <f>VLOOKUP($BB236,[1]sistem!$I$13:$L$14,2,FALSE)*#REF!</f>
        <v>#REF!</v>
      </c>
      <c r="X236" s="14" t="e">
        <f>VLOOKUP($BB236,[1]sistem!$I$13:$L$14,3,FALSE)*#REF!</f>
        <v>#REF!</v>
      </c>
      <c r="Y236" s="14" t="e">
        <f>VLOOKUP($BB236,[1]sistem!$I$13:$L$14,4,FALSE)*#REF!</f>
        <v>#REF!</v>
      </c>
      <c r="Z236" s="14" t="e">
        <f t="shared" si="42"/>
        <v>#REF!</v>
      </c>
      <c r="AA236" s="14" t="e">
        <f t="shared" si="42"/>
        <v>#REF!</v>
      </c>
      <c r="AB236" s="14" t="e">
        <f t="shared" si="42"/>
        <v>#REF!</v>
      </c>
      <c r="AC236" s="14" t="e">
        <f t="shared" si="43"/>
        <v>#REF!</v>
      </c>
      <c r="AD236" s="14">
        <f>VLOOKUP(BB236,[1]sistem!$I$18:$J$19,2,FALSE)</f>
        <v>14</v>
      </c>
      <c r="AE236" s="14">
        <v>0.25</v>
      </c>
      <c r="AF236" s="14">
        <f>VLOOKUP($S236,[1]sistem!$I$3:$M$10,5,FALSE)</f>
        <v>1</v>
      </c>
      <c r="AI236" s="14" t="e">
        <f>(#REF!+#REF!)*AD236</f>
        <v>#REF!</v>
      </c>
      <c r="AJ236" s="14">
        <f>VLOOKUP($S236,[1]sistem!$I$3:$N$10,6,FALSE)</f>
        <v>2</v>
      </c>
      <c r="AK236" s="14">
        <v>2</v>
      </c>
      <c r="AL236" s="14">
        <f t="shared" si="44"/>
        <v>4</v>
      </c>
      <c r="AM236" s="14">
        <f>VLOOKUP($BB236,[1]sistem!$I$18:$K$19,3,FALSE)</f>
        <v>14</v>
      </c>
      <c r="AN236" s="14" t="e">
        <f>AM236*#REF!</f>
        <v>#REF!</v>
      </c>
      <c r="AO236" s="14" t="e">
        <f t="shared" si="45"/>
        <v>#REF!</v>
      </c>
      <c r="AP236" s="14">
        <f t="shared" si="54"/>
        <v>25</v>
      </c>
      <c r="AQ236" s="14" t="e">
        <f t="shared" si="46"/>
        <v>#REF!</v>
      </c>
      <c r="AR236" s="14" t="e">
        <f>ROUND(AQ236-#REF!,0)</f>
        <v>#REF!</v>
      </c>
      <c r="AS236" s="14">
        <f>IF(BB236="s",IF(S236=0,0,
IF(S236=1,#REF!*4*4,
IF(S236=2,0,
IF(S236=3,#REF!*4*2,
IF(S236=4,0,
IF(S236=5,0,
IF(S236=6,0,
IF(S236=7,0)))))))),
IF(BB236="t",
IF(S236=0,0,
IF(S236=1,#REF!*4*4*0.8,
IF(S236=2,0,
IF(S236=3,#REF!*4*2*0.8,
IF(S236=4,0,
IF(S236=5,0,
IF(S236=6,0,
IF(S236=7,0))))))))))</f>
        <v>0</v>
      </c>
      <c r="AT236" s="14" t="e">
        <f>IF(BB236="s",
IF(S236=0,0,
IF(S236=1,0,
IF(S236=2,#REF!*4*2,
IF(S236=3,#REF!*4,
IF(S236=4,#REF!*4,
IF(S236=5,0,
IF(S236=6,0,
IF(S236=7,#REF!*4)))))))),
IF(BB236="t",
IF(S236=0,0,
IF(S236=1,0,
IF(S236=2,#REF!*4*2*0.8,
IF(S236=3,#REF!*4*0.8,
IF(S236=4,#REF!*4*0.8,
IF(S236=5,0,
IF(S236=6,0,
IF(S236=7,#REF!*4))))))))))</f>
        <v>#REF!</v>
      </c>
      <c r="AU236" s="14" t="e">
        <f>IF(BB236="s",
IF(S236=0,0,
IF(S236=1,#REF!*2,
IF(S236=2,#REF!*2,
IF(S236=3,#REF!*2,
IF(S236=4,#REF!*2,
IF(S236=5,#REF!*2,
IF(S236=6,#REF!*2,
IF(S236=7,#REF!*2)))))))),
IF(BB236="t",
IF(S236=0,#REF!*2*0.8,
IF(S236=1,#REF!*2*0.8,
IF(S236=2,#REF!*2*0.8,
IF(S236=3,#REF!*2*0.8,
IF(S236=4,#REF!*2*0.8,
IF(S236=5,#REF!*2*0.8,
IF(S236=6,#REF!*1*0.8,
IF(S236=7,#REF!*2))))))))))</f>
        <v>#REF!</v>
      </c>
      <c r="AV236" s="14" t="e">
        <f t="shared" si="47"/>
        <v>#REF!</v>
      </c>
      <c r="AW236" s="14" t="e">
        <f>IF(BB236="s",
IF(S236=0,0,
IF(S236=1,(14-2)*(#REF!+#REF!)/4*4,
IF(S236=2,(14-2)*(#REF!+#REF!)/4*2,
IF(S236=3,(14-2)*(#REF!+#REF!)/4*3,
IF(S236=4,(14-2)*(#REF!+#REF!)/4,
IF(S236=5,(14-2)*#REF!/4,
IF(S236=6,0,
IF(S236=7,(14)*#REF!)))))))),
IF(BB236="t",
IF(S236=0,0,
IF(S236=1,(11-2)*(#REF!+#REF!)/4*4,
IF(S236=2,(11-2)*(#REF!+#REF!)/4*2,
IF(S236=3,(11-2)*(#REF!+#REF!)/4*3,
IF(S236=4,(11-2)*(#REF!+#REF!)/4,
IF(S236=5,(11-2)*#REF!/4,
IF(S236=6,0,
IF(S236=7,(11)*#REF!))))))))))</f>
        <v>#REF!</v>
      </c>
      <c r="AX236" s="14" t="e">
        <f t="shared" si="48"/>
        <v>#REF!</v>
      </c>
      <c r="AY236" s="14">
        <f t="shared" si="49"/>
        <v>8</v>
      </c>
      <c r="AZ236" s="14">
        <f t="shared" si="50"/>
        <v>4</v>
      </c>
      <c r="BA236" s="14" t="e">
        <f t="shared" si="51"/>
        <v>#REF!</v>
      </c>
      <c r="BB236" s="14" t="s">
        <v>87</v>
      </c>
      <c r="BC236" s="14" t="e">
        <f>IF(BI236="A",0,IF(BB236="s",14*#REF!,IF(BB236="T",11*#REF!,"HATA")))</f>
        <v>#REF!</v>
      </c>
      <c r="BD236" s="14" t="e">
        <f t="shared" si="52"/>
        <v>#REF!</v>
      </c>
      <c r="BE236" s="14" t="e">
        <f t="shared" si="53"/>
        <v>#REF!</v>
      </c>
      <c r="BF236" s="14" t="e">
        <f>IF(BE236-#REF!=0,"DOĞRU","YANLIŞ")</f>
        <v>#REF!</v>
      </c>
      <c r="BG236" s="14" t="e">
        <f>#REF!-BE236</f>
        <v>#REF!</v>
      </c>
      <c r="BH236" s="14">
        <v>0</v>
      </c>
      <c r="BJ236" s="14">
        <v>0</v>
      </c>
      <c r="BL236" s="14">
        <v>4</v>
      </c>
      <c r="BN236" s="5" t="e">
        <f>#REF!*14</f>
        <v>#REF!</v>
      </c>
      <c r="BO236" s="6"/>
      <c r="BP236" s="7"/>
      <c r="BQ236" s="8"/>
      <c r="BR236" s="8"/>
      <c r="BS236" s="8"/>
      <c r="BT236" s="8"/>
      <c r="BU236" s="8"/>
      <c r="BV236" s="9"/>
      <c r="BW236" s="10"/>
      <c r="BX236" s="11"/>
      <c r="CE236" s="8"/>
      <c r="CF236" s="17"/>
      <c r="CG236" s="17"/>
      <c r="CH236" s="17"/>
      <c r="CI236" s="17"/>
    </row>
    <row r="237" spans="1:87" hidden="1" x14ac:dyDescent="0.25">
      <c r="A237" s="14" t="s">
        <v>148</v>
      </c>
      <c r="B237" s="14" t="s">
        <v>149</v>
      </c>
      <c r="C237" s="14" t="s">
        <v>150</v>
      </c>
      <c r="D237" s="15" t="s">
        <v>84</v>
      </c>
      <c r="E237" s="15">
        <v>3</v>
      </c>
      <c r="F237" s="16" t="e">
        <f>IF(BB237="S",
IF(#REF!+BJ237=2012,
IF(#REF!=1,"12-13/1",
IF(#REF!=2,"12-13/2",
IF(#REF!=3,"13-14/1",
IF(#REF!=4,"13-14/2","Hata1")))),
IF(#REF!+BJ237=2013,
IF(#REF!=1,"13-14/1",
IF(#REF!=2,"13-14/2",
IF(#REF!=3,"14-15/1",
IF(#REF!=4,"14-15/2","Hata2")))),
IF(#REF!+BJ237=2014,
IF(#REF!=1,"14-15/1",
IF(#REF!=2,"14-15/2",
IF(#REF!=3,"15-16/1",
IF(#REF!=4,"15-16/2","Hata3")))),
IF(#REF!+BJ237=2015,
IF(#REF!=1,"15-16/1",
IF(#REF!=2,"15-16/2",
IF(#REF!=3,"16-17/1",
IF(#REF!=4,"16-17/2","Hata4")))),
IF(#REF!+BJ237=2016,
IF(#REF!=1,"16-17/1",
IF(#REF!=2,"16-17/2",
IF(#REF!=3,"17-18/1",
IF(#REF!=4,"17-18/2","Hata5")))),
IF(#REF!+BJ237=2017,
IF(#REF!=1,"17-18/1",
IF(#REF!=2,"17-18/2",
IF(#REF!=3,"18-19/1",
IF(#REF!=4,"18-19/2","Hata6")))),
IF(#REF!+BJ237=2018,
IF(#REF!=1,"18-19/1",
IF(#REF!=2,"18-19/2",
IF(#REF!=3,"19-20/1",
IF(#REF!=4,"19-20/2","Hata7")))),
IF(#REF!+BJ237=2019,
IF(#REF!=1,"19-20/1",
IF(#REF!=2,"19-20/2",
IF(#REF!=3,"20-21/1",
IF(#REF!=4,"20-21/2","Hata8")))),
IF(#REF!+BJ237=2020,
IF(#REF!=1,"20-21/1",
IF(#REF!=2,"20-21/2",
IF(#REF!=3,"21-22/1",
IF(#REF!=4,"21-22/2","Hata9")))),
IF(#REF!+BJ237=2021,
IF(#REF!=1,"21-22/1",
IF(#REF!=2,"21-22/2",
IF(#REF!=3,"22-23/1",
IF(#REF!=4,"22-23/2","Hata10")))),
IF(#REF!+BJ237=2022,
IF(#REF!=1,"22-23/1",
IF(#REF!=2,"22-23/2",
IF(#REF!=3,"23-24/1",
IF(#REF!=4,"23-24/2","Hata11")))),
IF(#REF!+BJ237=2023,
IF(#REF!=1,"23-24/1",
IF(#REF!=2,"23-24/2",
IF(#REF!=3,"24-25/1",
IF(#REF!=4,"24-25/2","Hata12")))),
)))))))))))),
IF(BB237="T",
IF(#REF!+BJ237=2012,
IF(#REF!=1,"12-13/1",
IF(#REF!=2,"12-13/2",
IF(#REF!=3,"12-13/3",
IF(#REF!=4,"13-14/1",
IF(#REF!=5,"13-14/2",
IF(#REF!=6,"13-14/3","Hata1")))))),
IF(#REF!+BJ237=2013,
IF(#REF!=1,"13-14/1",
IF(#REF!=2,"13-14/2",
IF(#REF!=3,"13-14/3",
IF(#REF!=4,"14-15/1",
IF(#REF!=5,"14-15/2",
IF(#REF!=6,"14-15/3","Hata2")))))),
IF(#REF!+BJ237=2014,
IF(#REF!=1,"14-15/1",
IF(#REF!=2,"14-15/2",
IF(#REF!=3,"14-15/3",
IF(#REF!=4,"15-16/1",
IF(#REF!=5,"15-16/2",
IF(#REF!=6,"15-16/3","Hata3")))))),
IF(AND(#REF!+#REF!&gt;2014,#REF!+#REF!&lt;2015,BJ237=1),
IF(#REF!=0.1,"14-15/0.1",
IF(#REF!=0.2,"14-15/0.2",
IF(#REF!=0.3,"14-15/0.3","Hata4"))),
IF(#REF!+BJ237=2015,
IF(#REF!=1,"15-16/1",
IF(#REF!=2,"15-16/2",
IF(#REF!=3,"15-16/3",
IF(#REF!=4,"16-17/1",
IF(#REF!=5,"16-17/2",
IF(#REF!=6,"16-17/3","Hata5")))))),
IF(#REF!+BJ237=2016,
IF(#REF!=1,"16-17/1",
IF(#REF!=2,"16-17/2",
IF(#REF!=3,"16-17/3",
IF(#REF!=4,"17-18/1",
IF(#REF!=5,"17-18/2",
IF(#REF!=6,"17-18/3","Hata6")))))),
IF(#REF!+BJ237=2017,
IF(#REF!=1,"17-18/1",
IF(#REF!=2,"17-18/2",
IF(#REF!=3,"17-18/3",
IF(#REF!=4,"18-19/1",
IF(#REF!=5,"18-19/2",
IF(#REF!=6,"18-19/3","Hata7")))))),
IF(#REF!+BJ237=2018,
IF(#REF!=1,"18-19/1",
IF(#REF!=2,"18-19/2",
IF(#REF!=3,"18-19/3",
IF(#REF!=4,"19-20/1",
IF(#REF!=5," 19-20/2",
IF(#REF!=6,"19-20/3","Hata8")))))),
IF(#REF!+BJ237=2019,
IF(#REF!=1,"19-20/1",
IF(#REF!=2,"19-20/2",
IF(#REF!=3,"19-20/3",
IF(#REF!=4,"20-21/1",
IF(#REF!=5,"20-21/2",
IF(#REF!=6,"20-21/3","Hata9")))))),
IF(#REF!+BJ237=2020,
IF(#REF!=1,"20-21/1",
IF(#REF!=2,"20-21/2",
IF(#REF!=3,"20-21/3",
IF(#REF!=4,"21-22/1",
IF(#REF!=5,"21-22/2",
IF(#REF!=6,"21-22/3","Hata10")))))),
IF(#REF!+BJ237=2021,
IF(#REF!=1,"21-22/1",
IF(#REF!=2,"21-22/2",
IF(#REF!=3,"21-22/3",
IF(#REF!=4,"22-23/1",
IF(#REF!=5,"22-23/2",
IF(#REF!=6,"22-23/3","Hata11")))))),
IF(#REF!+BJ237=2022,
IF(#REF!=1,"22-23/1",
IF(#REF!=2,"22-23/2",
IF(#REF!=3,"22-23/3",
IF(#REF!=4,"23-24/1",
IF(#REF!=5,"23-24/2",
IF(#REF!=6,"23-24/3","Hata12")))))),
IF(#REF!+BJ237=2023,
IF(#REF!=1,"23-24/1",
IF(#REF!=2,"23-24/2",
IF(#REF!=3,"23-24/3",
IF(#REF!=4,"24-25/1",
IF(#REF!=5,"24-25/2",
IF(#REF!=6,"24-25/3","Hata13")))))),
))))))))))))))
)</f>
        <v>#REF!</v>
      </c>
      <c r="G237" s="15">
        <v>0</v>
      </c>
      <c r="H237" s="14" t="s">
        <v>358</v>
      </c>
      <c r="I237" s="14">
        <v>238535</v>
      </c>
      <c r="J237" s="14" t="s">
        <v>157</v>
      </c>
      <c r="S237" s="16">
        <v>7</v>
      </c>
      <c r="T237" s="14">
        <f>VLOOKUP($S237,[1]sistem!$I$3:$L$10,2,FALSE)</f>
        <v>0</v>
      </c>
      <c r="U237" s="14">
        <f>VLOOKUP($S237,[1]sistem!$I$3:$L$10,3,FALSE)</f>
        <v>1</v>
      </c>
      <c r="V237" s="14">
        <f>VLOOKUP($S237,[1]sistem!$I$3:$L$10,4,FALSE)</f>
        <v>1</v>
      </c>
      <c r="W237" s="14" t="e">
        <f>VLOOKUP($BB237,[1]sistem!$I$13:$L$14,2,FALSE)*#REF!</f>
        <v>#REF!</v>
      </c>
      <c r="X237" s="14" t="e">
        <f>VLOOKUP($BB237,[1]sistem!$I$13:$L$14,3,FALSE)*#REF!</f>
        <v>#REF!</v>
      </c>
      <c r="Y237" s="14" t="e">
        <f>VLOOKUP($BB237,[1]sistem!$I$13:$L$14,4,FALSE)*#REF!</f>
        <v>#REF!</v>
      </c>
      <c r="Z237" s="14" t="e">
        <f t="shared" si="42"/>
        <v>#REF!</v>
      </c>
      <c r="AA237" s="14" t="e">
        <f t="shared" si="42"/>
        <v>#REF!</v>
      </c>
      <c r="AB237" s="14" t="e">
        <f t="shared" si="42"/>
        <v>#REF!</v>
      </c>
      <c r="AC237" s="14" t="e">
        <f t="shared" si="43"/>
        <v>#REF!</v>
      </c>
      <c r="AD237" s="14">
        <f>VLOOKUP(BB237,[1]sistem!$I$18:$J$19,2,FALSE)</f>
        <v>14</v>
      </c>
      <c r="AE237" s="14">
        <v>0.25</v>
      </c>
      <c r="AF237" s="14">
        <f>VLOOKUP($S237,[1]sistem!$I$3:$M$10,5,FALSE)</f>
        <v>1</v>
      </c>
      <c r="AG237" s="14">
        <v>4</v>
      </c>
      <c r="AI237" s="14">
        <f>AG237*AM237</f>
        <v>56</v>
      </c>
      <c r="AJ237" s="14">
        <f>VLOOKUP($S237,[1]sistem!$I$3:$N$10,6,FALSE)</f>
        <v>2</v>
      </c>
      <c r="AK237" s="14">
        <v>2</v>
      </c>
      <c r="AL237" s="14">
        <f t="shared" si="44"/>
        <v>4</v>
      </c>
      <c r="AM237" s="14">
        <f>VLOOKUP($BB237,[1]sistem!$I$18:$K$19,3,FALSE)</f>
        <v>14</v>
      </c>
      <c r="AN237" s="14" t="e">
        <f>AM237*#REF!</f>
        <v>#REF!</v>
      </c>
      <c r="AO237" s="14" t="e">
        <f t="shared" si="45"/>
        <v>#REF!</v>
      </c>
      <c r="AP237" s="14">
        <f t="shared" si="54"/>
        <v>25</v>
      </c>
      <c r="AQ237" s="14" t="e">
        <f t="shared" si="46"/>
        <v>#REF!</v>
      </c>
      <c r="AR237" s="14" t="e">
        <f>ROUND(AQ237-#REF!,0)</f>
        <v>#REF!</v>
      </c>
      <c r="AS237" s="14">
        <f>IF(BB237="s",IF(S237=0,0,
IF(S237=1,#REF!*4*4,
IF(S237=2,0,
IF(S237=3,#REF!*4*2,
IF(S237=4,0,
IF(S237=5,0,
IF(S237=6,0,
IF(S237=7,0)))))))),
IF(BB237="t",
IF(S237=0,0,
IF(S237=1,#REF!*4*4*0.8,
IF(S237=2,0,
IF(S237=3,#REF!*4*2*0.8,
IF(S237=4,0,
IF(S237=5,0,
IF(S237=6,0,
IF(S237=7,0))))))))))</f>
        <v>0</v>
      </c>
      <c r="AT237" s="14" t="e">
        <f>IF(BB237="s",
IF(S237=0,0,
IF(S237=1,0,
IF(S237=2,#REF!*4*2,
IF(S237=3,#REF!*4,
IF(S237=4,#REF!*4,
IF(S237=5,0,
IF(S237=6,0,
IF(S237=7,#REF!*4)))))))),
IF(BB237="t",
IF(S237=0,0,
IF(S237=1,0,
IF(S237=2,#REF!*4*2*0.8,
IF(S237=3,#REF!*4*0.8,
IF(S237=4,#REF!*4*0.8,
IF(S237=5,0,
IF(S237=6,0,
IF(S237=7,#REF!*4))))))))))</f>
        <v>#REF!</v>
      </c>
      <c r="AU237" s="14" t="e">
        <f>IF(BB237="s",
IF(S237=0,0,
IF(S237=1,#REF!*2,
IF(S237=2,#REF!*2,
IF(S237=3,#REF!*2,
IF(S237=4,#REF!*2,
IF(S237=5,#REF!*2,
IF(S237=6,#REF!*2,
IF(S237=7,#REF!*2)))))))),
IF(BB237="t",
IF(S237=0,#REF!*2*0.8,
IF(S237=1,#REF!*2*0.8,
IF(S237=2,#REF!*2*0.8,
IF(S237=3,#REF!*2*0.8,
IF(S237=4,#REF!*2*0.8,
IF(S237=5,#REF!*2*0.8,
IF(S237=6,#REF!*1*0.8,
IF(S237=7,#REF!*2))))))))))</f>
        <v>#REF!</v>
      </c>
      <c r="AV237" s="14" t="e">
        <f t="shared" si="47"/>
        <v>#REF!</v>
      </c>
      <c r="AW237" s="14" t="e">
        <f>IF(BB237="s",
IF(S237=0,0,
IF(S237=1,(14-2)*(#REF!+#REF!)/4*4,
IF(S237=2,(14-2)*(#REF!+#REF!)/4*2,
IF(S237=3,(14-2)*(#REF!+#REF!)/4*3,
IF(S237=4,(14-2)*(#REF!+#REF!)/4,
IF(S237=5,(14-2)*#REF!/4,
IF(S237=6,0,
IF(S237=7,(14)*#REF!)))))))),
IF(BB237="t",
IF(S237=0,0,
IF(S237=1,(11-2)*(#REF!+#REF!)/4*4,
IF(S237=2,(11-2)*(#REF!+#REF!)/4*2,
IF(S237=3,(11-2)*(#REF!+#REF!)/4*3,
IF(S237=4,(11-2)*(#REF!+#REF!)/4,
IF(S237=5,(11-2)*#REF!/4,
IF(S237=6,0,
IF(S237=7,(11)*#REF!))))))))))</f>
        <v>#REF!</v>
      </c>
      <c r="AX237" s="14" t="e">
        <f t="shared" si="48"/>
        <v>#REF!</v>
      </c>
      <c r="AY237" s="14">
        <f t="shared" si="49"/>
        <v>8</v>
      </c>
      <c r="AZ237" s="14">
        <f t="shared" si="50"/>
        <v>4</v>
      </c>
      <c r="BA237" s="14" t="e">
        <f t="shared" si="51"/>
        <v>#REF!</v>
      </c>
      <c r="BB237" s="14" t="s">
        <v>87</v>
      </c>
      <c r="BC237" s="14" t="e">
        <f>IF(BI237="A",0,IF(BB237="s",14*#REF!,IF(BB237="T",11*#REF!,"HATA")))</f>
        <v>#REF!</v>
      </c>
      <c r="BD237" s="14" t="e">
        <f t="shared" si="52"/>
        <v>#REF!</v>
      </c>
      <c r="BE237" s="14" t="e">
        <f t="shared" si="53"/>
        <v>#REF!</v>
      </c>
      <c r="BF237" s="14" t="e">
        <f>IF(BE237-#REF!=0,"DOĞRU","YANLIŞ")</f>
        <v>#REF!</v>
      </c>
      <c r="BG237" s="14" t="e">
        <f>#REF!-BE237</f>
        <v>#REF!</v>
      </c>
      <c r="BH237" s="14">
        <v>0</v>
      </c>
      <c r="BJ237" s="14">
        <v>0</v>
      </c>
      <c r="BL237" s="14">
        <v>7</v>
      </c>
      <c r="BN237" s="5" t="e">
        <f>#REF!*14</f>
        <v>#REF!</v>
      </c>
      <c r="BO237" s="6"/>
      <c r="BP237" s="7"/>
      <c r="BQ237" s="8"/>
      <c r="BR237" s="8"/>
      <c r="BS237" s="8"/>
      <c r="BT237" s="8"/>
      <c r="BU237" s="8"/>
      <c r="BV237" s="9"/>
      <c r="BW237" s="10"/>
      <c r="BX237" s="11"/>
      <c r="CE237" s="8"/>
      <c r="CF237" s="17"/>
      <c r="CG237" s="17"/>
      <c r="CH237" s="17"/>
      <c r="CI237" s="17"/>
    </row>
    <row r="238" spans="1:87" hidden="1" x14ac:dyDescent="0.25">
      <c r="A238" s="14" t="s">
        <v>369</v>
      </c>
      <c r="B238" s="14" t="s">
        <v>370</v>
      </c>
      <c r="C238" s="14" t="s">
        <v>370</v>
      </c>
      <c r="D238" s="15" t="s">
        <v>90</v>
      </c>
      <c r="E238" s="15" t="s">
        <v>90</v>
      </c>
      <c r="F238" s="16" t="e">
        <f>IF(BB238="S",
IF(#REF!+BJ238=2012,
IF(#REF!=1,"12-13/1",
IF(#REF!=2,"12-13/2",
IF(#REF!=3,"13-14/1",
IF(#REF!=4,"13-14/2","Hata1")))),
IF(#REF!+BJ238=2013,
IF(#REF!=1,"13-14/1",
IF(#REF!=2,"13-14/2",
IF(#REF!=3,"14-15/1",
IF(#REF!=4,"14-15/2","Hata2")))),
IF(#REF!+BJ238=2014,
IF(#REF!=1,"14-15/1",
IF(#REF!=2,"14-15/2",
IF(#REF!=3,"15-16/1",
IF(#REF!=4,"15-16/2","Hata3")))),
IF(#REF!+BJ238=2015,
IF(#REF!=1,"15-16/1",
IF(#REF!=2,"15-16/2",
IF(#REF!=3,"16-17/1",
IF(#REF!=4,"16-17/2","Hata4")))),
IF(#REF!+BJ238=2016,
IF(#REF!=1,"16-17/1",
IF(#REF!=2,"16-17/2",
IF(#REF!=3,"17-18/1",
IF(#REF!=4,"17-18/2","Hata5")))),
IF(#REF!+BJ238=2017,
IF(#REF!=1,"17-18/1",
IF(#REF!=2,"17-18/2",
IF(#REF!=3,"18-19/1",
IF(#REF!=4,"18-19/2","Hata6")))),
IF(#REF!+BJ238=2018,
IF(#REF!=1,"18-19/1",
IF(#REF!=2,"18-19/2",
IF(#REF!=3,"19-20/1",
IF(#REF!=4,"19-20/2","Hata7")))),
IF(#REF!+BJ238=2019,
IF(#REF!=1,"19-20/1",
IF(#REF!=2,"19-20/2",
IF(#REF!=3,"20-21/1",
IF(#REF!=4,"20-21/2","Hata8")))),
IF(#REF!+BJ238=2020,
IF(#REF!=1,"20-21/1",
IF(#REF!=2,"20-21/2",
IF(#REF!=3,"21-22/1",
IF(#REF!=4,"21-22/2","Hata9")))),
IF(#REF!+BJ238=2021,
IF(#REF!=1,"21-22/1",
IF(#REF!=2,"21-22/2",
IF(#REF!=3,"22-23/1",
IF(#REF!=4,"22-23/2","Hata10")))),
IF(#REF!+BJ238=2022,
IF(#REF!=1,"22-23/1",
IF(#REF!=2,"22-23/2",
IF(#REF!=3,"23-24/1",
IF(#REF!=4,"23-24/2","Hata11")))),
IF(#REF!+BJ238=2023,
IF(#REF!=1,"23-24/1",
IF(#REF!=2,"23-24/2",
IF(#REF!=3,"24-25/1",
IF(#REF!=4,"24-25/2","Hata12")))),
)))))))))))),
IF(BB238="T",
IF(#REF!+BJ238=2012,
IF(#REF!=1,"12-13/1",
IF(#REF!=2,"12-13/2",
IF(#REF!=3,"12-13/3",
IF(#REF!=4,"13-14/1",
IF(#REF!=5,"13-14/2",
IF(#REF!=6,"13-14/3","Hata1")))))),
IF(#REF!+BJ238=2013,
IF(#REF!=1,"13-14/1",
IF(#REF!=2,"13-14/2",
IF(#REF!=3,"13-14/3",
IF(#REF!=4,"14-15/1",
IF(#REF!=5,"14-15/2",
IF(#REF!=6,"14-15/3","Hata2")))))),
IF(#REF!+BJ238=2014,
IF(#REF!=1,"14-15/1",
IF(#REF!=2,"14-15/2",
IF(#REF!=3,"14-15/3",
IF(#REF!=4,"15-16/1",
IF(#REF!=5,"15-16/2",
IF(#REF!=6,"15-16/3","Hata3")))))),
IF(AND(#REF!+#REF!&gt;2014,#REF!+#REF!&lt;2015,BJ238=1),
IF(#REF!=0.1,"14-15/0.1",
IF(#REF!=0.2,"14-15/0.2",
IF(#REF!=0.3,"14-15/0.3","Hata4"))),
IF(#REF!+BJ238=2015,
IF(#REF!=1,"15-16/1",
IF(#REF!=2,"15-16/2",
IF(#REF!=3,"15-16/3",
IF(#REF!=4,"16-17/1",
IF(#REF!=5,"16-17/2",
IF(#REF!=6,"16-17/3","Hata5")))))),
IF(#REF!+BJ238=2016,
IF(#REF!=1,"16-17/1",
IF(#REF!=2,"16-17/2",
IF(#REF!=3,"16-17/3",
IF(#REF!=4,"17-18/1",
IF(#REF!=5,"17-18/2",
IF(#REF!=6,"17-18/3","Hata6")))))),
IF(#REF!+BJ238=2017,
IF(#REF!=1,"17-18/1",
IF(#REF!=2,"17-18/2",
IF(#REF!=3,"17-18/3",
IF(#REF!=4,"18-19/1",
IF(#REF!=5,"18-19/2",
IF(#REF!=6,"18-19/3","Hata7")))))),
IF(#REF!+BJ238=2018,
IF(#REF!=1,"18-19/1",
IF(#REF!=2,"18-19/2",
IF(#REF!=3,"18-19/3",
IF(#REF!=4,"19-20/1",
IF(#REF!=5," 19-20/2",
IF(#REF!=6,"19-20/3","Hata8")))))),
IF(#REF!+BJ238=2019,
IF(#REF!=1,"19-20/1",
IF(#REF!=2,"19-20/2",
IF(#REF!=3,"19-20/3",
IF(#REF!=4,"20-21/1",
IF(#REF!=5,"20-21/2",
IF(#REF!=6,"20-21/3","Hata9")))))),
IF(#REF!+BJ238=2020,
IF(#REF!=1,"20-21/1",
IF(#REF!=2,"20-21/2",
IF(#REF!=3,"20-21/3",
IF(#REF!=4,"21-22/1",
IF(#REF!=5,"21-22/2",
IF(#REF!=6,"21-22/3","Hata10")))))),
IF(#REF!+BJ238=2021,
IF(#REF!=1,"21-22/1",
IF(#REF!=2,"21-22/2",
IF(#REF!=3,"21-22/3",
IF(#REF!=4,"22-23/1",
IF(#REF!=5,"22-23/2",
IF(#REF!=6,"22-23/3","Hata11")))))),
IF(#REF!+BJ238=2022,
IF(#REF!=1,"22-23/1",
IF(#REF!=2,"22-23/2",
IF(#REF!=3,"22-23/3",
IF(#REF!=4,"23-24/1",
IF(#REF!=5,"23-24/2",
IF(#REF!=6,"23-24/3","Hata12")))))),
IF(#REF!+BJ238=2023,
IF(#REF!=1,"23-24/1",
IF(#REF!=2,"23-24/2",
IF(#REF!=3,"23-24/3",
IF(#REF!=4,"24-25/1",
IF(#REF!=5,"24-25/2",
IF(#REF!=6,"24-25/3","Hata13")))))),
))))))))))))))
)</f>
        <v>#REF!</v>
      </c>
      <c r="G238" s="15"/>
      <c r="H238" s="14" t="s">
        <v>358</v>
      </c>
      <c r="I238" s="14">
        <v>238535</v>
      </c>
      <c r="J238" s="14" t="s">
        <v>157</v>
      </c>
      <c r="S238" s="16">
        <v>4</v>
      </c>
      <c r="T238" s="14">
        <f>VLOOKUP($S238,[1]sistem!$I$3:$L$10,2,FALSE)</f>
        <v>0</v>
      </c>
      <c r="U238" s="14">
        <f>VLOOKUP($S238,[1]sistem!$I$3:$L$10,3,FALSE)</f>
        <v>1</v>
      </c>
      <c r="V238" s="14">
        <f>VLOOKUP($S238,[1]sistem!$I$3:$L$10,4,FALSE)</f>
        <v>1</v>
      </c>
      <c r="W238" s="14" t="e">
        <f>VLOOKUP($BB238,[1]sistem!$I$13:$L$14,2,FALSE)*#REF!</f>
        <v>#REF!</v>
      </c>
      <c r="X238" s="14" t="e">
        <f>VLOOKUP($BB238,[1]sistem!$I$13:$L$14,3,FALSE)*#REF!</f>
        <v>#REF!</v>
      </c>
      <c r="Y238" s="14" t="e">
        <f>VLOOKUP($BB238,[1]sistem!$I$13:$L$14,4,FALSE)*#REF!</f>
        <v>#REF!</v>
      </c>
      <c r="Z238" s="14" t="e">
        <f t="shared" si="42"/>
        <v>#REF!</v>
      </c>
      <c r="AA238" s="14" t="e">
        <f t="shared" si="42"/>
        <v>#REF!</v>
      </c>
      <c r="AB238" s="14" t="e">
        <f t="shared" si="42"/>
        <v>#REF!</v>
      </c>
      <c r="AC238" s="14" t="e">
        <f t="shared" si="43"/>
        <v>#REF!</v>
      </c>
      <c r="AD238" s="14">
        <f>VLOOKUP(BB238,[1]sistem!$I$18:$J$19,2,FALSE)</f>
        <v>14</v>
      </c>
      <c r="AE238" s="14">
        <v>0.25</v>
      </c>
      <c r="AF238" s="14">
        <f>VLOOKUP($S238,[1]sistem!$I$3:$M$10,5,FALSE)</f>
        <v>1</v>
      </c>
      <c r="AI238" s="14" t="e">
        <f>(#REF!+#REF!)*AD238</f>
        <v>#REF!</v>
      </c>
      <c r="AJ238" s="14">
        <f>VLOOKUP($S238,[1]sistem!$I$3:$N$10,6,FALSE)</f>
        <v>2</v>
      </c>
      <c r="AK238" s="14">
        <v>2</v>
      </c>
      <c r="AL238" s="14">
        <f t="shared" si="44"/>
        <v>4</v>
      </c>
      <c r="AM238" s="14">
        <f>VLOOKUP($BB238,[1]sistem!$I$18:$K$19,3,FALSE)</f>
        <v>14</v>
      </c>
      <c r="AN238" s="14" t="e">
        <f>AM238*#REF!</f>
        <v>#REF!</v>
      </c>
      <c r="AO238" s="14" t="e">
        <f t="shared" si="45"/>
        <v>#REF!</v>
      </c>
      <c r="AP238" s="14">
        <f t="shared" si="54"/>
        <v>25</v>
      </c>
      <c r="AQ238" s="14" t="e">
        <f t="shared" si="46"/>
        <v>#REF!</v>
      </c>
      <c r="AR238" s="14" t="e">
        <f>ROUND(AQ238-#REF!,0)</f>
        <v>#REF!</v>
      </c>
      <c r="AS238" s="14">
        <f>IF(BB238="s",IF(S238=0,0,
IF(S238=1,#REF!*4*4,
IF(S238=2,0,
IF(S238=3,#REF!*4*2,
IF(S238=4,0,
IF(S238=5,0,
IF(S238=6,0,
IF(S238=7,0)))))))),
IF(BB238="t",
IF(S238=0,0,
IF(S238=1,#REF!*4*4*0.8,
IF(S238=2,0,
IF(S238=3,#REF!*4*2*0.8,
IF(S238=4,0,
IF(S238=5,0,
IF(S238=6,0,
IF(S238=7,0))))))))))</f>
        <v>0</v>
      </c>
      <c r="AT238" s="14" t="e">
        <f>IF(BB238="s",
IF(S238=0,0,
IF(S238=1,0,
IF(S238=2,#REF!*4*2,
IF(S238=3,#REF!*4,
IF(S238=4,#REF!*4,
IF(S238=5,0,
IF(S238=6,0,
IF(S238=7,#REF!*4)))))))),
IF(BB238="t",
IF(S238=0,0,
IF(S238=1,0,
IF(S238=2,#REF!*4*2*0.8,
IF(S238=3,#REF!*4*0.8,
IF(S238=4,#REF!*4*0.8,
IF(S238=5,0,
IF(S238=6,0,
IF(S238=7,#REF!*4))))))))))</f>
        <v>#REF!</v>
      </c>
      <c r="AU238" s="14" t="e">
        <f>IF(BB238="s",
IF(S238=0,0,
IF(S238=1,#REF!*2,
IF(S238=2,#REF!*2,
IF(S238=3,#REF!*2,
IF(S238=4,#REF!*2,
IF(S238=5,#REF!*2,
IF(S238=6,#REF!*2,
IF(S238=7,#REF!*2)))))))),
IF(BB238="t",
IF(S238=0,#REF!*2*0.8,
IF(S238=1,#REF!*2*0.8,
IF(S238=2,#REF!*2*0.8,
IF(S238=3,#REF!*2*0.8,
IF(S238=4,#REF!*2*0.8,
IF(S238=5,#REF!*2*0.8,
IF(S238=6,#REF!*1*0.8,
IF(S238=7,#REF!*2))))))))))</f>
        <v>#REF!</v>
      </c>
      <c r="AV238" s="14" t="e">
        <f t="shared" si="47"/>
        <v>#REF!</v>
      </c>
      <c r="AW238" s="14" t="e">
        <f>IF(BB238="s",
IF(S238=0,0,
IF(S238=1,(14-2)*(#REF!+#REF!)/4*4,
IF(S238=2,(14-2)*(#REF!+#REF!)/4*2,
IF(S238=3,(14-2)*(#REF!+#REF!)/4*3,
IF(S238=4,(14-2)*(#REF!+#REF!)/4,
IF(S238=5,(14-2)*#REF!/4,
IF(S238=6,0,
IF(S238=7,(14)*#REF!)))))))),
IF(BB238="t",
IF(S238=0,0,
IF(S238=1,(11-2)*(#REF!+#REF!)/4*4,
IF(S238=2,(11-2)*(#REF!+#REF!)/4*2,
IF(S238=3,(11-2)*(#REF!+#REF!)/4*3,
IF(S238=4,(11-2)*(#REF!+#REF!)/4,
IF(S238=5,(11-2)*#REF!/4,
IF(S238=6,0,
IF(S238=7,(11)*#REF!))))))))))</f>
        <v>#REF!</v>
      </c>
      <c r="AX238" s="14" t="e">
        <f t="shared" si="48"/>
        <v>#REF!</v>
      </c>
      <c r="AY238" s="14">
        <f t="shared" si="49"/>
        <v>8</v>
      </c>
      <c r="AZ238" s="14">
        <f t="shared" si="50"/>
        <v>4</v>
      </c>
      <c r="BA238" s="14" t="e">
        <f t="shared" si="51"/>
        <v>#REF!</v>
      </c>
      <c r="BB238" s="14" t="s">
        <v>87</v>
      </c>
      <c r="BC238" s="14" t="e">
        <f>IF(BI238="A",0,IF(BB238="s",14*#REF!,IF(BB238="T",11*#REF!,"HATA")))</f>
        <v>#REF!</v>
      </c>
      <c r="BD238" s="14" t="e">
        <f t="shared" si="52"/>
        <v>#REF!</v>
      </c>
      <c r="BE238" s="14" t="e">
        <f t="shared" si="53"/>
        <v>#REF!</v>
      </c>
      <c r="BF238" s="14" t="e">
        <f>IF(BE238-#REF!=0,"DOĞRU","YANLIŞ")</f>
        <v>#REF!</v>
      </c>
      <c r="BG238" s="14" t="e">
        <f>#REF!-BE238</f>
        <v>#REF!</v>
      </c>
      <c r="BH238" s="14">
        <v>0</v>
      </c>
      <c r="BJ238" s="14">
        <v>0</v>
      </c>
      <c r="BL238" s="14">
        <v>4</v>
      </c>
      <c r="BN238" s="5" t="e">
        <f>#REF!*14</f>
        <v>#REF!</v>
      </c>
      <c r="BO238" s="6"/>
      <c r="BP238" s="7"/>
      <c r="BQ238" s="8"/>
      <c r="BR238" s="8"/>
      <c r="BS238" s="8"/>
      <c r="BT238" s="8"/>
      <c r="BU238" s="8"/>
      <c r="BV238" s="9"/>
      <c r="BW238" s="10"/>
      <c r="BX238" s="11"/>
      <c r="CE238" s="8"/>
      <c r="CF238" s="17"/>
      <c r="CG238" s="17"/>
      <c r="CH238" s="17"/>
      <c r="CI238" s="17"/>
    </row>
    <row r="239" spans="1:87" hidden="1" x14ac:dyDescent="0.25">
      <c r="A239" s="14" t="s">
        <v>108</v>
      </c>
      <c r="B239" s="14" t="s">
        <v>109</v>
      </c>
      <c r="C239" s="14" t="s">
        <v>109</v>
      </c>
      <c r="D239" s="15" t="s">
        <v>90</v>
      </c>
      <c r="E239" s="15" t="s">
        <v>90</v>
      </c>
      <c r="F239" s="16" t="e">
        <f>IF(BB239="S",
IF(#REF!+BJ239=2012,
IF(#REF!=1,"12-13/1",
IF(#REF!=2,"12-13/2",
IF(#REF!=3,"13-14/1",
IF(#REF!=4,"13-14/2","Hata1")))),
IF(#REF!+BJ239=2013,
IF(#REF!=1,"13-14/1",
IF(#REF!=2,"13-14/2",
IF(#REF!=3,"14-15/1",
IF(#REF!=4,"14-15/2","Hata2")))),
IF(#REF!+BJ239=2014,
IF(#REF!=1,"14-15/1",
IF(#REF!=2,"14-15/2",
IF(#REF!=3,"15-16/1",
IF(#REF!=4,"15-16/2","Hata3")))),
IF(#REF!+BJ239=2015,
IF(#REF!=1,"15-16/1",
IF(#REF!=2,"15-16/2",
IF(#REF!=3,"16-17/1",
IF(#REF!=4,"16-17/2","Hata4")))),
IF(#REF!+BJ239=2016,
IF(#REF!=1,"16-17/1",
IF(#REF!=2,"16-17/2",
IF(#REF!=3,"17-18/1",
IF(#REF!=4,"17-18/2","Hata5")))),
IF(#REF!+BJ239=2017,
IF(#REF!=1,"17-18/1",
IF(#REF!=2,"17-18/2",
IF(#REF!=3,"18-19/1",
IF(#REF!=4,"18-19/2","Hata6")))),
IF(#REF!+BJ239=2018,
IF(#REF!=1,"18-19/1",
IF(#REF!=2,"18-19/2",
IF(#REF!=3,"19-20/1",
IF(#REF!=4,"19-20/2","Hata7")))),
IF(#REF!+BJ239=2019,
IF(#REF!=1,"19-20/1",
IF(#REF!=2,"19-20/2",
IF(#REF!=3,"20-21/1",
IF(#REF!=4,"20-21/2","Hata8")))),
IF(#REF!+BJ239=2020,
IF(#REF!=1,"20-21/1",
IF(#REF!=2,"20-21/2",
IF(#REF!=3,"21-22/1",
IF(#REF!=4,"21-22/2","Hata9")))),
IF(#REF!+BJ239=2021,
IF(#REF!=1,"21-22/1",
IF(#REF!=2,"21-22/2",
IF(#REF!=3,"22-23/1",
IF(#REF!=4,"22-23/2","Hata10")))),
IF(#REF!+BJ239=2022,
IF(#REF!=1,"22-23/1",
IF(#REF!=2,"22-23/2",
IF(#REF!=3,"23-24/1",
IF(#REF!=4,"23-24/2","Hata11")))),
IF(#REF!+BJ239=2023,
IF(#REF!=1,"23-24/1",
IF(#REF!=2,"23-24/2",
IF(#REF!=3,"24-25/1",
IF(#REF!=4,"24-25/2","Hata12")))),
)))))))))))),
IF(BB239="T",
IF(#REF!+BJ239=2012,
IF(#REF!=1,"12-13/1",
IF(#REF!=2,"12-13/2",
IF(#REF!=3,"12-13/3",
IF(#REF!=4,"13-14/1",
IF(#REF!=5,"13-14/2",
IF(#REF!=6,"13-14/3","Hata1")))))),
IF(#REF!+BJ239=2013,
IF(#REF!=1,"13-14/1",
IF(#REF!=2,"13-14/2",
IF(#REF!=3,"13-14/3",
IF(#REF!=4,"14-15/1",
IF(#REF!=5,"14-15/2",
IF(#REF!=6,"14-15/3","Hata2")))))),
IF(#REF!+BJ239=2014,
IF(#REF!=1,"14-15/1",
IF(#REF!=2,"14-15/2",
IF(#REF!=3,"14-15/3",
IF(#REF!=4,"15-16/1",
IF(#REF!=5,"15-16/2",
IF(#REF!=6,"15-16/3","Hata3")))))),
IF(AND(#REF!+#REF!&gt;2014,#REF!+#REF!&lt;2015,BJ239=1),
IF(#REF!=0.1,"14-15/0.1",
IF(#REF!=0.2,"14-15/0.2",
IF(#REF!=0.3,"14-15/0.3","Hata4"))),
IF(#REF!+BJ239=2015,
IF(#REF!=1,"15-16/1",
IF(#REF!=2,"15-16/2",
IF(#REF!=3,"15-16/3",
IF(#REF!=4,"16-17/1",
IF(#REF!=5,"16-17/2",
IF(#REF!=6,"16-17/3","Hata5")))))),
IF(#REF!+BJ239=2016,
IF(#REF!=1,"16-17/1",
IF(#REF!=2,"16-17/2",
IF(#REF!=3,"16-17/3",
IF(#REF!=4,"17-18/1",
IF(#REF!=5,"17-18/2",
IF(#REF!=6,"17-18/3","Hata6")))))),
IF(#REF!+BJ239=2017,
IF(#REF!=1,"17-18/1",
IF(#REF!=2,"17-18/2",
IF(#REF!=3,"17-18/3",
IF(#REF!=4,"18-19/1",
IF(#REF!=5,"18-19/2",
IF(#REF!=6,"18-19/3","Hata7")))))),
IF(#REF!+BJ239=2018,
IF(#REF!=1,"18-19/1",
IF(#REF!=2,"18-19/2",
IF(#REF!=3,"18-19/3",
IF(#REF!=4,"19-20/1",
IF(#REF!=5," 19-20/2",
IF(#REF!=6,"19-20/3","Hata8")))))),
IF(#REF!+BJ239=2019,
IF(#REF!=1,"19-20/1",
IF(#REF!=2,"19-20/2",
IF(#REF!=3,"19-20/3",
IF(#REF!=4,"20-21/1",
IF(#REF!=5,"20-21/2",
IF(#REF!=6,"20-21/3","Hata9")))))),
IF(#REF!+BJ239=2020,
IF(#REF!=1,"20-21/1",
IF(#REF!=2,"20-21/2",
IF(#REF!=3,"20-21/3",
IF(#REF!=4,"21-22/1",
IF(#REF!=5,"21-22/2",
IF(#REF!=6,"21-22/3","Hata10")))))),
IF(#REF!+BJ239=2021,
IF(#REF!=1,"21-22/1",
IF(#REF!=2,"21-22/2",
IF(#REF!=3,"21-22/3",
IF(#REF!=4,"22-23/1",
IF(#REF!=5,"22-23/2",
IF(#REF!=6,"22-23/3","Hata11")))))),
IF(#REF!+BJ239=2022,
IF(#REF!=1,"22-23/1",
IF(#REF!=2,"22-23/2",
IF(#REF!=3,"22-23/3",
IF(#REF!=4,"23-24/1",
IF(#REF!=5,"23-24/2",
IF(#REF!=6,"23-24/3","Hata12")))))),
IF(#REF!+BJ239=2023,
IF(#REF!=1,"23-24/1",
IF(#REF!=2,"23-24/2",
IF(#REF!=3,"23-24/3",
IF(#REF!=4,"24-25/1",
IF(#REF!=5,"24-25/2",
IF(#REF!=6,"24-25/3","Hata13")))))),
))))))))))))))
)</f>
        <v>#REF!</v>
      </c>
      <c r="G239" s="15"/>
      <c r="H239" s="14" t="s">
        <v>358</v>
      </c>
      <c r="I239" s="14">
        <v>238535</v>
      </c>
      <c r="J239" s="14" t="s">
        <v>157</v>
      </c>
      <c r="Q239" s="14" t="s">
        <v>153</v>
      </c>
      <c r="R239" s="14" t="s">
        <v>153</v>
      </c>
      <c r="S239" s="16">
        <v>0</v>
      </c>
      <c r="T239" s="14">
        <f>VLOOKUP($S239,[1]sistem!$I$3:$L$10,2,FALSE)</f>
        <v>0</v>
      </c>
      <c r="U239" s="14">
        <f>VLOOKUP($S239,[1]sistem!$I$3:$L$10,3,FALSE)</f>
        <v>0</v>
      </c>
      <c r="V239" s="14">
        <f>VLOOKUP($S239,[1]sistem!$I$3:$L$10,4,FALSE)</f>
        <v>0</v>
      </c>
      <c r="W239" s="14" t="e">
        <f>VLOOKUP($BB239,[1]sistem!$I$13:$L$14,2,FALSE)*#REF!</f>
        <v>#REF!</v>
      </c>
      <c r="X239" s="14" t="e">
        <f>VLOOKUP($BB239,[1]sistem!$I$13:$L$14,3,FALSE)*#REF!</f>
        <v>#REF!</v>
      </c>
      <c r="Y239" s="14" t="e">
        <f>VLOOKUP($BB239,[1]sistem!$I$13:$L$14,4,FALSE)*#REF!</f>
        <v>#REF!</v>
      </c>
      <c r="Z239" s="14" t="e">
        <f t="shared" si="42"/>
        <v>#REF!</v>
      </c>
      <c r="AA239" s="14" t="e">
        <f t="shared" si="42"/>
        <v>#REF!</v>
      </c>
      <c r="AB239" s="14" t="e">
        <f t="shared" si="42"/>
        <v>#REF!</v>
      </c>
      <c r="AC239" s="14" t="e">
        <f t="shared" si="43"/>
        <v>#REF!</v>
      </c>
      <c r="AD239" s="14">
        <f>VLOOKUP(BB239,[1]sistem!$I$18:$J$19,2,FALSE)</f>
        <v>14</v>
      </c>
      <c r="AE239" s="14">
        <v>0.25</v>
      </c>
      <c r="AF239" s="14">
        <f>VLOOKUP($S239,[1]sistem!$I$3:$M$10,5,FALSE)</f>
        <v>0</v>
      </c>
      <c r="AI239" s="14" t="e">
        <f>(#REF!+#REF!)*AD239</f>
        <v>#REF!</v>
      </c>
      <c r="AJ239" s="14">
        <f>VLOOKUP($S239,[1]sistem!$I$3:$N$10,6,FALSE)</f>
        <v>0</v>
      </c>
      <c r="AK239" s="14">
        <v>2</v>
      </c>
      <c r="AL239" s="14">
        <f t="shared" si="44"/>
        <v>0</v>
      </c>
      <c r="AM239" s="14">
        <f>VLOOKUP($BB239,[1]sistem!$I$18:$K$19,3,FALSE)</f>
        <v>14</v>
      </c>
      <c r="AN239" s="14" t="e">
        <f>AM239*#REF!</f>
        <v>#REF!</v>
      </c>
      <c r="AO239" s="14" t="e">
        <f t="shared" si="45"/>
        <v>#REF!</v>
      </c>
      <c r="AP239" s="14">
        <f t="shared" si="54"/>
        <v>25</v>
      </c>
      <c r="AQ239" s="14" t="e">
        <f t="shared" si="46"/>
        <v>#REF!</v>
      </c>
      <c r="AR239" s="14" t="e">
        <f>ROUND(AQ239-#REF!,0)</f>
        <v>#REF!</v>
      </c>
      <c r="AS239" s="14">
        <f>IF(BB239="s",IF(S239=0,0,
IF(S239=1,#REF!*4*4,
IF(S239=2,0,
IF(S239=3,#REF!*4*2,
IF(S239=4,0,
IF(S239=5,0,
IF(S239=6,0,
IF(S239=7,0)))))))),
IF(BB239="t",
IF(S239=0,0,
IF(S239=1,#REF!*4*4*0.8,
IF(S239=2,0,
IF(S239=3,#REF!*4*2*0.8,
IF(S239=4,0,
IF(S239=5,0,
IF(S239=6,0,
IF(S239=7,0))))))))))</f>
        <v>0</v>
      </c>
      <c r="AT239" s="14">
        <f>IF(BB239="s",
IF(S239=0,0,
IF(S239=1,0,
IF(S239=2,#REF!*4*2,
IF(S239=3,#REF!*4,
IF(S239=4,#REF!*4,
IF(S239=5,0,
IF(S239=6,0,
IF(S239=7,#REF!*4)))))))),
IF(BB239="t",
IF(S239=0,0,
IF(S239=1,0,
IF(S239=2,#REF!*4*2*0.8,
IF(S239=3,#REF!*4*0.8,
IF(S239=4,#REF!*4*0.8,
IF(S239=5,0,
IF(S239=6,0,
IF(S239=7,#REF!*4))))))))))</f>
        <v>0</v>
      </c>
      <c r="AU239" s="14">
        <f>IF(BB239="s",
IF(S239=0,0,
IF(S239=1,#REF!*2,
IF(S239=2,#REF!*2,
IF(S239=3,#REF!*2,
IF(S239=4,#REF!*2,
IF(S239=5,#REF!*2,
IF(S239=6,#REF!*2,
IF(S239=7,#REF!*2)))))))),
IF(BB239="t",
IF(S239=0,#REF!*2*0.8,
IF(S239=1,#REF!*2*0.8,
IF(S239=2,#REF!*2*0.8,
IF(S239=3,#REF!*2*0.8,
IF(S239=4,#REF!*2*0.8,
IF(S239=5,#REF!*2*0.8,
IF(S239=6,#REF!*1*0.8,
IF(S239=7,#REF!*2))))))))))</f>
        <v>0</v>
      </c>
      <c r="AV239" s="14" t="e">
        <f t="shared" si="47"/>
        <v>#REF!</v>
      </c>
      <c r="AW239" s="14">
        <f>IF(BB239="s",
IF(S239=0,0,
IF(S239=1,(14-2)*(#REF!+#REF!)/4*4,
IF(S239=2,(14-2)*(#REF!+#REF!)/4*2,
IF(S239=3,(14-2)*(#REF!+#REF!)/4*3,
IF(S239=4,(14-2)*(#REF!+#REF!)/4,
IF(S239=5,(14-2)*#REF!/4,
IF(S239=6,0,
IF(S239=7,(14)*#REF!)))))))),
IF(BB239="t",
IF(S239=0,0,
IF(S239=1,(11-2)*(#REF!+#REF!)/4*4,
IF(S239=2,(11-2)*(#REF!+#REF!)/4*2,
IF(S239=3,(11-2)*(#REF!+#REF!)/4*3,
IF(S239=4,(11-2)*(#REF!+#REF!)/4,
IF(S239=5,(11-2)*#REF!/4,
IF(S239=6,0,
IF(S239=7,(11)*#REF!))))))))))</f>
        <v>0</v>
      </c>
      <c r="AX239" s="14" t="e">
        <f t="shared" si="48"/>
        <v>#REF!</v>
      </c>
      <c r="AY239" s="14">
        <f t="shared" si="49"/>
        <v>0</v>
      </c>
      <c r="AZ239" s="14">
        <f t="shared" si="50"/>
        <v>0</v>
      </c>
      <c r="BA239" s="14">
        <f t="shared" si="51"/>
        <v>0</v>
      </c>
      <c r="BB239" s="14" t="s">
        <v>87</v>
      </c>
      <c r="BC239" s="14" t="e">
        <f>IF(BI239="A",0,IF(BB239="s",14*#REF!,IF(BB239="T",11*#REF!,"HATA")))</f>
        <v>#REF!</v>
      </c>
      <c r="BD239" s="14" t="e">
        <f t="shared" si="52"/>
        <v>#REF!</v>
      </c>
      <c r="BE239" s="14" t="e">
        <f t="shared" si="53"/>
        <v>#REF!</v>
      </c>
      <c r="BF239" s="14" t="e">
        <f>IF(BE239-#REF!=0,"DOĞRU","YANLIŞ")</f>
        <v>#REF!</v>
      </c>
      <c r="BG239" s="14" t="e">
        <f>#REF!-BE239</f>
        <v>#REF!</v>
      </c>
      <c r="BH239" s="14">
        <v>0</v>
      </c>
      <c r="BJ239" s="14">
        <v>0</v>
      </c>
      <c r="BL239" s="14">
        <v>0</v>
      </c>
      <c r="BN239" s="5" t="e">
        <f>#REF!*14</f>
        <v>#REF!</v>
      </c>
      <c r="BO239" s="6"/>
      <c r="BP239" s="7"/>
      <c r="BQ239" s="8"/>
      <c r="BR239" s="8"/>
      <c r="BS239" s="8"/>
      <c r="BT239" s="8"/>
      <c r="BU239" s="8"/>
      <c r="BV239" s="9"/>
      <c r="BW239" s="10"/>
      <c r="BX239" s="11"/>
      <c r="CE239" s="8"/>
      <c r="CF239" s="17"/>
      <c r="CG239" s="17"/>
      <c r="CH239" s="17"/>
      <c r="CI239" s="17"/>
    </row>
    <row r="240" spans="1:87" hidden="1" x14ac:dyDescent="0.25">
      <c r="A240" s="14" t="s">
        <v>117</v>
      </c>
      <c r="B240" s="14" t="s">
        <v>118</v>
      </c>
      <c r="C240" s="14" t="s">
        <v>118</v>
      </c>
      <c r="D240" s="15" t="s">
        <v>90</v>
      </c>
      <c r="E240" s="15" t="s">
        <v>90</v>
      </c>
      <c r="F240" s="16" t="e">
        <f>IF(BB240="S",
IF(#REF!+BJ240=2012,
IF(#REF!=1,"12-13/1",
IF(#REF!=2,"12-13/2",
IF(#REF!=3,"13-14/1",
IF(#REF!=4,"13-14/2","Hata1")))),
IF(#REF!+BJ240=2013,
IF(#REF!=1,"13-14/1",
IF(#REF!=2,"13-14/2",
IF(#REF!=3,"14-15/1",
IF(#REF!=4,"14-15/2","Hata2")))),
IF(#REF!+BJ240=2014,
IF(#REF!=1,"14-15/1",
IF(#REF!=2,"14-15/2",
IF(#REF!=3,"15-16/1",
IF(#REF!=4,"15-16/2","Hata3")))),
IF(#REF!+BJ240=2015,
IF(#REF!=1,"15-16/1",
IF(#REF!=2,"15-16/2",
IF(#REF!=3,"16-17/1",
IF(#REF!=4,"16-17/2","Hata4")))),
IF(#REF!+BJ240=2016,
IF(#REF!=1,"16-17/1",
IF(#REF!=2,"16-17/2",
IF(#REF!=3,"17-18/1",
IF(#REF!=4,"17-18/2","Hata5")))),
IF(#REF!+BJ240=2017,
IF(#REF!=1,"17-18/1",
IF(#REF!=2,"17-18/2",
IF(#REF!=3,"18-19/1",
IF(#REF!=4,"18-19/2","Hata6")))),
IF(#REF!+BJ240=2018,
IF(#REF!=1,"18-19/1",
IF(#REF!=2,"18-19/2",
IF(#REF!=3,"19-20/1",
IF(#REF!=4,"19-20/2","Hata7")))),
IF(#REF!+BJ240=2019,
IF(#REF!=1,"19-20/1",
IF(#REF!=2,"19-20/2",
IF(#REF!=3,"20-21/1",
IF(#REF!=4,"20-21/2","Hata8")))),
IF(#REF!+BJ240=2020,
IF(#REF!=1,"20-21/1",
IF(#REF!=2,"20-21/2",
IF(#REF!=3,"21-22/1",
IF(#REF!=4,"21-22/2","Hata9")))),
IF(#REF!+BJ240=2021,
IF(#REF!=1,"21-22/1",
IF(#REF!=2,"21-22/2",
IF(#REF!=3,"22-23/1",
IF(#REF!=4,"22-23/2","Hata10")))),
IF(#REF!+BJ240=2022,
IF(#REF!=1,"22-23/1",
IF(#REF!=2,"22-23/2",
IF(#REF!=3,"23-24/1",
IF(#REF!=4,"23-24/2","Hata11")))),
IF(#REF!+BJ240=2023,
IF(#REF!=1,"23-24/1",
IF(#REF!=2,"23-24/2",
IF(#REF!=3,"24-25/1",
IF(#REF!=4,"24-25/2","Hata12")))),
)))))))))))),
IF(BB240="T",
IF(#REF!+BJ240=2012,
IF(#REF!=1,"12-13/1",
IF(#REF!=2,"12-13/2",
IF(#REF!=3,"12-13/3",
IF(#REF!=4,"13-14/1",
IF(#REF!=5,"13-14/2",
IF(#REF!=6,"13-14/3","Hata1")))))),
IF(#REF!+BJ240=2013,
IF(#REF!=1,"13-14/1",
IF(#REF!=2,"13-14/2",
IF(#REF!=3,"13-14/3",
IF(#REF!=4,"14-15/1",
IF(#REF!=5,"14-15/2",
IF(#REF!=6,"14-15/3","Hata2")))))),
IF(#REF!+BJ240=2014,
IF(#REF!=1,"14-15/1",
IF(#REF!=2,"14-15/2",
IF(#REF!=3,"14-15/3",
IF(#REF!=4,"15-16/1",
IF(#REF!=5,"15-16/2",
IF(#REF!=6,"15-16/3","Hata3")))))),
IF(AND(#REF!+#REF!&gt;2014,#REF!+#REF!&lt;2015,BJ240=1),
IF(#REF!=0.1,"14-15/0.1",
IF(#REF!=0.2,"14-15/0.2",
IF(#REF!=0.3,"14-15/0.3","Hata4"))),
IF(#REF!+BJ240=2015,
IF(#REF!=1,"15-16/1",
IF(#REF!=2,"15-16/2",
IF(#REF!=3,"15-16/3",
IF(#REF!=4,"16-17/1",
IF(#REF!=5,"16-17/2",
IF(#REF!=6,"16-17/3","Hata5")))))),
IF(#REF!+BJ240=2016,
IF(#REF!=1,"16-17/1",
IF(#REF!=2,"16-17/2",
IF(#REF!=3,"16-17/3",
IF(#REF!=4,"17-18/1",
IF(#REF!=5,"17-18/2",
IF(#REF!=6,"17-18/3","Hata6")))))),
IF(#REF!+BJ240=2017,
IF(#REF!=1,"17-18/1",
IF(#REF!=2,"17-18/2",
IF(#REF!=3,"17-18/3",
IF(#REF!=4,"18-19/1",
IF(#REF!=5,"18-19/2",
IF(#REF!=6,"18-19/3","Hata7")))))),
IF(#REF!+BJ240=2018,
IF(#REF!=1,"18-19/1",
IF(#REF!=2,"18-19/2",
IF(#REF!=3,"18-19/3",
IF(#REF!=4,"19-20/1",
IF(#REF!=5," 19-20/2",
IF(#REF!=6,"19-20/3","Hata8")))))),
IF(#REF!+BJ240=2019,
IF(#REF!=1,"19-20/1",
IF(#REF!=2,"19-20/2",
IF(#REF!=3,"19-20/3",
IF(#REF!=4,"20-21/1",
IF(#REF!=5,"20-21/2",
IF(#REF!=6,"20-21/3","Hata9")))))),
IF(#REF!+BJ240=2020,
IF(#REF!=1,"20-21/1",
IF(#REF!=2,"20-21/2",
IF(#REF!=3,"20-21/3",
IF(#REF!=4,"21-22/1",
IF(#REF!=5,"21-22/2",
IF(#REF!=6,"21-22/3","Hata10")))))),
IF(#REF!+BJ240=2021,
IF(#REF!=1,"21-22/1",
IF(#REF!=2,"21-22/2",
IF(#REF!=3,"21-22/3",
IF(#REF!=4,"22-23/1",
IF(#REF!=5,"22-23/2",
IF(#REF!=6,"22-23/3","Hata11")))))),
IF(#REF!+BJ240=2022,
IF(#REF!=1,"22-23/1",
IF(#REF!=2,"22-23/2",
IF(#REF!=3,"22-23/3",
IF(#REF!=4,"23-24/1",
IF(#REF!=5,"23-24/2",
IF(#REF!=6,"23-24/3","Hata12")))))),
IF(#REF!+BJ240=2023,
IF(#REF!=1,"23-24/1",
IF(#REF!=2,"23-24/2",
IF(#REF!=3,"23-24/3",
IF(#REF!=4,"24-25/1",
IF(#REF!=5,"24-25/2",
IF(#REF!=6,"24-25/3","Hata13")))))),
))))))))))))))
)</f>
        <v>#REF!</v>
      </c>
      <c r="G240" s="15"/>
      <c r="H240" s="14" t="s">
        <v>371</v>
      </c>
      <c r="I240" s="14">
        <v>238536</v>
      </c>
      <c r="J240" s="14" t="s">
        <v>157</v>
      </c>
      <c r="Q240" s="14" t="s">
        <v>119</v>
      </c>
      <c r="R240" s="14" t="s">
        <v>120</v>
      </c>
      <c r="S240" s="16">
        <v>7</v>
      </c>
      <c r="T240" s="14">
        <f>VLOOKUP($S240,[1]sistem!$I$3:$L$10,2,FALSE)</f>
        <v>0</v>
      </c>
      <c r="U240" s="14">
        <f>VLOOKUP($S240,[1]sistem!$I$3:$L$10,3,FALSE)</f>
        <v>1</v>
      </c>
      <c r="V240" s="14">
        <f>VLOOKUP($S240,[1]sistem!$I$3:$L$10,4,FALSE)</f>
        <v>1</v>
      </c>
      <c r="W240" s="14" t="e">
        <f>VLOOKUP($BB240,[1]sistem!$I$13:$L$14,2,FALSE)*#REF!</f>
        <v>#REF!</v>
      </c>
      <c r="X240" s="14" t="e">
        <f>VLOOKUP($BB240,[1]sistem!$I$13:$L$14,3,FALSE)*#REF!</f>
        <v>#REF!</v>
      </c>
      <c r="Y240" s="14" t="e">
        <f>VLOOKUP($BB240,[1]sistem!$I$13:$L$14,4,FALSE)*#REF!</f>
        <v>#REF!</v>
      </c>
      <c r="Z240" s="14" t="e">
        <f t="shared" si="42"/>
        <v>#REF!</v>
      </c>
      <c r="AA240" s="14" t="e">
        <f t="shared" si="42"/>
        <v>#REF!</v>
      </c>
      <c r="AB240" s="14" t="e">
        <f t="shared" si="42"/>
        <v>#REF!</v>
      </c>
      <c r="AC240" s="14" t="e">
        <f t="shared" si="43"/>
        <v>#REF!</v>
      </c>
      <c r="AD240" s="14">
        <f>VLOOKUP(BB240,[1]sistem!$I$18:$J$19,2,FALSE)</f>
        <v>14</v>
      </c>
      <c r="AE240" s="14">
        <v>0.25</v>
      </c>
      <c r="AF240" s="14">
        <f>VLOOKUP($S240,[1]sistem!$I$3:$M$10,5,FALSE)</f>
        <v>1</v>
      </c>
      <c r="AI240" s="14" t="e">
        <f>(#REF!+#REF!)*AD240</f>
        <v>#REF!</v>
      </c>
      <c r="AJ240" s="14">
        <f>VLOOKUP($S240,[1]sistem!$I$3:$N$10,6,FALSE)</f>
        <v>2</v>
      </c>
      <c r="AK240" s="14">
        <v>2</v>
      </c>
      <c r="AL240" s="14">
        <f t="shared" si="44"/>
        <v>4</v>
      </c>
      <c r="AM240" s="14">
        <f>VLOOKUP($BB240,[1]sistem!$I$18:$K$19,3,FALSE)</f>
        <v>14</v>
      </c>
      <c r="AN240" s="14" t="e">
        <f>AM240*#REF!</f>
        <v>#REF!</v>
      </c>
      <c r="AO240" s="14" t="e">
        <f t="shared" si="45"/>
        <v>#REF!</v>
      </c>
      <c r="AP240" s="14">
        <f t="shared" si="54"/>
        <v>25</v>
      </c>
      <c r="AQ240" s="14" t="e">
        <f t="shared" si="46"/>
        <v>#REF!</v>
      </c>
      <c r="AR240" s="14" t="e">
        <f>ROUND(AQ240-#REF!,0)</f>
        <v>#REF!</v>
      </c>
      <c r="AS240" s="14">
        <f>IF(BB240="s",IF(S240=0,0,
IF(S240=1,#REF!*4*4,
IF(S240=2,0,
IF(S240=3,#REF!*4*2,
IF(S240=4,0,
IF(S240=5,0,
IF(S240=6,0,
IF(S240=7,0)))))))),
IF(BB240="t",
IF(S240=0,0,
IF(S240=1,#REF!*4*4*0.8,
IF(S240=2,0,
IF(S240=3,#REF!*4*2*0.8,
IF(S240=4,0,
IF(S240=5,0,
IF(S240=6,0,
IF(S240=7,0))))))))))</f>
        <v>0</v>
      </c>
      <c r="AT240" s="14" t="e">
        <f>IF(BB240="s",
IF(S240=0,0,
IF(S240=1,0,
IF(S240=2,#REF!*4*2,
IF(S240=3,#REF!*4,
IF(S240=4,#REF!*4,
IF(S240=5,0,
IF(S240=6,0,
IF(S240=7,#REF!*4)))))))),
IF(BB240="t",
IF(S240=0,0,
IF(S240=1,0,
IF(S240=2,#REF!*4*2*0.8,
IF(S240=3,#REF!*4*0.8,
IF(S240=4,#REF!*4*0.8,
IF(S240=5,0,
IF(S240=6,0,
IF(S240=7,#REF!*4))))))))))</f>
        <v>#REF!</v>
      </c>
      <c r="AU240" s="14" t="e">
        <f>IF(BB240="s",
IF(S240=0,0,
IF(S240=1,#REF!*2,
IF(S240=2,#REF!*2,
IF(S240=3,#REF!*2,
IF(S240=4,#REF!*2,
IF(S240=5,#REF!*2,
IF(S240=6,#REF!*2,
IF(S240=7,#REF!*2)))))))),
IF(BB240="t",
IF(S240=0,#REF!*2*0.8,
IF(S240=1,#REF!*2*0.8,
IF(S240=2,#REF!*2*0.8,
IF(S240=3,#REF!*2*0.8,
IF(S240=4,#REF!*2*0.8,
IF(S240=5,#REF!*2*0.8,
IF(S240=6,#REF!*1*0.8,
IF(S240=7,#REF!*2))))))))))</f>
        <v>#REF!</v>
      </c>
      <c r="AV240" s="14" t="e">
        <f t="shared" si="47"/>
        <v>#REF!</v>
      </c>
      <c r="AW240" s="14" t="e">
        <f>IF(BB240="s",
IF(S240=0,0,
IF(S240=1,(14-2)*(#REF!+#REF!)/4*4,
IF(S240=2,(14-2)*(#REF!+#REF!)/4*2,
IF(S240=3,(14-2)*(#REF!+#REF!)/4*3,
IF(S240=4,(14-2)*(#REF!+#REF!)/4,
IF(S240=5,(14-2)*#REF!/4,
IF(S240=6,0,
IF(S240=7,(14)*#REF!)))))))),
IF(BB240="t",
IF(S240=0,0,
IF(S240=1,(11-2)*(#REF!+#REF!)/4*4,
IF(S240=2,(11-2)*(#REF!+#REF!)/4*2,
IF(S240=3,(11-2)*(#REF!+#REF!)/4*3,
IF(S240=4,(11-2)*(#REF!+#REF!)/4,
IF(S240=5,(11-2)*#REF!/4,
IF(S240=6,0,
IF(S240=7,(11)*#REF!))))))))))</f>
        <v>#REF!</v>
      </c>
      <c r="AX240" s="14" t="e">
        <f t="shared" si="48"/>
        <v>#REF!</v>
      </c>
      <c r="AY240" s="14">
        <f t="shared" si="49"/>
        <v>8</v>
      </c>
      <c r="AZ240" s="14">
        <f t="shared" si="50"/>
        <v>4</v>
      </c>
      <c r="BA240" s="14" t="e">
        <f t="shared" si="51"/>
        <v>#REF!</v>
      </c>
      <c r="BB240" s="14" t="s">
        <v>87</v>
      </c>
      <c r="BC240" s="14">
        <f>IF(BI240="A",0,IF(BB240="s",14*#REF!,IF(BB240="T",11*#REF!,"HATA")))</f>
        <v>0</v>
      </c>
      <c r="BD240" s="14" t="e">
        <f t="shared" si="52"/>
        <v>#REF!</v>
      </c>
      <c r="BE240" s="14" t="e">
        <f t="shared" si="53"/>
        <v>#REF!</v>
      </c>
      <c r="BF240" s="14" t="e">
        <f>IF(BE240-#REF!=0,"DOĞRU","YANLIŞ")</f>
        <v>#REF!</v>
      </c>
      <c r="BG240" s="14" t="e">
        <f>#REF!-BE240</f>
        <v>#REF!</v>
      </c>
      <c r="BH240" s="14">
        <v>0</v>
      </c>
      <c r="BI240" s="14" t="s">
        <v>93</v>
      </c>
      <c r="BJ240" s="14">
        <v>0</v>
      </c>
      <c r="BL240" s="14">
        <v>7</v>
      </c>
      <c r="BN240" s="5" t="e">
        <f>#REF!*14</f>
        <v>#REF!</v>
      </c>
      <c r="BO240" s="6"/>
      <c r="BP240" s="7"/>
      <c r="BQ240" s="8"/>
      <c r="BR240" s="8"/>
      <c r="BS240" s="8"/>
      <c r="BT240" s="8"/>
      <c r="BU240" s="8"/>
      <c r="BV240" s="9"/>
      <c r="BW240" s="10"/>
      <c r="BX240" s="11"/>
      <c r="CE240" s="8"/>
      <c r="CF240" s="17"/>
      <c r="CG240" s="17"/>
      <c r="CH240" s="17"/>
      <c r="CI240" s="17"/>
    </row>
    <row r="241" spans="1:87" hidden="1" x14ac:dyDescent="0.25">
      <c r="A241" s="14" t="s">
        <v>91</v>
      </c>
      <c r="B241" s="14" t="s">
        <v>92</v>
      </c>
      <c r="C241" s="14" t="s">
        <v>92</v>
      </c>
      <c r="D241" s="15" t="s">
        <v>90</v>
      </c>
      <c r="E241" s="15" t="s">
        <v>90</v>
      </c>
      <c r="F241" s="16" t="e">
        <f>IF(BB241="S",
IF(#REF!+BJ241=2012,
IF(#REF!=1,"12-13/1",
IF(#REF!=2,"12-13/2",
IF(#REF!=3,"13-14/1",
IF(#REF!=4,"13-14/2","Hata1")))),
IF(#REF!+BJ241=2013,
IF(#REF!=1,"13-14/1",
IF(#REF!=2,"13-14/2",
IF(#REF!=3,"14-15/1",
IF(#REF!=4,"14-15/2","Hata2")))),
IF(#REF!+BJ241=2014,
IF(#REF!=1,"14-15/1",
IF(#REF!=2,"14-15/2",
IF(#REF!=3,"15-16/1",
IF(#REF!=4,"15-16/2","Hata3")))),
IF(#REF!+BJ241=2015,
IF(#REF!=1,"15-16/1",
IF(#REF!=2,"15-16/2",
IF(#REF!=3,"16-17/1",
IF(#REF!=4,"16-17/2","Hata4")))),
IF(#REF!+BJ241=2016,
IF(#REF!=1,"16-17/1",
IF(#REF!=2,"16-17/2",
IF(#REF!=3,"17-18/1",
IF(#REF!=4,"17-18/2","Hata5")))),
IF(#REF!+BJ241=2017,
IF(#REF!=1,"17-18/1",
IF(#REF!=2,"17-18/2",
IF(#REF!=3,"18-19/1",
IF(#REF!=4,"18-19/2","Hata6")))),
IF(#REF!+BJ241=2018,
IF(#REF!=1,"18-19/1",
IF(#REF!=2,"18-19/2",
IF(#REF!=3,"19-20/1",
IF(#REF!=4,"19-20/2","Hata7")))),
IF(#REF!+BJ241=2019,
IF(#REF!=1,"19-20/1",
IF(#REF!=2,"19-20/2",
IF(#REF!=3,"20-21/1",
IF(#REF!=4,"20-21/2","Hata8")))),
IF(#REF!+BJ241=2020,
IF(#REF!=1,"20-21/1",
IF(#REF!=2,"20-21/2",
IF(#REF!=3,"21-22/1",
IF(#REF!=4,"21-22/2","Hata9")))),
IF(#REF!+BJ241=2021,
IF(#REF!=1,"21-22/1",
IF(#REF!=2,"21-22/2",
IF(#REF!=3,"22-23/1",
IF(#REF!=4,"22-23/2","Hata10")))),
IF(#REF!+BJ241=2022,
IF(#REF!=1,"22-23/1",
IF(#REF!=2,"22-23/2",
IF(#REF!=3,"23-24/1",
IF(#REF!=4,"23-24/2","Hata11")))),
IF(#REF!+BJ241=2023,
IF(#REF!=1,"23-24/1",
IF(#REF!=2,"23-24/2",
IF(#REF!=3,"24-25/1",
IF(#REF!=4,"24-25/2","Hata12")))),
)))))))))))),
IF(BB241="T",
IF(#REF!+BJ241=2012,
IF(#REF!=1,"12-13/1",
IF(#REF!=2,"12-13/2",
IF(#REF!=3,"12-13/3",
IF(#REF!=4,"13-14/1",
IF(#REF!=5,"13-14/2",
IF(#REF!=6,"13-14/3","Hata1")))))),
IF(#REF!+BJ241=2013,
IF(#REF!=1,"13-14/1",
IF(#REF!=2,"13-14/2",
IF(#REF!=3,"13-14/3",
IF(#REF!=4,"14-15/1",
IF(#REF!=5,"14-15/2",
IF(#REF!=6,"14-15/3","Hata2")))))),
IF(#REF!+BJ241=2014,
IF(#REF!=1,"14-15/1",
IF(#REF!=2,"14-15/2",
IF(#REF!=3,"14-15/3",
IF(#REF!=4,"15-16/1",
IF(#REF!=5,"15-16/2",
IF(#REF!=6,"15-16/3","Hata3")))))),
IF(AND(#REF!+#REF!&gt;2014,#REF!+#REF!&lt;2015,BJ241=1),
IF(#REF!=0.1,"14-15/0.1",
IF(#REF!=0.2,"14-15/0.2",
IF(#REF!=0.3,"14-15/0.3","Hata4"))),
IF(#REF!+BJ241=2015,
IF(#REF!=1,"15-16/1",
IF(#REF!=2,"15-16/2",
IF(#REF!=3,"15-16/3",
IF(#REF!=4,"16-17/1",
IF(#REF!=5,"16-17/2",
IF(#REF!=6,"16-17/3","Hata5")))))),
IF(#REF!+BJ241=2016,
IF(#REF!=1,"16-17/1",
IF(#REF!=2,"16-17/2",
IF(#REF!=3,"16-17/3",
IF(#REF!=4,"17-18/1",
IF(#REF!=5,"17-18/2",
IF(#REF!=6,"17-18/3","Hata6")))))),
IF(#REF!+BJ241=2017,
IF(#REF!=1,"17-18/1",
IF(#REF!=2,"17-18/2",
IF(#REF!=3,"17-18/3",
IF(#REF!=4,"18-19/1",
IF(#REF!=5,"18-19/2",
IF(#REF!=6,"18-19/3","Hata7")))))),
IF(#REF!+BJ241=2018,
IF(#REF!=1,"18-19/1",
IF(#REF!=2,"18-19/2",
IF(#REF!=3,"18-19/3",
IF(#REF!=4,"19-20/1",
IF(#REF!=5," 19-20/2",
IF(#REF!=6,"19-20/3","Hata8")))))),
IF(#REF!+BJ241=2019,
IF(#REF!=1,"19-20/1",
IF(#REF!=2,"19-20/2",
IF(#REF!=3,"19-20/3",
IF(#REF!=4,"20-21/1",
IF(#REF!=5,"20-21/2",
IF(#REF!=6,"20-21/3","Hata9")))))),
IF(#REF!+BJ241=2020,
IF(#REF!=1,"20-21/1",
IF(#REF!=2,"20-21/2",
IF(#REF!=3,"20-21/3",
IF(#REF!=4,"21-22/1",
IF(#REF!=5,"21-22/2",
IF(#REF!=6,"21-22/3","Hata10")))))),
IF(#REF!+BJ241=2021,
IF(#REF!=1,"21-22/1",
IF(#REF!=2,"21-22/2",
IF(#REF!=3,"21-22/3",
IF(#REF!=4,"22-23/1",
IF(#REF!=5,"22-23/2",
IF(#REF!=6,"22-23/3","Hata11")))))),
IF(#REF!+BJ241=2022,
IF(#REF!=1,"22-23/1",
IF(#REF!=2,"22-23/2",
IF(#REF!=3,"22-23/3",
IF(#REF!=4,"23-24/1",
IF(#REF!=5,"23-24/2",
IF(#REF!=6,"23-24/3","Hata12")))))),
IF(#REF!+BJ241=2023,
IF(#REF!=1,"23-24/1",
IF(#REF!=2,"23-24/2",
IF(#REF!=3,"23-24/3",
IF(#REF!=4,"24-25/1",
IF(#REF!=5,"24-25/2",
IF(#REF!=6,"24-25/3","Hata13")))))),
))))))))))))))
)</f>
        <v>#REF!</v>
      </c>
      <c r="G241" s="15"/>
      <c r="H241" s="14" t="s">
        <v>371</v>
      </c>
      <c r="I241" s="14">
        <v>238536</v>
      </c>
      <c r="J241" s="14" t="s">
        <v>157</v>
      </c>
      <c r="L241" s="14">
        <v>4358</v>
      </c>
      <c r="S241" s="16">
        <v>0</v>
      </c>
      <c r="T241" s="14">
        <f>VLOOKUP($S241,[1]sistem!$I$3:$L$10,2,FALSE)</f>
        <v>0</v>
      </c>
      <c r="U241" s="14">
        <f>VLOOKUP($S241,[1]sistem!$I$3:$L$10,3,FALSE)</f>
        <v>0</v>
      </c>
      <c r="V241" s="14">
        <f>VLOOKUP($S241,[1]sistem!$I$3:$L$10,4,FALSE)</f>
        <v>0</v>
      </c>
      <c r="W241" s="14" t="e">
        <f>VLOOKUP($BB241,[1]sistem!$I$13:$L$14,2,FALSE)*#REF!</f>
        <v>#REF!</v>
      </c>
      <c r="X241" s="14" t="e">
        <f>VLOOKUP($BB241,[1]sistem!$I$13:$L$14,3,FALSE)*#REF!</f>
        <v>#REF!</v>
      </c>
      <c r="Y241" s="14" t="e">
        <f>VLOOKUP($BB241,[1]sistem!$I$13:$L$14,4,FALSE)*#REF!</f>
        <v>#REF!</v>
      </c>
      <c r="Z241" s="14" t="e">
        <f t="shared" si="42"/>
        <v>#REF!</v>
      </c>
      <c r="AA241" s="14" t="e">
        <f t="shared" si="42"/>
        <v>#REF!</v>
      </c>
      <c r="AB241" s="14" t="e">
        <f t="shared" si="42"/>
        <v>#REF!</v>
      </c>
      <c r="AC241" s="14" t="e">
        <f t="shared" si="43"/>
        <v>#REF!</v>
      </c>
      <c r="AD241" s="14">
        <f>VLOOKUP(BB241,[1]sistem!$I$18:$J$19,2,FALSE)</f>
        <v>11</v>
      </c>
      <c r="AE241" s="14">
        <v>0.25</v>
      </c>
      <c r="AF241" s="14">
        <f>VLOOKUP($S241,[1]sistem!$I$3:$M$10,5,FALSE)</f>
        <v>0</v>
      </c>
      <c r="AI241" s="14" t="e">
        <f>(#REF!+#REF!)*AD241</f>
        <v>#REF!</v>
      </c>
      <c r="AJ241" s="14">
        <f>VLOOKUP($S241,[1]sistem!$I$3:$N$10,6,FALSE)</f>
        <v>0</v>
      </c>
      <c r="AK241" s="14">
        <v>2</v>
      </c>
      <c r="AL241" s="14">
        <f t="shared" si="44"/>
        <v>0</v>
      </c>
      <c r="AM241" s="14">
        <f>VLOOKUP($BB241,[1]sistem!$I$18:$K$19,3,FALSE)</f>
        <v>11</v>
      </c>
      <c r="AN241" s="14" t="e">
        <f>AM241*#REF!</f>
        <v>#REF!</v>
      </c>
      <c r="AO241" s="14" t="e">
        <f t="shared" si="45"/>
        <v>#REF!</v>
      </c>
      <c r="AP241" s="14">
        <f t="shared" si="54"/>
        <v>25</v>
      </c>
      <c r="AQ241" s="14" t="e">
        <f t="shared" si="46"/>
        <v>#REF!</v>
      </c>
      <c r="AR241" s="14" t="e">
        <f>ROUND(AQ241-#REF!,0)</f>
        <v>#REF!</v>
      </c>
      <c r="AS241" s="14">
        <f>IF(BB241="s",IF(S241=0,0,
IF(S241=1,#REF!*4*4,
IF(S241=2,0,
IF(S241=3,#REF!*4*2,
IF(S241=4,0,
IF(S241=5,0,
IF(S241=6,0,
IF(S241=7,0)))))))),
IF(BB241="t",
IF(S241=0,0,
IF(S241=1,#REF!*4*4*0.8,
IF(S241=2,0,
IF(S241=3,#REF!*4*2*0.8,
IF(S241=4,0,
IF(S241=5,0,
IF(S241=6,0,
IF(S241=7,0))))))))))</f>
        <v>0</v>
      </c>
      <c r="AT241" s="14">
        <f>IF(BB241="s",
IF(S241=0,0,
IF(S241=1,0,
IF(S241=2,#REF!*4*2,
IF(S241=3,#REF!*4,
IF(S241=4,#REF!*4,
IF(S241=5,0,
IF(S241=6,0,
IF(S241=7,#REF!*4)))))))),
IF(BB241="t",
IF(S241=0,0,
IF(S241=1,0,
IF(S241=2,#REF!*4*2*0.8,
IF(S241=3,#REF!*4*0.8,
IF(S241=4,#REF!*4*0.8,
IF(S241=5,0,
IF(S241=6,0,
IF(S241=7,#REF!*4))))))))))</f>
        <v>0</v>
      </c>
      <c r="AU241" s="14" t="e">
        <f>IF(BB241="s",
IF(S241=0,0,
IF(S241=1,#REF!*2,
IF(S241=2,#REF!*2,
IF(S241=3,#REF!*2,
IF(S241=4,#REF!*2,
IF(S241=5,#REF!*2,
IF(S241=6,#REF!*2,
IF(S241=7,#REF!*2)))))))),
IF(BB241="t",
IF(S241=0,#REF!*2*0.8,
IF(S241=1,#REF!*2*0.8,
IF(S241=2,#REF!*2*0.8,
IF(S241=3,#REF!*2*0.8,
IF(S241=4,#REF!*2*0.8,
IF(S241=5,#REF!*2*0.8,
IF(S241=6,#REF!*1*0.8,
IF(S241=7,#REF!*2))))))))))</f>
        <v>#REF!</v>
      </c>
      <c r="AV241" s="14" t="e">
        <f t="shared" si="47"/>
        <v>#REF!</v>
      </c>
      <c r="AW241" s="14">
        <f>IF(BB241="s",
IF(S241=0,0,
IF(S241=1,(14-2)*(#REF!+#REF!)/4*4,
IF(S241=2,(14-2)*(#REF!+#REF!)/4*2,
IF(S241=3,(14-2)*(#REF!+#REF!)/4*3,
IF(S241=4,(14-2)*(#REF!+#REF!)/4,
IF(S241=5,(14-2)*#REF!/4,
IF(S241=6,0,
IF(S241=7,(14)*#REF!)))))))),
IF(BB241="t",
IF(S241=0,0,
IF(S241=1,(11-2)*(#REF!+#REF!)/4*4,
IF(S241=2,(11-2)*(#REF!+#REF!)/4*2,
IF(S241=3,(11-2)*(#REF!+#REF!)/4*3,
IF(S241=4,(11-2)*(#REF!+#REF!)/4,
IF(S241=5,(11-2)*#REF!/4,
IF(S241=6,0,
IF(S241=7,(11)*#REF!))))))))))</f>
        <v>0</v>
      </c>
      <c r="AX241" s="14" t="e">
        <f t="shared" si="48"/>
        <v>#REF!</v>
      </c>
      <c r="AY241" s="14">
        <f t="shared" si="49"/>
        <v>0</v>
      </c>
      <c r="AZ241" s="14">
        <f t="shared" si="50"/>
        <v>0</v>
      </c>
      <c r="BA241" s="14" t="e">
        <f t="shared" si="51"/>
        <v>#REF!</v>
      </c>
      <c r="BB241" s="14" t="s">
        <v>186</v>
      </c>
      <c r="BC241" s="14" t="e">
        <f>IF(BI241="A",0,IF(BB241="s",14*#REF!,IF(BB241="T",11*#REF!,"HATA")))</f>
        <v>#REF!</v>
      </c>
      <c r="BD241" s="14" t="e">
        <f t="shared" si="52"/>
        <v>#REF!</v>
      </c>
      <c r="BE241" s="14" t="e">
        <f t="shared" si="53"/>
        <v>#REF!</v>
      </c>
      <c r="BF241" s="14" t="e">
        <f>IF(BE241-#REF!=0,"DOĞRU","YANLIŞ")</f>
        <v>#REF!</v>
      </c>
      <c r="BG241" s="14" t="e">
        <f>#REF!-BE241</f>
        <v>#REF!</v>
      </c>
      <c r="BH241" s="14">
        <v>0</v>
      </c>
      <c r="BJ241" s="14">
        <v>0</v>
      </c>
      <c r="BL241" s="14">
        <v>0</v>
      </c>
      <c r="BN241" s="5" t="e">
        <f>#REF!*14</f>
        <v>#REF!</v>
      </c>
      <c r="BO241" s="6"/>
      <c r="BP241" s="7"/>
      <c r="BQ241" s="8"/>
      <c r="BR241" s="8"/>
      <c r="BS241" s="8"/>
      <c r="BT241" s="8"/>
      <c r="BU241" s="8"/>
      <c r="BV241" s="9"/>
      <c r="BW241" s="10"/>
      <c r="BX241" s="11"/>
      <c r="CE241" s="8"/>
      <c r="CF241" s="17"/>
      <c r="CG241" s="17"/>
      <c r="CH241" s="17"/>
      <c r="CI241" s="17"/>
    </row>
    <row r="242" spans="1:87" hidden="1" x14ac:dyDescent="0.25">
      <c r="A242" s="14" t="s">
        <v>372</v>
      </c>
      <c r="B242" s="14" t="s">
        <v>373</v>
      </c>
      <c r="C242" s="14" t="s">
        <v>373</v>
      </c>
      <c r="D242" s="15" t="s">
        <v>90</v>
      </c>
      <c r="E242" s="15" t="s">
        <v>90</v>
      </c>
      <c r="F242" s="16" t="e">
        <f>IF(BB242="S",
IF(#REF!+BJ242=2012,
IF(#REF!=1,"12-13/1",
IF(#REF!=2,"12-13/2",
IF(#REF!=3,"13-14/1",
IF(#REF!=4,"13-14/2","Hata1")))),
IF(#REF!+BJ242=2013,
IF(#REF!=1,"13-14/1",
IF(#REF!=2,"13-14/2",
IF(#REF!=3,"14-15/1",
IF(#REF!=4,"14-15/2","Hata2")))),
IF(#REF!+BJ242=2014,
IF(#REF!=1,"14-15/1",
IF(#REF!=2,"14-15/2",
IF(#REF!=3,"15-16/1",
IF(#REF!=4,"15-16/2","Hata3")))),
IF(#REF!+BJ242=2015,
IF(#REF!=1,"15-16/1",
IF(#REF!=2,"15-16/2",
IF(#REF!=3,"16-17/1",
IF(#REF!=4,"16-17/2","Hata4")))),
IF(#REF!+BJ242=2016,
IF(#REF!=1,"16-17/1",
IF(#REF!=2,"16-17/2",
IF(#REF!=3,"17-18/1",
IF(#REF!=4,"17-18/2","Hata5")))),
IF(#REF!+BJ242=2017,
IF(#REF!=1,"17-18/1",
IF(#REF!=2,"17-18/2",
IF(#REF!=3,"18-19/1",
IF(#REF!=4,"18-19/2","Hata6")))),
IF(#REF!+BJ242=2018,
IF(#REF!=1,"18-19/1",
IF(#REF!=2,"18-19/2",
IF(#REF!=3,"19-20/1",
IF(#REF!=4,"19-20/2","Hata7")))),
IF(#REF!+BJ242=2019,
IF(#REF!=1,"19-20/1",
IF(#REF!=2,"19-20/2",
IF(#REF!=3,"20-21/1",
IF(#REF!=4,"20-21/2","Hata8")))),
IF(#REF!+BJ242=2020,
IF(#REF!=1,"20-21/1",
IF(#REF!=2,"20-21/2",
IF(#REF!=3,"21-22/1",
IF(#REF!=4,"21-22/2","Hata9")))),
IF(#REF!+BJ242=2021,
IF(#REF!=1,"21-22/1",
IF(#REF!=2,"21-22/2",
IF(#REF!=3,"22-23/1",
IF(#REF!=4,"22-23/2","Hata10")))),
IF(#REF!+BJ242=2022,
IF(#REF!=1,"22-23/1",
IF(#REF!=2,"22-23/2",
IF(#REF!=3,"23-24/1",
IF(#REF!=4,"23-24/2","Hata11")))),
IF(#REF!+BJ242=2023,
IF(#REF!=1,"23-24/1",
IF(#REF!=2,"23-24/2",
IF(#REF!=3,"24-25/1",
IF(#REF!=4,"24-25/2","Hata12")))),
)))))))))))),
IF(BB242="T",
IF(#REF!+BJ242=2012,
IF(#REF!=1,"12-13/1",
IF(#REF!=2,"12-13/2",
IF(#REF!=3,"12-13/3",
IF(#REF!=4,"13-14/1",
IF(#REF!=5,"13-14/2",
IF(#REF!=6,"13-14/3","Hata1")))))),
IF(#REF!+BJ242=2013,
IF(#REF!=1,"13-14/1",
IF(#REF!=2,"13-14/2",
IF(#REF!=3,"13-14/3",
IF(#REF!=4,"14-15/1",
IF(#REF!=5,"14-15/2",
IF(#REF!=6,"14-15/3","Hata2")))))),
IF(#REF!+BJ242=2014,
IF(#REF!=1,"14-15/1",
IF(#REF!=2,"14-15/2",
IF(#REF!=3,"14-15/3",
IF(#REF!=4,"15-16/1",
IF(#REF!=5,"15-16/2",
IF(#REF!=6,"15-16/3","Hata3")))))),
IF(AND(#REF!+#REF!&gt;2014,#REF!+#REF!&lt;2015,BJ242=1),
IF(#REF!=0.1,"14-15/0.1",
IF(#REF!=0.2,"14-15/0.2",
IF(#REF!=0.3,"14-15/0.3","Hata4"))),
IF(#REF!+BJ242=2015,
IF(#REF!=1,"15-16/1",
IF(#REF!=2,"15-16/2",
IF(#REF!=3,"15-16/3",
IF(#REF!=4,"16-17/1",
IF(#REF!=5,"16-17/2",
IF(#REF!=6,"16-17/3","Hata5")))))),
IF(#REF!+BJ242=2016,
IF(#REF!=1,"16-17/1",
IF(#REF!=2,"16-17/2",
IF(#REF!=3,"16-17/3",
IF(#REF!=4,"17-18/1",
IF(#REF!=5,"17-18/2",
IF(#REF!=6,"17-18/3","Hata6")))))),
IF(#REF!+BJ242=2017,
IF(#REF!=1,"17-18/1",
IF(#REF!=2,"17-18/2",
IF(#REF!=3,"17-18/3",
IF(#REF!=4,"18-19/1",
IF(#REF!=5,"18-19/2",
IF(#REF!=6,"18-19/3","Hata7")))))),
IF(#REF!+BJ242=2018,
IF(#REF!=1,"18-19/1",
IF(#REF!=2,"18-19/2",
IF(#REF!=3,"18-19/3",
IF(#REF!=4,"19-20/1",
IF(#REF!=5," 19-20/2",
IF(#REF!=6,"19-20/3","Hata8")))))),
IF(#REF!+BJ242=2019,
IF(#REF!=1,"19-20/1",
IF(#REF!=2,"19-20/2",
IF(#REF!=3,"19-20/3",
IF(#REF!=4,"20-21/1",
IF(#REF!=5,"20-21/2",
IF(#REF!=6,"20-21/3","Hata9")))))),
IF(#REF!+BJ242=2020,
IF(#REF!=1,"20-21/1",
IF(#REF!=2,"20-21/2",
IF(#REF!=3,"20-21/3",
IF(#REF!=4,"21-22/1",
IF(#REF!=5,"21-22/2",
IF(#REF!=6,"21-22/3","Hata10")))))),
IF(#REF!+BJ242=2021,
IF(#REF!=1,"21-22/1",
IF(#REF!=2,"21-22/2",
IF(#REF!=3,"21-22/3",
IF(#REF!=4,"22-23/1",
IF(#REF!=5,"22-23/2",
IF(#REF!=6,"22-23/3","Hata11")))))),
IF(#REF!+BJ242=2022,
IF(#REF!=1,"22-23/1",
IF(#REF!=2,"22-23/2",
IF(#REF!=3,"22-23/3",
IF(#REF!=4,"23-24/1",
IF(#REF!=5,"23-24/2",
IF(#REF!=6,"23-24/3","Hata12")))))),
IF(#REF!+BJ242=2023,
IF(#REF!=1,"23-24/1",
IF(#REF!=2,"23-24/2",
IF(#REF!=3,"23-24/3",
IF(#REF!=4,"24-25/1",
IF(#REF!=5,"24-25/2",
IF(#REF!=6,"24-25/3","Hata13")))))),
))))))))))))))
)</f>
        <v>#REF!</v>
      </c>
      <c r="G242" s="15"/>
      <c r="H242" s="14" t="s">
        <v>371</v>
      </c>
      <c r="I242" s="14">
        <v>238536</v>
      </c>
      <c r="J242" s="14" t="s">
        <v>157</v>
      </c>
      <c r="S242" s="16">
        <v>2</v>
      </c>
      <c r="T242" s="14">
        <f>VLOOKUP($S242,[1]sistem!$I$3:$L$10,2,FALSE)</f>
        <v>0</v>
      </c>
      <c r="U242" s="14">
        <f>VLOOKUP($S242,[1]sistem!$I$3:$L$10,3,FALSE)</f>
        <v>2</v>
      </c>
      <c r="V242" s="14">
        <f>VLOOKUP($S242,[1]sistem!$I$3:$L$10,4,FALSE)</f>
        <v>1</v>
      </c>
      <c r="W242" s="14" t="e">
        <f>VLOOKUP($BB242,[1]sistem!$I$13:$L$14,2,FALSE)*#REF!</f>
        <v>#REF!</v>
      </c>
      <c r="X242" s="14" t="e">
        <f>VLOOKUP($BB242,[1]sistem!$I$13:$L$14,3,FALSE)*#REF!</f>
        <v>#REF!</v>
      </c>
      <c r="Y242" s="14" t="e">
        <f>VLOOKUP($BB242,[1]sistem!$I$13:$L$14,4,FALSE)*#REF!</f>
        <v>#REF!</v>
      </c>
      <c r="Z242" s="14" t="e">
        <f t="shared" si="42"/>
        <v>#REF!</v>
      </c>
      <c r="AA242" s="14" t="e">
        <f t="shared" si="42"/>
        <v>#REF!</v>
      </c>
      <c r="AB242" s="14" t="e">
        <f t="shared" si="42"/>
        <v>#REF!</v>
      </c>
      <c r="AC242" s="14" t="e">
        <f t="shared" si="43"/>
        <v>#REF!</v>
      </c>
      <c r="AD242" s="14">
        <f>VLOOKUP(BB242,[1]sistem!$I$18:$J$19,2,FALSE)</f>
        <v>14</v>
      </c>
      <c r="AE242" s="14">
        <v>0.25</v>
      </c>
      <c r="AF242" s="14">
        <f>VLOOKUP($S242,[1]sistem!$I$3:$M$10,5,FALSE)</f>
        <v>2</v>
      </c>
      <c r="AI242" s="14" t="e">
        <f>(#REF!+#REF!)*AD242</f>
        <v>#REF!</v>
      </c>
      <c r="AJ242" s="14">
        <f>VLOOKUP($S242,[1]sistem!$I$3:$N$10,6,FALSE)</f>
        <v>3</v>
      </c>
      <c r="AK242" s="14">
        <v>2</v>
      </c>
      <c r="AL242" s="14">
        <f t="shared" si="44"/>
        <v>6</v>
      </c>
      <c r="AM242" s="14">
        <f>VLOOKUP($BB242,[1]sistem!$I$18:$K$19,3,FALSE)</f>
        <v>14</v>
      </c>
      <c r="AN242" s="14" t="e">
        <f>AM242*#REF!</f>
        <v>#REF!</v>
      </c>
      <c r="AO242" s="14" t="e">
        <f t="shared" si="45"/>
        <v>#REF!</v>
      </c>
      <c r="AP242" s="14">
        <f t="shared" si="54"/>
        <v>25</v>
      </c>
      <c r="AQ242" s="14" t="e">
        <f t="shared" si="46"/>
        <v>#REF!</v>
      </c>
      <c r="AR242" s="14" t="e">
        <f>ROUND(AQ242-#REF!,0)</f>
        <v>#REF!</v>
      </c>
      <c r="AS242" s="14">
        <f>IF(BB242="s",IF(S242=0,0,
IF(S242=1,#REF!*4*4,
IF(S242=2,0,
IF(S242=3,#REF!*4*2,
IF(S242=4,0,
IF(S242=5,0,
IF(S242=6,0,
IF(S242=7,0)))))))),
IF(BB242="t",
IF(S242=0,0,
IF(S242=1,#REF!*4*4*0.8,
IF(S242=2,0,
IF(S242=3,#REF!*4*2*0.8,
IF(S242=4,0,
IF(S242=5,0,
IF(S242=6,0,
IF(S242=7,0))))))))))</f>
        <v>0</v>
      </c>
      <c r="AT242" s="14" t="e">
        <f>IF(BB242="s",
IF(S242=0,0,
IF(S242=1,0,
IF(S242=2,#REF!*4*2,
IF(S242=3,#REF!*4,
IF(S242=4,#REF!*4,
IF(S242=5,0,
IF(S242=6,0,
IF(S242=7,#REF!*4)))))))),
IF(BB242="t",
IF(S242=0,0,
IF(S242=1,0,
IF(S242=2,#REF!*4*2*0.8,
IF(S242=3,#REF!*4*0.8,
IF(S242=4,#REF!*4*0.8,
IF(S242=5,0,
IF(S242=6,0,
IF(S242=7,#REF!*4))))))))))</f>
        <v>#REF!</v>
      </c>
      <c r="AU242" s="14" t="e">
        <f>IF(BB242="s",
IF(S242=0,0,
IF(S242=1,#REF!*2,
IF(S242=2,#REF!*2,
IF(S242=3,#REF!*2,
IF(S242=4,#REF!*2,
IF(S242=5,#REF!*2,
IF(S242=6,#REF!*2,
IF(S242=7,#REF!*2)))))))),
IF(BB242="t",
IF(S242=0,#REF!*2*0.8,
IF(S242=1,#REF!*2*0.8,
IF(S242=2,#REF!*2*0.8,
IF(S242=3,#REF!*2*0.8,
IF(S242=4,#REF!*2*0.8,
IF(S242=5,#REF!*2*0.8,
IF(S242=6,#REF!*1*0.8,
IF(S242=7,#REF!*2))))))))))</f>
        <v>#REF!</v>
      </c>
      <c r="AV242" s="14" t="e">
        <f t="shared" si="47"/>
        <v>#REF!</v>
      </c>
      <c r="AW242" s="14" t="e">
        <f>IF(BB242="s",
IF(S242=0,0,
IF(S242=1,(14-2)*(#REF!+#REF!)/4*4,
IF(S242=2,(14-2)*(#REF!+#REF!)/4*2,
IF(S242=3,(14-2)*(#REF!+#REF!)/4*3,
IF(S242=4,(14-2)*(#REF!+#REF!)/4,
IF(S242=5,(14-2)*#REF!/4,
IF(S242=6,0,
IF(S242=7,(14)*#REF!)))))))),
IF(BB242="t",
IF(S242=0,0,
IF(S242=1,(11-2)*(#REF!+#REF!)/4*4,
IF(S242=2,(11-2)*(#REF!+#REF!)/4*2,
IF(S242=3,(11-2)*(#REF!+#REF!)/4*3,
IF(S242=4,(11-2)*(#REF!+#REF!)/4,
IF(S242=5,(11-2)*#REF!/4,
IF(S242=6,0,
IF(S242=7,(11)*#REF!))))))))))</f>
        <v>#REF!</v>
      </c>
      <c r="AX242" s="14" t="e">
        <f t="shared" si="48"/>
        <v>#REF!</v>
      </c>
      <c r="AY242" s="14">
        <f t="shared" si="49"/>
        <v>12</v>
      </c>
      <c r="AZ242" s="14">
        <f t="shared" si="50"/>
        <v>6</v>
      </c>
      <c r="BA242" s="14" t="e">
        <f t="shared" si="51"/>
        <v>#REF!</v>
      </c>
      <c r="BB242" s="14" t="s">
        <v>87</v>
      </c>
      <c r="BC242" s="14" t="e">
        <f>IF(BI242="A",0,IF(BB242="s",14*#REF!,IF(BB242="T",11*#REF!,"HATA")))</f>
        <v>#REF!</v>
      </c>
      <c r="BD242" s="14" t="e">
        <f t="shared" si="52"/>
        <v>#REF!</v>
      </c>
      <c r="BE242" s="14" t="e">
        <f t="shared" si="53"/>
        <v>#REF!</v>
      </c>
      <c r="BF242" s="14" t="e">
        <f>IF(BE242-#REF!=0,"DOĞRU","YANLIŞ")</f>
        <v>#REF!</v>
      </c>
      <c r="BG242" s="14" t="e">
        <f>#REF!-BE242</f>
        <v>#REF!</v>
      </c>
      <c r="BH242" s="14">
        <v>0</v>
      </c>
      <c r="BJ242" s="14">
        <v>0</v>
      </c>
      <c r="BL242" s="14">
        <v>2</v>
      </c>
      <c r="BN242" s="5" t="e">
        <f>#REF!*14</f>
        <v>#REF!</v>
      </c>
      <c r="BO242" s="6"/>
      <c r="BP242" s="7"/>
      <c r="BQ242" s="8"/>
      <c r="BR242" s="8"/>
      <c r="BS242" s="8"/>
      <c r="BT242" s="8"/>
      <c r="BU242" s="8"/>
      <c r="BV242" s="9"/>
      <c r="BW242" s="10"/>
      <c r="BX242" s="11"/>
      <c r="CE242" s="8"/>
      <c r="CF242" s="17"/>
      <c r="CG242" s="17"/>
      <c r="CH242" s="17"/>
      <c r="CI242" s="17"/>
    </row>
    <row r="243" spans="1:87" hidden="1" x14ac:dyDescent="0.25">
      <c r="A243" s="14" t="s">
        <v>160</v>
      </c>
      <c r="B243" s="14" t="s">
        <v>161</v>
      </c>
      <c r="C243" s="14" t="s">
        <v>161</v>
      </c>
      <c r="D243" s="15" t="s">
        <v>90</v>
      </c>
      <c r="E243" s="15" t="s">
        <v>90</v>
      </c>
      <c r="F243" s="16" t="e">
        <f>IF(BB243="S",
IF(#REF!+BJ243=2012,
IF(#REF!=1,"12-13/1",
IF(#REF!=2,"12-13/2",
IF(#REF!=3,"13-14/1",
IF(#REF!=4,"13-14/2","Hata1")))),
IF(#REF!+BJ243=2013,
IF(#REF!=1,"13-14/1",
IF(#REF!=2,"13-14/2",
IF(#REF!=3,"14-15/1",
IF(#REF!=4,"14-15/2","Hata2")))),
IF(#REF!+BJ243=2014,
IF(#REF!=1,"14-15/1",
IF(#REF!=2,"14-15/2",
IF(#REF!=3,"15-16/1",
IF(#REF!=4,"15-16/2","Hata3")))),
IF(#REF!+BJ243=2015,
IF(#REF!=1,"15-16/1",
IF(#REF!=2,"15-16/2",
IF(#REF!=3,"16-17/1",
IF(#REF!=4,"16-17/2","Hata4")))),
IF(#REF!+BJ243=2016,
IF(#REF!=1,"16-17/1",
IF(#REF!=2,"16-17/2",
IF(#REF!=3,"17-18/1",
IF(#REF!=4,"17-18/2","Hata5")))),
IF(#REF!+BJ243=2017,
IF(#REF!=1,"17-18/1",
IF(#REF!=2,"17-18/2",
IF(#REF!=3,"18-19/1",
IF(#REF!=4,"18-19/2","Hata6")))),
IF(#REF!+BJ243=2018,
IF(#REF!=1,"18-19/1",
IF(#REF!=2,"18-19/2",
IF(#REF!=3,"19-20/1",
IF(#REF!=4,"19-20/2","Hata7")))),
IF(#REF!+BJ243=2019,
IF(#REF!=1,"19-20/1",
IF(#REF!=2,"19-20/2",
IF(#REF!=3,"20-21/1",
IF(#REF!=4,"20-21/2","Hata8")))),
IF(#REF!+BJ243=2020,
IF(#REF!=1,"20-21/1",
IF(#REF!=2,"20-21/2",
IF(#REF!=3,"21-22/1",
IF(#REF!=4,"21-22/2","Hata9")))),
IF(#REF!+BJ243=2021,
IF(#REF!=1,"21-22/1",
IF(#REF!=2,"21-22/2",
IF(#REF!=3,"22-23/1",
IF(#REF!=4,"22-23/2","Hata10")))),
IF(#REF!+BJ243=2022,
IF(#REF!=1,"22-23/1",
IF(#REF!=2,"22-23/2",
IF(#REF!=3,"23-24/1",
IF(#REF!=4,"23-24/2","Hata11")))),
IF(#REF!+BJ243=2023,
IF(#REF!=1,"23-24/1",
IF(#REF!=2,"23-24/2",
IF(#REF!=3,"24-25/1",
IF(#REF!=4,"24-25/2","Hata12")))),
)))))))))))),
IF(BB243="T",
IF(#REF!+BJ243=2012,
IF(#REF!=1,"12-13/1",
IF(#REF!=2,"12-13/2",
IF(#REF!=3,"12-13/3",
IF(#REF!=4,"13-14/1",
IF(#REF!=5,"13-14/2",
IF(#REF!=6,"13-14/3","Hata1")))))),
IF(#REF!+BJ243=2013,
IF(#REF!=1,"13-14/1",
IF(#REF!=2,"13-14/2",
IF(#REF!=3,"13-14/3",
IF(#REF!=4,"14-15/1",
IF(#REF!=5,"14-15/2",
IF(#REF!=6,"14-15/3","Hata2")))))),
IF(#REF!+BJ243=2014,
IF(#REF!=1,"14-15/1",
IF(#REF!=2,"14-15/2",
IF(#REF!=3,"14-15/3",
IF(#REF!=4,"15-16/1",
IF(#REF!=5,"15-16/2",
IF(#REF!=6,"15-16/3","Hata3")))))),
IF(AND(#REF!+#REF!&gt;2014,#REF!+#REF!&lt;2015,BJ243=1),
IF(#REF!=0.1,"14-15/0.1",
IF(#REF!=0.2,"14-15/0.2",
IF(#REF!=0.3,"14-15/0.3","Hata4"))),
IF(#REF!+BJ243=2015,
IF(#REF!=1,"15-16/1",
IF(#REF!=2,"15-16/2",
IF(#REF!=3,"15-16/3",
IF(#REF!=4,"16-17/1",
IF(#REF!=5,"16-17/2",
IF(#REF!=6,"16-17/3","Hata5")))))),
IF(#REF!+BJ243=2016,
IF(#REF!=1,"16-17/1",
IF(#REF!=2,"16-17/2",
IF(#REF!=3,"16-17/3",
IF(#REF!=4,"17-18/1",
IF(#REF!=5,"17-18/2",
IF(#REF!=6,"17-18/3","Hata6")))))),
IF(#REF!+BJ243=2017,
IF(#REF!=1,"17-18/1",
IF(#REF!=2,"17-18/2",
IF(#REF!=3,"17-18/3",
IF(#REF!=4,"18-19/1",
IF(#REF!=5,"18-19/2",
IF(#REF!=6,"18-19/3","Hata7")))))),
IF(#REF!+BJ243=2018,
IF(#REF!=1,"18-19/1",
IF(#REF!=2,"18-19/2",
IF(#REF!=3,"18-19/3",
IF(#REF!=4,"19-20/1",
IF(#REF!=5," 19-20/2",
IF(#REF!=6,"19-20/3","Hata8")))))),
IF(#REF!+BJ243=2019,
IF(#REF!=1,"19-20/1",
IF(#REF!=2,"19-20/2",
IF(#REF!=3,"19-20/3",
IF(#REF!=4,"20-21/1",
IF(#REF!=5,"20-21/2",
IF(#REF!=6,"20-21/3","Hata9")))))),
IF(#REF!+BJ243=2020,
IF(#REF!=1,"20-21/1",
IF(#REF!=2,"20-21/2",
IF(#REF!=3,"20-21/3",
IF(#REF!=4,"21-22/1",
IF(#REF!=5,"21-22/2",
IF(#REF!=6,"21-22/3","Hata10")))))),
IF(#REF!+BJ243=2021,
IF(#REF!=1,"21-22/1",
IF(#REF!=2,"21-22/2",
IF(#REF!=3,"21-22/3",
IF(#REF!=4,"22-23/1",
IF(#REF!=5,"22-23/2",
IF(#REF!=6,"22-23/3","Hata11")))))),
IF(#REF!+BJ243=2022,
IF(#REF!=1,"22-23/1",
IF(#REF!=2,"22-23/2",
IF(#REF!=3,"22-23/3",
IF(#REF!=4,"23-24/1",
IF(#REF!=5,"23-24/2",
IF(#REF!=6,"23-24/3","Hata12")))))),
IF(#REF!+BJ243=2023,
IF(#REF!=1,"23-24/1",
IF(#REF!=2,"23-24/2",
IF(#REF!=3,"23-24/3",
IF(#REF!=4,"24-25/1",
IF(#REF!=5,"24-25/2",
IF(#REF!=6,"24-25/3","Hata13")))))),
))))))))))))))
)</f>
        <v>#REF!</v>
      </c>
      <c r="G243" s="15"/>
      <c r="H243" s="14" t="s">
        <v>371</v>
      </c>
      <c r="I243" s="14">
        <v>238536</v>
      </c>
      <c r="J243" s="14" t="s">
        <v>157</v>
      </c>
      <c r="S243" s="16">
        <v>2</v>
      </c>
      <c r="T243" s="14">
        <f>VLOOKUP($S243,[1]sistem!$I$3:$L$10,2,FALSE)</f>
        <v>0</v>
      </c>
      <c r="U243" s="14">
        <f>VLOOKUP($S243,[1]sistem!$I$3:$L$10,3,FALSE)</f>
        <v>2</v>
      </c>
      <c r="V243" s="14">
        <f>VLOOKUP($S243,[1]sistem!$I$3:$L$10,4,FALSE)</f>
        <v>1</v>
      </c>
      <c r="W243" s="14" t="e">
        <f>VLOOKUP($BB243,[1]sistem!$I$13:$L$14,2,FALSE)*#REF!</f>
        <v>#REF!</v>
      </c>
      <c r="X243" s="14" t="e">
        <f>VLOOKUP($BB243,[1]sistem!$I$13:$L$14,3,FALSE)*#REF!</f>
        <v>#REF!</v>
      </c>
      <c r="Y243" s="14" t="e">
        <f>VLOOKUP($BB243,[1]sistem!$I$13:$L$14,4,FALSE)*#REF!</f>
        <v>#REF!</v>
      </c>
      <c r="Z243" s="14" t="e">
        <f t="shared" si="42"/>
        <v>#REF!</v>
      </c>
      <c r="AA243" s="14" t="e">
        <f t="shared" si="42"/>
        <v>#REF!</v>
      </c>
      <c r="AB243" s="14" t="e">
        <f t="shared" si="42"/>
        <v>#REF!</v>
      </c>
      <c r="AC243" s="14" t="e">
        <f t="shared" si="43"/>
        <v>#REF!</v>
      </c>
      <c r="AD243" s="14">
        <f>VLOOKUP(BB243,[1]sistem!$I$18:$J$19,2,FALSE)</f>
        <v>14</v>
      </c>
      <c r="AE243" s="14">
        <v>0.25</v>
      </c>
      <c r="AF243" s="14">
        <f>VLOOKUP($S243,[1]sistem!$I$3:$M$10,5,FALSE)</f>
        <v>2</v>
      </c>
      <c r="AG243" s="14">
        <v>5</v>
      </c>
      <c r="AI243" s="14">
        <f>AG243*AM243</f>
        <v>70</v>
      </c>
      <c r="AJ243" s="14">
        <f>VLOOKUP($S243,[1]sistem!$I$3:$N$10,6,FALSE)</f>
        <v>3</v>
      </c>
      <c r="AK243" s="14">
        <v>2</v>
      </c>
      <c r="AL243" s="14">
        <f t="shared" si="44"/>
        <v>6</v>
      </c>
      <c r="AM243" s="14">
        <f>VLOOKUP($BB243,[1]sistem!$I$18:$K$19,3,FALSE)</f>
        <v>14</v>
      </c>
      <c r="AN243" s="14" t="e">
        <f>AM243*#REF!</f>
        <v>#REF!</v>
      </c>
      <c r="AO243" s="14" t="e">
        <f t="shared" si="45"/>
        <v>#REF!</v>
      </c>
      <c r="AP243" s="14">
        <f t="shared" si="54"/>
        <v>25</v>
      </c>
      <c r="AQ243" s="14" t="e">
        <f t="shared" si="46"/>
        <v>#REF!</v>
      </c>
      <c r="AR243" s="14" t="e">
        <f>ROUND(AQ243-#REF!,0)</f>
        <v>#REF!</v>
      </c>
      <c r="AS243" s="14">
        <f>IF(BB243="s",IF(S243=0,0,
IF(S243=1,#REF!*4*4,
IF(S243=2,0,
IF(S243=3,#REF!*4*2,
IF(S243=4,0,
IF(S243=5,0,
IF(S243=6,0,
IF(S243=7,0)))))))),
IF(BB243="t",
IF(S243=0,0,
IF(S243=1,#REF!*4*4*0.8,
IF(S243=2,0,
IF(S243=3,#REF!*4*2*0.8,
IF(S243=4,0,
IF(S243=5,0,
IF(S243=6,0,
IF(S243=7,0))))))))))</f>
        <v>0</v>
      </c>
      <c r="AT243" s="14" t="e">
        <f>IF(BB243="s",
IF(S243=0,0,
IF(S243=1,0,
IF(S243=2,#REF!*4*2,
IF(S243=3,#REF!*4,
IF(S243=4,#REF!*4,
IF(S243=5,0,
IF(S243=6,0,
IF(S243=7,#REF!*4)))))))),
IF(BB243="t",
IF(S243=0,0,
IF(S243=1,0,
IF(S243=2,#REF!*4*2*0.8,
IF(S243=3,#REF!*4*0.8,
IF(S243=4,#REF!*4*0.8,
IF(S243=5,0,
IF(S243=6,0,
IF(S243=7,#REF!*4))))))))))</f>
        <v>#REF!</v>
      </c>
      <c r="AU243" s="14" t="e">
        <f>IF(BB243="s",
IF(S243=0,0,
IF(S243=1,#REF!*2,
IF(S243=2,#REF!*2,
IF(S243=3,#REF!*2,
IF(S243=4,#REF!*2,
IF(S243=5,#REF!*2,
IF(S243=6,#REF!*2,
IF(S243=7,#REF!*2)))))))),
IF(BB243="t",
IF(S243=0,#REF!*2*0.8,
IF(S243=1,#REF!*2*0.8,
IF(S243=2,#REF!*2*0.8,
IF(S243=3,#REF!*2*0.8,
IF(S243=4,#REF!*2*0.8,
IF(S243=5,#REF!*2*0.8,
IF(S243=6,#REF!*1*0.8,
IF(S243=7,#REF!*2))))))))))</f>
        <v>#REF!</v>
      </c>
      <c r="AV243" s="14" t="e">
        <f t="shared" si="47"/>
        <v>#REF!</v>
      </c>
      <c r="AW243" s="14" t="e">
        <f>IF(BB243="s",
IF(S243=0,0,
IF(S243=1,(14-2)*(#REF!+#REF!)/4*4,
IF(S243=2,(14-2)*(#REF!+#REF!)/4*2,
IF(S243=3,(14-2)*(#REF!+#REF!)/4*3,
IF(S243=4,(14-2)*(#REF!+#REF!)/4,
IF(S243=5,(14-2)*#REF!/4,
IF(S243=6,0,
IF(S243=7,(14)*#REF!)))))))),
IF(BB243="t",
IF(S243=0,0,
IF(S243=1,(11-2)*(#REF!+#REF!)/4*4,
IF(S243=2,(11-2)*(#REF!+#REF!)/4*2,
IF(S243=3,(11-2)*(#REF!+#REF!)/4*3,
IF(S243=4,(11-2)*(#REF!+#REF!)/4,
IF(S243=5,(11-2)*#REF!/4,
IF(S243=6,0,
IF(S243=7,(11)*#REF!))))))))))</f>
        <v>#REF!</v>
      </c>
      <c r="AX243" s="14" t="e">
        <f t="shared" si="48"/>
        <v>#REF!</v>
      </c>
      <c r="AY243" s="14">
        <f t="shared" si="49"/>
        <v>12</v>
      </c>
      <c r="AZ243" s="14">
        <f t="shared" si="50"/>
        <v>6</v>
      </c>
      <c r="BA243" s="14" t="e">
        <f t="shared" si="51"/>
        <v>#REF!</v>
      </c>
      <c r="BB243" s="14" t="s">
        <v>87</v>
      </c>
      <c r="BC243" s="14" t="e">
        <f>IF(BI243="A",0,IF(BB243="s",14*#REF!,IF(BB243="T",11*#REF!,"HATA")))</f>
        <v>#REF!</v>
      </c>
      <c r="BD243" s="14" t="e">
        <f t="shared" si="52"/>
        <v>#REF!</v>
      </c>
      <c r="BE243" s="14" t="e">
        <f t="shared" si="53"/>
        <v>#REF!</v>
      </c>
      <c r="BF243" s="14" t="e">
        <f>IF(BE243-#REF!=0,"DOĞRU","YANLIŞ")</f>
        <v>#REF!</v>
      </c>
      <c r="BG243" s="14" t="e">
        <f>#REF!-BE243</f>
        <v>#REF!</v>
      </c>
      <c r="BH243" s="14">
        <v>0</v>
      </c>
      <c r="BJ243" s="14">
        <v>0</v>
      </c>
      <c r="BL243" s="14">
        <v>2</v>
      </c>
      <c r="BN243" s="5" t="e">
        <f>#REF!*14</f>
        <v>#REF!</v>
      </c>
      <c r="BO243" s="6"/>
      <c r="BP243" s="7"/>
      <c r="BQ243" s="8"/>
      <c r="BR243" s="8"/>
      <c r="BS243" s="8"/>
      <c r="BT243" s="8"/>
      <c r="BU243" s="8"/>
      <c r="BV243" s="9"/>
      <c r="BW243" s="10"/>
      <c r="BX243" s="11"/>
      <c r="CE243" s="8"/>
      <c r="CF243" s="17"/>
      <c r="CG243" s="17"/>
      <c r="CH243" s="17"/>
      <c r="CI243" s="17"/>
    </row>
    <row r="244" spans="1:87" hidden="1" x14ac:dyDescent="0.25">
      <c r="A244" s="14" t="s">
        <v>374</v>
      </c>
      <c r="B244" s="14" t="s">
        <v>375</v>
      </c>
      <c r="C244" s="14" t="s">
        <v>375</v>
      </c>
      <c r="D244" s="15" t="s">
        <v>90</v>
      </c>
      <c r="E244" s="15" t="s">
        <v>90</v>
      </c>
      <c r="F244" s="16" t="e">
        <f>IF(BB244="S",
IF(#REF!+BJ244=2012,
IF(#REF!=1,"12-13/1",
IF(#REF!=2,"12-13/2",
IF(#REF!=3,"13-14/1",
IF(#REF!=4,"13-14/2","Hata1")))),
IF(#REF!+BJ244=2013,
IF(#REF!=1,"13-14/1",
IF(#REF!=2,"13-14/2",
IF(#REF!=3,"14-15/1",
IF(#REF!=4,"14-15/2","Hata2")))),
IF(#REF!+BJ244=2014,
IF(#REF!=1,"14-15/1",
IF(#REF!=2,"14-15/2",
IF(#REF!=3,"15-16/1",
IF(#REF!=4,"15-16/2","Hata3")))),
IF(#REF!+BJ244=2015,
IF(#REF!=1,"15-16/1",
IF(#REF!=2,"15-16/2",
IF(#REF!=3,"16-17/1",
IF(#REF!=4,"16-17/2","Hata4")))),
IF(#REF!+BJ244=2016,
IF(#REF!=1,"16-17/1",
IF(#REF!=2,"16-17/2",
IF(#REF!=3,"17-18/1",
IF(#REF!=4,"17-18/2","Hata5")))),
IF(#REF!+BJ244=2017,
IF(#REF!=1,"17-18/1",
IF(#REF!=2,"17-18/2",
IF(#REF!=3,"18-19/1",
IF(#REF!=4,"18-19/2","Hata6")))),
IF(#REF!+BJ244=2018,
IF(#REF!=1,"18-19/1",
IF(#REF!=2,"18-19/2",
IF(#REF!=3,"19-20/1",
IF(#REF!=4,"19-20/2","Hata7")))),
IF(#REF!+BJ244=2019,
IF(#REF!=1,"19-20/1",
IF(#REF!=2,"19-20/2",
IF(#REF!=3,"20-21/1",
IF(#REF!=4,"20-21/2","Hata8")))),
IF(#REF!+BJ244=2020,
IF(#REF!=1,"20-21/1",
IF(#REF!=2,"20-21/2",
IF(#REF!=3,"21-22/1",
IF(#REF!=4,"21-22/2","Hata9")))),
IF(#REF!+BJ244=2021,
IF(#REF!=1,"21-22/1",
IF(#REF!=2,"21-22/2",
IF(#REF!=3,"22-23/1",
IF(#REF!=4,"22-23/2","Hata10")))),
IF(#REF!+BJ244=2022,
IF(#REF!=1,"22-23/1",
IF(#REF!=2,"22-23/2",
IF(#REF!=3,"23-24/1",
IF(#REF!=4,"23-24/2","Hata11")))),
IF(#REF!+BJ244=2023,
IF(#REF!=1,"23-24/1",
IF(#REF!=2,"23-24/2",
IF(#REF!=3,"24-25/1",
IF(#REF!=4,"24-25/2","Hata12")))),
)))))))))))),
IF(BB244="T",
IF(#REF!+BJ244=2012,
IF(#REF!=1,"12-13/1",
IF(#REF!=2,"12-13/2",
IF(#REF!=3,"12-13/3",
IF(#REF!=4,"13-14/1",
IF(#REF!=5,"13-14/2",
IF(#REF!=6,"13-14/3","Hata1")))))),
IF(#REF!+BJ244=2013,
IF(#REF!=1,"13-14/1",
IF(#REF!=2,"13-14/2",
IF(#REF!=3,"13-14/3",
IF(#REF!=4,"14-15/1",
IF(#REF!=5,"14-15/2",
IF(#REF!=6,"14-15/3","Hata2")))))),
IF(#REF!+BJ244=2014,
IF(#REF!=1,"14-15/1",
IF(#REF!=2,"14-15/2",
IF(#REF!=3,"14-15/3",
IF(#REF!=4,"15-16/1",
IF(#REF!=5,"15-16/2",
IF(#REF!=6,"15-16/3","Hata3")))))),
IF(AND(#REF!+#REF!&gt;2014,#REF!+#REF!&lt;2015,BJ244=1),
IF(#REF!=0.1,"14-15/0.1",
IF(#REF!=0.2,"14-15/0.2",
IF(#REF!=0.3,"14-15/0.3","Hata4"))),
IF(#REF!+BJ244=2015,
IF(#REF!=1,"15-16/1",
IF(#REF!=2,"15-16/2",
IF(#REF!=3,"15-16/3",
IF(#REF!=4,"16-17/1",
IF(#REF!=5,"16-17/2",
IF(#REF!=6,"16-17/3","Hata5")))))),
IF(#REF!+BJ244=2016,
IF(#REF!=1,"16-17/1",
IF(#REF!=2,"16-17/2",
IF(#REF!=3,"16-17/3",
IF(#REF!=4,"17-18/1",
IF(#REF!=5,"17-18/2",
IF(#REF!=6,"17-18/3","Hata6")))))),
IF(#REF!+BJ244=2017,
IF(#REF!=1,"17-18/1",
IF(#REF!=2,"17-18/2",
IF(#REF!=3,"17-18/3",
IF(#REF!=4,"18-19/1",
IF(#REF!=5,"18-19/2",
IF(#REF!=6,"18-19/3","Hata7")))))),
IF(#REF!+BJ244=2018,
IF(#REF!=1,"18-19/1",
IF(#REF!=2,"18-19/2",
IF(#REF!=3,"18-19/3",
IF(#REF!=4,"19-20/1",
IF(#REF!=5," 19-20/2",
IF(#REF!=6,"19-20/3","Hata8")))))),
IF(#REF!+BJ244=2019,
IF(#REF!=1,"19-20/1",
IF(#REF!=2,"19-20/2",
IF(#REF!=3,"19-20/3",
IF(#REF!=4,"20-21/1",
IF(#REF!=5,"20-21/2",
IF(#REF!=6,"20-21/3","Hata9")))))),
IF(#REF!+BJ244=2020,
IF(#REF!=1,"20-21/1",
IF(#REF!=2,"20-21/2",
IF(#REF!=3,"20-21/3",
IF(#REF!=4,"21-22/1",
IF(#REF!=5,"21-22/2",
IF(#REF!=6,"21-22/3","Hata10")))))),
IF(#REF!+BJ244=2021,
IF(#REF!=1,"21-22/1",
IF(#REF!=2,"21-22/2",
IF(#REF!=3,"21-22/3",
IF(#REF!=4,"22-23/1",
IF(#REF!=5,"22-23/2",
IF(#REF!=6,"22-23/3","Hata11")))))),
IF(#REF!+BJ244=2022,
IF(#REF!=1,"22-23/1",
IF(#REF!=2,"22-23/2",
IF(#REF!=3,"22-23/3",
IF(#REF!=4,"23-24/1",
IF(#REF!=5,"23-24/2",
IF(#REF!=6,"23-24/3","Hata12")))))),
IF(#REF!+BJ244=2023,
IF(#REF!=1,"23-24/1",
IF(#REF!=2,"23-24/2",
IF(#REF!=3,"23-24/3",
IF(#REF!=4,"24-25/1",
IF(#REF!=5,"24-25/2",
IF(#REF!=6,"24-25/3","Hata13")))))),
))))))))))))))
)</f>
        <v>#REF!</v>
      </c>
      <c r="G244" s="15"/>
      <c r="H244" s="14" t="s">
        <v>371</v>
      </c>
      <c r="I244" s="14">
        <v>238536</v>
      </c>
      <c r="J244" s="14" t="s">
        <v>157</v>
      </c>
      <c r="S244" s="16">
        <v>4</v>
      </c>
      <c r="T244" s="14">
        <f>VLOOKUP($S244,[1]sistem!$I$3:$L$10,2,FALSE)</f>
        <v>0</v>
      </c>
      <c r="U244" s="14">
        <f>VLOOKUP($S244,[1]sistem!$I$3:$L$10,3,FALSE)</f>
        <v>1</v>
      </c>
      <c r="V244" s="14">
        <f>VLOOKUP($S244,[1]sistem!$I$3:$L$10,4,FALSE)</f>
        <v>1</v>
      </c>
      <c r="W244" s="14" t="e">
        <f>VLOOKUP($BB244,[1]sistem!$I$13:$L$14,2,FALSE)*#REF!</f>
        <v>#REF!</v>
      </c>
      <c r="X244" s="14" t="e">
        <f>VLOOKUP($BB244,[1]sistem!$I$13:$L$14,3,FALSE)*#REF!</f>
        <v>#REF!</v>
      </c>
      <c r="Y244" s="14" t="e">
        <f>VLOOKUP($BB244,[1]sistem!$I$13:$L$14,4,FALSE)*#REF!</f>
        <v>#REF!</v>
      </c>
      <c r="Z244" s="14" t="e">
        <f t="shared" si="42"/>
        <v>#REF!</v>
      </c>
      <c r="AA244" s="14" t="e">
        <f t="shared" si="42"/>
        <v>#REF!</v>
      </c>
      <c r="AB244" s="14" t="e">
        <f t="shared" si="42"/>
        <v>#REF!</v>
      </c>
      <c r="AC244" s="14" t="e">
        <f t="shared" si="43"/>
        <v>#REF!</v>
      </c>
      <c r="AD244" s="14">
        <f>VLOOKUP(BB244,[1]sistem!$I$18:$J$19,2,FALSE)</f>
        <v>14</v>
      </c>
      <c r="AE244" s="14">
        <v>0.25</v>
      </c>
      <c r="AF244" s="14">
        <f>VLOOKUP($S244,[1]sistem!$I$3:$M$10,5,FALSE)</f>
        <v>1</v>
      </c>
      <c r="AG244" s="14">
        <v>4</v>
      </c>
      <c r="AI244" s="14">
        <f>AG244*AM244</f>
        <v>56</v>
      </c>
      <c r="AJ244" s="14">
        <f>VLOOKUP($S244,[1]sistem!$I$3:$N$10,6,FALSE)</f>
        <v>2</v>
      </c>
      <c r="AK244" s="14">
        <v>2</v>
      </c>
      <c r="AL244" s="14">
        <f t="shared" si="44"/>
        <v>4</v>
      </c>
      <c r="AM244" s="14">
        <f>VLOOKUP($BB244,[1]sistem!$I$18:$K$19,3,FALSE)</f>
        <v>14</v>
      </c>
      <c r="AN244" s="14" t="e">
        <f>AM244*#REF!</f>
        <v>#REF!</v>
      </c>
      <c r="AO244" s="14" t="e">
        <f t="shared" si="45"/>
        <v>#REF!</v>
      </c>
      <c r="AP244" s="14">
        <f t="shared" si="54"/>
        <v>25</v>
      </c>
      <c r="AQ244" s="14" t="e">
        <f t="shared" si="46"/>
        <v>#REF!</v>
      </c>
      <c r="AR244" s="14" t="e">
        <f>ROUND(AQ244-#REF!,0)</f>
        <v>#REF!</v>
      </c>
      <c r="AS244" s="14">
        <f>IF(BB244="s",IF(S244=0,0,
IF(S244=1,#REF!*4*4,
IF(S244=2,0,
IF(S244=3,#REF!*4*2,
IF(S244=4,0,
IF(S244=5,0,
IF(S244=6,0,
IF(S244=7,0)))))))),
IF(BB244="t",
IF(S244=0,0,
IF(S244=1,#REF!*4*4*0.8,
IF(S244=2,0,
IF(S244=3,#REF!*4*2*0.8,
IF(S244=4,0,
IF(S244=5,0,
IF(S244=6,0,
IF(S244=7,0))))))))))</f>
        <v>0</v>
      </c>
      <c r="AT244" s="14" t="e">
        <f>IF(BB244="s",
IF(S244=0,0,
IF(S244=1,0,
IF(S244=2,#REF!*4*2,
IF(S244=3,#REF!*4,
IF(S244=4,#REF!*4,
IF(S244=5,0,
IF(S244=6,0,
IF(S244=7,#REF!*4)))))))),
IF(BB244="t",
IF(S244=0,0,
IF(S244=1,0,
IF(S244=2,#REF!*4*2*0.8,
IF(S244=3,#REF!*4*0.8,
IF(S244=4,#REF!*4*0.8,
IF(S244=5,0,
IF(S244=6,0,
IF(S244=7,#REF!*4))))))))))</f>
        <v>#REF!</v>
      </c>
      <c r="AU244" s="14" t="e">
        <f>IF(BB244="s",
IF(S244=0,0,
IF(S244=1,#REF!*2,
IF(S244=2,#REF!*2,
IF(S244=3,#REF!*2,
IF(S244=4,#REF!*2,
IF(S244=5,#REF!*2,
IF(S244=6,#REF!*2,
IF(S244=7,#REF!*2)))))))),
IF(BB244="t",
IF(S244=0,#REF!*2*0.8,
IF(S244=1,#REF!*2*0.8,
IF(S244=2,#REF!*2*0.8,
IF(S244=3,#REF!*2*0.8,
IF(S244=4,#REF!*2*0.8,
IF(S244=5,#REF!*2*0.8,
IF(S244=6,#REF!*1*0.8,
IF(S244=7,#REF!*2))))))))))</f>
        <v>#REF!</v>
      </c>
      <c r="AV244" s="14" t="e">
        <f t="shared" si="47"/>
        <v>#REF!</v>
      </c>
      <c r="AW244" s="14" t="e">
        <f>IF(BB244="s",
IF(S244=0,0,
IF(S244=1,(14-2)*(#REF!+#REF!)/4*4,
IF(S244=2,(14-2)*(#REF!+#REF!)/4*2,
IF(S244=3,(14-2)*(#REF!+#REF!)/4*3,
IF(S244=4,(14-2)*(#REF!+#REF!)/4,
IF(S244=5,(14-2)*#REF!/4,
IF(S244=6,0,
IF(S244=7,(14)*#REF!)))))))),
IF(BB244="t",
IF(S244=0,0,
IF(S244=1,(11-2)*(#REF!+#REF!)/4*4,
IF(S244=2,(11-2)*(#REF!+#REF!)/4*2,
IF(S244=3,(11-2)*(#REF!+#REF!)/4*3,
IF(S244=4,(11-2)*(#REF!+#REF!)/4,
IF(S244=5,(11-2)*#REF!/4,
IF(S244=6,0,
IF(S244=7,(11)*#REF!))))))))))</f>
        <v>#REF!</v>
      </c>
      <c r="AX244" s="14" t="e">
        <f t="shared" si="48"/>
        <v>#REF!</v>
      </c>
      <c r="AY244" s="14">
        <f t="shared" si="49"/>
        <v>8</v>
      </c>
      <c r="AZ244" s="14">
        <f t="shared" si="50"/>
        <v>4</v>
      </c>
      <c r="BA244" s="14" t="e">
        <f t="shared" si="51"/>
        <v>#REF!</v>
      </c>
      <c r="BB244" s="14" t="s">
        <v>87</v>
      </c>
      <c r="BC244" s="14" t="e">
        <f>IF(BI244="A",0,IF(BB244="s",14*#REF!,IF(BB244="T",11*#REF!,"HATA")))</f>
        <v>#REF!</v>
      </c>
      <c r="BD244" s="14" t="e">
        <f t="shared" si="52"/>
        <v>#REF!</v>
      </c>
      <c r="BE244" s="14" t="e">
        <f t="shared" si="53"/>
        <v>#REF!</v>
      </c>
      <c r="BF244" s="14" t="e">
        <f>IF(BE244-#REF!=0,"DOĞRU","YANLIŞ")</f>
        <v>#REF!</v>
      </c>
      <c r="BG244" s="14" t="e">
        <f>#REF!-BE244</f>
        <v>#REF!</v>
      </c>
      <c r="BH244" s="14">
        <v>0</v>
      </c>
      <c r="BJ244" s="14">
        <v>0</v>
      </c>
      <c r="BL244" s="14">
        <v>4</v>
      </c>
      <c r="BN244" s="5" t="e">
        <f>#REF!*14</f>
        <v>#REF!</v>
      </c>
      <c r="BO244" s="6"/>
      <c r="BP244" s="7"/>
      <c r="BQ244" s="8"/>
      <c r="BR244" s="8"/>
      <c r="BS244" s="8"/>
      <c r="BT244" s="8"/>
      <c r="BU244" s="8"/>
      <c r="BV244" s="9"/>
      <c r="BW244" s="10"/>
      <c r="BX244" s="11"/>
      <c r="CE244" s="8"/>
      <c r="CF244" s="17"/>
      <c r="CG244" s="17"/>
      <c r="CH244" s="17"/>
      <c r="CI244" s="17"/>
    </row>
    <row r="245" spans="1:87" hidden="1" x14ac:dyDescent="0.25">
      <c r="A245" s="14" t="s">
        <v>121</v>
      </c>
      <c r="B245" s="14" t="s">
        <v>122</v>
      </c>
      <c r="C245" s="14" t="s">
        <v>122</v>
      </c>
      <c r="D245" s="15" t="s">
        <v>90</v>
      </c>
      <c r="E245" s="15" t="s">
        <v>90</v>
      </c>
      <c r="F245" s="16" t="e">
        <f>IF(BB245="S",
IF(#REF!+BJ245=2012,
IF(#REF!=1,"12-13/1",
IF(#REF!=2,"12-13/2",
IF(#REF!=3,"13-14/1",
IF(#REF!=4,"13-14/2","Hata1")))),
IF(#REF!+BJ245=2013,
IF(#REF!=1,"13-14/1",
IF(#REF!=2,"13-14/2",
IF(#REF!=3,"14-15/1",
IF(#REF!=4,"14-15/2","Hata2")))),
IF(#REF!+BJ245=2014,
IF(#REF!=1,"14-15/1",
IF(#REF!=2,"14-15/2",
IF(#REF!=3,"15-16/1",
IF(#REF!=4,"15-16/2","Hata3")))),
IF(#REF!+BJ245=2015,
IF(#REF!=1,"15-16/1",
IF(#REF!=2,"15-16/2",
IF(#REF!=3,"16-17/1",
IF(#REF!=4,"16-17/2","Hata4")))),
IF(#REF!+BJ245=2016,
IF(#REF!=1,"16-17/1",
IF(#REF!=2,"16-17/2",
IF(#REF!=3,"17-18/1",
IF(#REF!=4,"17-18/2","Hata5")))),
IF(#REF!+BJ245=2017,
IF(#REF!=1,"17-18/1",
IF(#REF!=2,"17-18/2",
IF(#REF!=3,"18-19/1",
IF(#REF!=4,"18-19/2","Hata6")))),
IF(#REF!+BJ245=2018,
IF(#REF!=1,"18-19/1",
IF(#REF!=2,"18-19/2",
IF(#REF!=3,"19-20/1",
IF(#REF!=4,"19-20/2","Hata7")))),
IF(#REF!+BJ245=2019,
IF(#REF!=1,"19-20/1",
IF(#REF!=2,"19-20/2",
IF(#REF!=3,"20-21/1",
IF(#REF!=4,"20-21/2","Hata8")))),
IF(#REF!+BJ245=2020,
IF(#REF!=1,"20-21/1",
IF(#REF!=2,"20-21/2",
IF(#REF!=3,"21-22/1",
IF(#REF!=4,"21-22/2","Hata9")))),
IF(#REF!+BJ245=2021,
IF(#REF!=1,"21-22/1",
IF(#REF!=2,"21-22/2",
IF(#REF!=3,"22-23/1",
IF(#REF!=4,"22-23/2","Hata10")))),
IF(#REF!+BJ245=2022,
IF(#REF!=1,"22-23/1",
IF(#REF!=2,"22-23/2",
IF(#REF!=3,"23-24/1",
IF(#REF!=4,"23-24/2","Hata11")))),
IF(#REF!+BJ245=2023,
IF(#REF!=1,"23-24/1",
IF(#REF!=2,"23-24/2",
IF(#REF!=3,"24-25/1",
IF(#REF!=4,"24-25/2","Hata12")))),
)))))))))))),
IF(BB245="T",
IF(#REF!+BJ245=2012,
IF(#REF!=1,"12-13/1",
IF(#REF!=2,"12-13/2",
IF(#REF!=3,"12-13/3",
IF(#REF!=4,"13-14/1",
IF(#REF!=5,"13-14/2",
IF(#REF!=6,"13-14/3","Hata1")))))),
IF(#REF!+BJ245=2013,
IF(#REF!=1,"13-14/1",
IF(#REF!=2,"13-14/2",
IF(#REF!=3,"13-14/3",
IF(#REF!=4,"14-15/1",
IF(#REF!=5,"14-15/2",
IF(#REF!=6,"14-15/3","Hata2")))))),
IF(#REF!+BJ245=2014,
IF(#REF!=1,"14-15/1",
IF(#REF!=2,"14-15/2",
IF(#REF!=3,"14-15/3",
IF(#REF!=4,"15-16/1",
IF(#REF!=5,"15-16/2",
IF(#REF!=6,"15-16/3","Hata3")))))),
IF(AND(#REF!+#REF!&gt;2014,#REF!+#REF!&lt;2015,BJ245=1),
IF(#REF!=0.1,"14-15/0.1",
IF(#REF!=0.2,"14-15/0.2",
IF(#REF!=0.3,"14-15/0.3","Hata4"))),
IF(#REF!+BJ245=2015,
IF(#REF!=1,"15-16/1",
IF(#REF!=2,"15-16/2",
IF(#REF!=3,"15-16/3",
IF(#REF!=4,"16-17/1",
IF(#REF!=5,"16-17/2",
IF(#REF!=6,"16-17/3","Hata5")))))),
IF(#REF!+BJ245=2016,
IF(#REF!=1,"16-17/1",
IF(#REF!=2,"16-17/2",
IF(#REF!=3,"16-17/3",
IF(#REF!=4,"17-18/1",
IF(#REF!=5,"17-18/2",
IF(#REF!=6,"17-18/3","Hata6")))))),
IF(#REF!+BJ245=2017,
IF(#REF!=1,"17-18/1",
IF(#REF!=2,"17-18/2",
IF(#REF!=3,"17-18/3",
IF(#REF!=4,"18-19/1",
IF(#REF!=5,"18-19/2",
IF(#REF!=6,"18-19/3","Hata7")))))),
IF(#REF!+BJ245=2018,
IF(#REF!=1,"18-19/1",
IF(#REF!=2,"18-19/2",
IF(#REF!=3,"18-19/3",
IF(#REF!=4,"19-20/1",
IF(#REF!=5," 19-20/2",
IF(#REF!=6,"19-20/3","Hata8")))))),
IF(#REF!+BJ245=2019,
IF(#REF!=1,"19-20/1",
IF(#REF!=2,"19-20/2",
IF(#REF!=3,"19-20/3",
IF(#REF!=4,"20-21/1",
IF(#REF!=5,"20-21/2",
IF(#REF!=6,"20-21/3","Hata9")))))),
IF(#REF!+BJ245=2020,
IF(#REF!=1,"20-21/1",
IF(#REF!=2,"20-21/2",
IF(#REF!=3,"20-21/3",
IF(#REF!=4,"21-22/1",
IF(#REF!=5,"21-22/2",
IF(#REF!=6,"21-22/3","Hata10")))))),
IF(#REF!+BJ245=2021,
IF(#REF!=1,"21-22/1",
IF(#REF!=2,"21-22/2",
IF(#REF!=3,"21-22/3",
IF(#REF!=4,"22-23/1",
IF(#REF!=5,"22-23/2",
IF(#REF!=6,"22-23/3","Hata11")))))),
IF(#REF!+BJ245=2022,
IF(#REF!=1,"22-23/1",
IF(#REF!=2,"22-23/2",
IF(#REF!=3,"22-23/3",
IF(#REF!=4,"23-24/1",
IF(#REF!=5,"23-24/2",
IF(#REF!=6,"23-24/3","Hata12")))))),
IF(#REF!+BJ245=2023,
IF(#REF!=1,"23-24/1",
IF(#REF!=2,"23-24/2",
IF(#REF!=3,"23-24/3",
IF(#REF!=4,"24-25/1",
IF(#REF!=5,"24-25/2",
IF(#REF!=6,"24-25/3","Hata13")))))),
))))))))))))))
)</f>
        <v>#REF!</v>
      </c>
      <c r="G245" s="15"/>
      <c r="H245" s="14" t="s">
        <v>371</v>
      </c>
      <c r="I245" s="14">
        <v>238536</v>
      </c>
      <c r="J245" s="14" t="s">
        <v>157</v>
      </c>
      <c r="Q245" s="14" t="s">
        <v>123</v>
      </c>
      <c r="R245" s="14" t="s">
        <v>123</v>
      </c>
      <c r="S245" s="16">
        <v>7</v>
      </c>
      <c r="T245" s="14">
        <f>VLOOKUP($S245,[1]sistem!$I$3:$L$10,2,FALSE)</f>
        <v>0</v>
      </c>
      <c r="U245" s="14">
        <f>VLOOKUP($S245,[1]sistem!$I$3:$L$10,3,FALSE)</f>
        <v>1</v>
      </c>
      <c r="V245" s="14">
        <f>VLOOKUP($S245,[1]sistem!$I$3:$L$10,4,FALSE)</f>
        <v>1</v>
      </c>
      <c r="W245" s="14" t="e">
        <f>VLOOKUP($BB245,[1]sistem!$I$13:$L$14,2,FALSE)*#REF!</f>
        <v>#REF!</v>
      </c>
      <c r="X245" s="14" t="e">
        <f>VLOOKUP($BB245,[1]sistem!$I$13:$L$14,3,FALSE)*#REF!</f>
        <v>#REF!</v>
      </c>
      <c r="Y245" s="14" t="e">
        <f>VLOOKUP($BB245,[1]sistem!$I$13:$L$14,4,FALSE)*#REF!</f>
        <v>#REF!</v>
      </c>
      <c r="Z245" s="14" t="e">
        <f t="shared" si="42"/>
        <v>#REF!</v>
      </c>
      <c r="AA245" s="14" t="e">
        <f t="shared" si="42"/>
        <v>#REF!</v>
      </c>
      <c r="AB245" s="14" t="e">
        <f t="shared" si="42"/>
        <v>#REF!</v>
      </c>
      <c r="AC245" s="14" t="e">
        <f t="shared" si="43"/>
        <v>#REF!</v>
      </c>
      <c r="AD245" s="14">
        <f>VLOOKUP(BB245,[1]sistem!$I$18:$J$19,2,FALSE)</f>
        <v>14</v>
      </c>
      <c r="AE245" s="14">
        <v>0.25</v>
      </c>
      <c r="AF245" s="14">
        <f>VLOOKUP($S245,[1]sistem!$I$3:$M$10,5,FALSE)</f>
        <v>1</v>
      </c>
      <c r="AG245" s="14">
        <v>4</v>
      </c>
      <c r="AI245" s="14">
        <f>AG245*AM245</f>
        <v>56</v>
      </c>
      <c r="AJ245" s="14">
        <f>VLOOKUP($S245,[1]sistem!$I$3:$N$10,6,FALSE)</f>
        <v>2</v>
      </c>
      <c r="AK245" s="14">
        <v>2</v>
      </c>
      <c r="AL245" s="14">
        <f t="shared" si="44"/>
        <v>4</v>
      </c>
      <c r="AM245" s="14">
        <f>VLOOKUP($BB245,[1]sistem!$I$18:$K$19,3,FALSE)</f>
        <v>14</v>
      </c>
      <c r="AN245" s="14" t="e">
        <f>AM245*#REF!</f>
        <v>#REF!</v>
      </c>
      <c r="AO245" s="14" t="e">
        <f t="shared" si="45"/>
        <v>#REF!</v>
      </c>
      <c r="AP245" s="14">
        <f t="shared" si="54"/>
        <v>25</v>
      </c>
      <c r="AQ245" s="14" t="e">
        <f t="shared" si="46"/>
        <v>#REF!</v>
      </c>
      <c r="AR245" s="14" t="e">
        <f>ROUND(AQ245-#REF!,0)</f>
        <v>#REF!</v>
      </c>
      <c r="AS245" s="14">
        <f>IF(BB245="s",IF(S245=0,0,
IF(S245=1,#REF!*4*4,
IF(S245=2,0,
IF(S245=3,#REF!*4*2,
IF(S245=4,0,
IF(S245=5,0,
IF(S245=6,0,
IF(S245=7,0)))))))),
IF(BB245="t",
IF(S245=0,0,
IF(S245=1,#REF!*4*4*0.8,
IF(S245=2,0,
IF(S245=3,#REF!*4*2*0.8,
IF(S245=4,0,
IF(S245=5,0,
IF(S245=6,0,
IF(S245=7,0))))))))))</f>
        <v>0</v>
      </c>
      <c r="AT245" s="14" t="e">
        <f>IF(BB245="s",
IF(S245=0,0,
IF(S245=1,0,
IF(S245=2,#REF!*4*2,
IF(S245=3,#REF!*4,
IF(S245=4,#REF!*4,
IF(S245=5,0,
IF(S245=6,0,
IF(S245=7,#REF!*4)))))))),
IF(BB245="t",
IF(S245=0,0,
IF(S245=1,0,
IF(S245=2,#REF!*4*2*0.8,
IF(S245=3,#REF!*4*0.8,
IF(S245=4,#REF!*4*0.8,
IF(S245=5,0,
IF(S245=6,0,
IF(S245=7,#REF!*4))))))))))</f>
        <v>#REF!</v>
      </c>
      <c r="AU245" s="14" t="e">
        <f>IF(BB245="s",
IF(S245=0,0,
IF(S245=1,#REF!*2,
IF(S245=2,#REF!*2,
IF(S245=3,#REF!*2,
IF(S245=4,#REF!*2,
IF(S245=5,#REF!*2,
IF(S245=6,#REF!*2,
IF(S245=7,#REF!*2)))))))),
IF(BB245="t",
IF(S245=0,#REF!*2*0.8,
IF(S245=1,#REF!*2*0.8,
IF(S245=2,#REF!*2*0.8,
IF(S245=3,#REF!*2*0.8,
IF(S245=4,#REF!*2*0.8,
IF(S245=5,#REF!*2*0.8,
IF(S245=6,#REF!*1*0.8,
IF(S245=7,#REF!*2))))))))))</f>
        <v>#REF!</v>
      </c>
      <c r="AV245" s="14" t="e">
        <f t="shared" si="47"/>
        <v>#REF!</v>
      </c>
      <c r="AW245" s="14" t="e">
        <f>IF(BB245="s",
IF(S245=0,0,
IF(S245=1,(14-2)*(#REF!+#REF!)/4*4,
IF(S245=2,(14-2)*(#REF!+#REF!)/4*2,
IF(S245=3,(14-2)*(#REF!+#REF!)/4*3,
IF(S245=4,(14-2)*(#REF!+#REF!)/4,
IF(S245=5,(14-2)*#REF!/4,
IF(S245=6,0,
IF(S245=7,(14)*#REF!)))))))),
IF(BB245="t",
IF(S245=0,0,
IF(S245=1,(11-2)*(#REF!+#REF!)/4*4,
IF(S245=2,(11-2)*(#REF!+#REF!)/4*2,
IF(S245=3,(11-2)*(#REF!+#REF!)/4*3,
IF(S245=4,(11-2)*(#REF!+#REF!)/4,
IF(S245=5,(11-2)*#REF!/4,
IF(S245=6,0,
IF(S245=7,(11)*#REF!))))))))))</f>
        <v>#REF!</v>
      </c>
      <c r="AX245" s="14" t="e">
        <f t="shared" si="48"/>
        <v>#REF!</v>
      </c>
      <c r="AY245" s="14">
        <f t="shared" si="49"/>
        <v>8</v>
      </c>
      <c r="AZ245" s="14">
        <f t="shared" si="50"/>
        <v>4</v>
      </c>
      <c r="BA245" s="14" t="e">
        <f t="shared" si="51"/>
        <v>#REF!</v>
      </c>
      <c r="BB245" s="14" t="s">
        <v>87</v>
      </c>
      <c r="BC245" s="14" t="e">
        <f>IF(BI245="A",0,IF(BB245="s",14*#REF!,IF(BB245="T",11*#REF!,"HATA")))</f>
        <v>#REF!</v>
      </c>
      <c r="BD245" s="14" t="e">
        <f t="shared" si="52"/>
        <v>#REF!</v>
      </c>
      <c r="BE245" s="14" t="e">
        <f t="shared" si="53"/>
        <v>#REF!</v>
      </c>
      <c r="BF245" s="14" t="e">
        <f>IF(BE245-#REF!=0,"DOĞRU","YANLIŞ")</f>
        <v>#REF!</v>
      </c>
      <c r="BG245" s="14" t="e">
        <f>#REF!-BE245</f>
        <v>#REF!</v>
      </c>
      <c r="BH245" s="14">
        <v>1</v>
      </c>
      <c r="BJ245" s="14">
        <v>0</v>
      </c>
      <c r="BL245" s="14">
        <v>7</v>
      </c>
      <c r="BN245" s="5" t="e">
        <f>#REF!*14</f>
        <v>#REF!</v>
      </c>
      <c r="BO245" s="6"/>
      <c r="BP245" s="7"/>
      <c r="BQ245" s="8"/>
      <c r="BR245" s="8"/>
      <c r="BS245" s="8"/>
      <c r="BT245" s="8"/>
      <c r="BU245" s="8"/>
      <c r="BV245" s="9"/>
      <c r="BW245" s="10"/>
      <c r="BX245" s="11"/>
      <c r="CE245" s="8"/>
      <c r="CF245" s="17"/>
      <c r="CG245" s="17"/>
      <c r="CH245" s="17"/>
      <c r="CI245" s="17"/>
    </row>
    <row r="246" spans="1:87" hidden="1" x14ac:dyDescent="0.25">
      <c r="A246" s="14" t="s">
        <v>376</v>
      </c>
      <c r="B246" s="14" t="s">
        <v>377</v>
      </c>
      <c r="C246" s="14" t="s">
        <v>377</v>
      </c>
      <c r="D246" s="15" t="s">
        <v>90</v>
      </c>
      <c r="E246" s="15" t="s">
        <v>90</v>
      </c>
      <c r="F246" s="16" t="e">
        <f>IF(BB246="S",
IF(#REF!+BJ246=2012,
IF(#REF!=1,"12-13/1",
IF(#REF!=2,"12-13/2",
IF(#REF!=3,"13-14/1",
IF(#REF!=4,"13-14/2","Hata1")))),
IF(#REF!+BJ246=2013,
IF(#REF!=1,"13-14/1",
IF(#REF!=2,"13-14/2",
IF(#REF!=3,"14-15/1",
IF(#REF!=4,"14-15/2","Hata2")))),
IF(#REF!+BJ246=2014,
IF(#REF!=1,"14-15/1",
IF(#REF!=2,"14-15/2",
IF(#REF!=3,"15-16/1",
IF(#REF!=4,"15-16/2","Hata3")))),
IF(#REF!+BJ246=2015,
IF(#REF!=1,"15-16/1",
IF(#REF!=2,"15-16/2",
IF(#REF!=3,"16-17/1",
IF(#REF!=4,"16-17/2","Hata4")))),
IF(#REF!+BJ246=2016,
IF(#REF!=1,"16-17/1",
IF(#REF!=2,"16-17/2",
IF(#REF!=3,"17-18/1",
IF(#REF!=4,"17-18/2","Hata5")))),
IF(#REF!+BJ246=2017,
IF(#REF!=1,"17-18/1",
IF(#REF!=2,"17-18/2",
IF(#REF!=3,"18-19/1",
IF(#REF!=4,"18-19/2","Hata6")))),
IF(#REF!+BJ246=2018,
IF(#REF!=1,"18-19/1",
IF(#REF!=2,"18-19/2",
IF(#REF!=3,"19-20/1",
IF(#REF!=4,"19-20/2","Hata7")))),
IF(#REF!+BJ246=2019,
IF(#REF!=1,"19-20/1",
IF(#REF!=2,"19-20/2",
IF(#REF!=3,"20-21/1",
IF(#REF!=4,"20-21/2","Hata8")))),
IF(#REF!+BJ246=2020,
IF(#REF!=1,"20-21/1",
IF(#REF!=2,"20-21/2",
IF(#REF!=3,"21-22/1",
IF(#REF!=4,"21-22/2","Hata9")))),
IF(#REF!+BJ246=2021,
IF(#REF!=1,"21-22/1",
IF(#REF!=2,"21-22/2",
IF(#REF!=3,"22-23/1",
IF(#REF!=4,"22-23/2","Hata10")))),
IF(#REF!+BJ246=2022,
IF(#REF!=1,"22-23/1",
IF(#REF!=2,"22-23/2",
IF(#REF!=3,"23-24/1",
IF(#REF!=4,"23-24/2","Hata11")))),
IF(#REF!+BJ246=2023,
IF(#REF!=1,"23-24/1",
IF(#REF!=2,"23-24/2",
IF(#REF!=3,"24-25/1",
IF(#REF!=4,"24-25/2","Hata12")))),
)))))))))))),
IF(BB246="T",
IF(#REF!+BJ246=2012,
IF(#REF!=1,"12-13/1",
IF(#REF!=2,"12-13/2",
IF(#REF!=3,"12-13/3",
IF(#REF!=4,"13-14/1",
IF(#REF!=5,"13-14/2",
IF(#REF!=6,"13-14/3","Hata1")))))),
IF(#REF!+BJ246=2013,
IF(#REF!=1,"13-14/1",
IF(#REF!=2,"13-14/2",
IF(#REF!=3,"13-14/3",
IF(#REF!=4,"14-15/1",
IF(#REF!=5,"14-15/2",
IF(#REF!=6,"14-15/3","Hata2")))))),
IF(#REF!+BJ246=2014,
IF(#REF!=1,"14-15/1",
IF(#REF!=2,"14-15/2",
IF(#REF!=3,"14-15/3",
IF(#REF!=4,"15-16/1",
IF(#REF!=5,"15-16/2",
IF(#REF!=6,"15-16/3","Hata3")))))),
IF(AND(#REF!+#REF!&gt;2014,#REF!+#REF!&lt;2015,BJ246=1),
IF(#REF!=0.1,"14-15/0.1",
IF(#REF!=0.2,"14-15/0.2",
IF(#REF!=0.3,"14-15/0.3","Hata4"))),
IF(#REF!+BJ246=2015,
IF(#REF!=1,"15-16/1",
IF(#REF!=2,"15-16/2",
IF(#REF!=3,"15-16/3",
IF(#REF!=4,"16-17/1",
IF(#REF!=5,"16-17/2",
IF(#REF!=6,"16-17/3","Hata5")))))),
IF(#REF!+BJ246=2016,
IF(#REF!=1,"16-17/1",
IF(#REF!=2,"16-17/2",
IF(#REF!=3,"16-17/3",
IF(#REF!=4,"17-18/1",
IF(#REF!=5,"17-18/2",
IF(#REF!=6,"17-18/3","Hata6")))))),
IF(#REF!+BJ246=2017,
IF(#REF!=1,"17-18/1",
IF(#REF!=2,"17-18/2",
IF(#REF!=3,"17-18/3",
IF(#REF!=4,"18-19/1",
IF(#REF!=5,"18-19/2",
IF(#REF!=6,"18-19/3","Hata7")))))),
IF(#REF!+BJ246=2018,
IF(#REF!=1,"18-19/1",
IF(#REF!=2,"18-19/2",
IF(#REF!=3,"18-19/3",
IF(#REF!=4,"19-20/1",
IF(#REF!=5," 19-20/2",
IF(#REF!=6,"19-20/3","Hata8")))))),
IF(#REF!+BJ246=2019,
IF(#REF!=1,"19-20/1",
IF(#REF!=2,"19-20/2",
IF(#REF!=3,"19-20/3",
IF(#REF!=4,"20-21/1",
IF(#REF!=5,"20-21/2",
IF(#REF!=6,"20-21/3","Hata9")))))),
IF(#REF!+BJ246=2020,
IF(#REF!=1,"20-21/1",
IF(#REF!=2,"20-21/2",
IF(#REF!=3,"20-21/3",
IF(#REF!=4,"21-22/1",
IF(#REF!=5,"21-22/2",
IF(#REF!=6,"21-22/3","Hata10")))))),
IF(#REF!+BJ246=2021,
IF(#REF!=1,"21-22/1",
IF(#REF!=2,"21-22/2",
IF(#REF!=3,"21-22/3",
IF(#REF!=4,"22-23/1",
IF(#REF!=5,"22-23/2",
IF(#REF!=6,"22-23/3","Hata11")))))),
IF(#REF!+BJ246=2022,
IF(#REF!=1,"22-23/1",
IF(#REF!=2,"22-23/2",
IF(#REF!=3,"22-23/3",
IF(#REF!=4,"23-24/1",
IF(#REF!=5,"23-24/2",
IF(#REF!=6,"23-24/3","Hata12")))))),
IF(#REF!+BJ246=2023,
IF(#REF!=1,"23-24/1",
IF(#REF!=2,"23-24/2",
IF(#REF!=3,"23-24/3",
IF(#REF!=4,"24-25/1",
IF(#REF!=5,"24-25/2",
IF(#REF!=6,"24-25/3","Hata13")))))),
))))))))))))))
)</f>
        <v>#REF!</v>
      </c>
      <c r="G246" s="15"/>
      <c r="H246" s="14" t="s">
        <v>371</v>
      </c>
      <c r="I246" s="14">
        <v>238536</v>
      </c>
      <c r="J246" s="14" t="s">
        <v>157</v>
      </c>
      <c r="S246" s="16">
        <v>4</v>
      </c>
      <c r="T246" s="14">
        <f>VLOOKUP($S246,[1]sistem!$I$3:$L$10,2,FALSE)</f>
        <v>0</v>
      </c>
      <c r="U246" s="14">
        <f>VLOOKUP($S246,[1]sistem!$I$3:$L$10,3,FALSE)</f>
        <v>1</v>
      </c>
      <c r="V246" s="14">
        <f>VLOOKUP($S246,[1]sistem!$I$3:$L$10,4,FALSE)</f>
        <v>1</v>
      </c>
      <c r="W246" s="14" t="e">
        <f>VLOOKUP($BB246,[1]sistem!$I$13:$L$14,2,FALSE)*#REF!</f>
        <v>#REF!</v>
      </c>
      <c r="X246" s="14" t="e">
        <f>VLOOKUP($BB246,[1]sistem!$I$13:$L$14,3,FALSE)*#REF!</f>
        <v>#REF!</v>
      </c>
      <c r="Y246" s="14" t="e">
        <f>VLOOKUP($BB246,[1]sistem!$I$13:$L$14,4,FALSE)*#REF!</f>
        <v>#REF!</v>
      </c>
      <c r="Z246" s="14" t="e">
        <f t="shared" si="42"/>
        <v>#REF!</v>
      </c>
      <c r="AA246" s="14" t="e">
        <f t="shared" si="42"/>
        <v>#REF!</v>
      </c>
      <c r="AB246" s="14" t="e">
        <f t="shared" si="42"/>
        <v>#REF!</v>
      </c>
      <c r="AC246" s="14" t="e">
        <f t="shared" si="43"/>
        <v>#REF!</v>
      </c>
      <c r="AD246" s="14">
        <f>VLOOKUP(BB246,[1]sistem!$I$18:$J$19,2,FALSE)</f>
        <v>14</v>
      </c>
      <c r="AE246" s="14">
        <v>0.25</v>
      </c>
      <c r="AF246" s="14">
        <f>VLOOKUP($S246,[1]sistem!$I$3:$M$10,5,FALSE)</f>
        <v>1</v>
      </c>
      <c r="AG246" s="14">
        <v>4</v>
      </c>
      <c r="AI246" s="14">
        <f>AG246*AM246</f>
        <v>56</v>
      </c>
      <c r="AJ246" s="14">
        <f>VLOOKUP($S246,[1]sistem!$I$3:$N$10,6,FALSE)</f>
        <v>2</v>
      </c>
      <c r="AK246" s="14">
        <v>2</v>
      </c>
      <c r="AL246" s="14">
        <f t="shared" si="44"/>
        <v>4</v>
      </c>
      <c r="AM246" s="14">
        <f>VLOOKUP($BB246,[1]sistem!$I$18:$K$19,3,FALSE)</f>
        <v>14</v>
      </c>
      <c r="AN246" s="14" t="e">
        <f>AM246*#REF!</f>
        <v>#REF!</v>
      </c>
      <c r="AO246" s="14" t="e">
        <f t="shared" si="45"/>
        <v>#REF!</v>
      </c>
      <c r="AP246" s="14">
        <f t="shared" si="54"/>
        <v>25</v>
      </c>
      <c r="AQ246" s="14" t="e">
        <f t="shared" si="46"/>
        <v>#REF!</v>
      </c>
      <c r="AR246" s="14" t="e">
        <f>ROUND(AQ246-#REF!,0)</f>
        <v>#REF!</v>
      </c>
      <c r="AS246" s="14">
        <f>IF(BB246="s",IF(S246=0,0,
IF(S246=1,#REF!*4*4,
IF(S246=2,0,
IF(S246=3,#REF!*4*2,
IF(S246=4,0,
IF(S246=5,0,
IF(S246=6,0,
IF(S246=7,0)))))))),
IF(BB246="t",
IF(S246=0,0,
IF(S246=1,#REF!*4*4*0.8,
IF(S246=2,0,
IF(S246=3,#REF!*4*2*0.8,
IF(S246=4,0,
IF(S246=5,0,
IF(S246=6,0,
IF(S246=7,0))))))))))</f>
        <v>0</v>
      </c>
      <c r="AT246" s="14" t="e">
        <f>IF(BB246="s",
IF(S246=0,0,
IF(S246=1,0,
IF(S246=2,#REF!*4*2,
IF(S246=3,#REF!*4,
IF(S246=4,#REF!*4,
IF(S246=5,0,
IF(S246=6,0,
IF(S246=7,#REF!*4)))))))),
IF(BB246="t",
IF(S246=0,0,
IF(S246=1,0,
IF(S246=2,#REF!*4*2*0.8,
IF(S246=3,#REF!*4*0.8,
IF(S246=4,#REF!*4*0.8,
IF(S246=5,0,
IF(S246=6,0,
IF(S246=7,#REF!*4))))))))))</f>
        <v>#REF!</v>
      </c>
      <c r="AU246" s="14" t="e">
        <f>IF(BB246="s",
IF(S246=0,0,
IF(S246=1,#REF!*2,
IF(S246=2,#REF!*2,
IF(S246=3,#REF!*2,
IF(S246=4,#REF!*2,
IF(S246=5,#REF!*2,
IF(S246=6,#REF!*2,
IF(S246=7,#REF!*2)))))))),
IF(BB246="t",
IF(S246=0,#REF!*2*0.8,
IF(S246=1,#REF!*2*0.8,
IF(S246=2,#REF!*2*0.8,
IF(S246=3,#REF!*2*0.8,
IF(S246=4,#REF!*2*0.8,
IF(S246=5,#REF!*2*0.8,
IF(S246=6,#REF!*1*0.8,
IF(S246=7,#REF!*2))))))))))</f>
        <v>#REF!</v>
      </c>
      <c r="AV246" s="14" t="e">
        <f t="shared" si="47"/>
        <v>#REF!</v>
      </c>
      <c r="AW246" s="14" t="e">
        <f>IF(BB246="s",
IF(S246=0,0,
IF(S246=1,(14-2)*(#REF!+#REF!)/4*4,
IF(S246=2,(14-2)*(#REF!+#REF!)/4*2,
IF(S246=3,(14-2)*(#REF!+#REF!)/4*3,
IF(S246=4,(14-2)*(#REF!+#REF!)/4,
IF(S246=5,(14-2)*#REF!/4,
IF(S246=6,0,
IF(S246=7,(14)*#REF!)))))))),
IF(BB246="t",
IF(S246=0,0,
IF(S246=1,(11-2)*(#REF!+#REF!)/4*4,
IF(S246=2,(11-2)*(#REF!+#REF!)/4*2,
IF(S246=3,(11-2)*(#REF!+#REF!)/4*3,
IF(S246=4,(11-2)*(#REF!+#REF!)/4,
IF(S246=5,(11-2)*#REF!/4,
IF(S246=6,0,
IF(S246=7,(11)*#REF!))))))))))</f>
        <v>#REF!</v>
      </c>
      <c r="AX246" s="14" t="e">
        <f t="shared" si="48"/>
        <v>#REF!</v>
      </c>
      <c r="AY246" s="14">
        <f t="shared" si="49"/>
        <v>8</v>
      </c>
      <c r="AZ246" s="14">
        <f t="shared" si="50"/>
        <v>4</v>
      </c>
      <c r="BA246" s="14" t="e">
        <f t="shared" si="51"/>
        <v>#REF!</v>
      </c>
      <c r="BB246" s="14" t="s">
        <v>87</v>
      </c>
      <c r="BC246" s="14" t="e">
        <f>IF(BI246="A",0,IF(BB246="s",14*#REF!,IF(BB246="T",11*#REF!,"HATA")))</f>
        <v>#REF!</v>
      </c>
      <c r="BD246" s="14" t="e">
        <f t="shared" si="52"/>
        <v>#REF!</v>
      </c>
      <c r="BE246" s="14" t="e">
        <f t="shared" si="53"/>
        <v>#REF!</v>
      </c>
      <c r="BF246" s="14" t="e">
        <f>IF(BE246-#REF!=0,"DOĞRU","YANLIŞ")</f>
        <v>#REF!</v>
      </c>
      <c r="BG246" s="14" t="e">
        <f>#REF!-BE246</f>
        <v>#REF!</v>
      </c>
      <c r="BH246" s="14">
        <v>0</v>
      </c>
      <c r="BJ246" s="14">
        <v>0</v>
      </c>
      <c r="BL246" s="14">
        <v>4</v>
      </c>
      <c r="BN246" s="5" t="e">
        <f>#REF!*14</f>
        <v>#REF!</v>
      </c>
      <c r="BO246" s="6"/>
      <c r="BP246" s="7"/>
      <c r="BQ246" s="8"/>
      <c r="BR246" s="8"/>
      <c r="BS246" s="8"/>
      <c r="BT246" s="8"/>
      <c r="BU246" s="8"/>
      <c r="BV246" s="9"/>
      <c r="BW246" s="10"/>
      <c r="BX246" s="11"/>
      <c r="CE246" s="8"/>
      <c r="CF246" s="17"/>
      <c r="CG246" s="17"/>
      <c r="CH246" s="17"/>
      <c r="CI246" s="17"/>
    </row>
    <row r="247" spans="1:87" hidden="1" x14ac:dyDescent="0.25">
      <c r="A247" s="14" t="s">
        <v>131</v>
      </c>
      <c r="B247" s="14" t="s">
        <v>132</v>
      </c>
      <c r="C247" s="14" t="s">
        <v>132</v>
      </c>
      <c r="D247" s="15" t="s">
        <v>90</v>
      </c>
      <c r="E247" s="15" t="s">
        <v>90</v>
      </c>
      <c r="F247" s="16" t="e">
        <f>IF(BB247="S",
IF(#REF!+BJ247=2012,
IF(#REF!=1,"12-13/1",
IF(#REF!=2,"12-13/2",
IF(#REF!=3,"13-14/1",
IF(#REF!=4,"13-14/2","Hata1")))),
IF(#REF!+BJ247=2013,
IF(#REF!=1,"13-14/1",
IF(#REF!=2,"13-14/2",
IF(#REF!=3,"14-15/1",
IF(#REF!=4,"14-15/2","Hata2")))),
IF(#REF!+BJ247=2014,
IF(#REF!=1,"14-15/1",
IF(#REF!=2,"14-15/2",
IF(#REF!=3,"15-16/1",
IF(#REF!=4,"15-16/2","Hata3")))),
IF(#REF!+BJ247=2015,
IF(#REF!=1,"15-16/1",
IF(#REF!=2,"15-16/2",
IF(#REF!=3,"16-17/1",
IF(#REF!=4,"16-17/2","Hata4")))),
IF(#REF!+BJ247=2016,
IF(#REF!=1,"16-17/1",
IF(#REF!=2,"16-17/2",
IF(#REF!=3,"17-18/1",
IF(#REF!=4,"17-18/2","Hata5")))),
IF(#REF!+BJ247=2017,
IF(#REF!=1,"17-18/1",
IF(#REF!=2,"17-18/2",
IF(#REF!=3,"18-19/1",
IF(#REF!=4,"18-19/2","Hata6")))),
IF(#REF!+BJ247=2018,
IF(#REF!=1,"18-19/1",
IF(#REF!=2,"18-19/2",
IF(#REF!=3,"19-20/1",
IF(#REF!=4,"19-20/2","Hata7")))),
IF(#REF!+BJ247=2019,
IF(#REF!=1,"19-20/1",
IF(#REF!=2,"19-20/2",
IF(#REF!=3,"20-21/1",
IF(#REF!=4,"20-21/2","Hata8")))),
IF(#REF!+BJ247=2020,
IF(#REF!=1,"20-21/1",
IF(#REF!=2,"20-21/2",
IF(#REF!=3,"21-22/1",
IF(#REF!=4,"21-22/2","Hata9")))),
IF(#REF!+BJ247=2021,
IF(#REF!=1,"21-22/1",
IF(#REF!=2,"21-22/2",
IF(#REF!=3,"22-23/1",
IF(#REF!=4,"22-23/2","Hata10")))),
IF(#REF!+BJ247=2022,
IF(#REF!=1,"22-23/1",
IF(#REF!=2,"22-23/2",
IF(#REF!=3,"23-24/1",
IF(#REF!=4,"23-24/2","Hata11")))),
IF(#REF!+BJ247=2023,
IF(#REF!=1,"23-24/1",
IF(#REF!=2,"23-24/2",
IF(#REF!=3,"24-25/1",
IF(#REF!=4,"24-25/2","Hata12")))),
)))))))))))),
IF(BB247="T",
IF(#REF!+BJ247=2012,
IF(#REF!=1,"12-13/1",
IF(#REF!=2,"12-13/2",
IF(#REF!=3,"12-13/3",
IF(#REF!=4,"13-14/1",
IF(#REF!=5,"13-14/2",
IF(#REF!=6,"13-14/3","Hata1")))))),
IF(#REF!+BJ247=2013,
IF(#REF!=1,"13-14/1",
IF(#REF!=2,"13-14/2",
IF(#REF!=3,"13-14/3",
IF(#REF!=4,"14-15/1",
IF(#REF!=5,"14-15/2",
IF(#REF!=6,"14-15/3","Hata2")))))),
IF(#REF!+BJ247=2014,
IF(#REF!=1,"14-15/1",
IF(#REF!=2,"14-15/2",
IF(#REF!=3,"14-15/3",
IF(#REF!=4,"15-16/1",
IF(#REF!=5,"15-16/2",
IF(#REF!=6,"15-16/3","Hata3")))))),
IF(AND(#REF!+#REF!&gt;2014,#REF!+#REF!&lt;2015,BJ247=1),
IF(#REF!=0.1,"14-15/0.1",
IF(#REF!=0.2,"14-15/0.2",
IF(#REF!=0.3,"14-15/0.3","Hata4"))),
IF(#REF!+BJ247=2015,
IF(#REF!=1,"15-16/1",
IF(#REF!=2,"15-16/2",
IF(#REF!=3,"15-16/3",
IF(#REF!=4,"16-17/1",
IF(#REF!=5,"16-17/2",
IF(#REF!=6,"16-17/3","Hata5")))))),
IF(#REF!+BJ247=2016,
IF(#REF!=1,"16-17/1",
IF(#REF!=2,"16-17/2",
IF(#REF!=3,"16-17/3",
IF(#REF!=4,"17-18/1",
IF(#REF!=5,"17-18/2",
IF(#REF!=6,"17-18/3","Hata6")))))),
IF(#REF!+BJ247=2017,
IF(#REF!=1,"17-18/1",
IF(#REF!=2,"17-18/2",
IF(#REF!=3,"17-18/3",
IF(#REF!=4,"18-19/1",
IF(#REF!=5,"18-19/2",
IF(#REF!=6,"18-19/3","Hata7")))))),
IF(#REF!+BJ247=2018,
IF(#REF!=1,"18-19/1",
IF(#REF!=2,"18-19/2",
IF(#REF!=3,"18-19/3",
IF(#REF!=4,"19-20/1",
IF(#REF!=5," 19-20/2",
IF(#REF!=6,"19-20/3","Hata8")))))),
IF(#REF!+BJ247=2019,
IF(#REF!=1,"19-20/1",
IF(#REF!=2,"19-20/2",
IF(#REF!=3,"19-20/3",
IF(#REF!=4,"20-21/1",
IF(#REF!=5,"20-21/2",
IF(#REF!=6,"20-21/3","Hata9")))))),
IF(#REF!+BJ247=2020,
IF(#REF!=1,"20-21/1",
IF(#REF!=2,"20-21/2",
IF(#REF!=3,"20-21/3",
IF(#REF!=4,"21-22/1",
IF(#REF!=5,"21-22/2",
IF(#REF!=6,"21-22/3","Hata10")))))),
IF(#REF!+BJ247=2021,
IF(#REF!=1,"21-22/1",
IF(#REF!=2,"21-22/2",
IF(#REF!=3,"21-22/3",
IF(#REF!=4,"22-23/1",
IF(#REF!=5,"22-23/2",
IF(#REF!=6,"22-23/3","Hata11")))))),
IF(#REF!+BJ247=2022,
IF(#REF!=1,"22-23/1",
IF(#REF!=2,"22-23/2",
IF(#REF!=3,"22-23/3",
IF(#REF!=4,"23-24/1",
IF(#REF!=5,"23-24/2",
IF(#REF!=6,"23-24/3","Hata12")))))),
IF(#REF!+BJ247=2023,
IF(#REF!=1,"23-24/1",
IF(#REF!=2,"23-24/2",
IF(#REF!=3,"23-24/3",
IF(#REF!=4,"24-25/1",
IF(#REF!=5,"24-25/2",
IF(#REF!=6,"24-25/3","Hata13")))))),
))))))))))))))
)</f>
        <v>#REF!</v>
      </c>
      <c r="G247" s="15"/>
      <c r="H247" s="14" t="s">
        <v>371</v>
      </c>
      <c r="I247" s="14">
        <v>238536</v>
      </c>
      <c r="J247" s="14" t="s">
        <v>157</v>
      </c>
      <c r="Q247" s="14" t="s">
        <v>133</v>
      </c>
      <c r="R247" s="14" t="s">
        <v>133</v>
      </c>
      <c r="S247" s="16">
        <v>7</v>
      </c>
      <c r="T247" s="14">
        <f>VLOOKUP($S247,[1]sistem!$I$3:$L$10,2,FALSE)</f>
        <v>0</v>
      </c>
      <c r="U247" s="14">
        <f>VLOOKUP($S247,[1]sistem!$I$3:$L$10,3,FALSE)</f>
        <v>1</v>
      </c>
      <c r="V247" s="14">
        <f>VLOOKUP($S247,[1]sistem!$I$3:$L$10,4,FALSE)</f>
        <v>1</v>
      </c>
      <c r="W247" s="14" t="e">
        <f>VLOOKUP($BB247,[1]sistem!$I$13:$L$14,2,FALSE)*#REF!</f>
        <v>#REF!</v>
      </c>
      <c r="X247" s="14" t="e">
        <f>VLOOKUP($BB247,[1]sistem!$I$13:$L$14,3,FALSE)*#REF!</f>
        <v>#REF!</v>
      </c>
      <c r="Y247" s="14" t="e">
        <f>VLOOKUP($BB247,[1]sistem!$I$13:$L$14,4,FALSE)*#REF!</f>
        <v>#REF!</v>
      </c>
      <c r="Z247" s="14" t="e">
        <f t="shared" si="42"/>
        <v>#REF!</v>
      </c>
      <c r="AA247" s="14" t="e">
        <f t="shared" si="42"/>
        <v>#REF!</v>
      </c>
      <c r="AB247" s="14" t="e">
        <f t="shared" si="42"/>
        <v>#REF!</v>
      </c>
      <c r="AC247" s="14" t="e">
        <f t="shared" si="43"/>
        <v>#REF!</v>
      </c>
      <c r="AD247" s="14">
        <f>VLOOKUP(BB247,[1]sistem!$I$18:$J$19,2,FALSE)</f>
        <v>14</v>
      </c>
      <c r="AE247" s="14">
        <v>0.25</v>
      </c>
      <c r="AF247" s="14">
        <f>VLOOKUP($S247,[1]sistem!$I$3:$M$10,5,FALSE)</f>
        <v>1</v>
      </c>
      <c r="AI247" s="14" t="e">
        <f>(#REF!+#REF!)*AD247</f>
        <v>#REF!</v>
      </c>
      <c r="AJ247" s="14">
        <f>VLOOKUP($S247,[1]sistem!$I$3:$N$10,6,FALSE)</f>
        <v>2</v>
      </c>
      <c r="AK247" s="14">
        <v>2</v>
      </c>
      <c r="AL247" s="14">
        <f t="shared" si="44"/>
        <v>4</v>
      </c>
      <c r="AM247" s="14">
        <f>VLOOKUP($BB247,[1]sistem!$I$18:$K$19,3,FALSE)</f>
        <v>14</v>
      </c>
      <c r="AN247" s="14" t="e">
        <f>AM247*#REF!</f>
        <v>#REF!</v>
      </c>
      <c r="AO247" s="14" t="e">
        <f t="shared" si="45"/>
        <v>#REF!</v>
      </c>
      <c r="AP247" s="14">
        <f t="shared" si="54"/>
        <v>25</v>
      </c>
      <c r="AQ247" s="14" t="e">
        <f t="shared" si="46"/>
        <v>#REF!</v>
      </c>
      <c r="AR247" s="14" t="e">
        <f>ROUND(AQ247-#REF!,0)</f>
        <v>#REF!</v>
      </c>
      <c r="AS247" s="14">
        <f>IF(BB247="s",IF(S247=0,0,
IF(S247=1,#REF!*4*4,
IF(S247=2,0,
IF(S247=3,#REF!*4*2,
IF(S247=4,0,
IF(S247=5,0,
IF(S247=6,0,
IF(S247=7,0)))))))),
IF(BB247="t",
IF(S247=0,0,
IF(S247=1,#REF!*4*4*0.8,
IF(S247=2,0,
IF(S247=3,#REF!*4*2*0.8,
IF(S247=4,0,
IF(S247=5,0,
IF(S247=6,0,
IF(S247=7,0))))))))))</f>
        <v>0</v>
      </c>
      <c r="AT247" s="14" t="e">
        <f>IF(BB247="s",
IF(S247=0,0,
IF(S247=1,0,
IF(S247=2,#REF!*4*2,
IF(S247=3,#REF!*4,
IF(S247=4,#REF!*4,
IF(S247=5,0,
IF(S247=6,0,
IF(S247=7,#REF!*4)))))))),
IF(BB247="t",
IF(S247=0,0,
IF(S247=1,0,
IF(S247=2,#REF!*4*2*0.8,
IF(S247=3,#REF!*4*0.8,
IF(S247=4,#REF!*4*0.8,
IF(S247=5,0,
IF(S247=6,0,
IF(S247=7,#REF!*4))))))))))</f>
        <v>#REF!</v>
      </c>
      <c r="AU247" s="14" t="e">
        <f>IF(BB247="s",
IF(S247=0,0,
IF(S247=1,#REF!*2,
IF(S247=2,#REF!*2,
IF(S247=3,#REF!*2,
IF(S247=4,#REF!*2,
IF(S247=5,#REF!*2,
IF(S247=6,#REF!*2,
IF(S247=7,#REF!*2)))))))),
IF(BB247="t",
IF(S247=0,#REF!*2*0.8,
IF(S247=1,#REF!*2*0.8,
IF(S247=2,#REF!*2*0.8,
IF(S247=3,#REF!*2*0.8,
IF(S247=4,#REF!*2*0.8,
IF(S247=5,#REF!*2*0.8,
IF(S247=6,#REF!*1*0.8,
IF(S247=7,#REF!*2))))))))))</f>
        <v>#REF!</v>
      </c>
      <c r="AV247" s="14" t="e">
        <f t="shared" si="47"/>
        <v>#REF!</v>
      </c>
      <c r="AW247" s="14" t="e">
        <f>IF(BB247="s",
IF(S247=0,0,
IF(S247=1,(14-2)*(#REF!+#REF!)/4*4,
IF(S247=2,(14-2)*(#REF!+#REF!)/4*2,
IF(S247=3,(14-2)*(#REF!+#REF!)/4*3,
IF(S247=4,(14-2)*(#REF!+#REF!)/4,
IF(S247=5,(14-2)*#REF!/4,
IF(S247=6,0,
IF(S247=7,(14)*#REF!)))))))),
IF(BB247="t",
IF(S247=0,0,
IF(S247=1,(11-2)*(#REF!+#REF!)/4*4,
IF(S247=2,(11-2)*(#REF!+#REF!)/4*2,
IF(S247=3,(11-2)*(#REF!+#REF!)/4*3,
IF(S247=4,(11-2)*(#REF!+#REF!)/4,
IF(S247=5,(11-2)*#REF!/4,
IF(S247=6,0,
IF(S247=7,(11)*#REF!))))))))))</f>
        <v>#REF!</v>
      </c>
      <c r="AX247" s="14" t="e">
        <f t="shared" si="48"/>
        <v>#REF!</v>
      </c>
      <c r="AY247" s="14">
        <f t="shared" si="49"/>
        <v>8</v>
      </c>
      <c r="AZ247" s="14">
        <f t="shared" si="50"/>
        <v>4</v>
      </c>
      <c r="BA247" s="14" t="e">
        <f t="shared" si="51"/>
        <v>#REF!</v>
      </c>
      <c r="BB247" s="14" t="s">
        <v>87</v>
      </c>
      <c r="BC247" s="14">
        <f>IF(BI247="A",0,IF(BB247="s",14*#REF!,IF(BB247="T",11*#REF!,"HATA")))</f>
        <v>0</v>
      </c>
      <c r="BD247" s="14" t="e">
        <f t="shared" si="52"/>
        <v>#REF!</v>
      </c>
      <c r="BE247" s="14" t="e">
        <f t="shared" si="53"/>
        <v>#REF!</v>
      </c>
      <c r="BF247" s="14" t="e">
        <f>IF(BE247-#REF!=0,"DOĞRU","YANLIŞ")</f>
        <v>#REF!</v>
      </c>
      <c r="BG247" s="14" t="e">
        <f>#REF!-BE247</f>
        <v>#REF!</v>
      </c>
      <c r="BH247" s="14">
        <v>0</v>
      </c>
      <c r="BI247" s="14" t="s">
        <v>93</v>
      </c>
      <c r="BJ247" s="14">
        <v>0</v>
      </c>
      <c r="BL247" s="14">
        <v>7</v>
      </c>
      <c r="BN247" s="5" t="e">
        <f>#REF!*14</f>
        <v>#REF!</v>
      </c>
      <c r="BO247" s="6"/>
      <c r="BP247" s="7"/>
      <c r="BQ247" s="8"/>
      <c r="BR247" s="8"/>
      <c r="BS247" s="8"/>
      <c r="BT247" s="8"/>
      <c r="BU247" s="8"/>
      <c r="BV247" s="9"/>
      <c r="BW247" s="10"/>
      <c r="BX247" s="11"/>
      <c r="CE247" s="8"/>
      <c r="CF247" s="17"/>
      <c r="CG247" s="17"/>
      <c r="CH247" s="17"/>
      <c r="CI247" s="17"/>
    </row>
    <row r="248" spans="1:87" hidden="1" x14ac:dyDescent="0.25">
      <c r="A248" s="14" t="s">
        <v>134</v>
      </c>
      <c r="B248" s="14" t="s">
        <v>135</v>
      </c>
      <c r="C248" s="14" t="s">
        <v>135</v>
      </c>
      <c r="D248" s="15" t="s">
        <v>84</v>
      </c>
      <c r="E248" s="15">
        <v>1</v>
      </c>
      <c r="F248" s="16" t="e">
        <f>IF(BB248="S",
IF(#REF!+BJ248=2012,
IF(#REF!=1,"12-13/1",
IF(#REF!=2,"12-13/2",
IF(#REF!=3,"13-14/1",
IF(#REF!=4,"13-14/2","Hata1")))),
IF(#REF!+BJ248=2013,
IF(#REF!=1,"13-14/1",
IF(#REF!=2,"13-14/2",
IF(#REF!=3,"14-15/1",
IF(#REF!=4,"14-15/2","Hata2")))),
IF(#REF!+BJ248=2014,
IF(#REF!=1,"14-15/1",
IF(#REF!=2,"14-15/2",
IF(#REF!=3,"15-16/1",
IF(#REF!=4,"15-16/2","Hata3")))),
IF(#REF!+BJ248=2015,
IF(#REF!=1,"15-16/1",
IF(#REF!=2,"15-16/2",
IF(#REF!=3,"16-17/1",
IF(#REF!=4,"16-17/2","Hata4")))),
IF(#REF!+BJ248=2016,
IF(#REF!=1,"16-17/1",
IF(#REF!=2,"16-17/2",
IF(#REF!=3,"17-18/1",
IF(#REF!=4,"17-18/2","Hata5")))),
IF(#REF!+BJ248=2017,
IF(#REF!=1,"17-18/1",
IF(#REF!=2,"17-18/2",
IF(#REF!=3,"18-19/1",
IF(#REF!=4,"18-19/2","Hata6")))),
IF(#REF!+BJ248=2018,
IF(#REF!=1,"18-19/1",
IF(#REF!=2,"18-19/2",
IF(#REF!=3,"19-20/1",
IF(#REF!=4,"19-20/2","Hata7")))),
IF(#REF!+BJ248=2019,
IF(#REF!=1,"19-20/1",
IF(#REF!=2,"19-20/2",
IF(#REF!=3,"20-21/1",
IF(#REF!=4,"20-21/2","Hata8")))),
IF(#REF!+BJ248=2020,
IF(#REF!=1,"20-21/1",
IF(#REF!=2,"20-21/2",
IF(#REF!=3,"21-22/1",
IF(#REF!=4,"21-22/2","Hata9")))),
IF(#REF!+BJ248=2021,
IF(#REF!=1,"21-22/1",
IF(#REF!=2,"21-22/2",
IF(#REF!=3,"22-23/1",
IF(#REF!=4,"22-23/2","Hata10")))),
IF(#REF!+BJ248=2022,
IF(#REF!=1,"22-23/1",
IF(#REF!=2,"22-23/2",
IF(#REF!=3,"23-24/1",
IF(#REF!=4,"23-24/2","Hata11")))),
IF(#REF!+BJ248=2023,
IF(#REF!=1,"23-24/1",
IF(#REF!=2,"23-24/2",
IF(#REF!=3,"24-25/1",
IF(#REF!=4,"24-25/2","Hata12")))),
)))))))))))),
IF(BB248="T",
IF(#REF!+BJ248=2012,
IF(#REF!=1,"12-13/1",
IF(#REF!=2,"12-13/2",
IF(#REF!=3,"12-13/3",
IF(#REF!=4,"13-14/1",
IF(#REF!=5,"13-14/2",
IF(#REF!=6,"13-14/3","Hata1")))))),
IF(#REF!+BJ248=2013,
IF(#REF!=1,"13-14/1",
IF(#REF!=2,"13-14/2",
IF(#REF!=3,"13-14/3",
IF(#REF!=4,"14-15/1",
IF(#REF!=5,"14-15/2",
IF(#REF!=6,"14-15/3","Hata2")))))),
IF(#REF!+BJ248=2014,
IF(#REF!=1,"14-15/1",
IF(#REF!=2,"14-15/2",
IF(#REF!=3,"14-15/3",
IF(#REF!=4,"15-16/1",
IF(#REF!=5,"15-16/2",
IF(#REF!=6,"15-16/3","Hata3")))))),
IF(AND(#REF!+#REF!&gt;2014,#REF!+#REF!&lt;2015,BJ248=1),
IF(#REF!=0.1,"14-15/0.1",
IF(#REF!=0.2,"14-15/0.2",
IF(#REF!=0.3,"14-15/0.3","Hata4"))),
IF(#REF!+BJ248=2015,
IF(#REF!=1,"15-16/1",
IF(#REF!=2,"15-16/2",
IF(#REF!=3,"15-16/3",
IF(#REF!=4,"16-17/1",
IF(#REF!=5,"16-17/2",
IF(#REF!=6,"16-17/3","Hata5")))))),
IF(#REF!+BJ248=2016,
IF(#REF!=1,"16-17/1",
IF(#REF!=2,"16-17/2",
IF(#REF!=3,"16-17/3",
IF(#REF!=4,"17-18/1",
IF(#REF!=5,"17-18/2",
IF(#REF!=6,"17-18/3","Hata6")))))),
IF(#REF!+BJ248=2017,
IF(#REF!=1,"17-18/1",
IF(#REF!=2,"17-18/2",
IF(#REF!=3,"17-18/3",
IF(#REF!=4,"18-19/1",
IF(#REF!=5,"18-19/2",
IF(#REF!=6,"18-19/3","Hata7")))))),
IF(#REF!+BJ248=2018,
IF(#REF!=1,"18-19/1",
IF(#REF!=2,"18-19/2",
IF(#REF!=3,"18-19/3",
IF(#REF!=4,"19-20/1",
IF(#REF!=5," 19-20/2",
IF(#REF!=6,"19-20/3","Hata8")))))),
IF(#REF!+BJ248=2019,
IF(#REF!=1,"19-20/1",
IF(#REF!=2,"19-20/2",
IF(#REF!=3,"19-20/3",
IF(#REF!=4,"20-21/1",
IF(#REF!=5,"20-21/2",
IF(#REF!=6,"20-21/3","Hata9")))))),
IF(#REF!+BJ248=2020,
IF(#REF!=1,"20-21/1",
IF(#REF!=2,"20-21/2",
IF(#REF!=3,"20-21/3",
IF(#REF!=4,"21-22/1",
IF(#REF!=5,"21-22/2",
IF(#REF!=6,"21-22/3","Hata10")))))),
IF(#REF!+BJ248=2021,
IF(#REF!=1,"21-22/1",
IF(#REF!=2,"21-22/2",
IF(#REF!=3,"21-22/3",
IF(#REF!=4,"22-23/1",
IF(#REF!=5,"22-23/2",
IF(#REF!=6,"22-23/3","Hata11")))))),
IF(#REF!+BJ248=2022,
IF(#REF!=1,"22-23/1",
IF(#REF!=2,"22-23/2",
IF(#REF!=3,"22-23/3",
IF(#REF!=4,"23-24/1",
IF(#REF!=5,"23-24/2",
IF(#REF!=6,"23-24/3","Hata12")))))),
IF(#REF!+BJ248=2023,
IF(#REF!=1,"23-24/1",
IF(#REF!=2,"23-24/2",
IF(#REF!=3,"23-24/3",
IF(#REF!=4,"24-25/1",
IF(#REF!=5,"24-25/2",
IF(#REF!=6,"24-25/3","Hata13")))))),
))))))))))))))
)</f>
        <v>#REF!</v>
      </c>
      <c r="G248" s="15">
        <v>0</v>
      </c>
      <c r="H248" s="14" t="s">
        <v>371</v>
      </c>
      <c r="I248" s="14">
        <v>238536</v>
      </c>
      <c r="J248" s="14" t="s">
        <v>157</v>
      </c>
      <c r="S248" s="16">
        <v>4</v>
      </c>
      <c r="T248" s="14">
        <f>VLOOKUP($S248,[1]sistem!$I$3:$L$10,2,FALSE)</f>
        <v>0</v>
      </c>
      <c r="U248" s="14">
        <f>VLOOKUP($S248,[1]sistem!$I$3:$L$10,3,FALSE)</f>
        <v>1</v>
      </c>
      <c r="V248" s="14">
        <f>VLOOKUP($S248,[1]sistem!$I$3:$L$10,4,FALSE)</f>
        <v>1</v>
      </c>
      <c r="W248" s="14" t="e">
        <f>VLOOKUP($BB248,[1]sistem!$I$13:$L$14,2,FALSE)*#REF!</f>
        <v>#REF!</v>
      </c>
      <c r="X248" s="14" t="e">
        <f>VLOOKUP($BB248,[1]sistem!$I$13:$L$14,3,FALSE)*#REF!</f>
        <v>#REF!</v>
      </c>
      <c r="Y248" s="14" t="e">
        <f>VLOOKUP($BB248,[1]sistem!$I$13:$L$14,4,FALSE)*#REF!</f>
        <v>#REF!</v>
      </c>
      <c r="Z248" s="14" t="e">
        <f t="shared" si="42"/>
        <v>#REF!</v>
      </c>
      <c r="AA248" s="14" t="e">
        <f t="shared" si="42"/>
        <v>#REF!</v>
      </c>
      <c r="AB248" s="14" t="e">
        <f t="shared" si="42"/>
        <v>#REF!</v>
      </c>
      <c r="AC248" s="14" t="e">
        <f t="shared" si="43"/>
        <v>#REF!</v>
      </c>
      <c r="AD248" s="14">
        <f>VLOOKUP(BB248,[1]sistem!$I$18:$J$19,2,FALSE)</f>
        <v>14</v>
      </c>
      <c r="AE248" s="14">
        <v>0.25</v>
      </c>
      <c r="AF248" s="14">
        <f>VLOOKUP($S248,[1]sistem!$I$3:$M$10,5,FALSE)</f>
        <v>1</v>
      </c>
      <c r="AG248" s="14">
        <v>4</v>
      </c>
      <c r="AI248" s="14">
        <f>AG248*AM248</f>
        <v>56</v>
      </c>
      <c r="AJ248" s="14">
        <f>VLOOKUP($S248,[1]sistem!$I$3:$N$10,6,FALSE)</f>
        <v>2</v>
      </c>
      <c r="AK248" s="14">
        <v>2</v>
      </c>
      <c r="AL248" s="14">
        <f t="shared" si="44"/>
        <v>4</v>
      </c>
      <c r="AM248" s="14">
        <f>VLOOKUP($BB248,[1]sistem!$I$18:$K$19,3,FALSE)</f>
        <v>14</v>
      </c>
      <c r="AN248" s="14" t="e">
        <f>AM248*#REF!</f>
        <v>#REF!</v>
      </c>
      <c r="AO248" s="14" t="e">
        <f t="shared" si="45"/>
        <v>#REF!</v>
      </c>
      <c r="AP248" s="14">
        <f t="shared" si="54"/>
        <v>25</v>
      </c>
      <c r="AQ248" s="14" t="e">
        <f t="shared" si="46"/>
        <v>#REF!</v>
      </c>
      <c r="AR248" s="14" t="e">
        <f>ROUND(AQ248-#REF!,0)</f>
        <v>#REF!</v>
      </c>
      <c r="AS248" s="14">
        <f>IF(BB248="s",IF(S248=0,0,
IF(S248=1,#REF!*4*4,
IF(S248=2,0,
IF(S248=3,#REF!*4*2,
IF(S248=4,0,
IF(S248=5,0,
IF(S248=6,0,
IF(S248=7,0)))))))),
IF(BB248="t",
IF(S248=0,0,
IF(S248=1,#REF!*4*4*0.8,
IF(S248=2,0,
IF(S248=3,#REF!*4*2*0.8,
IF(S248=4,0,
IF(S248=5,0,
IF(S248=6,0,
IF(S248=7,0))))))))))</f>
        <v>0</v>
      </c>
      <c r="AT248" s="14" t="e">
        <f>IF(BB248="s",
IF(S248=0,0,
IF(S248=1,0,
IF(S248=2,#REF!*4*2,
IF(S248=3,#REF!*4,
IF(S248=4,#REF!*4,
IF(S248=5,0,
IF(S248=6,0,
IF(S248=7,#REF!*4)))))))),
IF(BB248="t",
IF(S248=0,0,
IF(S248=1,0,
IF(S248=2,#REF!*4*2*0.8,
IF(S248=3,#REF!*4*0.8,
IF(S248=4,#REF!*4*0.8,
IF(S248=5,0,
IF(S248=6,0,
IF(S248=7,#REF!*4))))))))))</f>
        <v>#REF!</v>
      </c>
      <c r="AU248" s="14" t="e">
        <f>IF(BB248="s",
IF(S248=0,0,
IF(S248=1,#REF!*2,
IF(S248=2,#REF!*2,
IF(S248=3,#REF!*2,
IF(S248=4,#REF!*2,
IF(S248=5,#REF!*2,
IF(S248=6,#REF!*2,
IF(S248=7,#REF!*2)))))))),
IF(BB248="t",
IF(S248=0,#REF!*2*0.8,
IF(S248=1,#REF!*2*0.8,
IF(S248=2,#REF!*2*0.8,
IF(S248=3,#REF!*2*0.8,
IF(S248=4,#REF!*2*0.8,
IF(S248=5,#REF!*2*0.8,
IF(S248=6,#REF!*1*0.8,
IF(S248=7,#REF!*2))))))))))</f>
        <v>#REF!</v>
      </c>
      <c r="AV248" s="14" t="e">
        <f t="shared" si="47"/>
        <v>#REF!</v>
      </c>
      <c r="AW248" s="14" t="e">
        <f>IF(BB248="s",
IF(S248=0,0,
IF(S248=1,(14-2)*(#REF!+#REF!)/4*4,
IF(S248=2,(14-2)*(#REF!+#REF!)/4*2,
IF(S248=3,(14-2)*(#REF!+#REF!)/4*3,
IF(S248=4,(14-2)*(#REF!+#REF!)/4,
IF(S248=5,(14-2)*#REF!/4,
IF(S248=6,0,
IF(S248=7,(14)*#REF!)))))))),
IF(BB248="t",
IF(S248=0,0,
IF(S248=1,(11-2)*(#REF!+#REF!)/4*4,
IF(S248=2,(11-2)*(#REF!+#REF!)/4*2,
IF(S248=3,(11-2)*(#REF!+#REF!)/4*3,
IF(S248=4,(11-2)*(#REF!+#REF!)/4,
IF(S248=5,(11-2)*#REF!/4,
IF(S248=6,0,
IF(S248=7,(11)*#REF!))))))))))</f>
        <v>#REF!</v>
      </c>
      <c r="AX248" s="14" t="e">
        <f t="shared" si="48"/>
        <v>#REF!</v>
      </c>
      <c r="AY248" s="14">
        <f t="shared" si="49"/>
        <v>8</v>
      </c>
      <c r="AZ248" s="14">
        <f t="shared" si="50"/>
        <v>4</v>
      </c>
      <c r="BA248" s="14" t="e">
        <f t="shared" si="51"/>
        <v>#REF!</v>
      </c>
      <c r="BB248" s="14" t="s">
        <v>87</v>
      </c>
      <c r="BC248" s="14" t="e">
        <f>IF(BI248="A",0,IF(BB248="s",14*#REF!,IF(BB248="T",11*#REF!,"HATA")))</f>
        <v>#REF!</v>
      </c>
      <c r="BD248" s="14" t="e">
        <f t="shared" si="52"/>
        <v>#REF!</v>
      </c>
      <c r="BE248" s="14" t="e">
        <f t="shared" si="53"/>
        <v>#REF!</v>
      </c>
      <c r="BF248" s="14" t="e">
        <f>IF(BE248-#REF!=0,"DOĞRU","YANLIŞ")</f>
        <v>#REF!</v>
      </c>
      <c r="BG248" s="14" t="e">
        <f>#REF!-BE248</f>
        <v>#REF!</v>
      </c>
      <c r="BH248" s="14">
        <v>0</v>
      </c>
      <c r="BJ248" s="14">
        <v>0</v>
      </c>
      <c r="BL248" s="14">
        <v>4</v>
      </c>
      <c r="BN248" s="5" t="e">
        <f>#REF!*14</f>
        <v>#REF!</v>
      </c>
      <c r="BO248" s="6"/>
      <c r="BP248" s="7"/>
      <c r="BQ248" s="8"/>
      <c r="BR248" s="8"/>
      <c r="BS248" s="8"/>
      <c r="BT248" s="8"/>
      <c r="BU248" s="8"/>
      <c r="BV248" s="9"/>
      <c r="BW248" s="10"/>
      <c r="BX248" s="11"/>
      <c r="CE248" s="8"/>
      <c r="CF248" s="17"/>
      <c r="CG248" s="17"/>
      <c r="CH248" s="17"/>
      <c r="CI248" s="17"/>
    </row>
    <row r="249" spans="1:87" hidden="1" x14ac:dyDescent="0.25">
      <c r="A249" s="14" t="s">
        <v>91</v>
      </c>
      <c r="B249" s="14" t="s">
        <v>92</v>
      </c>
      <c r="C249" s="14" t="s">
        <v>92</v>
      </c>
      <c r="D249" s="15" t="s">
        <v>90</v>
      </c>
      <c r="E249" s="15" t="s">
        <v>90</v>
      </c>
      <c r="F249" s="16" t="e">
        <f>IF(BB249="S",
IF(#REF!+BJ249=2012,
IF(#REF!=1,"12-13/1",
IF(#REF!=2,"12-13/2",
IF(#REF!=3,"13-14/1",
IF(#REF!=4,"13-14/2","Hata1")))),
IF(#REF!+BJ249=2013,
IF(#REF!=1,"13-14/1",
IF(#REF!=2,"13-14/2",
IF(#REF!=3,"14-15/1",
IF(#REF!=4,"14-15/2","Hata2")))),
IF(#REF!+BJ249=2014,
IF(#REF!=1,"14-15/1",
IF(#REF!=2,"14-15/2",
IF(#REF!=3,"15-16/1",
IF(#REF!=4,"15-16/2","Hata3")))),
IF(#REF!+BJ249=2015,
IF(#REF!=1,"15-16/1",
IF(#REF!=2,"15-16/2",
IF(#REF!=3,"16-17/1",
IF(#REF!=4,"16-17/2","Hata4")))),
IF(#REF!+BJ249=2016,
IF(#REF!=1,"16-17/1",
IF(#REF!=2,"16-17/2",
IF(#REF!=3,"17-18/1",
IF(#REF!=4,"17-18/2","Hata5")))),
IF(#REF!+BJ249=2017,
IF(#REF!=1,"17-18/1",
IF(#REF!=2,"17-18/2",
IF(#REF!=3,"18-19/1",
IF(#REF!=4,"18-19/2","Hata6")))),
IF(#REF!+BJ249=2018,
IF(#REF!=1,"18-19/1",
IF(#REF!=2,"18-19/2",
IF(#REF!=3,"19-20/1",
IF(#REF!=4,"19-20/2","Hata7")))),
IF(#REF!+BJ249=2019,
IF(#REF!=1,"19-20/1",
IF(#REF!=2,"19-20/2",
IF(#REF!=3,"20-21/1",
IF(#REF!=4,"20-21/2","Hata8")))),
IF(#REF!+BJ249=2020,
IF(#REF!=1,"20-21/1",
IF(#REF!=2,"20-21/2",
IF(#REF!=3,"21-22/1",
IF(#REF!=4,"21-22/2","Hata9")))),
IF(#REF!+BJ249=2021,
IF(#REF!=1,"21-22/1",
IF(#REF!=2,"21-22/2",
IF(#REF!=3,"22-23/1",
IF(#REF!=4,"22-23/2","Hata10")))),
IF(#REF!+BJ249=2022,
IF(#REF!=1,"22-23/1",
IF(#REF!=2,"22-23/2",
IF(#REF!=3,"23-24/1",
IF(#REF!=4,"23-24/2","Hata11")))),
IF(#REF!+BJ249=2023,
IF(#REF!=1,"23-24/1",
IF(#REF!=2,"23-24/2",
IF(#REF!=3,"24-25/1",
IF(#REF!=4,"24-25/2","Hata12")))),
)))))))))))),
IF(BB249="T",
IF(#REF!+BJ249=2012,
IF(#REF!=1,"12-13/1",
IF(#REF!=2,"12-13/2",
IF(#REF!=3,"12-13/3",
IF(#REF!=4,"13-14/1",
IF(#REF!=5,"13-14/2",
IF(#REF!=6,"13-14/3","Hata1")))))),
IF(#REF!+BJ249=2013,
IF(#REF!=1,"13-14/1",
IF(#REF!=2,"13-14/2",
IF(#REF!=3,"13-14/3",
IF(#REF!=4,"14-15/1",
IF(#REF!=5,"14-15/2",
IF(#REF!=6,"14-15/3","Hata2")))))),
IF(#REF!+BJ249=2014,
IF(#REF!=1,"14-15/1",
IF(#REF!=2,"14-15/2",
IF(#REF!=3,"14-15/3",
IF(#REF!=4,"15-16/1",
IF(#REF!=5,"15-16/2",
IF(#REF!=6,"15-16/3","Hata3")))))),
IF(AND(#REF!+#REF!&gt;2014,#REF!+#REF!&lt;2015,BJ249=1),
IF(#REF!=0.1,"14-15/0.1",
IF(#REF!=0.2,"14-15/0.2",
IF(#REF!=0.3,"14-15/0.3","Hata4"))),
IF(#REF!+BJ249=2015,
IF(#REF!=1,"15-16/1",
IF(#REF!=2,"15-16/2",
IF(#REF!=3,"15-16/3",
IF(#REF!=4,"16-17/1",
IF(#REF!=5,"16-17/2",
IF(#REF!=6,"16-17/3","Hata5")))))),
IF(#REF!+BJ249=2016,
IF(#REF!=1,"16-17/1",
IF(#REF!=2,"16-17/2",
IF(#REF!=3,"16-17/3",
IF(#REF!=4,"17-18/1",
IF(#REF!=5,"17-18/2",
IF(#REF!=6,"17-18/3","Hata6")))))),
IF(#REF!+BJ249=2017,
IF(#REF!=1,"17-18/1",
IF(#REF!=2,"17-18/2",
IF(#REF!=3,"17-18/3",
IF(#REF!=4,"18-19/1",
IF(#REF!=5,"18-19/2",
IF(#REF!=6,"18-19/3","Hata7")))))),
IF(#REF!+BJ249=2018,
IF(#REF!=1,"18-19/1",
IF(#REF!=2,"18-19/2",
IF(#REF!=3,"18-19/3",
IF(#REF!=4,"19-20/1",
IF(#REF!=5," 19-20/2",
IF(#REF!=6,"19-20/3","Hata8")))))),
IF(#REF!+BJ249=2019,
IF(#REF!=1,"19-20/1",
IF(#REF!=2,"19-20/2",
IF(#REF!=3,"19-20/3",
IF(#REF!=4,"20-21/1",
IF(#REF!=5,"20-21/2",
IF(#REF!=6,"20-21/3","Hata9")))))),
IF(#REF!+BJ249=2020,
IF(#REF!=1,"20-21/1",
IF(#REF!=2,"20-21/2",
IF(#REF!=3,"20-21/3",
IF(#REF!=4,"21-22/1",
IF(#REF!=5,"21-22/2",
IF(#REF!=6,"21-22/3","Hata10")))))),
IF(#REF!+BJ249=2021,
IF(#REF!=1,"21-22/1",
IF(#REF!=2,"21-22/2",
IF(#REF!=3,"21-22/3",
IF(#REF!=4,"22-23/1",
IF(#REF!=5,"22-23/2",
IF(#REF!=6,"22-23/3","Hata11")))))),
IF(#REF!+BJ249=2022,
IF(#REF!=1,"22-23/1",
IF(#REF!=2,"22-23/2",
IF(#REF!=3,"22-23/3",
IF(#REF!=4,"23-24/1",
IF(#REF!=5,"23-24/2",
IF(#REF!=6,"23-24/3","Hata12")))))),
IF(#REF!+BJ249=2023,
IF(#REF!=1,"23-24/1",
IF(#REF!=2,"23-24/2",
IF(#REF!=3,"23-24/3",
IF(#REF!=4,"24-25/1",
IF(#REF!=5,"24-25/2",
IF(#REF!=6,"24-25/3","Hata13")))))),
))))))))))))))
)</f>
        <v>#REF!</v>
      </c>
      <c r="G249" s="15"/>
      <c r="H249" s="14" t="s">
        <v>371</v>
      </c>
      <c r="I249" s="14">
        <v>238536</v>
      </c>
      <c r="J249" s="14" t="s">
        <v>157</v>
      </c>
      <c r="L249" s="14">
        <v>4358</v>
      </c>
      <c r="S249" s="16">
        <v>0</v>
      </c>
      <c r="T249" s="14">
        <f>VLOOKUP($S249,[1]sistem!$I$3:$L$10,2,FALSE)</f>
        <v>0</v>
      </c>
      <c r="U249" s="14">
        <f>VLOOKUP($S249,[1]sistem!$I$3:$L$10,3,FALSE)</f>
        <v>0</v>
      </c>
      <c r="V249" s="14">
        <f>VLOOKUP($S249,[1]sistem!$I$3:$L$10,4,FALSE)</f>
        <v>0</v>
      </c>
      <c r="W249" s="14" t="e">
        <f>VLOOKUP($BB249,[1]sistem!$I$13:$L$14,2,FALSE)*#REF!</f>
        <v>#REF!</v>
      </c>
      <c r="X249" s="14" t="e">
        <f>VLOOKUP($BB249,[1]sistem!$I$13:$L$14,3,FALSE)*#REF!</f>
        <v>#REF!</v>
      </c>
      <c r="Y249" s="14" t="e">
        <f>VLOOKUP($BB249,[1]sistem!$I$13:$L$14,4,FALSE)*#REF!</f>
        <v>#REF!</v>
      </c>
      <c r="Z249" s="14" t="e">
        <f t="shared" si="42"/>
        <v>#REF!</v>
      </c>
      <c r="AA249" s="14" t="e">
        <f t="shared" si="42"/>
        <v>#REF!</v>
      </c>
      <c r="AB249" s="14" t="e">
        <f t="shared" si="42"/>
        <v>#REF!</v>
      </c>
      <c r="AC249" s="14" t="e">
        <f t="shared" si="43"/>
        <v>#REF!</v>
      </c>
      <c r="AD249" s="14">
        <f>VLOOKUP(BB249,[1]sistem!$I$18:$J$19,2,FALSE)</f>
        <v>11</v>
      </c>
      <c r="AE249" s="14">
        <v>0.25</v>
      </c>
      <c r="AF249" s="14">
        <f>VLOOKUP($S249,[1]sistem!$I$3:$M$10,5,FALSE)</f>
        <v>0</v>
      </c>
      <c r="AI249" s="14" t="e">
        <f>(#REF!+#REF!)*AD249</f>
        <v>#REF!</v>
      </c>
      <c r="AJ249" s="14">
        <f>VLOOKUP($S249,[1]sistem!$I$3:$N$10,6,FALSE)</f>
        <v>0</v>
      </c>
      <c r="AK249" s="14">
        <v>2</v>
      </c>
      <c r="AL249" s="14">
        <f t="shared" si="44"/>
        <v>0</v>
      </c>
      <c r="AM249" s="14">
        <f>VLOOKUP($BB249,[1]sistem!$I$18:$K$19,3,FALSE)</f>
        <v>11</v>
      </c>
      <c r="AN249" s="14" t="e">
        <f>AM249*#REF!</f>
        <v>#REF!</v>
      </c>
      <c r="AO249" s="14" t="e">
        <f t="shared" si="45"/>
        <v>#REF!</v>
      </c>
      <c r="AP249" s="14">
        <f t="shared" si="54"/>
        <v>25</v>
      </c>
      <c r="AQ249" s="14" t="e">
        <f t="shared" si="46"/>
        <v>#REF!</v>
      </c>
      <c r="AR249" s="14" t="e">
        <f>ROUND(AQ249-#REF!,0)</f>
        <v>#REF!</v>
      </c>
      <c r="AS249" s="14">
        <f>IF(BB249="s",IF(S249=0,0,
IF(S249=1,#REF!*4*4,
IF(S249=2,0,
IF(S249=3,#REF!*4*2,
IF(S249=4,0,
IF(S249=5,0,
IF(S249=6,0,
IF(S249=7,0)))))))),
IF(BB249="t",
IF(S249=0,0,
IF(S249=1,#REF!*4*4*0.8,
IF(S249=2,0,
IF(S249=3,#REF!*4*2*0.8,
IF(S249=4,0,
IF(S249=5,0,
IF(S249=6,0,
IF(S249=7,0))))))))))</f>
        <v>0</v>
      </c>
      <c r="AT249" s="14">
        <f>IF(BB249="s",
IF(S249=0,0,
IF(S249=1,0,
IF(S249=2,#REF!*4*2,
IF(S249=3,#REF!*4,
IF(S249=4,#REF!*4,
IF(S249=5,0,
IF(S249=6,0,
IF(S249=7,#REF!*4)))))))),
IF(BB249="t",
IF(S249=0,0,
IF(S249=1,0,
IF(S249=2,#REF!*4*2*0.8,
IF(S249=3,#REF!*4*0.8,
IF(S249=4,#REF!*4*0.8,
IF(S249=5,0,
IF(S249=6,0,
IF(S249=7,#REF!*4))))))))))</f>
        <v>0</v>
      </c>
      <c r="AU249" s="14" t="e">
        <f>IF(BB249="s",
IF(S249=0,0,
IF(S249=1,#REF!*2,
IF(S249=2,#REF!*2,
IF(S249=3,#REF!*2,
IF(S249=4,#REF!*2,
IF(S249=5,#REF!*2,
IF(S249=6,#REF!*2,
IF(S249=7,#REF!*2)))))))),
IF(BB249="t",
IF(S249=0,#REF!*2*0.8,
IF(S249=1,#REF!*2*0.8,
IF(S249=2,#REF!*2*0.8,
IF(S249=3,#REF!*2*0.8,
IF(S249=4,#REF!*2*0.8,
IF(S249=5,#REF!*2*0.8,
IF(S249=6,#REF!*1*0.8,
IF(S249=7,#REF!*2))))))))))</f>
        <v>#REF!</v>
      </c>
      <c r="AV249" s="14" t="e">
        <f t="shared" si="47"/>
        <v>#REF!</v>
      </c>
      <c r="AW249" s="14">
        <f>IF(BB249="s",
IF(S249=0,0,
IF(S249=1,(14-2)*(#REF!+#REF!)/4*4,
IF(S249=2,(14-2)*(#REF!+#REF!)/4*2,
IF(S249=3,(14-2)*(#REF!+#REF!)/4*3,
IF(S249=4,(14-2)*(#REF!+#REF!)/4,
IF(S249=5,(14-2)*#REF!/4,
IF(S249=6,0,
IF(S249=7,(14)*#REF!)))))))),
IF(BB249="t",
IF(S249=0,0,
IF(S249=1,(11-2)*(#REF!+#REF!)/4*4,
IF(S249=2,(11-2)*(#REF!+#REF!)/4*2,
IF(S249=3,(11-2)*(#REF!+#REF!)/4*3,
IF(S249=4,(11-2)*(#REF!+#REF!)/4,
IF(S249=5,(11-2)*#REF!/4,
IF(S249=6,0,
IF(S249=7,(11)*#REF!))))))))))</f>
        <v>0</v>
      </c>
      <c r="AX249" s="14" t="e">
        <f t="shared" si="48"/>
        <v>#REF!</v>
      </c>
      <c r="AY249" s="14">
        <f t="shared" si="49"/>
        <v>0</v>
      </c>
      <c r="AZ249" s="14">
        <f t="shared" si="50"/>
        <v>0</v>
      </c>
      <c r="BA249" s="14" t="e">
        <f t="shared" si="51"/>
        <v>#REF!</v>
      </c>
      <c r="BB249" s="14" t="s">
        <v>186</v>
      </c>
      <c r="BC249" s="14" t="e">
        <f>IF(BI249="A",0,IF(BB249="s",14*#REF!,IF(BB249="T",11*#REF!,"HATA")))</f>
        <v>#REF!</v>
      </c>
      <c r="BD249" s="14" t="e">
        <f t="shared" si="52"/>
        <v>#REF!</v>
      </c>
      <c r="BE249" s="14" t="e">
        <f t="shared" si="53"/>
        <v>#REF!</v>
      </c>
      <c r="BF249" s="14" t="e">
        <f>IF(BE249-#REF!=0,"DOĞRU","YANLIŞ")</f>
        <v>#REF!</v>
      </c>
      <c r="BG249" s="14" t="e">
        <f>#REF!-BE249</f>
        <v>#REF!</v>
      </c>
      <c r="BH249" s="14">
        <v>0</v>
      </c>
      <c r="BJ249" s="14">
        <v>0</v>
      </c>
      <c r="BL249" s="14">
        <v>0</v>
      </c>
      <c r="BN249" s="5" t="e">
        <f>#REF!*14</f>
        <v>#REF!</v>
      </c>
      <c r="BO249" s="6"/>
      <c r="BP249" s="7"/>
      <c r="BQ249" s="8"/>
      <c r="BR249" s="8"/>
      <c r="BS249" s="8"/>
      <c r="BT249" s="8"/>
      <c r="BU249" s="8"/>
      <c r="BV249" s="9"/>
      <c r="BW249" s="10"/>
      <c r="BX249" s="11"/>
      <c r="CE249" s="8"/>
      <c r="CF249" s="17"/>
      <c r="CG249" s="17"/>
      <c r="CH249" s="17"/>
      <c r="CI249" s="17"/>
    </row>
    <row r="250" spans="1:87" hidden="1" x14ac:dyDescent="0.25">
      <c r="A250" s="14" t="s">
        <v>94</v>
      </c>
      <c r="B250" s="14" t="s">
        <v>95</v>
      </c>
      <c r="C250" s="14" t="s">
        <v>95</v>
      </c>
      <c r="D250" s="15" t="s">
        <v>90</v>
      </c>
      <c r="E250" s="15" t="s">
        <v>90</v>
      </c>
      <c r="F250" s="16" t="e">
        <f>IF(BB250="S",
IF(#REF!+BJ250=2012,
IF(#REF!=1,"12-13/1",
IF(#REF!=2,"12-13/2",
IF(#REF!=3,"13-14/1",
IF(#REF!=4,"13-14/2","Hata1")))),
IF(#REF!+BJ250=2013,
IF(#REF!=1,"13-14/1",
IF(#REF!=2,"13-14/2",
IF(#REF!=3,"14-15/1",
IF(#REF!=4,"14-15/2","Hata2")))),
IF(#REF!+BJ250=2014,
IF(#REF!=1,"14-15/1",
IF(#REF!=2,"14-15/2",
IF(#REF!=3,"15-16/1",
IF(#REF!=4,"15-16/2","Hata3")))),
IF(#REF!+BJ250=2015,
IF(#REF!=1,"15-16/1",
IF(#REF!=2,"15-16/2",
IF(#REF!=3,"16-17/1",
IF(#REF!=4,"16-17/2","Hata4")))),
IF(#REF!+BJ250=2016,
IF(#REF!=1,"16-17/1",
IF(#REF!=2,"16-17/2",
IF(#REF!=3,"17-18/1",
IF(#REF!=4,"17-18/2","Hata5")))),
IF(#REF!+BJ250=2017,
IF(#REF!=1,"17-18/1",
IF(#REF!=2,"17-18/2",
IF(#REF!=3,"18-19/1",
IF(#REF!=4,"18-19/2","Hata6")))),
IF(#REF!+BJ250=2018,
IF(#REF!=1,"18-19/1",
IF(#REF!=2,"18-19/2",
IF(#REF!=3,"19-20/1",
IF(#REF!=4,"19-20/2","Hata7")))),
IF(#REF!+BJ250=2019,
IF(#REF!=1,"19-20/1",
IF(#REF!=2,"19-20/2",
IF(#REF!=3,"20-21/1",
IF(#REF!=4,"20-21/2","Hata8")))),
IF(#REF!+BJ250=2020,
IF(#REF!=1,"20-21/1",
IF(#REF!=2,"20-21/2",
IF(#REF!=3,"21-22/1",
IF(#REF!=4,"21-22/2","Hata9")))),
IF(#REF!+BJ250=2021,
IF(#REF!=1,"21-22/1",
IF(#REF!=2,"21-22/2",
IF(#REF!=3,"22-23/1",
IF(#REF!=4,"22-23/2","Hata10")))),
IF(#REF!+BJ250=2022,
IF(#REF!=1,"22-23/1",
IF(#REF!=2,"22-23/2",
IF(#REF!=3,"23-24/1",
IF(#REF!=4,"23-24/2","Hata11")))),
IF(#REF!+BJ250=2023,
IF(#REF!=1,"23-24/1",
IF(#REF!=2,"23-24/2",
IF(#REF!=3,"24-25/1",
IF(#REF!=4,"24-25/2","Hata12")))),
)))))))))))),
IF(BB250="T",
IF(#REF!+BJ250=2012,
IF(#REF!=1,"12-13/1",
IF(#REF!=2,"12-13/2",
IF(#REF!=3,"12-13/3",
IF(#REF!=4,"13-14/1",
IF(#REF!=5,"13-14/2",
IF(#REF!=6,"13-14/3","Hata1")))))),
IF(#REF!+BJ250=2013,
IF(#REF!=1,"13-14/1",
IF(#REF!=2,"13-14/2",
IF(#REF!=3,"13-14/3",
IF(#REF!=4,"14-15/1",
IF(#REF!=5,"14-15/2",
IF(#REF!=6,"14-15/3","Hata2")))))),
IF(#REF!+BJ250=2014,
IF(#REF!=1,"14-15/1",
IF(#REF!=2,"14-15/2",
IF(#REF!=3,"14-15/3",
IF(#REF!=4,"15-16/1",
IF(#REF!=5,"15-16/2",
IF(#REF!=6,"15-16/3","Hata3")))))),
IF(AND(#REF!+#REF!&gt;2014,#REF!+#REF!&lt;2015,BJ250=1),
IF(#REF!=0.1,"14-15/0.1",
IF(#REF!=0.2,"14-15/0.2",
IF(#REF!=0.3,"14-15/0.3","Hata4"))),
IF(#REF!+BJ250=2015,
IF(#REF!=1,"15-16/1",
IF(#REF!=2,"15-16/2",
IF(#REF!=3,"15-16/3",
IF(#REF!=4,"16-17/1",
IF(#REF!=5,"16-17/2",
IF(#REF!=6,"16-17/3","Hata5")))))),
IF(#REF!+BJ250=2016,
IF(#REF!=1,"16-17/1",
IF(#REF!=2,"16-17/2",
IF(#REF!=3,"16-17/3",
IF(#REF!=4,"17-18/1",
IF(#REF!=5,"17-18/2",
IF(#REF!=6,"17-18/3","Hata6")))))),
IF(#REF!+BJ250=2017,
IF(#REF!=1,"17-18/1",
IF(#REF!=2,"17-18/2",
IF(#REF!=3,"17-18/3",
IF(#REF!=4,"18-19/1",
IF(#REF!=5,"18-19/2",
IF(#REF!=6,"18-19/3","Hata7")))))),
IF(#REF!+BJ250=2018,
IF(#REF!=1,"18-19/1",
IF(#REF!=2,"18-19/2",
IF(#REF!=3,"18-19/3",
IF(#REF!=4,"19-20/1",
IF(#REF!=5," 19-20/2",
IF(#REF!=6,"19-20/3","Hata8")))))),
IF(#REF!+BJ250=2019,
IF(#REF!=1,"19-20/1",
IF(#REF!=2,"19-20/2",
IF(#REF!=3,"19-20/3",
IF(#REF!=4,"20-21/1",
IF(#REF!=5,"20-21/2",
IF(#REF!=6,"20-21/3","Hata9")))))),
IF(#REF!+BJ250=2020,
IF(#REF!=1,"20-21/1",
IF(#REF!=2,"20-21/2",
IF(#REF!=3,"20-21/3",
IF(#REF!=4,"21-22/1",
IF(#REF!=5,"21-22/2",
IF(#REF!=6,"21-22/3","Hata10")))))),
IF(#REF!+BJ250=2021,
IF(#REF!=1,"21-22/1",
IF(#REF!=2,"21-22/2",
IF(#REF!=3,"21-22/3",
IF(#REF!=4,"22-23/1",
IF(#REF!=5,"22-23/2",
IF(#REF!=6,"22-23/3","Hata11")))))),
IF(#REF!+BJ250=2022,
IF(#REF!=1,"22-23/1",
IF(#REF!=2,"22-23/2",
IF(#REF!=3,"22-23/3",
IF(#REF!=4,"23-24/1",
IF(#REF!=5,"23-24/2",
IF(#REF!=6,"23-24/3","Hata12")))))),
IF(#REF!+BJ250=2023,
IF(#REF!=1,"23-24/1",
IF(#REF!=2,"23-24/2",
IF(#REF!=3,"23-24/3",
IF(#REF!=4,"24-25/1",
IF(#REF!=5,"24-25/2",
IF(#REF!=6,"24-25/3","Hata13")))))),
))))))))))))))
)</f>
        <v>#REF!</v>
      </c>
      <c r="G250" s="15"/>
      <c r="H250" s="14" t="s">
        <v>371</v>
      </c>
      <c r="I250" s="14">
        <v>238536</v>
      </c>
      <c r="J250" s="14" t="s">
        <v>157</v>
      </c>
      <c r="S250" s="16">
        <v>4</v>
      </c>
      <c r="T250" s="14">
        <f>VLOOKUP($S250,[1]sistem!$I$3:$L$10,2,FALSE)</f>
        <v>0</v>
      </c>
      <c r="U250" s="14">
        <f>VLOOKUP($S250,[1]sistem!$I$3:$L$10,3,FALSE)</f>
        <v>1</v>
      </c>
      <c r="V250" s="14">
        <f>VLOOKUP($S250,[1]sistem!$I$3:$L$10,4,FALSE)</f>
        <v>1</v>
      </c>
      <c r="W250" s="14" t="e">
        <f>VLOOKUP($BB250,[1]sistem!$I$13:$L$14,2,FALSE)*#REF!</f>
        <v>#REF!</v>
      </c>
      <c r="X250" s="14" t="e">
        <f>VLOOKUP($BB250,[1]sistem!$I$13:$L$14,3,FALSE)*#REF!</f>
        <v>#REF!</v>
      </c>
      <c r="Y250" s="14" t="e">
        <f>VLOOKUP($BB250,[1]sistem!$I$13:$L$14,4,FALSE)*#REF!</f>
        <v>#REF!</v>
      </c>
      <c r="Z250" s="14" t="e">
        <f t="shared" si="42"/>
        <v>#REF!</v>
      </c>
      <c r="AA250" s="14" t="e">
        <f t="shared" si="42"/>
        <v>#REF!</v>
      </c>
      <c r="AB250" s="14" t="e">
        <f t="shared" si="42"/>
        <v>#REF!</v>
      </c>
      <c r="AC250" s="14" t="e">
        <f t="shared" si="43"/>
        <v>#REF!</v>
      </c>
      <c r="AD250" s="14">
        <f>VLOOKUP(BB250,[1]sistem!$I$18:$J$19,2,FALSE)</f>
        <v>14</v>
      </c>
      <c r="AE250" s="14">
        <v>0.25</v>
      </c>
      <c r="AF250" s="14">
        <f>VLOOKUP($S250,[1]sistem!$I$3:$M$10,5,FALSE)</f>
        <v>1</v>
      </c>
      <c r="AI250" s="14" t="e">
        <f>(#REF!+#REF!)*AD250</f>
        <v>#REF!</v>
      </c>
      <c r="AJ250" s="14">
        <f>VLOOKUP($S250,[1]sistem!$I$3:$N$10,6,FALSE)</f>
        <v>2</v>
      </c>
      <c r="AK250" s="14">
        <v>2</v>
      </c>
      <c r="AL250" s="14">
        <f t="shared" si="44"/>
        <v>4</v>
      </c>
      <c r="AM250" s="14">
        <f>VLOOKUP($BB250,[1]sistem!$I$18:$K$19,3,FALSE)</f>
        <v>14</v>
      </c>
      <c r="AN250" s="14" t="e">
        <f>AM250*#REF!</f>
        <v>#REF!</v>
      </c>
      <c r="AO250" s="14" t="e">
        <f t="shared" si="45"/>
        <v>#REF!</v>
      </c>
      <c r="AP250" s="14">
        <f t="shared" si="54"/>
        <v>25</v>
      </c>
      <c r="AQ250" s="14" t="e">
        <f t="shared" si="46"/>
        <v>#REF!</v>
      </c>
      <c r="AR250" s="14" t="e">
        <f>ROUND(AQ250-#REF!,0)</f>
        <v>#REF!</v>
      </c>
      <c r="AS250" s="14">
        <f>IF(BB250="s",IF(S250=0,0,
IF(S250=1,#REF!*4*4,
IF(S250=2,0,
IF(S250=3,#REF!*4*2,
IF(S250=4,0,
IF(S250=5,0,
IF(S250=6,0,
IF(S250=7,0)))))))),
IF(BB250="t",
IF(S250=0,0,
IF(S250=1,#REF!*4*4*0.8,
IF(S250=2,0,
IF(S250=3,#REF!*4*2*0.8,
IF(S250=4,0,
IF(S250=5,0,
IF(S250=6,0,
IF(S250=7,0))))))))))</f>
        <v>0</v>
      </c>
      <c r="AT250" s="14" t="e">
        <f>IF(BB250="s",
IF(S250=0,0,
IF(S250=1,0,
IF(S250=2,#REF!*4*2,
IF(S250=3,#REF!*4,
IF(S250=4,#REF!*4,
IF(S250=5,0,
IF(S250=6,0,
IF(S250=7,#REF!*4)))))))),
IF(BB250="t",
IF(S250=0,0,
IF(S250=1,0,
IF(S250=2,#REF!*4*2*0.8,
IF(S250=3,#REF!*4*0.8,
IF(S250=4,#REF!*4*0.8,
IF(S250=5,0,
IF(S250=6,0,
IF(S250=7,#REF!*4))))))))))</f>
        <v>#REF!</v>
      </c>
      <c r="AU250" s="14" t="e">
        <f>IF(BB250="s",
IF(S250=0,0,
IF(S250=1,#REF!*2,
IF(S250=2,#REF!*2,
IF(S250=3,#REF!*2,
IF(S250=4,#REF!*2,
IF(S250=5,#REF!*2,
IF(S250=6,#REF!*2,
IF(S250=7,#REF!*2)))))))),
IF(BB250="t",
IF(S250=0,#REF!*2*0.8,
IF(S250=1,#REF!*2*0.8,
IF(S250=2,#REF!*2*0.8,
IF(S250=3,#REF!*2*0.8,
IF(S250=4,#REF!*2*0.8,
IF(S250=5,#REF!*2*0.8,
IF(S250=6,#REF!*1*0.8,
IF(S250=7,#REF!*2))))))))))</f>
        <v>#REF!</v>
      </c>
      <c r="AV250" s="14" t="e">
        <f t="shared" si="47"/>
        <v>#REF!</v>
      </c>
      <c r="AW250" s="14" t="e">
        <f>IF(BB250="s",
IF(S250=0,0,
IF(S250=1,(14-2)*(#REF!+#REF!)/4*4,
IF(S250=2,(14-2)*(#REF!+#REF!)/4*2,
IF(S250=3,(14-2)*(#REF!+#REF!)/4*3,
IF(S250=4,(14-2)*(#REF!+#REF!)/4,
IF(S250=5,(14-2)*#REF!/4,
IF(S250=6,0,
IF(S250=7,(14)*#REF!)))))))),
IF(BB250="t",
IF(S250=0,0,
IF(S250=1,(11-2)*(#REF!+#REF!)/4*4,
IF(S250=2,(11-2)*(#REF!+#REF!)/4*2,
IF(S250=3,(11-2)*(#REF!+#REF!)/4*3,
IF(S250=4,(11-2)*(#REF!+#REF!)/4,
IF(S250=5,(11-2)*#REF!/4,
IF(S250=6,0,
IF(S250=7,(11)*#REF!))))))))))</f>
        <v>#REF!</v>
      </c>
      <c r="AX250" s="14" t="e">
        <f t="shared" si="48"/>
        <v>#REF!</v>
      </c>
      <c r="AY250" s="14">
        <f t="shared" si="49"/>
        <v>8</v>
      </c>
      <c r="AZ250" s="14">
        <f t="shared" si="50"/>
        <v>4</v>
      </c>
      <c r="BA250" s="14" t="e">
        <f t="shared" si="51"/>
        <v>#REF!</v>
      </c>
      <c r="BB250" s="14" t="s">
        <v>87</v>
      </c>
      <c r="BC250" s="14" t="e">
        <f>IF(BI250="A",0,IF(BB250="s",14*#REF!,IF(BB250="T",11*#REF!,"HATA")))</f>
        <v>#REF!</v>
      </c>
      <c r="BD250" s="14" t="e">
        <f t="shared" si="52"/>
        <v>#REF!</v>
      </c>
      <c r="BE250" s="14" t="e">
        <f t="shared" si="53"/>
        <v>#REF!</v>
      </c>
      <c r="BF250" s="14" t="e">
        <f>IF(BE250-#REF!=0,"DOĞRU","YANLIŞ")</f>
        <v>#REF!</v>
      </c>
      <c r="BG250" s="14" t="e">
        <f>#REF!-BE250</f>
        <v>#REF!</v>
      </c>
      <c r="BH250" s="14">
        <v>0</v>
      </c>
      <c r="BJ250" s="14">
        <v>0</v>
      </c>
      <c r="BL250" s="14">
        <v>4</v>
      </c>
      <c r="BN250" s="5" t="e">
        <f>#REF!*14</f>
        <v>#REF!</v>
      </c>
      <c r="BO250" s="6"/>
      <c r="BP250" s="7"/>
      <c r="BQ250" s="8"/>
      <c r="BR250" s="8"/>
      <c r="BS250" s="8"/>
      <c r="BT250" s="8"/>
      <c r="BU250" s="8"/>
      <c r="BV250" s="9"/>
      <c r="BW250" s="10"/>
      <c r="BX250" s="11"/>
      <c r="CE250" s="8"/>
      <c r="CF250" s="17"/>
      <c r="CG250" s="17"/>
      <c r="CH250" s="17"/>
      <c r="CI250" s="17"/>
    </row>
    <row r="251" spans="1:87" hidden="1" x14ac:dyDescent="0.25">
      <c r="A251" s="14" t="s">
        <v>96</v>
      </c>
      <c r="B251" s="14" t="s">
        <v>97</v>
      </c>
      <c r="C251" s="14" t="s">
        <v>97</v>
      </c>
      <c r="D251" s="15" t="s">
        <v>90</v>
      </c>
      <c r="E251" s="15" t="s">
        <v>90</v>
      </c>
      <c r="F251" s="16" t="e">
        <f>IF(BB251="S",
IF(#REF!+BJ251=2012,
IF(#REF!=1,"12-13/1",
IF(#REF!=2,"12-13/2",
IF(#REF!=3,"13-14/1",
IF(#REF!=4,"13-14/2","Hata1")))),
IF(#REF!+BJ251=2013,
IF(#REF!=1,"13-14/1",
IF(#REF!=2,"13-14/2",
IF(#REF!=3,"14-15/1",
IF(#REF!=4,"14-15/2","Hata2")))),
IF(#REF!+BJ251=2014,
IF(#REF!=1,"14-15/1",
IF(#REF!=2,"14-15/2",
IF(#REF!=3,"15-16/1",
IF(#REF!=4,"15-16/2","Hata3")))),
IF(#REF!+BJ251=2015,
IF(#REF!=1,"15-16/1",
IF(#REF!=2,"15-16/2",
IF(#REF!=3,"16-17/1",
IF(#REF!=4,"16-17/2","Hata4")))),
IF(#REF!+BJ251=2016,
IF(#REF!=1,"16-17/1",
IF(#REF!=2,"16-17/2",
IF(#REF!=3,"17-18/1",
IF(#REF!=4,"17-18/2","Hata5")))),
IF(#REF!+BJ251=2017,
IF(#REF!=1,"17-18/1",
IF(#REF!=2,"17-18/2",
IF(#REF!=3,"18-19/1",
IF(#REF!=4,"18-19/2","Hata6")))),
IF(#REF!+BJ251=2018,
IF(#REF!=1,"18-19/1",
IF(#REF!=2,"18-19/2",
IF(#REF!=3,"19-20/1",
IF(#REF!=4,"19-20/2","Hata7")))),
IF(#REF!+BJ251=2019,
IF(#REF!=1,"19-20/1",
IF(#REF!=2,"19-20/2",
IF(#REF!=3,"20-21/1",
IF(#REF!=4,"20-21/2","Hata8")))),
IF(#REF!+BJ251=2020,
IF(#REF!=1,"20-21/1",
IF(#REF!=2,"20-21/2",
IF(#REF!=3,"21-22/1",
IF(#REF!=4,"21-22/2","Hata9")))),
IF(#REF!+BJ251=2021,
IF(#REF!=1,"21-22/1",
IF(#REF!=2,"21-22/2",
IF(#REF!=3,"22-23/1",
IF(#REF!=4,"22-23/2","Hata10")))),
IF(#REF!+BJ251=2022,
IF(#REF!=1,"22-23/1",
IF(#REF!=2,"22-23/2",
IF(#REF!=3,"23-24/1",
IF(#REF!=4,"23-24/2","Hata11")))),
IF(#REF!+BJ251=2023,
IF(#REF!=1,"23-24/1",
IF(#REF!=2,"23-24/2",
IF(#REF!=3,"24-25/1",
IF(#REF!=4,"24-25/2","Hata12")))),
)))))))))))),
IF(BB251="T",
IF(#REF!+BJ251=2012,
IF(#REF!=1,"12-13/1",
IF(#REF!=2,"12-13/2",
IF(#REF!=3,"12-13/3",
IF(#REF!=4,"13-14/1",
IF(#REF!=5,"13-14/2",
IF(#REF!=6,"13-14/3","Hata1")))))),
IF(#REF!+BJ251=2013,
IF(#REF!=1,"13-14/1",
IF(#REF!=2,"13-14/2",
IF(#REF!=3,"13-14/3",
IF(#REF!=4,"14-15/1",
IF(#REF!=5,"14-15/2",
IF(#REF!=6,"14-15/3","Hata2")))))),
IF(#REF!+BJ251=2014,
IF(#REF!=1,"14-15/1",
IF(#REF!=2,"14-15/2",
IF(#REF!=3,"14-15/3",
IF(#REF!=4,"15-16/1",
IF(#REF!=5,"15-16/2",
IF(#REF!=6,"15-16/3","Hata3")))))),
IF(AND(#REF!+#REF!&gt;2014,#REF!+#REF!&lt;2015,BJ251=1),
IF(#REF!=0.1,"14-15/0.1",
IF(#REF!=0.2,"14-15/0.2",
IF(#REF!=0.3,"14-15/0.3","Hata4"))),
IF(#REF!+BJ251=2015,
IF(#REF!=1,"15-16/1",
IF(#REF!=2,"15-16/2",
IF(#REF!=3,"15-16/3",
IF(#REF!=4,"16-17/1",
IF(#REF!=5,"16-17/2",
IF(#REF!=6,"16-17/3","Hata5")))))),
IF(#REF!+BJ251=2016,
IF(#REF!=1,"16-17/1",
IF(#REF!=2,"16-17/2",
IF(#REF!=3,"16-17/3",
IF(#REF!=4,"17-18/1",
IF(#REF!=5,"17-18/2",
IF(#REF!=6,"17-18/3","Hata6")))))),
IF(#REF!+BJ251=2017,
IF(#REF!=1,"17-18/1",
IF(#REF!=2,"17-18/2",
IF(#REF!=3,"17-18/3",
IF(#REF!=4,"18-19/1",
IF(#REF!=5,"18-19/2",
IF(#REF!=6,"18-19/3","Hata7")))))),
IF(#REF!+BJ251=2018,
IF(#REF!=1,"18-19/1",
IF(#REF!=2,"18-19/2",
IF(#REF!=3,"18-19/3",
IF(#REF!=4,"19-20/1",
IF(#REF!=5," 19-20/2",
IF(#REF!=6,"19-20/3","Hata8")))))),
IF(#REF!+BJ251=2019,
IF(#REF!=1,"19-20/1",
IF(#REF!=2,"19-20/2",
IF(#REF!=3,"19-20/3",
IF(#REF!=4,"20-21/1",
IF(#REF!=5,"20-21/2",
IF(#REF!=6,"20-21/3","Hata9")))))),
IF(#REF!+BJ251=2020,
IF(#REF!=1,"20-21/1",
IF(#REF!=2,"20-21/2",
IF(#REF!=3,"20-21/3",
IF(#REF!=4,"21-22/1",
IF(#REF!=5,"21-22/2",
IF(#REF!=6,"21-22/3","Hata10")))))),
IF(#REF!+BJ251=2021,
IF(#REF!=1,"21-22/1",
IF(#REF!=2,"21-22/2",
IF(#REF!=3,"21-22/3",
IF(#REF!=4,"22-23/1",
IF(#REF!=5,"22-23/2",
IF(#REF!=6,"22-23/3","Hata11")))))),
IF(#REF!+BJ251=2022,
IF(#REF!=1,"22-23/1",
IF(#REF!=2,"22-23/2",
IF(#REF!=3,"22-23/3",
IF(#REF!=4,"23-24/1",
IF(#REF!=5,"23-24/2",
IF(#REF!=6,"23-24/3","Hata12")))))),
IF(#REF!+BJ251=2023,
IF(#REF!=1,"23-24/1",
IF(#REF!=2,"23-24/2",
IF(#REF!=3,"23-24/3",
IF(#REF!=4,"24-25/1",
IF(#REF!=5,"24-25/2",
IF(#REF!=6,"24-25/3","Hata13")))))),
))))))))))))))
)</f>
        <v>#REF!</v>
      </c>
      <c r="G251" s="15"/>
      <c r="H251" s="14" t="s">
        <v>371</v>
      </c>
      <c r="I251" s="14">
        <v>238536</v>
      </c>
      <c r="J251" s="14" t="s">
        <v>157</v>
      </c>
      <c r="Q251" s="14" t="s">
        <v>98</v>
      </c>
      <c r="R251" s="14" t="s">
        <v>98</v>
      </c>
      <c r="S251" s="16">
        <v>0</v>
      </c>
      <c r="T251" s="14">
        <f>VLOOKUP($S251,[1]sistem!$I$3:$L$10,2,FALSE)</f>
        <v>0</v>
      </c>
      <c r="U251" s="14">
        <f>VLOOKUP($S251,[1]sistem!$I$3:$L$10,3,FALSE)</f>
        <v>0</v>
      </c>
      <c r="V251" s="14">
        <f>VLOOKUP($S251,[1]sistem!$I$3:$L$10,4,FALSE)</f>
        <v>0</v>
      </c>
      <c r="W251" s="14" t="e">
        <f>VLOOKUP($BB251,[1]sistem!$I$13:$L$14,2,FALSE)*#REF!</f>
        <v>#REF!</v>
      </c>
      <c r="X251" s="14" t="e">
        <f>VLOOKUP($BB251,[1]sistem!$I$13:$L$14,3,FALSE)*#REF!</f>
        <v>#REF!</v>
      </c>
      <c r="Y251" s="14" t="e">
        <f>VLOOKUP($BB251,[1]sistem!$I$13:$L$14,4,FALSE)*#REF!</f>
        <v>#REF!</v>
      </c>
      <c r="Z251" s="14" t="e">
        <f t="shared" si="42"/>
        <v>#REF!</v>
      </c>
      <c r="AA251" s="14" t="e">
        <f t="shared" si="42"/>
        <v>#REF!</v>
      </c>
      <c r="AB251" s="14" t="e">
        <f t="shared" si="42"/>
        <v>#REF!</v>
      </c>
      <c r="AC251" s="14" t="e">
        <f t="shared" si="43"/>
        <v>#REF!</v>
      </c>
      <c r="AD251" s="14">
        <f>VLOOKUP(BB251,[1]sistem!$I$18:$J$19,2,FALSE)</f>
        <v>14</v>
      </c>
      <c r="AE251" s="14">
        <v>0.25</v>
      </c>
      <c r="AF251" s="14">
        <f>VLOOKUP($S251,[1]sistem!$I$3:$M$10,5,FALSE)</f>
        <v>0</v>
      </c>
      <c r="AI251" s="14" t="e">
        <f>(#REF!+#REF!)*AD251</f>
        <v>#REF!</v>
      </c>
      <c r="AJ251" s="14">
        <f>VLOOKUP($S251,[1]sistem!$I$3:$N$10,6,FALSE)</f>
        <v>0</v>
      </c>
      <c r="AK251" s="14">
        <v>2</v>
      </c>
      <c r="AL251" s="14">
        <f t="shared" si="44"/>
        <v>0</v>
      </c>
      <c r="AM251" s="14">
        <f>VLOOKUP($BB251,[1]sistem!$I$18:$K$19,3,FALSE)</f>
        <v>14</v>
      </c>
      <c r="AN251" s="14" t="e">
        <f>AM251*#REF!</f>
        <v>#REF!</v>
      </c>
      <c r="AO251" s="14" t="e">
        <f t="shared" si="45"/>
        <v>#REF!</v>
      </c>
      <c r="AP251" s="14">
        <f t="shared" si="54"/>
        <v>25</v>
      </c>
      <c r="AQ251" s="14" t="e">
        <f t="shared" si="46"/>
        <v>#REF!</v>
      </c>
      <c r="AR251" s="14" t="e">
        <f>ROUND(AQ251-#REF!,0)</f>
        <v>#REF!</v>
      </c>
      <c r="AS251" s="14">
        <f>IF(BB251="s",IF(S251=0,0,
IF(S251=1,#REF!*4*4,
IF(S251=2,0,
IF(S251=3,#REF!*4*2,
IF(S251=4,0,
IF(S251=5,0,
IF(S251=6,0,
IF(S251=7,0)))))))),
IF(BB251="t",
IF(S251=0,0,
IF(S251=1,#REF!*4*4*0.8,
IF(S251=2,0,
IF(S251=3,#REF!*4*2*0.8,
IF(S251=4,0,
IF(S251=5,0,
IF(S251=6,0,
IF(S251=7,0))))))))))</f>
        <v>0</v>
      </c>
      <c r="AT251" s="14">
        <f>IF(BB251="s",
IF(S251=0,0,
IF(S251=1,0,
IF(S251=2,#REF!*4*2,
IF(S251=3,#REF!*4,
IF(S251=4,#REF!*4,
IF(S251=5,0,
IF(S251=6,0,
IF(S251=7,#REF!*4)))))))),
IF(BB251="t",
IF(S251=0,0,
IF(S251=1,0,
IF(S251=2,#REF!*4*2*0.8,
IF(S251=3,#REF!*4*0.8,
IF(S251=4,#REF!*4*0.8,
IF(S251=5,0,
IF(S251=6,0,
IF(S251=7,#REF!*4))))))))))</f>
        <v>0</v>
      </c>
      <c r="AU251" s="14">
        <f>IF(BB251="s",
IF(S251=0,0,
IF(S251=1,#REF!*2,
IF(S251=2,#REF!*2,
IF(S251=3,#REF!*2,
IF(S251=4,#REF!*2,
IF(S251=5,#REF!*2,
IF(S251=6,#REF!*2,
IF(S251=7,#REF!*2)))))))),
IF(BB251="t",
IF(S251=0,#REF!*2*0.8,
IF(S251=1,#REF!*2*0.8,
IF(S251=2,#REF!*2*0.8,
IF(S251=3,#REF!*2*0.8,
IF(S251=4,#REF!*2*0.8,
IF(S251=5,#REF!*2*0.8,
IF(S251=6,#REF!*1*0.8,
IF(S251=7,#REF!*2))))))))))</f>
        <v>0</v>
      </c>
      <c r="AV251" s="14" t="e">
        <f t="shared" si="47"/>
        <v>#REF!</v>
      </c>
      <c r="AW251" s="14">
        <f>IF(BB251="s",
IF(S251=0,0,
IF(S251=1,(14-2)*(#REF!+#REF!)/4*4,
IF(S251=2,(14-2)*(#REF!+#REF!)/4*2,
IF(S251=3,(14-2)*(#REF!+#REF!)/4*3,
IF(S251=4,(14-2)*(#REF!+#REF!)/4,
IF(S251=5,(14-2)*#REF!/4,
IF(S251=6,0,
IF(S251=7,(14)*#REF!)))))))),
IF(BB251="t",
IF(S251=0,0,
IF(S251=1,(11-2)*(#REF!+#REF!)/4*4,
IF(S251=2,(11-2)*(#REF!+#REF!)/4*2,
IF(S251=3,(11-2)*(#REF!+#REF!)/4*3,
IF(S251=4,(11-2)*(#REF!+#REF!)/4,
IF(S251=5,(11-2)*#REF!/4,
IF(S251=6,0,
IF(S251=7,(11)*#REF!))))))))))</f>
        <v>0</v>
      </c>
      <c r="AX251" s="14" t="e">
        <f t="shared" si="48"/>
        <v>#REF!</v>
      </c>
      <c r="AY251" s="14">
        <f t="shared" si="49"/>
        <v>0</v>
      </c>
      <c r="AZ251" s="14">
        <f t="shared" si="50"/>
        <v>0</v>
      </c>
      <c r="BA251" s="14">
        <f t="shared" si="51"/>
        <v>0</v>
      </c>
      <c r="BB251" s="14" t="s">
        <v>87</v>
      </c>
      <c r="BC251" s="14" t="e">
        <f>IF(BI251="A",0,IF(BB251="s",14*#REF!,IF(BB251="T",11*#REF!,"HATA")))</f>
        <v>#REF!</v>
      </c>
      <c r="BD251" s="14" t="e">
        <f t="shared" si="52"/>
        <v>#REF!</v>
      </c>
      <c r="BE251" s="14" t="e">
        <f t="shared" si="53"/>
        <v>#REF!</v>
      </c>
      <c r="BF251" s="14" t="e">
        <f>IF(BE251-#REF!=0,"DOĞRU","YANLIŞ")</f>
        <v>#REF!</v>
      </c>
      <c r="BG251" s="14" t="e">
        <f>#REF!-BE251</f>
        <v>#REF!</v>
      </c>
      <c r="BH251" s="14">
        <v>0</v>
      </c>
      <c r="BJ251" s="14">
        <v>0</v>
      </c>
      <c r="BL251" s="14">
        <v>0</v>
      </c>
      <c r="BN251" s="5" t="e">
        <f>#REF!*14</f>
        <v>#REF!</v>
      </c>
      <c r="BO251" s="6"/>
      <c r="BP251" s="7"/>
      <c r="BQ251" s="8"/>
      <c r="BR251" s="8"/>
      <c r="BS251" s="8"/>
      <c r="BT251" s="8"/>
      <c r="BU251" s="8"/>
      <c r="BV251" s="9"/>
      <c r="BW251" s="10"/>
      <c r="BX251" s="11"/>
      <c r="CE251" s="8"/>
      <c r="CF251" s="17"/>
      <c r="CG251" s="17"/>
      <c r="CH251" s="17"/>
      <c r="CI251" s="17"/>
    </row>
    <row r="252" spans="1:87" hidden="1" x14ac:dyDescent="0.25">
      <c r="A252" s="14" t="s">
        <v>378</v>
      </c>
      <c r="B252" s="14" t="s">
        <v>379</v>
      </c>
      <c r="C252" s="14" t="s">
        <v>379</v>
      </c>
      <c r="D252" s="15" t="s">
        <v>90</v>
      </c>
      <c r="E252" s="15" t="s">
        <v>90</v>
      </c>
      <c r="F252" s="16" t="e">
        <f>IF(BB252="S",
IF(#REF!+BJ252=2012,
IF(#REF!=1,"12-13/1",
IF(#REF!=2,"12-13/2",
IF(#REF!=3,"13-14/1",
IF(#REF!=4,"13-14/2","Hata1")))),
IF(#REF!+BJ252=2013,
IF(#REF!=1,"13-14/1",
IF(#REF!=2,"13-14/2",
IF(#REF!=3,"14-15/1",
IF(#REF!=4,"14-15/2","Hata2")))),
IF(#REF!+BJ252=2014,
IF(#REF!=1,"14-15/1",
IF(#REF!=2,"14-15/2",
IF(#REF!=3,"15-16/1",
IF(#REF!=4,"15-16/2","Hata3")))),
IF(#REF!+BJ252=2015,
IF(#REF!=1,"15-16/1",
IF(#REF!=2,"15-16/2",
IF(#REF!=3,"16-17/1",
IF(#REF!=4,"16-17/2","Hata4")))),
IF(#REF!+BJ252=2016,
IF(#REF!=1,"16-17/1",
IF(#REF!=2,"16-17/2",
IF(#REF!=3,"17-18/1",
IF(#REF!=4,"17-18/2","Hata5")))),
IF(#REF!+BJ252=2017,
IF(#REF!=1,"17-18/1",
IF(#REF!=2,"17-18/2",
IF(#REF!=3,"18-19/1",
IF(#REF!=4,"18-19/2","Hata6")))),
IF(#REF!+BJ252=2018,
IF(#REF!=1,"18-19/1",
IF(#REF!=2,"18-19/2",
IF(#REF!=3,"19-20/1",
IF(#REF!=4,"19-20/2","Hata7")))),
IF(#REF!+BJ252=2019,
IF(#REF!=1,"19-20/1",
IF(#REF!=2,"19-20/2",
IF(#REF!=3,"20-21/1",
IF(#REF!=4,"20-21/2","Hata8")))),
IF(#REF!+BJ252=2020,
IF(#REF!=1,"20-21/1",
IF(#REF!=2,"20-21/2",
IF(#REF!=3,"21-22/1",
IF(#REF!=4,"21-22/2","Hata9")))),
IF(#REF!+BJ252=2021,
IF(#REF!=1,"21-22/1",
IF(#REF!=2,"21-22/2",
IF(#REF!=3,"22-23/1",
IF(#REF!=4,"22-23/2","Hata10")))),
IF(#REF!+BJ252=2022,
IF(#REF!=1,"22-23/1",
IF(#REF!=2,"22-23/2",
IF(#REF!=3,"23-24/1",
IF(#REF!=4,"23-24/2","Hata11")))),
IF(#REF!+BJ252=2023,
IF(#REF!=1,"23-24/1",
IF(#REF!=2,"23-24/2",
IF(#REF!=3,"24-25/1",
IF(#REF!=4,"24-25/2","Hata12")))),
)))))))))))),
IF(BB252="T",
IF(#REF!+BJ252=2012,
IF(#REF!=1,"12-13/1",
IF(#REF!=2,"12-13/2",
IF(#REF!=3,"12-13/3",
IF(#REF!=4,"13-14/1",
IF(#REF!=5,"13-14/2",
IF(#REF!=6,"13-14/3","Hata1")))))),
IF(#REF!+BJ252=2013,
IF(#REF!=1,"13-14/1",
IF(#REF!=2,"13-14/2",
IF(#REF!=3,"13-14/3",
IF(#REF!=4,"14-15/1",
IF(#REF!=5,"14-15/2",
IF(#REF!=6,"14-15/3","Hata2")))))),
IF(#REF!+BJ252=2014,
IF(#REF!=1,"14-15/1",
IF(#REF!=2,"14-15/2",
IF(#REF!=3,"14-15/3",
IF(#REF!=4,"15-16/1",
IF(#REF!=5,"15-16/2",
IF(#REF!=6,"15-16/3","Hata3")))))),
IF(AND(#REF!+#REF!&gt;2014,#REF!+#REF!&lt;2015,BJ252=1),
IF(#REF!=0.1,"14-15/0.1",
IF(#REF!=0.2,"14-15/0.2",
IF(#REF!=0.3,"14-15/0.3","Hata4"))),
IF(#REF!+BJ252=2015,
IF(#REF!=1,"15-16/1",
IF(#REF!=2,"15-16/2",
IF(#REF!=3,"15-16/3",
IF(#REF!=4,"16-17/1",
IF(#REF!=5,"16-17/2",
IF(#REF!=6,"16-17/3","Hata5")))))),
IF(#REF!+BJ252=2016,
IF(#REF!=1,"16-17/1",
IF(#REF!=2,"16-17/2",
IF(#REF!=3,"16-17/3",
IF(#REF!=4,"17-18/1",
IF(#REF!=5,"17-18/2",
IF(#REF!=6,"17-18/3","Hata6")))))),
IF(#REF!+BJ252=2017,
IF(#REF!=1,"17-18/1",
IF(#REF!=2,"17-18/2",
IF(#REF!=3,"17-18/3",
IF(#REF!=4,"18-19/1",
IF(#REF!=5,"18-19/2",
IF(#REF!=6,"18-19/3","Hata7")))))),
IF(#REF!+BJ252=2018,
IF(#REF!=1,"18-19/1",
IF(#REF!=2,"18-19/2",
IF(#REF!=3,"18-19/3",
IF(#REF!=4,"19-20/1",
IF(#REF!=5," 19-20/2",
IF(#REF!=6,"19-20/3","Hata8")))))),
IF(#REF!+BJ252=2019,
IF(#REF!=1,"19-20/1",
IF(#REF!=2,"19-20/2",
IF(#REF!=3,"19-20/3",
IF(#REF!=4,"20-21/1",
IF(#REF!=5,"20-21/2",
IF(#REF!=6,"20-21/3","Hata9")))))),
IF(#REF!+BJ252=2020,
IF(#REF!=1,"20-21/1",
IF(#REF!=2,"20-21/2",
IF(#REF!=3,"20-21/3",
IF(#REF!=4,"21-22/1",
IF(#REF!=5,"21-22/2",
IF(#REF!=6,"21-22/3","Hata10")))))),
IF(#REF!+BJ252=2021,
IF(#REF!=1,"21-22/1",
IF(#REF!=2,"21-22/2",
IF(#REF!=3,"21-22/3",
IF(#REF!=4,"22-23/1",
IF(#REF!=5,"22-23/2",
IF(#REF!=6,"22-23/3","Hata11")))))),
IF(#REF!+BJ252=2022,
IF(#REF!=1,"22-23/1",
IF(#REF!=2,"22-23/2",
IF(#REF!=3,"22-23/3",
IF(#REF!=4,"23-24/1",
IF(#REF!=5,"23-24/2",
IF(#REF!=6,"23-24/3","Hata12")))))),
IF(#REF!+BJ252=2023,
IF(#REF!=1,"23-24/1",
IF(#REF!=2,"23-24/2",
IF(#REF!=3,"23-24/3",
IF(#REF!=4,"24-25/1",
IF(#REF!=5,"24-25/2",
IF(#REF!=6,"24-25/3","Hata13")))))),
))))))))))))))
)</f>
        <v>#REF!</v>
      </c>
      <c r="G252" s="15"/>
      <c r="H252" s="14" t="s">
        <v>371</v>
      </c>
      <c r="I252" s="14">
        <v>238536</v>
      </c>
      <c r="J252" s="14" t="s">
        <v>157</v>
      </c>
      <c r="S252" s="16">
        <v>6</v>
      </c>
      <c r="T252" s="14">
        <f>VLOOKUP($S252,[1]sistem!$I$3:$L$10,2,FALSE)</f>
        <v>0</v>
      </c>
      <c r="U252" s="14">
        <f>VLOOKUP($S252,[1]sistem!$I$3:$L$10,3,FALSE)</f>
        <v>0</v>
      </c>
      <c r="V252" s="14">
        <f>VLOOKUP($S252,[1]sistem!$I$3:$L$10,4,FALSE)</f>
        <v>1</v>
      </c>
      <c r="W252" s="14" t="e">
        <f>VLOOKUP($BB252,[1]sistem!$I$13:$L$14,2,FALSE)*#REF!</f>
        <v>#REF!</v>
      </c>
      <c r="X252" s="14" t="e">
        <f>VLOOKUP($BB252,[1]sistem!$I$13:$L$14,3,FALSE)*#REF!</f>
        <v>#REF!</v>
      </c>
      <c r="Y252" s="14" t="e">
        <f>VLOOKUP($BB252,[1]sistem!$I$13:$L$14,4,FALSE)*#REF!</f>
        <v>#REF!</v>
      </c>
      <c r="Z252" s="14" t="e">
        <f t="shared" si="42"/>
        <v>#REF!</v>
      </c>
      <c r="AA252" s="14" t="e">
        <f t="shared" si="42"/>
        <v>#REF!</v>
      </c>
      <c r="AB252" s="14" t="e">
        <f t="shared" si="42"/>
        <v>#REF!</v>
      </c>
      <c r="AC252" s="14" t="e">
        <f t="shared" si="43"/>
        <v>#REF!</v>
      </c>
      <c r="AD252" s="14">
        <f>VLOOKUP(BB252,[1]sistem!$I$18:$J$19,2,FALSE)</f>
        <v>14</v>
      </c>
      <c r="AE252" s="14">
        <v>0.25</v>
      </c>
      <c r="AF252" s="14">
        <f>VLOOKUP($S252,[1]sistem!$I$3:$M$10,5,FALSE)</f>
        <v>0</v>
      </c>
      <c r="AI252" s="14" t="e">
        <f>(#REF!+#REF!)*AD252</f>
        <v>#REF!</v>
      </c>
      <c r="AJ252" s="14">
        <f>VLOOKUP($S252,[1]sistem!$I$3:$N$10,6,FALSE)</f>
        <v>1</v>
      </c>
      <c r="AK252" s="14">
        <v>2</v>
      </c>
      <c r="AL252" s="14">
        <f t="shared" si="44"/>
        <v>2</v>
      </c>
      <c r="AM252" s="14">
        <f>VLOOKUP($BB252,[1]sistem!$I$18:$K$19,3,FALSE)</f>
        <v>14</v>
      </c>
      <c r="AN252" s="14" t="e">
        <f>AM252*#REF!</f>
        <v>#REF!</v>
      </c>
      <c r="AO252" s="14" t="e">
        <f t="shared" si="45"/>
        <v>#REF!</v>
      </c>
      <c r="AP252" s="14">
        <f t="shared" si="54"/>
        <v>25</v>
      </c>
      <c r="AQ252" s="14" t="e">
        <f t="shared" si="46"/>
        <v>#REF!</v>
      </c>
      <c r="AR252" s="14" t="e">
        <f>ROUND(AQ252-#REF!,0)</f>
        <v>#REF!</v>
      </c>
      <c r="AS252" s="14">
        <f>IF(BB252="s",IF(S252=0,0,
IF(S252=1,#REF!*4*4,
IF(S252=2,0,
IF(S252=3,#REF!*4*2,
IF(S252=4,0,
IF(S252=5,0,
IF(S252=6,0,
IF(S252=7,0)))))))),
IF(BB252="t",
IF(S252=0,0,
IF(S252=1,#REF!*4*4*0.8,
IF(S252=2,0,
IF(S252=3,#REF!*4*2*0.8,
IF(S252=4,0,
IF(S252=5,0,
IF(S252=6,0,
IF(S252=7,0))))))))))</f>
        <v>0</v>
      </c>
      <c r="AT252" s="14">
        <f>IF(BB252="s",
IF(S252=0,0,
IF(S252=1,0,
IF(S252=2,#REF!*4*2,
IF(S252=3,#REF!*4,
IF(S252=4,#REF!*4,
IF(S252=5,0,
IF(S252=6,0,
IF(S252=7,#REF!*4)))))))),
IF(BB252="t",
IF(S252=0,0,
IF(S252=1,0,
IF(S252=2,#REF!*4*2*0.8,
IF(S252=3,#REF!*4*0.8,
IF(S252=4,#REF!*4*0.8,
IF(S252=5,0,
IF(S252=6,0,
IF(S252=7,#REF!*4))))))))))</f>
        <v>0</v>
      </c>
      <c r="AU252" s="14" t="e">
        <f>IF(BB252="s",
IF(S252=0,0,
IF(S252=1,#REF!*2,
IF(S252=2,#REF!*2,
IF(S252=3,#REF!*2,
IF(S252=4,#REF!*2,
IF(S252=5,#REF!*2,
IF(S252=6,#REF!*2,
IF(S252=7,#REF!*2)))))))),
IF(BB252="t",
IF(S252=0,#REF!*2*0.8,
IF(S252=1,#REF!*2*0.8,
IF(S252=2,#REF!*2*0.8,
IF(S252=3,#REF!*2*0.8,
IF(S252=4,#REF!*2*0.8,
IF(S252=5,#REF!*2*0.8,
IF(S252=6,#REF!*1*0.8,
IF(S252=7,#REF!*2))))))))))</f>
        <v>#REF!</v>
      </c>
      <c r="AV252" s="14" t="e">
        <f t="shared" si="47"/>
        <v>#REF!</v>
      </c>
      <c r="AW252" s="14">
        <f>IF(BB252="s",
IF(S252=0,0,
IF(S252=1,(14-2)*(#REF!+#REF!)/4*4,
IF(S252=2,(14-2)*(#REF!+#REF!)/4*2,
IF(S252=3,(14-2)*(#REF!+#REF!)/4*3,
IF(S252=4,(14-2)*(#REF!+#REF!)/4,
IF(S252=5,(14-2)*#REF!/4,
IF(S252=6,0,
IF(S252=7,(14)*#REF!)))))))),
IF(BB252="t",
IF(S252=0,0,
IF(S252=1,(11-2)*(#REF!+#REF!)/4*4,
IF(S252=2,(11-2)*(#REF!+#REF!)/4*2,
IF(S252=3,(11-2)*(#REF!+#REF!)/4*3,
IF(S252=4,(11-2)*(#REF!+#REF!)/4,
IF(S252=5,(11-2)*#REF!/4,
IF(S252=6,0,
IF(S252=7,(11)*#REF!))))))))))</f>
        <v>0</v>
      </c>
      <c r="AX252" s="14" t="e">
        <f t="shared" si="48"/>
        <v>#REF!</v>
      </c>
      <c r="AY252" s="14">
        <f t="shared" si="49"/>
        <v>2</v>
      </c>
      <c r="AZ252" s="14">
        <f t="shared" si="50"/>
        <v>0</v>
      </c>
      <c r="BA252" s="14" t="e">
        <f t="shared" si="51"/>
        <v>#REF!</v>
      </c>
      <c r="BB252" s="14" t="s">
        <v>87</v>
      </c>
      <c r="BC252" s="14" t="e">
        <f>IF(BI252="A",0,IF(BB252="s",14*#REF!,IF(BB252="T",11*#REF!,"HATA")))</f>
        <v>#REF!</v>
      </c>
      <c r="BD252" s="14" t="e">
        <f t="shared" si="52"/>
        <v>#REF!</v>
      </c>
      <c r="BE252" s="14" t="e">
        <f t="shared" si="53"/>
        <v>#REF!</v>
      </c>
      <c r="BF252" s="14" t="e">
        <f>IF(BE252-#REF!=0,"DOĞRU","YANLIŞ")</f>
        <v>#REF!</v>
      </c>
      <c r="BG252" s="14" t="e">
        <f>#REF!-BE252</f>
        <v>#REF!</v>
      </c>
      <c r="BH252" s="14">
        <v>0</v>
      </c>
      <c r="BJ252" s="14">
        <v>0</v>
      </c>
      <c r="BL252" s="14">
        <v>6</v>
      </c>
      <c r="BN252" s="5" t="e">
        <f>#REF!*14</f>
        <v>#REF!</v>
      </c>
      <c r="BO252" s="6"/>
      <c r="BP252" s="7"/>
      <c r="BQ252" s="8"/>
      <c r="BR252" s="8"/>
      <c r="BS252" s="8"/>
      <c r="BT252" s="8"/>
      <c r="BU252" s="8"/>
      <c r="BV252" s="9"/>
      <c r="BW252" s="10"/>
      <c r="BX252" s="11"/>
      <c r="CE252" s="8"/>
      <c r="CF252" s="17"/>
      <c r="CG252" s="17"/>
      <c r="CH252" s="17"/>
      <c r="CI252" s="17"/>
    </row>
    <row r="253" spans="1:87" hidden="1" x14ac:dyDescent="0.25">
      <c r="A253" s="14" t="s">
        <v>138</v>
      </c>
      <c r="B253" s="14" t="s">
        <v>139</v>
      </c>
      <c r="C253" s="14" t="s">
        <v>139</v>
      </c>
      <c r="D253" s="15" t="s">
        <v>84</v>
      </c>
      <c r="E253" s="15">
        <v>3</v>
      </c>
      <c r="F253" s="16" t="e">
        <f>IF(BB253="S",
IF(#REF!+BJ253=2012,
IF(#REF!=1,"12-13/1",
IF(#REF!=2,"12-13/2",
IF(#REF!=3,"13-14/1",
IF(#REF!=4,"13-14/2","Hata1")))),
IF(#REF!+BJ253=2013,
IF(#REF!=1,"13-14/1",
IF(#REF!=2,"13-14/2",
IF(#REF!=3,"14-15/1",
IF(#REF!=4,"14-15/2","Hata2")))),
IF(#REF!+BJ253=2014,
IF(#REF!=1,"14-15/1",
IF(#REF!=2,"14-15/2",
IF(#REF!=3,"15-16/1",
IF(#REF!=4,"15-16/2","Hata3")))),
IF(#REF!+BJ253=2015,
IF(#REF!=1,"15-16/1",
IF(#REF!=2,"15-16/2",
IF(#REF!=3,"16-17/1",
IF(#REF!=4,"16-17/2","Hata4")))),
IF(#REF!+BJ253=2016,
IF(#REF!=1,"16-17/1",
IF(#REF!=2,"16-17/2",
IF(#REF!=3,"17-18/1",
IF(#REF!=4,"17-18/2","Hata5")))),
IF(#REF!+BJ253=2017,
IF(#REF!=1,"17-18/1",
IF(#REF!=2,"17-18/2",
IF(#REF!=3,"18-19/1",
IF(#REF!=4,"18-19/2","Hata6")))),
IF(#REF!+BJ253=2018,
IF(#REF!=1,"18-19/1",
IF(#REF!=2,"18-19/2",
IF(#REF!=3,"19-20/1",
IF(#REF!=4,"19-20/2","Hata7")))),
IF(#REF!+BJ253=2019,
IF(#REF!=1,"19-20/1",
IF(#REF!=2,"19-20/2",
IF(#REF!=3,"20-21/1",
IF(#REF!=4,"20-21/2","Hata8")))),
IF(#REF!+BJ253=2020,
IF(#REF!=1,"20-21/1",
IF(#REF!=2,"20-21/2",
IF(#REF!=3,"21-22/1",
IF(#REF!=4,"21-22/2","Hata9")))),
IF(#REF!+BJ253=2021,
IF(#REF!=1,"21-22/1",
IF(#REF!=2,"21-22/2",
IF(#REF!=3,"22-23/1",
IF(#REF!=4,"22-23/2","Hata10")))),
IF(#REF!+BJ253=2022,
IF(#REF!=1,"22-23/1",
IF(#REF!=2,"22-23/2",
IF(#REF!=3,"23-24/1",
IF(#REF!=4,"23-24/2","Hata11")))),
IF(#REF!+BJ253=2023,
IF(#REF!=1,"23-24/1",
IF(#REF!=2,"23-24/2",
IF(#REF!=3,"24-25/1",
IF(#REF!=4,"24-25/2","Hata12")))),
)))))))))))),
IF(BB253="T",
IF(#REF!+BJ253=2012,
IF(#REF!=1,"12-13/1",
IF(#REF!=2,"12-13/2",
IF(#REF!=3,"12-13/3",
IF(#REF!=4,"13-14/1",
IF(#REF!=5,"13-14/2",
IF(#REF!=6,"13-14/3","Hata1")))))),
IF(#REF!+BJ253=2013,
IF(#REF!=1,"13-14/1",
IF(#REF!=2,"13-14/2",
IF(#REF!=3,"13-14/3",
IF(#REF!=4,"14-15/1",
IF(#REF!=5,"14-15/2",
IF(#REF!=6,"14-15/3","Hata2")))))),
IF(#REF!+BJ253=2014,
IF(#REF!=1,"14-15/1",
IF(#REF!=2,"14-15/2",
IF(#REF!=3,"14-15/3",
IF(#REF!=4,"15-16/1",
IF(#REF!=5,"15-16/2",
IF(#REF!=6,"15-16/3","Hata3")))))),
IF(AND(#REF!+#REF!&gt;2014,#REF!+#REF!&lt;2015,BJ253=1),
IF(#REF!=0.1,"14-15/0.1",
IF(#REF!=0.2,"14-15/0.2",
IF(#REF!=0.3,"14-15/0.3","Hata4"))),
IF(#REF!+BJ253=2015,
IF(#REF!=1,"15-16/1",
IF(#REF!=2,"15-16/2",
IF(#REF!=3,"15-16/3",
IF(#REF!=4,"16-17/1",
IF(#REF!=5,"16-17/2",
IF(#REF!=6,"16-17/3","Hata5")))))),
IF(#REF!+BJ253=2016,
IF(#REF!=1,"16-17/1",
IF(#REF!=2,"16-17/2",
IF(#REF!=3,"16-17/3",
IF(#REF!=4,"17-18/1",
IF(#REF!=5,"17-18/2",
IF(#REF!=6,"17-18/3","Hata6")))))),
IF(#REF!+BJ253=2017,
IF(#REF!=1,"17-18/1",
IF(#REF!=2,"17-18/2",
IF(#REF!=3,"17-18/3",
IF(#REF!=4,"18-19/1",
IF(#REF!=5,"18-19/2",
IF(#REF!=6,"18-19/3","Hata7")))))),
IF(#REF!+BJ253=2018,
IF(#REF!=1,"18-19/1",
IF(#REF!=2,"18-19/2",
IF(#REF!=3,"18-19/3",
IF(#REF!=4,"19-20/1",
IF(#REF!=5," 19-20/2",
IF(#REF!=6,"19-20/3","Hata8")))))),
IF(#REF!+BJ253=2019,
IF(#REF!=1,"19-20/1",
IF(#REF!=2,"19-20/2",
IF(#REF!=3,"19-20/3",
IF(#REF!=4,"20-21/1",
IF(#REF!=5,"20-21/2",
IF(#REF!=6,"20-21/3","Hata9")))))),
IF(#REF!+BJ253=2020,
IF(#REF!=1,"20-21/1",
IF(#REF!=2,"20-21/2",
IF(#REF!=3,"20-21/3",
IF(#REF!=4,"21-22/1",
IF(#REF!=5,"21-22/2",
IF(#REF!=6,"21-22/3","Hata10")))))),
IF(#REF!+BJ253=2021,
IF(#REF!=1,"21-22/1",
IF(#REF!=2,"21-22/2",
IF(#REF!=3,"21-22/3",
IF(#REF!=4,"22-23/1",
IF(#REF!=5,"22-23/2",
IF(#REF!=6,"22-23/3","Hata11")))))),
IF(#REF!+BJ253=2022,
IF(#REF!=1,"22-23/1",
IF(#REF!=2,"22-23/2",
IF(#REF!=3,"22-23/3",
IF(#REF!=4,"23-24/1",
IF(#REF!=5,"23-24/2",
IF(#REF!=6,"23-24/3","Hata12")))))),
IF(#REF!+BJ253=2023,
IF(#REF!=1,"23-24/1",
IF(#REF!=2,"23-24/2",
IF(#REF!=3,"23-24/3",
IF(#REF!=4,"24-25/1",
IF(#REF!=5,"24-25/2",
IF(#REF!=6,"24-25/3","Hata13")))))),
))))))))))))))
)</f>
        <v>#REF!</v>
      </c>
      <c r="G253" s="15"/>
      <c r="H253" s="14" t="s">
        <v>371</v>
      </c>
      <c r="I253" s="14">
        <v>238536</v>
      </c>
      <c r="J253" s="14" t="s">
        <v>157</v>
      </c>
      <c r="Q253" s="14" t="s">
        <v>140</v>
      </c>
      <c r="R253" s="14" t="s">
        <v>140</v>
      </c>
      <c r="S253" s="16">
        <v>7</v>
      </c>
      <c r="T253" s="14">
        <f>VLOOKUP($S253,[1]sistem!$I$3:$L$10,2,FALSE)</f>
        <v>0</v>
      </c>
      <c r="U253" s="14">
        <f>VLOOKUP($S253,[1]sistem!$I$3:$L$10,3,FALSE)</f>
        <v>1</v>
      </c>
      <c r="V253" s="14">
        <f>VLOOKUP($S253,[1]sistem!$I$3:$L$10,4,FALSE)</f>
        <v>1</v>
      </c>
      <c r="W253" s="14" t="e">
        <f>VLOOKUP($BB253,[1]sistem!$I$13:$L$14,2,FALSE)*#REF!</f>
        <v>#REF!</v>
      </c>
      <c r="X253" s="14" t="e">
        <f>VLOOKUP($BB253,[1]sistem!$I$13:$L$14,3,FALSE)*#REF!</f>
        <v>#REF!</v>
      </c>
      <c r="Y253" s="14" t="e">
        <f>VLOOKUP($BB253,[1]sistem!$I$13:$L$14,4,FALSE)*#REF!</f>
        <v>#REF!</v>
      </c>
      <c r="Z253" s="14" t="e">
        <f t="shared" si="42"/>
        <v>#REF!</v>
      </c>
      <c r="AA253" s="14" t="e">
        <f t="shared" si="42"/>
        <v>#REF!</v>
      </c>
      <c r="AB253" s="14" t="e">
        <f t="shared" si="42"/>
        <v>#REF!</v>
      </c>
      <c r="AC253" s="14" t="e">
        <f t="shared" si="43"/>
        <v>#REF!</v>
      </c>
      <c r="AD253" s="14">
        <f>VLOOKUP(BB253,[1]sistem!$I$18:$J$19,2,FALSE)</f>
        <v>14</v>
      </c>
      <c r="AE253" s="14">
        <v>0.25</v>
      </c>
      <c r="AF253" s="14">
        <f>VLOOKUP($S253,[1]sistem!$I$3:$M$10,5,FALSE)</f>
        <v>1</v>
      </c>
      <c r="AG253" s="14">
        <v>4</v>
      </c>
      <c r="AI253" s="14">
        <f>AG253*AM253</f>
        <v>56</v>
      </c>
      <c r="AJ253" s="14">
        <f>VLOOKUP($S253,[1]sistem!$I$3:$N$10,6,FALSE)</f>
        <v>2</v>
      </c>
      <c r="AK253" s="14">
        <v>2</v>
      </c>
      <c r="AL253" s="14">
        <f t="shared" si="44"/>
        <v>4</v>
      </c>
      <c r="AM253" s="14">
        <f>VLOOKUP($BB253,[1]sistem!$I$18:$K$19,3,FALSE)</f>
        <v>14</v>
      </c>
      <c r="AN253" s="14" t="e">
        <f>AM253*#REF!</f>
        <v>#REF!</v>
      </c>
      <c r="AO253" s="14" t="e">
        <f t="shared" si="45"/>
        <v>#REF!</v>
      </c>
      <c r="AP253" s="14">
        <f t="shared" si="54"/>
        <v>25</v>
      </c>
      <c r="AQ253" s="14" t="e">
        <f t="shared" si="46"/>
        <v>#REF!</v>
      </c>
      <c r="AR253" s="14" t="e">
        <f>ROUND(AQ253-#REF!,0)</f>
        <v>#REF!</v>
      </c>
      <c r="AS253" s="14">
        <f>IF(BB253="s",IF(S253=0,0,
IF(S253=1,#REF!*4*4,
IF(S253=2,0,
IF(S253=3,#REF!*4*2,
IF(S253=4,0,
IF(S253=5,0,
IF(S253=6,0,
IF(S253=7,0)))))))),
IF(BB253="t",
IF(S253=0,0,
IF(S253=1,#REF!*4*4*0.8,
IF(S253=2,0,
IF(S253=3,#REF!*4*2*0.8,
IF(S253=4,0,
IF(S253=5,0,
IF(S253=6,0,
IF(S253=7,0))))))))))</f>
        <v>0</v>
      </c>
      <c r="AT253" s="14" t="e">
        <f>IF(BB253="s",
IF(S253=0,0,
IF(S253=1,0,
IF(S253=2,#REF!*4*2,
IF(S253=3,#REF!*4,
IF(S253=4,#REF!*4,
IF(S253=5,0,
IF(S253=6,0,
IF(S253=7,#REF!*4)))))))),
IF(BB253="t",
IF(S253=0,0,
IF(S253=1,0,
IF(S253=2,#REF!*4*2*0.8,
IF(S253=3,#REF!*4*0.8,
IF(S253=4,#REF!*4*0.8,
IF(S253=5,0,
IF(S253=6,0,
IF(S253=7,#REF!*4))))))))))</f>
        <v>#REF!</v>
      </c>
      <c r="AU253" s="14" t="e">
        <f>IF(BB253="s",
IF(S253=0,0,
IF(S253=1,#REF!*2,
IF(S253=2,#REF!*2,
IF(S253=3,#REF!*2,
IF(S253=4,#REF!*2,
IF(S253=5,#REF!*2,
IF(S253=6,#REF!*2,
IF(S253=7,#REF!*2)))))))),
IF(BB253="t",
IF(S253=0,#REF!*2*0.8,
IF(S253=1,#REF!*2*0.8,
IF(S253=2,#REF!*2*0.8,
IF(S253=3,#REF!*2*0.8,
IF(S253=4,#REF!*2*0.8,
IF(S253=5,#REF!*2*0.8,
IF(S253=6,#REF!*1*0.8,
IF(S253=7,#REF!*2))))))))))</f>
        <v>#REF!</v>
      </c>
      <c r="AV253" s="14" t="e">
        <f t="shared" si="47"/>
        <v>#REF!</v>
      </c>
      <c r="AW253" s="14" t="e">
        <f>IF(BB253="s",
IF(S253=0,0,
IF(S253=1,(14-2)*(#REF!+#REF!)/4*4,
IF(S253=2,(14-2)*(#REF!+#REF!)/4*2,
IF(S253=3,(14-2)*(#REF!+#REF!)/4*3,
IF(S253=4,(14-2)*(#REF!+#REF!)/4,
IF(S253=5,(14-2)*#REF!/4,
IF(S253=6,0,
IF(S253=7,(14)*#REF!)))))))),
IF(BB253="t",
IF(S253=0,0,
IF(S253=1,(11-2)*(#REF!+#REF!)/4*4,
IF(S253=2,(11-2)*(#REF!+#REF!)/4*2,
IF(S253=3,(11-2)*(#REF!+#REF!)/4*3,
IF(S253=4,(11-2)*(#REF!+#REF!)/4,
IF(S253=5,(11-2)*#REF!/4,
IF(S253=6,0,
IF(S253=7,(11)*#REF!))))))))))</f>
        <v>#REF!</v>
      </c>
      <c r="AX253" s="14" t="e">
        <f t="shared" si="48"/>
        <v>#REF!</v>
      </c>
      <c r="AY253" s="14">
        <f t="shared" si="49"/>
        <v>8</v>
      </c>
      <c r="AZ253" s="14">
        <f t="shared" si="50"/>
        <v>4</v>
      </c>
      <c r="BA253" s="14" t="e">
        <f t="shared" si="51"/>
        <v>#REF!</v>
      </c>
      <c r="BB253" s="14" t="s">
        <v>87</v>
      </c>
      <c r="BC253" s="14" t="e">
        <f>IF(BI253="A",0,IF(BB253="s",14*#REF!,IF(BB253="T",11*#REF!,"HATA")))</f>
        <v>#REF!</v>
      </c>
      <c r="BD253" s="14" t="e">
        <f t="shared" si="52"/>
        <v>#REF!</v>
      </c>
      <c r="BE253" s="14" t="e">
        <f t="shared" si="53"/>
        <v>#REF!</v>
      </c>
      <c r="BF253" s="14" t="e">
        <f>IF(BE253-#REF!=0,"DOĞRU","YANLIŞ")</f>
        <v>#REF!</v>
      </c>
      <c r="BG253" s="14" t="e">
        <f>#REF!-BE253</f>
        <v>#REF!</v>
      </c>
      <c r="BH253" s="14">
        <v>0</v>
      </c>
      <c r="BJ253" s="14">
        <v>0</v>
      </c>
      <c r="BL253" s="14">
        <v>7</v>
      </c>
      <c r="BN253" s="5" t="e">
        <f>#REF!*14</f>
        <v>#REF!</v>
      </c>
      <c r="BO253" s="6"/>
      <c r="BP253" s="7"/>
      <c r="BQ253" s="8"/>
      <c r="BR253" s="8"/>
      <c r="BS253" s="8"/>
      <c r="BT253" s="8"/>
      <c r="BU253" s="8"/>
      <c r="BV253" s="9"/>
      <c r="BW253" s="10"/>
      <c r="BX253" s="11"/>
      <c r="CE253" s="8"/>
      <c r="CF253" s="17"/>
      <c r="CG253" s="17"/>
      <c r="CH253" s="17"/>
      <c r="CI253" s="17"/>
    </row>
    <row r="254" spans="1:87" hidden="1" x14ac:dyDescent="0.25">
      <c r="A254" s="14" t="s">
        <v>103</v>
      </c>
      <c r="B254" s="14" t="s">
        <v>104</v>
      </c>
      <c r="C254" s="14" t="s">
        <v>104</v>
      </c>
      <c r="D254" s="15" t="s">
        <v>84</v>
      </c>
      <c r="E254" s="15">
        <v>1</v>
      </c>
      <c r="F254" s="16" t="e">
        <f>IF(BB254="S",
IF(#REF!+BJ254=2012,
IF(#REF!=1,"12-13/1",
IF(#REF!=2,"12-13/2",
IF(#REF!=3,"13-14/1",
IF(#REF!=4,"13-14/2","Hata1")))),
IF(#REF!+BJ254=2013,
IF(#REF!=1,"13-14/1",
IF(#REF!=2,"13-14/2",
IF(#REF!=3,"14-15/1",
IF(#REF!=4,"14-15/2","Hata2")))),
IF(#REF!+BJ254=2014,
IF(#REF!=1,"14-15/1",
IF(#REF!=2,"14-15/2",
IF(#REF!=3,"15-16/1",
IF(#REF!=4,"15-16/2","Hata3")))),
IF(#REF!+BJ254=2015,
IF(#REF!=1,"15-16/1",
IF(#REF!=2,"15-16/2",
IF(#REF!=3,"16-17/1",
IF(#REF!=4,"16-17/2","Hata4")))),
IF(#REF!+BJ254=2016,
IF(#REF!=1,"16-17/1",
IF(#REF!=2,"16-17/2",
IF(#REF!=3,"17-18/1",
IF(#REF!=4,"17-18/2","Hata5")))),
IF(#REF!+BJ254=2017,
IF(#REF!=1,"17-18/1",
IF(#REF!=2,"17-18/2",
IF(#REF!=3,"18-19/1",
IF(#REF!=4,"18-19/2","Hata6")))),
IF(#REF!+BJ254=2018,
IF(#REF!=1,"18-19/1",
IF(#REF!=2,"18-19/2",
IF(#REF!=3,"19-20/1",
IF(#REF!=4,"19-20/2","Hata7")))),
IF(#REF!+BJ254=2019,
IF(#REF!=1,"19-20/1",
IF(#REF!=2,"19-20/2",
IF(#REF!=3,"20-21/1",
IF(#REF!=4,"20-21/2","Hata8")))),
IF(#REF!+BJ254=2020,
IF(#REF!=1,"20-21/1",
IF(#REF!=2,"20-21/2",
IF(#REF!=3,"21-22/1",
IF(#REF!=4,"21-22/2","Hata9")))),
IF(#REF!+BJ254=2021,
IF(#REF!=1,"21-22/1",
IF(#REF!=2,"21-22/2",
IF(#REF!=3,"22-23/1",
IF(#REF!=4,"22-23/2","Hata10")))),
IF(#REF!+BJ254=2022,
IF(#REF!=1,"22-23/1",
IF(#REF!=2,"22-23/2",
IF(#REF!=3,"23-24/1",
IF(#REF!=4,"23-24/2","Hata11")))),
IF(#REF!+BJ254=2023,
IF(#REF!=1,"23-24/1",
IF(#REF!=2,"23-24/2",
IF(#REF!=3,"24-25/1",
IF(#REF!=4,"24-25/2","Hata12")))),
)))))))))))),
IF(BB254="T",
IF(#REF!+BJ254=2012,
IF(#REF!=1,"12-13/1",
IF(#REF!=2,"12-13/2",
IF(#REF!=3,"12-13/3",
IF(#REF!=4,"13-14/1",
IF(#REF!=5,"13-14/2",
IF(#REF!=6,"13-14/3","Hata1")))))),
IF(#REF!+BJ254=2013,
IF(#REF!=1,"13-14/1",
IF(#REF!=2,"13-14/2",
IF(#REF!=3,"13-14/3",
IF(#REF!=4,"14-15/1",
IF(#REF!=5,"14-15/2",
IF(#REF!=6,"14-15/3","Hata2")))))),
IF(#REF!+BJ254=2014,
IF(#REF!=1,"14-15/1",
IF(#REF!=2,"14-15/2",
IF(#REF!=3,"14-15/3",
IF(#REF!=4,"15-16/1",
IF(#REF!=5,"15-16/2",
IF(#REF!=6,"15-16/3","Hata3")))))),
IF(AND(#REF!+#REF!&gt;2014,#REF!+#REF!&lt;2015,BJ254=1),
IF(#REF!=0.1,"14-15/0.1",
IF(#REF!=0.2,"14-15/0.2",
IF(#REF!=0.3,"14-15/0.3","Hata4"))),
IF(#REF!+BJ254=2015,
IF(#REF!=1,"15-16/1",
IF(#REF!=2,"15-16/2",
IF(#REF!=3,"15-16/3",
IF(#REF!=4,"16-17/1",
IF(#REF!=5,"16-17/2",
IF(#REF!=6,"16-17/3","Hata5")))))),
IF(#REF!+BJ254=2016,
IF(#REF!=1,"16-17/1",
IF(#REF!=2,"16-17/2",
IF(#REF!=3,"16-17/3",
IF(#REF!=4,"17-18/1",
IF(#REF!=5,"17-18/2",
IF(#REF!=6,"17-18/3","Hata6")))))),
IF(#REF!+BJ254=2017,
IF(#REF!=1,"17-18/1",
IF(#REF!=2,"17-18/2",
IF(#REF!=3,"17-18/3",
IF(#REF!=4,"18-19/1",
IF(#REF!=5,"18-19/2",
IF(#REF!=6,"18-19/3","Hata7")))))),
IF(#REF!+BJ254=2018,
IF(#REF!=1,"18-19/1",
IF(#REF!=2,"18-19/2",
IF(#REF!=3,"18-19/3",
IF(#REF!=4,"19-20/1",
IF(#REF!=5," 19-20/2",
IF(#REF!=6,"19-20/3","Hata8")))))),
IF(#REF!+BJ254=2019,
IF(#REF!=1,"19-20/1",
IF(#REF!=2,"19-20/2",
IF(#REF!=3,"19-20/3",
IF(#REF!=4,"20-21/1",
IF(#REF!=5,"20-21/2",
IF(#REF!=6,"20-21/3","Hata9")))))),
IF(#REF!+BJ254=2020,
IF(#REF!=1,"20-21/1",
IF(#REF!=2,"20-21/2",
IF(#REF!=3,"20-21/3",
IF(#REF!=4,"21-22/1",
IF(#REF!=5,"21-22/2",
IF(#REF!=6,"21-22/3","Hata10")))))),
IF(#REF!+BJ254=2021,
IF(#REF!=1,"21-22/1",
IF(#REF!=2,"21-22/2",
IF(#REF!=3,"21-22/3",
IF(#REF!=4,"22-23/1",
IF(#REF!=5,"22-23/2",
IF(#REF!=6,"22-23/3","Hata11")))))),
IF(#REF!+BJ254=2022,
IF(#REF!=1,"22-23/1",
IF(#REF!=2,"22-23/2",
IF(#REF!=3,"22-23/3",
IF(#REF!=4,"23-24/1",
IF(#REF!=5,"23-24/2",
IF(#REF!=6,"23-24/3","Hata12")))))),
IF(#REF!+BJ254=2023,
IF(#REF!=1,"23-24/1",
IF(#REF!=2,"23-24/2",
IF(#REF!=3,"23-24/3",
IF(#REF!=4,"24-25/1",
IF(#REF!=5,"24-25/2",
IF(#REF!=6,"24-25/3","Hata13")))))),
))))))))))))))
)</f>
        <v>#REF!</v>
      </c>
      <c r="G254" s="15">
        <v>0</v>
      </c>
      <c r="H254" s="14" t="s">
        <v>371</v>
      </c>
      <c r="I254" s="14">
        <v>238536</v>
      </c>
      <c r="J254" s="14" t="s">
        <v>157</v>
      </c>
      <c r="Q254" s="14" t="s">
        <v>105</v>
      </c>
      <c r="R254" s="14" t="s">
        <v>105</v>
      </c>
      <c r="S254" s="16">
        <v>7</v>
      </c>
      <c r="T254" s="14">
        <f>VLOOKUP($S254,[1]sistem!$I$3:$L$10,2,FALSE)</f>
        <v>0</v>
      </c>
      <c r="U254" s="14">
        <f>VLOOKUP($S254,[1]sistem!$I$3:$L$10,3,FALSE)</f>
        <v>1</v>
      </c>
      <c r="V254" s="14">
        <f>VLOOKUP($S254,[1]sistem!$I$3:$L$10,4,FALSE)</f>
        <v>1</v>
      </c>
      <c r="W254" s="14" t="e">
        <f>VLOOKUP($BB254,[1]sistem!$I$13:$L$14,2,FALSE)*#REF!</f>
        <v>#REF!</v>
      </c>
      <c r="X254" s="14" t="e">
        <f>VLOOKUP($BB254,[1]sistem!$I$13:$L$14,3,FALSE)*#REF!</f>
        <v>#REF!</v>
      </c>
      <c r="Y254" s="14" t="e">
        <f>VLOOKUP($BB254,[1]sistem!$I$13:$L$14,4,FALSE)*#REF!</f>
        <v>#REF!</v>
      </c>
      <c r="Z254" s="14" t="e">
        <f t="shared" si="42"/>
        <v>#REF!</v>
      </c>
      <c r="AA254" s="14" t="e">
        <f t="shared" si="42"/>
        <v>#REF!</v>
      </c>
      <c r="AB254" s="14" t="e">
        <f t="shared" si="42"/>
        <v>#REF!</v>
      </c>
      <c r="AC254" s="14" t="e">
        <f t="shared" si="43"/>
        <v>#REF!</v>
      </c>
      <c r="AD254" s="14">
        <f>VLOOKUP(BB254,[1]sistem!$I$18:$J$19,2,FALSE)</f>
        <v>14</v>
      </c>
      <c r="AE254" s="14">
        <v>0.25</v>
      </c>
      <c r="AF254" s="14">
        <f>VLOOKUP($S254,[1]sistem!$I$3:$M$10,5,FALSE)</f>
        <v>1</v>
      </c>
      <c r="AG254" s="14">
        <v>4</v>
      </c>
      <c r="AI254" s="14">
        <f>AG254*AM254</f>
        <v>56</v>
      </c>
      <c r="AJ254" s="14">
        <f>VLOOKUP($S254,[1]sistem!$I$3:$N$10,6,FALSE)</f>
        <v>2</v>
      </c>
      <c r="AK254" s="14">
        <v>2</v>
      </c>
      <c r="AL254" s="14">
        <f t="shared" si="44"/>
        <v>4</v>
      </c>
      <c r="AM254" s="14">
        <f>VLOOKUP($BB254,[1]sistem!$I$18:$K$19,3,FALSE)</f>
        <v>14</v>
      </c>
      <c r="AN254" s="14" t="e">
        <f>AM254*#REF!</f>
        <v>#REF!</v>
      </c>
      <c r="AO254" s="14" t="e">
        <f t="shared" si="45"/>
        <v>#REF!</v>
      </c>
      <c r="AP254" s="14">
        <f t="shared" si="54"/>
        <v>25</v>
      </c>
      <c r="AQ254" s="14" t="e">
        <f t="shared" si="46"/>
        <v>#REF!</v>
      </c>
      <c r="AR254" s="14" t="e">
        <f>ROUND(AQ254-#REF!,0)</f>
        <v>#REF!</v>
      </c>
      <c r="AS254" s="14">
        <f>IF(BB254="s",IF(S254=0,0,
IF(S254=1,#REF!*4*4,
IF(S254=2,0,
IF(S254=3,#REF!*4*2,
IF(S254=4,0,
IF(S254=5,0,
IF(S254=6,0,
IF(S254=7,0)))))))),
IF(BB254="t",
IF(S254=0,0,
IF(S254=1,#REF!*4*4*0.8,
IF(S254=2,0,
IF(S254=3,#REF!*4*2*0.8,
IF(S254=4,0,
IF(S254=5,0,
IF(S254=6,0,
IF(S254=7,0))))))))))</f>
        <v>0</v>
      </c>
      <c r="AT254" s="14" t="e">
        <f>IF(BB254="s",
IF(S254=0,0,
IF(S254=1,0,
IF(S254=2,#REF!*4*2,
IF(S254=3,#REF!*4,
IF(S254=4,#REF!*4,
IF(S254=5,0,
IF(S254=6,0,
IF(S254=7,#REF!*4)))))))),
IF(BB254="t",
IF(S254=0,0,
IF(S254=1,0,
IF(S254=2,#REF!*4*2*0.8,
IF(S254=3,#REF!*4*0.8,
IF(S254=4,#REF!*4*0.8,
IF(S254=5,0,
IF(S254=6,0,
IF(S254=7,#REF!*4))))))))))</f>
        <v>#REF!</v>
      </c>
      <c r="AU254" s="14" t="e">
        <f>IF(BB254="s",
IF(S254=0,0,
IF(S254=1,#REF!*2,
IF(S254=2,#REF!*2,
IF(S254=3,#REF!*2,
IF(S254=4,#REF!*2,
IF(S254=5,#REF!*2,
IF(S254=6,#REF!*2,
IF(S254=7,#REF!*2)))))))),
IF(BB254="t",
IF(S254=0,#REF!*2*0.8,
IF(S254=1,#REF!*2*0.8,
IF(S254=2,#REF!*2*0.8,
IF(S254=3,#REF!*2*0.8,
IF(S254=4,#REF!*2*0.8,
IF(S254=5,#REF!*2*0.8,
IF(S254=6,#REF!*1*0.8,
IF(S254=7,#REF!*2))))))))))</f>
        <v>#REF!</v>
      </c>
      <c r="AV254" s="14" t="e">
        <f t="shared" si="47"/>
        <v>#REF!</v>
      </c>
      <c r="AW254" s="14" t="e">
        <f>IF(BB254="s",
IF(S254=0,0,
IF(S254=1,(14-2)*(#REF!+#REF!)/4*4,
IF(S254=2,(14-2)*(#REF!+#REF!)/4*2,
IF(S254=3,(14-2)*(#REF!+#REF!)/4*3,
IF(S254=4,(14-2)*(#REF!+#REF!)/4,
IF(S254=5,(14-2)*#REF!/4,
IF(S254=6,0,
IF(S254=7,(14)*#REF!)))))))),
IF(BB254="t",
IF(S254=0,0,
IF(S254=1,(11-2)*(#REF!+#REF!)/4*4,
IF(S254=2,(11-2)*(#REF!+#REF!)/4*2,
IF(S254=3,(11-2)*(#REF!+#REF!)/4*3,
IF(S254=4,(11-2)*(#REF!+#REF!)/4,
IF(S254=5,(11-2)*#REF!/4,
IF(S254=6,0,
IF(S254=7,(11)*#REF!))))))))))</f>
        <v>#REF!</v>
      </c>
      <c r="AX254" s="14" t="e">
        <f t="shared" si="48"/>
        <v>#REF!</v>
      </c>
      <c r="AY254" s="14">
        <f t="shared" si="49"/>
        <v>8</v>
      </c>
      <c r="AZ254" s="14">
        <f t="shared" si="50"/>
        <v>4</v>
      </c>
      <c r="BA254" s="14" t="e">
        <f t="shared" si="51"/>
        <v>#REF!</v>
      </c>
      <c r="BB254" s="14" t="s">
        <v>87</v>
      </c>
      <c r="BC254" s="14" t="e">
        <f>IF(BI254="A",0,IF(BB254="s",14*#REF!,IF(BB254="T",11*#REF!,"HATA")))</f>
        <v>#REF!</v>
      </c>
      <c r="BD254" s="14" t="e">
        <f t="shared" si="52"/>
        <v>#REF!</v>
      </c>
      <c r="BE254" s="14" t="e">
        <f t="shared" si="53"/>
        <v>#REF!</v>
      </c>
      <c r="BF254" s="14" t="e">
        <f>IF(BE254-#REF!=0,"DOĞRU","YANLIŞ")</f>
        <v>#REF!</v>
      </c>
      <c r="BG254" s="14" t="e">
        <f>#REF!-BE254</f>
        <v>#REF!</v>
      </c>
      <c r="BH254" s="14">
        <v>1</v>
      </c>
      <c r="BJ254" s="14">
        <v>0</v>
      </c>
      <c r="BL254" s="14">
        <v>7</v>
      </c>
      <c r="BN254" s="5" t="e">
        <f>#REF!*14</f>
        <v>#REF!</v>
      </c>
      <c r="BO254" s="6"/>
      <c r="BP254" s="7"/>
      <c r="BQ254" s="8"/>
      <c r="BR254" s="8"/>
      <c r="BS254" s="8"/>
      <c r="BT254" s="8"/>
      <c r="BU254" s="8"/>
      <c r="BV254" s="9"/>
      <c r="BW254" s="10"/>
      <c r="BX254" s="11"/>
      <c r="CE254" s="8"/>
      <c r="CF254" s="17"/>
      <c r="CG254" s="17"/>
      <c r="CH254" s="17"/>
      <c r="CI254" s="17"/>
    </row>
    <row r="255" spans="1:87" hidden="1" x14ac:dyDescent="0.25">
      <c r="A255" s="14" t="s">
        <v>166</v>
      </c>
      <c r="B255" s="14" t="s">
        <v>167</v>
      </c>
      <c r="C255" s="14" t="s">
        <v>167</v>
      </c>
      <c r="D255" s="15" t="s">
        <v>84</v>
      </c>
      <c r="E255" s="15">
        <v>1</v>
      </c>
      <c r="F255" s="16" t="e">
        <f>IF(BB255="S",
IF(#REF!+BJ255=2012,
IF(#REF!=1,"12-13/1",
IF(#REF!=2,"12-13/2",
IF(#REF!=3,"13-14/1",
IF(#REF!=4,"13-14/2","Hata1")))),
IF(#REF!+BJ255=2013,
IF(#REF!=1,"13-14/1",
IF(#REF!=2,"13-14/2",
IF(#REF!=3,"14-15/1",
IF(#REF!=4,"14-15/2","Hata2")))),
IF(#REF!+BJ255=2014,
IF(#REF!=1,"14-15/1",
IF(#REF!=2,"14-15/2",
IF(#REF!=3,"15-16/1",
IF(#REF!=4,"15-16/2","Hata3")))),
IF(#REF!+BJ255=2015,
IF(#REF!=1,"15-16/1",
IF(#REF!=2,"15-16/2",
IF(#REF!=3,"16-17/1",
IF(#REF!=4,"16-17/2","Hata4")))),
IF(#REF!+BJ255=2016,
IF(#REF!=1,"16-17/1",
IF(#REF!=2,"16-17/2",
IF(#REF!=3,"17-18/1",
IF(#REF!=4,"17-18/2","Hata5")))),
IF(#REF!+BJ255=2017,
IF(#REF!=1,"17-18/1",
IF(#REF!=2,"17-18/2",
IF(#REF!=3,"18-19/1",
IF(#REF!=4,"18-19/2","Hata6")))),
IF(#REF!+BJ255=2018,
IF(#REF!=1,"18-19/1",
IF(#REF!=2,"18-19/2",
IF(#REF!=3,"19-20/1",
IF(#REF!=4,"19-20/2","Hata7")))),
IF(#REF!+BJ255=2019,
IF(#REF!=1,"19-20/1",
IF(#REF!=2,"19-20/2",
IF(#REF!=3,"20-21/1",
IF(#REF!=4,"20-21/2","Hata8")))),
IF(#REF!+BJ255=2020,
IF(#REF!=1,"20-21/1",
IF(#REF!=2,"20-21/2",
IF(#REF!=3,"21-22/1",
IF(#REF!=4,"21-22/2","Hata9")))),
IF(#REF!+BJ255=2021,
IF(#REF!=1,"21-22/1",
IF(#REF!=2,"21-22/2",
IF(#REF!=3,"22-23/1",
IF(#REF!=4,"22-23/2","Hata10")))),
IF(#REF!+BJ255=2022,
IF(#REF!=1,"22-23/1",
IF(#REF!=2,"22-23/2",
IF(#REF!=3,"23-24/1",
IF(#REF!=4,"23-24/2","Hata11")))),
IF(#REF!+BJ255=2023,
IF(#REF!=1,"23-24/1",
IF(#REF!=2,"23-24/2",
IF(#REF!=3,"24-25/1",
IF(#REF!=4,"24-25/2","Hata12")))),
)))))))))))),
IF(BB255="T",
IF(#REF!+BJ255=2012,
IF(#REF!=1,"12-13/1",
IF(#REF!=2,"12-13/2",
IF(#REF!=3,"12-13/3",
IF(#REF!=4,"13-14/1",
IF(#REF!=5,"13-14/2",
IF(#REF!=6,"13-14/3","Hata1")))))),
IF(#REF!+BJ255=2013,
IF(#REF!=1,"13-14/1",
IF(#REF!=2,"13-14/2",
IF(#REF!=3,"13-14/3",
IF(#REF!=4,"14-15/1",
IF(#REF!=5,"14-15/2",
IF(#REF!=6,"14-15/3","Hata2")))))),
IF(#REF!+BJ255=2014,
IF(#REF!=1,"14-15/1",
IF(#REF!=2,"14-15/2",
IF(#REF!=3,"14-15/3",
IF(#REF!=4,"15-16/1",
IF(#REF!=5,"15-16/2",
IF(#REF!=6,"15-16/3","Hata3")))))),
IF(AND(#REF!+#REF!&gt;2014,#REF!+#REF!&lt;2015,BJ255=1),
IF(#REF!=0.1,"14-15/0.1",
IF(#REF!=0.2,"14-15/0.2",
IF(#REF!=0.3,"14-15/0.3","Hata4"))),
IF(#REF!+BJ255=2015,
IF(#REF!=1,"15-16/1",
IF(#REF!=2,"15-16/2",
IF(#REF!=3,"15-16/3",
IF(#REF!=4,"16-17/1",
IF(#REF!=5,"16-17/2",
IF(#REF!=6,"16-17/3","Hata5")))))),
IF(#REF!+BJ255=2016,
IF(#REF!=1,"16-17/1",
IF(#REF!=2,"16-17/2",
IF(#REF!=3,"16-17/3",
IF(#REF!=4,"17-18/1",
IF(#REF!=5,"17-18/2",
IF(#REF!=6,"17-18/3","Hata6")))))),
IF(#REF!+BJ255=2017,
IF(#REF!=1,"17-18/1",
IF(#REF!=2,"17-18/2",
IF(#REF!=3,"17-18/3",
IF(#REF!=4,"18-19/1",
IF(#REF!=5,"18-19/2",
IF(#REF!=6,"18-19/3","Hata7")))))),
IF(#REF!+BJ255=2018,
IF(#REF!=1,"18-19/1",
IF(#REF!=2,"18-19/2",
IF(#REF!=3,"18-19/3",
IF(#REF!=4,"19-20/1",
IF(#REF!=5," 19-20/2",
IF(#REF!=6,"19-20/3","Hata8")))))),
IF(#REF!+BJ255=2019,
IF(#REF!=1,"19-20/1",
IF(#REF!=2,"19-20/2",
IF(#REF!=3,"19-20/3",
IF(#REF!=4,"20-21/1",
IF(#REF!=5,"20-21/2",
IF(#REF!=6,"20-21/3","Hata9")))))),
IF(#REF!+BJ255=2020,
IF(#REF!=1,"20-21/1",
IF(#REF!=2,"20-21/2",
IF(#REF!=3,"20-21/3",
IF(#REF!=4,"21-22/1",
IF(#REF!=5,"21-22/2",
IF(#REF!=6,"21-22/3","Hata10")))))),
IF(#REF!+BJ255=2021,
IF(#REF!=1,"21-22/1",
IF(#REF!=2,"21-22/2",
IF(#REF!=3,"21-22/3",
IF(#REF!=4,"22-23/1",
IF(#REF!=5,"22-23/2",
IF(#REF!=6,"22-23/3","Hata11")))))),
IF(#REF!+BJ255=2022,
IF(#REF!=1,"22-23/1",
IF(#REF!=2,"22-23/2",
IF(#REF!=3,"22-23/3",
IF(#REF!=4,"23-24/1",
IF(#REF!=5,"23-24/2",
IF(#REF!=6,"23-24/3","Hata12")))))),
IF(#REF!+BJ255=2023,
IF(#REF!=1,"23-24/1",
IF(#REF!=2,"23-24/2",
IF(#REF!=3,"23-24/3",
IF(#REF!=4,"24-25/1",
IF(#REF!=5,"24-25/2",
IF(#REF!=6,"24-25/3","Hata13")))))),
))))))))))))))
)</f>
        <v>#REF!</v>
      </c>
      <c r="G255" s="15">
        <v>0</v>
      </c>
      <c r="H255" s="14" t="s">
        <v>371</v>
      </c>
      <c r="I255" s="14">
        <v>238536</v>
      </c>
      <c r="J255" s="14" t="s">
        <v>157</v>
      </c>
      <c r="S255" s="16">
        <v>4</v>
      </c>
      <c r="T255" s="14">
        <f>VLOOKUP($S255,[1]sistem!$I$3:$L$10,2,FALSE)</f>
        <v>0</v>
      </c>
      <c r="U255" s="14">
        <f>VLOOKUP($S255,[1]sistem!$I$3:$L$10,3,FALSE)</f>
        <v>1</v>
      </c>
      <c r="V255" s="14">
        <f>VLOOKUP($S255,[1]sistem!$I$3:$L$10,4,FALSE)</f>
        <v>1</v>
      </c>
      <c r="W255" s="14" t="e">
        <f>VLOOKUP($BB255,[1]sistem!$I$13:$L$14,2,FALSE)*#REF!</f>
        <v>#REF!</v>
      </c>
      <c r="X255" s="14" t="e">
        <f>VLOOKUP($BB255,[1]sistem!$I$13:$L$14,3,FALSE)*#REF!</f>
        <v>#REF!</v>
      </c>
      <c r="Y255" s="14" t="e">
        <f>VLOOKUP($BB255,[1]sistem!$I$13:$L$14,4,FALSE)*#REF!</f>
        <v>#REF!</v>
      </c>
      <c r="Z255" s="14" t="e">
        <f t="shared" si="42"/>
        <v>#REF!</v>
      </c>
      <c r="AA255" s="14" t="e">
        <f t="shared" si="42"/>
        <v>#REF!</v>
      </c>
      <c r="AB255" s="14" t="e">
        <f t="shared" si="42"/>
        <v>#REF!</v>
      </c>
      <c r="AC255" s="14" t="e">
        <f t="shared" si="43"/>
        <v>#REF!</v>
      </c>
      <c r="AD255" s="14">
        <f>VLOOKUP(BB255,[1]sistem!$I$18:$J$19,2,FALSE)</f>
        <v>14</v>
      </c>
      <c r="AE255" s="14">
        <v>0.25</v>
      </c>
      <c r="AF255" s="14">
        <f>VLOOKUP($S255,[1]sistem!$I$3:$M$10,5,FALSE)</f>
        <v>1</v>
      </c>
      <c r="AG255" s="14">
        <v>4</v>
      </c>
      <c r="AI255" s="14">
        <f>AG255*AM255</f>
        <v>56</v>
      </c>
      <c r="AJ255" s="14">
        <f>VLOOKUP($S255,[1]sistem!$I$3:$N$10,6,FALSE)</f>
        <v>2</v>
      </c>
      <c r="AK255" s="14">
        <v>2</v>
      </c>
      <c r="AL255" s="14">
        <f t="shared" si="44"/>
        <v>4</v>
      </c>
      <c r="AM255" s="14">
        <f>VLOOKUP($BB255,[1]sistem!$I$18:$K$19,3,FALSE)</f>
        <v>14</v>
      </c>
      <c r="AN255" s="14" t="e">
        <f>AM255*#REF!</f>
        <v>#REF!</v>
      </c>
      <c r="AO255" s="14" t="e">
        <f t="shared" si="45"/>
        <v>#REF!</v>
      </c>
      <c r="AP255" s="14">
        <f t="shared" si="54"/>
        <v>25</v>
      </c>
      <c r="AQ255" s="14" t="e">
        <f t="shared" si="46"/>
        <v>#REF!</v>
      </c>
      <c r="AR255" s="14" t="e">
        <f>ROUND(AQ255-#REF!,0)</f>
        <v>#REF!</v>
      </c>
      <c r="AS255" s="14">
        <f>IF(BB255="s",IF(S255=0,0,
IF(S255=1,#REF!*4*4,
IF(S255=2,0,
IF(S255=3,#REF!*4*2,
IF(S255=4,0,
IF(S255=5,0,
IF(S255=6,0,
IF(S255=7,0)))))))),
IF(BB255="t",
IF(S255=0,0,
IF(S255=1,#REF!*4*4*0.8,
IF(S255=2,0,
IF(S255=3,#REF!*4*2*0.8,
IF(S255=4,0,
IF(S255=5,0,
IF(S255=6,0,
IF(S255=7,0))))))))))</f>
        <v>0</v>
      </c>
      <c r="AT255" s="14" t="e">
        <f>IF(BB255="s",
IF(S255=0,0,
IF(S255=1,0,
IF(S255=2,#REF!*4*2,
IF(S255=3,#REF!*4,
IF(S255=4,#REF!*4,
IF(S255=5,0,
IF(S255=6,0,
IF(S255=7,#REF!*4)))))))),
IF(BB255="t",
IF(S255=0,0,
IF(S255=1,0,
IF(S255=2,#REF!*4*2*0.8,
IF(S255=3,#REF!*4*0.8,
IF(S255=4,#REF!*4*0.8,
IF(S255=5,0,
IF(S255=6,0,
IF(S255=7,#REF!*4))))))))))</f>
        <v>#REF!</v>
      </c>
      <c r="AU255" s="14" t="e">
        <f>IF(BB255="s",
IF(S255=0,0,
IF(S255=1,#REF!*2,
IF(S255=2,#REF!*2,
IF(S255=3,#REF!*2,
IF(S255=4,#REF!*2,
IF(S255=5,#REF!*2,
IF(S255=6,#REF!*2,
IF(S255=7,#REF!*2)))))))),
IF(BB255="t",
IF(S255=0,#REF!*2*0.8,
IF(S255=1,#REF!*2*0.8,
IF(S255=2,#REF!*2*0.8,
IF(S255=3,#REF!*2*0.8,
IF(S255=4,#REF!*2*0.8,
IF(S255=5,#REF!*2*0.8,
IF(S255=6,#REF!*1*0.8,
IF(S255=7,#REF!*2))))))))))</f>
        <v>#REF!</v>
      </c>
      <c r="AV255" s="14" t="e">
        <f t="shared" si="47"/>
        <v>#REF!</v>
      </c>
      <c r="AW255" s="14" t="e">
        <f>IF(BB255="s",
IF(S255=0,0,
IF(S255=1,(14-2)*(#REF!+#REF!)/4*4,
IF(S255=2,(14-2)*(#REF!+#REF!)/4*2,
IF(S255=3,(14-2)*(#REF!+#REF!)/4*3,
IF(S255=4,(14-2)*(#REF!+#REF!)/4,
IF(S255=5,(14-2)*#REF!/4,
IF(S255=6,0,
IF(S255=7,(14)*#REF!)))))))),
IF(BB255="t",
IF(S255=0,0,
IF(S255=1,(11-2)*(#REF!+#REF!)/4*4,
IF(S255=2,(11-2)*(#REF!+#REF!)/4*2,
IF(S255=3,(11-2)*(#REF!+#REF!)/4*3,
IF(S255=4,(11-2)*(#REF!+#REF!)/4,
IF(S255=5,(11-2)*#REF!/4,
IF(S255=6,0,
IF(S255=7,(11)*#REF!))))))))))</f>
        <v>#REF!</v>
      </c>
      <c r="AX255" s="14" t="e">
        <f t="shared" si="48"/>
        <v>#REF!</v>
      </c>
      <c r="AY255" s="14">
        <f t="shared" si="49"/>
        <v>8</v>
      </c>
      <c r="AZ255" s="14">
        <f t="shared" si="50"/>
        <v>4</v>
      </c>
      <c r="BA255" s="14" t="e">
        <f t="shared" si="51"/>
        <v>#REF!</v>
      </c>
      <c r="BB255" s="14" t="s">
        <v>87</v>
      </c>
      <c r="BC255" s="14" t="e">
        <f>IF(BI255="A",0,IF(BB255="s",14*#REF!,IF(BB255="T",11*#REF!,"HATA")))</f>
        <v>#REF!</v>
      </c>
      <c r="BD255" s="14" t="e">
        <f t="shared" si="52"/>
        <v>#REF!</v>
      </c>
      <c r="BE255" s="14" t="e">
        <f t="shared" si="53"/>
        <v>#REF!</v>
      </c>
      <c r="BF255" s="14" t="e">
        <f>IF(BE255-#REF!=0,"DOĞRU","YANLIŞ")</f>
        <v>#REF!</v>
      </c>
      <c r="BG255" s="14" t="e">
        <f>#REF!-BE255</f>
        <v>#REF!</v>
      </c>
      <c r="BH255" s="14">
        <v>0</v>
      </c>
      <c r="BJ255" s="14">
        <v>0</v>
      </c>
      <c r="BL255" s="14">
        <v>4</v>
      </c>
      <c r="BN255" s="5" t="e">
        <f>#REF!*14</f>
        <v>#REF!</v>
      </c>
      <c r="BO255" s="6"/>
      <c r="BP255" s="7"/>
      <c r="BQ255" s="8"/>
      <c r="BR255" s="8"/>
      <c r="BS255" s="8"/>
      <c r="BT255" s="8"/>
      <c r="BU255" s="8"/>
      <c r="BV255" s="9"/>
      <c r="BW255" s="10"/>
      <c r="BX255" s="11"/>
      <c r="CE255" s="8"/>
      <c r="CF255" s="17"/>
      <c r="CG255" s="17"/>
      <c r="CH255" s="17"/>
      <c r="CI255" s="17"/>
    </row>
    <row r="256" spans="1:87" hidden="1" x14ac:dyDescent="0.25">
      <c r="A256" s="14" t="s">
        <v>380</v>
      </c>
      <c r="B256" s="14" t="s">
        <v>381</v>
      </c>
      <c r="C256" s="14" t="s">
        <v>381</v>
      </c>
      <c r="D256" s="15" t="s">
        <v>90</v>
      </c>
      <c r="E256" s="15" t="s">
        <v>90</v>
      </c>
      <c r="F256" s="16" t="e">
        <f>IF(BB256="S",
IF(#REF!+BJ256=2012,
IF(#REF!=1,"12-13/1",
IF(#REF!=2,"12-13/2",
IF(#REF!=3,"13-14/1",
IF(#REF!=4,"13-14/2","Hata1")))),
IF(#REF!+BJ256=2013,
IF(#REF!=1,"13-14/1",
IF(#REF!=2,"13-14/2",
IF(#REF!=3,"14-15/1",
IF(#REF!=4,"14-15/2","Hata2")))),
IF(#REF!+BJ256=2014,
IF(#REF!=1,"14-15/1",
IF(#REF!=2,"14-15/2",
IF(#REF!=3,"15-16/1",
IF(#REF!=4,"15-16/2","Hata3")))),
IF(#REF!+BJ256=2015,
IF(#REF!=1,"15-16/1",
IF(#REF!=2,"15-16/2",
IF(#REF!=3,"16-17/1",
IF(#REF!=4,"16-17/2","Hata4")))),
IF(#REF!+BJ256=2016,
IF(#REF!=1,"16-17/1",
IF(#REF!=2,"16-17/2",
IF(#REF!=3,"17-18/1",
IF(#REF!=4,"17-18/2","Hata5")))),
IF(#REF!+BJ256=2017,
IF(#REF!=1,"17-18/1",
IF(#REF!=2,"17-18/2",
IF(#REF!=3,"18-19/1",
IF(#REF!=4,"18-19/2","Hata6")))),
IF(#REF!+BJ256=2018,
IF(#REF!=1,"18-19/1",
IF(#REF!=2,"18-19/2",
IF(#REF!=3,"19-20/1",
IF(#REF!=4,"19-20/2","Hata7")))),
IF(#REF!+BJ256=2019,
IF(#REF!=1,"19-20/1",
IF(#REF!=2,"19-20/2",
IF(#REF!=3,"20-21/1",
IF(#REF!=4,"20-21/2","Hata8")))),
IF(#REF!+BJ256=2020,
IF(#REF!=1,"20-21/1",
IF(#REF!=2,"20-21/2",
IF(#REF!=3,"21-22/1",
IF(#REF!=4,"21-22/2","Hata9")))),
IF(#REF!+BJ256=2021,
IF(#REF!=1,"21-22/1",
IF(#REF!=2,"21-22/2",
IF(#REF!=3,"22-23/1",
IF(#REF!=4,"22-23/2","Hata10")))),
IF(#REF!+BJ256=2022,
IF(#REF!=1,"22-23/1",
IF(#REF!=2,"22-23/2",
IF(#REF!=3,"23-24/1",
IF(#REF!=4,"23-24/2","Hata11")))),
IF(#REF!+BJ256=2023,
IF(#REF!=1,"23-24/1",
IF(#REF!=2,"23-24/2",
IF(#REF!=3,"24-25/1",
IF(#REF!=4,"24-25/2","Hata12")))),
)))))))))))),
IF(BB256="T",
IF(#REF!+BJ256=2012,
IF(#REF!=1,"12-13/1",
IF(#REF!=2,"12-13/2",
IF(#REF!=3,"12-13/3",
IF(#REF!=4,"13-14/1",
IF(#REF!=5,"13-14/2",
IF(#REF!=6,"13-14/3","Hata1")))))),
IF(#REF!+BJ256=2013,
IF(#REF!=1,"13-14/1",
IF(#REF!=2,"13-14/2",
IF(#REF!=3,"13-14/3",
IF(#REF!=4,"14-15/1",
IF(#REF!=5,"14-15/2",
IF(#REF!=6,"14-15/3","Hata2")))))),
IF(#REF!+BJ256=2014,
IF(#REF!=1,"14-15/1",
IF(#REF!=2,"14-15/2",
IF(#REF!=3,"14-15/3",
IF(#REF!=4,"15-16/1",
IF(#REF!=5,"15-16/2",
IF(#REF!=6,"15-16/3","Hata3")))))),
IF(AND(#REF!+#REF!&gt;2014,#REF!+#REF!&lt;2015,BJ256=1),
IF(#REF!=0.1,"14-15/0.1",
IF(#REF!=0.2,"14-15/0.2",
IF(#REF!=0.3,"14-15/0.3","Hata4"))),
IF(#REF!+BJ256=2015,
IF(#REF!=1,"15-16/1",
IF(#REF!=2,"15-16/2",
IF(#REF!=3,"15-16/3",
IF(#REF!=4,"16-17/1",
IF(#REF!=5,"16-17/2",
IF(#REF!=6,"16-17/3","Hata5")))))),
IF(#REF!+BJ256=2016,
IF(#REF!=1,"16-17/1",
IF(#REF!=2,"16-17/2",
IF(#REF!=3,"16-17/3",
IF(#REF!=4,"17-18/1",
IF(#REF!=5,"17-18/2",
IF(#REF!=6,"17-18/3","Hata6")))))),
IF(#REF!+BJ256=2017,
IF(#REF!=1,"17-18/1",
IF(#REF!=2,"17-18/2",
IF(#REF!=3,"17-18/3",
IF(#REF!=4,"18-19/1",
IF(#REF!=5,"18-19/2",
IF(#REF!=6,"18-19/3","Hata7")))))),
IF(#REF!+BJ256=2018,
IF(#REF!=1,"18-19/1",
IF(#REF!=2,"18-19/2",
IF(#REF!=3,"18-19/3",
IF(#REF!=4,"19-20/1",
IF(#REF!=5," 19-20/2",
IF(#REF!=6,"19-20/3","Hata8")))))),
IF(#REF!+BJ256=2019,
IF(#REF!=1,"19-20/1",
IF(#REF!=2,"19-20/2",
IF(#REF!=3,"19-20/3",
IF(#REF!=4,"20-21/1",
IF(#REF!=5,"20-21/2",
IF(#REF!=6,"20-21/3","Hata9")))))),
IF(#REF!+BJ256=2020,
IF(#REF!=1,"20-21/1",
IF(#REF!=2,"20-21/2",
IF(#REF!=3,"20-21/3",
IF(#REF!=4,"21-22/1",
IF(#REF!=5,"21-22/2",
IF(#REF!=6,"21-22/3","Hata10")))))),
IF(#REF!+BJ256=2021,
IF(#REF!=1,"21-22/1",
IF(#REF!=2,"21-22/2",
IF(#REF!=3,"21-22/3",
IF(#REF!=4,"22-23/1",
IF(#REF!=5,"22-23/2",
IF(#REF!=6,"22-23/3","Hata11")))))),
IF(#REF!+BJ256=2022,
IF(#REF!=1,"22-23/1",
IF(#REF!=2,"22-23/2",
IF(#REF!=3,"22-23/3",
IF(#REF!=4,"23-24/1",
IF(#REF!=5,"23-24/2",
IF(#REF!=6,"23-24/3","Hata12")))))),
IF(#REF!+BJ256=2023,
IF(#REF!=1,"23-24/1",
IF(#REF!=2,"23-24/2",
IF(#REF!=3,"23-24/3",
IF(#REF!=4,"24-25/1",
IF(#REF!=5,"24-25/2",
IF(#REF!=6,"24-25/3","Hata13")))))),
))))))))))))))
)</f>
        <v>#REF!</v>
      </c>
      <c r="G256" s="15"/>
      <c r="H256" s="14" t="s">
        <v>371</v>
      </c>
      <c r="I256" s="14">
        <v>238536</v>
      </c>
      <c r="J256" s="14" t="s">
        <v>157</v>
      </c>
      <c r="S256" s="16">
        <v>4</v>
      </c>
      <c r="T256" s="14">
        <f>VLOOKUP($S256,[1]sistem!$I$3:$L$10,2,FALSE)</f>
        <v>0</v>
      </c>
      <c r="U256" s="14">
        <f>VLOOKUP($S256,[1]sistem!$I$3:$L$10,3,FALSE)</f>
        <v>1</v>
      </c>
      <c r="V256" s="14">
        <f>VLOOKUP($S256,[1]sistem!$I$3:$L$10,4,FALSE)</f>
        <v>1</v>
      </c>
      <c r="W256" s="14" t="e">
        <f>VLOOKUP($BB256,[1]sistem!$I$13:$L$14,2,FALSE)*#REF!</f>
        <v>#REF!</v>
      </c>
      <c r="X256" s="14" t="e">
        <f>VLOOKUP($BB256,[1]sistem!$I$13:$L$14,3,FALSE)*#REF!</f>
        <v>#REF!</v>
      </c>
      <c r="Y256" s="14" t="e">
        <f>VLOOKUP($BB256,[1]sistem!$I$13:$L$14,4,FALSE)*#REF!</f>
        <v>#REF!</v>
      </c>
      <c r="Z256" s="14" t="e">
        <f t="shared" si="42"/>
        <v>#REF!</v>
      </c>
      <c r="AA256" s="14" t="e">
        <f t="shared" si="42"/>
        <v>#REF!</v>
      </c>
      <c r="AB256" s="14" t="e">
        <f t="shared" si="42"/>
        <v>#REF!</v>
      </c>
      <c r="AC256" s="14" t="e">
        <f t="shared" si="43"/>
        <v>#REF!</v>
      </c>
      <c r="AD256" s="14">
        <f>VLOOKUP(BB256,[1]sistem!$I$18:$J$19,2,FALSE)</f>
        <v>14</v>
      </c>
      <c r="AE256" s="14">
        <v>0.25</v>
      </c>
      <c r="AF256" s="14">
        <f>VLOOKUP($S256,[1]sistem!$I$3:$M$10,5,FALSE)</f>
        <v>1</v>
      </c>
      <c r="AG256" s="14">
        <v>0</v>
      </c>
      <c r="AI256" s="14">
        <f>AG256*AM256</f>
        <v>0</v>
      </c>
      <c r="AJ256" s="14">
        <f>VLOOKUP($S256,[1]sistem!$I$3:$N$10,6,FALSE)</f>
        <v>2</v>
      </c>
      <c r="AK256" s="14">
        <v>2</v>
      </c>
      <c r="AL256" s="14">
        <f t="shared" si="44"/>
        <v>4</v>
      </c>
      <c r="AM256" s="14">
        <f>VLOOKUP($BB256,[1]sistem!$I$18:$K$19,3,FALSE)</f>
        <v>14</v>
      </c>
      <c r="AN256" s="14" t="e">
        <f>AM256*#REF!</f>
        <v>#REF!</v>
      </c>
      <c r="AO256" s="14" t="e">
        <f t="shared" si="45"/>
        <v>#REF!</v>
      </c>
      <c r="AP256" s="14">
        <f t="shared" si="54"/>
        <v>25</v>
      </c>
      <c r="AQ256" s="14" t="e">
        <f t="shared" si="46"/>
        <v>#REF!</v>
      </c>
      <c r="AR256" s="14" t="e">
        <f>ROUND(AQ256-#REF!,0)</f>
        <v>#REF!</v>
      </c>
      <c r="AS256" s="14">
        <f>IF(BB256="s",IF(S256=0,0,
IF(S256=1,#REF!*4*4,
IF(S256=2,0,
IF(S256=3,#REF!*4*2,
IF(S256=4,0,
IF(S256=5,0,
IF(S256=6,0,
IF(S256=7,0)))))))),
IF(BB256="t",
IF(S256=0,0,
IF(S256=1,#REF!*4*4*0.8,
IF(S256=2,0,
IF(S256=3,#REF!*4*2*0.8,
IF(S256=4,0,
IF(S256=5,0,
IF(S256=6,0,
IF(S256=7,0))))))))))</f>
        <v>0</v>
      </c>
      <c r="AT256" s="14" t="e">
        <f>IF(BB256="s",
IF(S256=0,0,
IF(S256=1,0,
IF(S256=2,#REF!*4*2,
IF(S256=3,#REF!*4,
IF(S256=4,#REF!*4,
IF(S256=5,0,
IF(S256=6,0,
IF(S256=7,#REF!*4)))))))),
IF(BB256="t",
IF(S256=0,0,
IF(S256=1,0,
IF(S256=2,#REF!*4*2*0.8,
IF(S256=3,#REF!*4*0.8,
IF(S256=4,#REF!*4*0.8,
IF(S256=5,0,
IF(S256=6,0,
IF(S256=7,#REF!*4))))))))))</f>
        <v>#REF!</v>
      </c>
      <c r="AU256" s="14" t="e">
        <f>IF(BB256="s",
IF(S256=0,0,
IF(S256=1,#REF!*2,
IF(S256=2,#REF!*2,
IF(S256=3,#REF!*2,
IF(S256=4,#REF!*2,
IF(S256=5,#REF!*2,
IF(S256=6,#REF!*2,
IF(S256=7,#REF!*2)))))))),
IF(BB256="t",
IF(S256=0,#REF!*2*0.8,
IF(S256=1,#REF!*2*0.8,
IF(S256=2,#REF!*2*0.8,
IF(S256=3,#REF!*2*0.8,
IF(S256=4,#REF!*2*0.8,
IF(S256=5,#REF!*2*0.8,
IF(S256=6,#REF!*1*0.8,
IF(S256=7,#REF!*2))))))))))</f>
        <v>#REF!</v>
      </c>
      <c r="AV256" s="14" t="e">
        <f t="shared" si="47"/>
        <v>#REF!</v>
      </c>
      <c r="AW256" s="14" t="e">
        <f>IF(BB256="s",
IF(S256=0,0,
IF(S256=1,(14-2)*(#REF!+#REF!)/4*4,
IF(S256=2,(14-2)*(#REF!+#REF!)/4*2,
IF(S256=3,(14-2)*(#REF!+#REF!)/4*3,
IF(S256=4,(14-2)*(#REF!+#REF!)/4,
IF(S256=5,(14-2)*#REF!/4,
IF(S256=6,0,
IF(S256=7,(14)*#REF!)))))))),
IF(BB256="t",
IF(S256=0,0,
IF(S256=1,(11-2)*(#REF!+#REF!)/4*4,
IF(S256=2,(11-2)*(#REF!+#REF!)/4*2,
IF(S256=3,(11-2)*(#REF!+#REF!)/4*3,
IF(S256=4,(11-2)*(#REF!+#REF!)/4,
IF(S256=5,(11-2)*#REF!/4,
IF(S256=6,0,
IF(S256=7,(11)*#REF!))))))))))</f>
        <v>#REF!</v>
      </c>
      <c r="AX256" s="14" t="e">
        <f t="shared" si="48"/>
        <v>#REF!</v>
      </c>
      <c r="AY256" s="14">
        <f t="shared" si="49"/>
        <v>8</v>
      </c>
      <c r="AZ256" s="14">
        <f t="shared" si="50"/>
        <v>4</v>
      </c>
      <c r="BA256" s="14" t="e">
        <f t="shared" si="51"/>
        <v>#REF!</v>
      </c>
      <c r="BB256" s="14" t="s">
        <v>87</v>
      </c>
      <c r="BC256" s="14" t="e">
        <f>IF(BI256="A",0,IF(BB256="s",14*#REF!,IF(BB256="T",11*#REF!,"HATA")))</f>
        <v>#REF!</v>
      </c>
      <c r="BD256" s="14" t="e">
        <f t="shared" si="52"/>
        <v>#REF!</v>
      </c>
      <c r="BE256" s="14" t="e">
        <f t="shared" si="53"/>
        <v>#REF!</v>
      </c>
      <c r="BF256" s="14" t="e">
        <f>IF(BE256-#REF!=0,"DOĞRU","YANLIŞ")</f>
        <v>#REF!</v>
      </c>
      <c r="BG256" s="14" t="e">
        <f>#REF!-BE256</f>
        <v>#REF!</v>
      </c>
      <c r="BH256" s="14">
        <v>0</v>
      </c>
      <c r="BJ256" s="14">
        <v>0</v>
      </c>
      <c r="BL256" s="14">
        <v>4</v>
      </c>
      <c r="BN256" s="5" t="e">
        <f>#REF!*14</f>
        <v>#REF!</v>
      </c>
      <c r="BO256" s="6"/>
      <c r="BP256" s="7"/>
      <c r="BQ256" s="8"/>
      <c r="BR256" s="8"/>
      <c r="BS256" s="8"/>
      <c r="BT256" s="8"/>
      <c r="BU256" s="8"/>
      <c r="BV256" s="9"/>
      <c r="BW256" s="10"/>
      <c r="BX256" s="11"/>
      <c r="CE256" s="8"/>
      <c r="CF256" s="17"/>
      <c r="CG256" s="17"/>
      <c r="CH256" s="17"/>
      <c r="CI256" s="17"/>
    </row>
    <row r="257" spans="1:87" hidden="1" x14ac:dyDescent="0.25">
      <c r="A257" s="14" t="s">
        <v>382</v>
      </c>
      <c r="B257" s="14" t="s">
        <v>383</v>
      </c>
      <c r="C257" s="14" t="s">
        <v>383</v>
      </c>
      <c r="D257" s="15" t="s">
        <v>84</v>
      </c>
      <c r="E257" s="15">
        <v>1</v>
      </c>
      <c r="F257" s="16" t="e">
        <f>IF(BB257="S",
IF(#REF!+BJ257=2012,
IF(#REF!=1,"12-13/1",
IF(#REF!=2,"12-13/2",
IF(#REF!=3,"13-14/1",
IF(#REF!=4,"13-14/2","Hata1")))),
IF(#REF!+BJ257=2013,
IF(#REF!=1,"13-14/1",
IF(#REF!=2,"13-14/2",
IF(#REF!=3,"14-15/1",
IF(#REF!=4,"14-15/2","Hata2")))),
IF(#REF!+BJ257=2014,
IF(#REF!=1,"14-15/1",
IF(#REF!=2,"14-15/2",
IF(#REF!=3,"15-16/1",
IF(#REF!=4,"15-16/2","Hata3")))),
IF(#REF!+BJ257=2015,
IF(#REF!=1,"15-16/1",
IF(#REF!=2,"15-16/2",
IF(#REF!=3,"16-17/1",
IF(#REF!=4,"16-17/2","Hata4")))),
IF(#REF!+BJ257=2016,
IF(#REF!=1,"16-17/1",
IF(#REF!=2,"16-17/2",
IF(#REF!=3,"17-18/1",
IF(#REF!=4,"17-18/2","Hata5")))),
IF(#REF!+BJ257=2017,
IF(#REF!=1,"17-18/1",
IF(#REF!=2,"17-18/2",
IF(#REF!=3,"18-19/1",
IF(#REF!=4,"18-19/2","Hata6")))),
IF(#REF!+BJ257=2018,
IF(#REF!=1,"18-19/1",
IF(#REF!=2,"18-19/2",
IF(#REF!=3,"19-20/1",
IF(#REF!=4,"19-20/2","Hata7")))),
IF(#REF!+BJ257=2019,
IF(#REF!=1,"19-20/1",
IF(#REF!=2,"19-20/2",
IF(#REF!=3,"20-21/1",
IF(#REF!=4,"20-21/2","Hata8")))),
IF(#REF!+BJ257=2020,
IF(#REF!=1,"20-21/1",
IF(#REF!=2,"20-21/2",
IF(#REF!=3,"21-22/1",
IF(#REF!=4,"21-22/2","Hata9")))),
IF(#REF!+BJ257=2021,
IF(#REF!=1,"21-22/1",
IF(#REF!=2,"21-22/2",
IF(#REF!=3,"22-23/1",
IF(#REF!=4,"22-23/2","Hata10")))),
IF(#REF!+BJ257=2022,
IF(#REF!=1,"22-23/1",
IF(#REF!=2,"22-23/2",
IF(#REF!=3,"23-24/1",
IF(#REF!=4,"23-24/2","Hata11")))),
IF(#REF!+BJ257=2023,
IF(#REF!=1,"23-24/1",
IF(#REF!=2,"23-24/2",
IF(#REF!=3,"24-25/1",
IF(#REF!=4,"24-25/2","Hata12")))),
)))))))))))),
IF(BB257="T",
IF(#REF!+BJ257=2012,
IF(#REF!=1,"12-13/1",
IF(#REF!=2,"12-13/2",
IF(#REF!=3,"12-13/3",
IF(#REF!=4,"13-14/1",
IF(#REF!=5,"13-14/2",
IF(#REF!=6,"13-14/3","Hata1")))))),
IF(#REF!+BJ257=2013,
IF(#REF!=1,"13-14/1",
IF(#REF!=2,"13-14/2",
IF(#REF!=3,"13-14/3",
IF(#REF!=4,"14-15/1",
IF(#REF!=5,"14-15/2",
IF(#REF!=6,"14-15/3","Hata2")))))),
IF(#REF!+BJ257=2014,
IF(#REF!=1,"14-15/1",
IF(#REF!=2,"14-15/2",
IF(#REF!=3,"14-15/3",
IF(#REF!=4,"15-16/1",
IF(#REF!=5,"15-16/2",
IF(#REF!=6,"15-16/3","Hata3")))))),
IF(AND(#REF!+#REF!&gt;2014,#REF!+#REF!&lt;2015,BJ257=1),
IF(#REF!=0.1,"14-15/0.1",
IF(#REF!=0.2,"14-15/0.2",
IF(#REF!=0.3,"14-15/0.3","Hata4"))),
IF(#REF!+BJ257=2015,
IF(#REF!=1,"15-16/1",
IF(#REF!=2,"15-16/2",
IF(#REF!=3,"15-16/3",
IF(#REF!=4,"16-17/1",
IF(#REF!=5,"16-17/2",
IF(#REF!=6,"16-17/3","Hata5")))))),
IF(#REF!+BJ257=2016,
IF(#REF!=1,"16-17/1",
IF(#REF!=2,"16-17/2",
IF(#REF!=3,"16-17/3",
IF(#REF!=4,"17-18/1",
IF(#REF!=5,"17-18/2",
IF(#REF!=6,"17-18/3","Hata6")))))),
IF(#REF!+BJ257=2017,
IF(#REF!=1,"17-18/1",
IF(#REF!=2,"17-18/2",
IF(#REF!=3,"17-18/3",
IF(#REF!=4,"18-19/1",
IF(#REF!=5,"18-19/2",
IF(#REF!=6,"18-19/3","Hata7")))))),
IF(#REF!+BJ257=2018,
IF(#REF!=1,"18-19/1",
IF(#REF!=2,"18-19/2",
IF(#REF!=3,"18-19/3",
IF(#REF!=4,"19-20/1",
IF(#REF!=5," 19-20/2",
IF(#REF!=6,"19-20/3","Hata8")))))),
IF(#REF!+BJ257=2019,
IF(#REF!=1,"19-20/1",
IF(#REF!=2,"19-20/2",
IF(#REF!=3,"19-20/3",
IF(#REF!=4,"20-21/1",
IF(#REF!=5,"20-21/2",
IF(#REF!=6,"20-21/3","Hata9")))))),
IF(#REF!+BJ257=2020,
IF(#REF!=1,"20-21/1",
IF(#REF!=2,"20-21/2",
IF(#REF!=3,"20-21/3",
IF(#REF!=4,"21-22/1",
IF(#REF!=5,"21-22/2",
IF(#REF!=6,"21-22/3","Hata10")))))),
IF(#REF!+BJ257=2021,
IF(#REF!=1,"21-22/1",
IF(#REF!=2,"21-22/2",
IF(#REF!=3,"21-22/3",
IF(#REF!=4,"22-23/1",
IF(#REF!=5,"22-23/2",
IF(#REF!=6,"22-23/3","Hata11")))))),
IF(#REF!+BJ257=2022,
IF(#REF!=1,"22-23/1",
IF(#REF!=2,"22-23/2",
IF(#REF!=3,"22-23/3",
IF(#REF!=4,"23-24/1",
IF(#REF!=5,"23-24/2",
IF(#REF!=6,"23-24/3","Hata12")))))),
IF(#REF!+BJ257=2023,
IF(#REF!=1,"23-24/1",
IF(#REF!=2,"23-24/2",
IF(#REF!=3,"23-24/3",
IF(#REF!=4,"24-25/1",
IF(#REF!=5,"24-25/2",
IF(#REF!=6,"24-25/3","Hata13")))))),
))))))))))))))
)</f>
        <v>#REF!</v>
      </c>
      <c r="G257" s="15"/>
      <c r="H257" s="14" t="s">
        <v>371</v>
      </c>
      <c r="I257" s="14">
        <v>238536</v>
      </c>
      <c r="J257" s="14" t="s">
        <v>157</v>
      </c>
      <c r="S257" s="16">
        <v>4</v>
      </c>
      <c r="T257" s="14">
        <f>VLOOKUP($S257,[1]sistem!$I$3:$L$10,2,FALSE)</f>
        <v>0</v>
      </c>
      <c r="U257" s="14">
        <f>VLOOKUP($S257,[1]sistem!$I$3:$L$10,3,FALSE)</f>
        <v>1</v>
      </c>
      <c r="V257" s="14">
        <f>VLOOKUP($S257,[1]sistem!$I$3:$L$10,4,FALSE)</f>
        <v>1</v>
      </c>
      <c r="W257" s="14" t="e">
        <f>VLOOKUP($BB257,[1]sistem!$I$13:$L$14,2,FALSE)*#REF!</f>
        <v>#REF!</v>
      </c>
      <c r="X257" s="14" t="e">
        <f>VLOOKUP($BB257,[1]sistem!$I$13:$L$14,3,FALSE)*#REF!</f>
        <v>#REF!</v>
      </c>
      <c r="Y257" s="14" t="e">
        <f>VLOOKUP($BB257,[1]sistem!$I$13:$L$14,4,FALSE)*#REF!</f>
        <v>#REF!</v>
      </c>
      <c r="Z257" s="14" t="e">
        <f t="shared" ref="Z257:AB320" si="55">T257*W257</f>
        <v>#REF!</v>
      </c>
      <c r="AA257" s="14" t="e">
        <f t="shared" si="55"/>
        <v>#REF!</v>
      </c>
      <c r="AB257" s="14" t="e">
        <f t="shared" si="55"/>
        <v>#REF!</v>
      </c>
      <c r="AC257" s="14" t="e">
        <f t="shared" si="43"/>
        <v>#REF!</v>
      </c>
      <c r="AD257" s="14">
        <f>VLOOKUP(BB257,[1]sistem!$I$18:$J$19,2,FALSE)</f>
        <v>14</v>
      </c>
      <c r="AE257" s="14">
        <v>0.25</v>
      </c>
      <c r="AF257" s="14">
        <f>VLOOKUP($S257,[1]sistem!$I$3:$M$10,5,FALSE)</f>
        <v>1</v>
      </c>
      <c r="AG257" s="14">
        <v>4</v>
      </c>
      <c r="AI257" s="14">
        <f>AG257*AM257</f>
        <v>56</v>
      </c>
      <c r="AJ257" s="14">
        <f>VLOOKUP($S257,[1]sistem!$I$3:$N$10,6,FALSE)</f>
        <v>2</v>
      </c>
      <c r="AK257" s="14">
        <v>2</v>
      </c>
      <c r="AL257" s="14">
        <f t="shared" si="44"/>
        <v>4</v>
      </c>
      <c r="AM257" s="14">
        <f>VLOOKUP($BB257,[1]sistem!$I$18:$K$19,3,FALSE)</f>
        <v>14</v>
      </c>
      <c r="AN257" s="14" t="e">
        <f>AM257*#REF!</f>
        <v>#REF!</v>
      </c>
      <c r="AO257" s="14" t="e">
        <f t="shared" si="45"/>
        <v>#REF!</v>
      </c>
      <c r="AP257" s="14">
        <f t="shared" si="54"/>
        <v>25</v>
      </c>
      <c r="AQ257" s="14" t="e">
        <f t="shared" si="46"/>
        <v>#REF!</v>
      </c>
      <c r="AR257" s="14" t="e">
        <f>ROUND(AQ257-#REF!,0)</f>
        <v>#REF!</v>
      </c>
      <c r="AS257" s="14">
        <f>IF(BB257="s",IF(S257=0,0,
IF(S257=1,#REF!*4*4,
IF(S257=2,0,
IF(S257=3,#REF!*4*2,
IF(S257=4,0,
IF(S257=5,0,
IF(S257=6,0,
IF(S257=7,0)))))))),
IF(BB257="t",
IF(S257=0,0,
IF(S257=1,#REF!*4*4*0.8,
IF(S257=2,0,
IF(S257=3,#REF!*4*2*0.8,
IF(S257=4,0,
IF(S257=5,0,
IF(S257=6,0,
IF(S257=7,0))))))))))</f>
        <v>0</v>
      </c>
      <c r="AT257" s="14" t="e">
        <f>IF(BB257="s",
IF(S257=0,0,
IF(S257=1,0,
IF(S257=2,#REF!*4*2,
IF(S257=3,#REF!*4,
IF(S257=4,#REF!*4,
IF(S257=5,0,
IF(S257=6,0,
IF(S257=7,#REF!*4)))))))),
IF(BB257="t",
IF(S257=0,0,
IF(S257=1,0,
IF(S257=2,#REF!*4*2*0.8,
IF(S257=3,#REF!*4*0.8,
IF(S257=4,#REF!*4*0.8,
IF(S257=5,0,
IF(S257=6,0,
IF(S257=7,#REF!*4))))))))))</f>
        <v>#REF!</v>
      </c>
      <c r="AU257" s="14" t="e">
        <f>IF(BB257="s",
IF(S257=0,0,
IF(S257=1,#REF!*2,
IF(S257=2,#REF!*2,
IF(S257=3,#REF!*2,
IF(S257=4,#REF!*2,
IF(S257=5,#REF!*2,
IF(S257=6,#REF!*2,
IF(S257=7,#REF!*2)))))))),
IF(BB257="t",
IF(S257=0,#REF!*2*0.8,
IF(S257=1,#REF!*2*0.8,
IF(S257=2,#REF!*2*0.8,
IF(S257=3,#REF!*2*0.8,
IF(S257=4,#REF!*2*0.8,
IF(S257=5,#REF!*2*0.8,
IF(S257=6,#REF!*1*0.8,
IF(S257=7,#REF!*2))))))))))</f>
        <v>#REF!</v>
      </c>
      <c r="AV257" s="14" t="e">
        <f t="shared" si="47"/>
        <v>#REF!</v>
      </c>
      <c r="AW257" s="14" t="e">
        <f>IF(BB257="s",
IF(S257=0,0,
IF(S257=1,(14-2)*(#REF!+#REF!)/4*4,
IF(S257=2,(14-2)*(#REF!+#REF!)/4*2,
IF(S257=3,(14-2)*(#REF!+#REF!)/4*3,
IF(S257=4,(14-2)*(#REF!+#REF!)/4,
IF(S257=5,(14-2)*#REF!/4,
IF(S257=6,0,
IF(S257=7,(14)*#REF!)))))))),
IF(BB257="t",
IF(S257=0,0,
IF(S257=1,(11-2)*(#REF!+#REF!)/4*4,
IF(S257=2,(11-2)*(#REF!+#REF!)/4*2,
IF(S257=3,(11-2)*(#REF!+#REF!)/4*3,
IF(S257=4,(11-2)*(#REF!+#REF!)/4,
IF(S257=5,(11-2)*#REF!/4,
IF(S257=6,0,
IF(S257=7,(11)*#REF!))))))))))</f>
        <v>#REF!</v>
      </c>
      <c r="AX257" s="14" t="e">
        <f t="shared" si="48"/>
        <v>#REF!</v>
      </c>
      <c r="AY257" s="14">
        <f t="shared" si="49"/>
        <v>8</v>
      </c>
      <c r="AZ257" s="14">
        <f t="shared" si="50"/>
        <v>4</v>
      </c>
      <c r="BA257" s="14" t="e">
        <f t="shared" si="51"/>
        <v>#REF!</v>
      </c>
      <c r="BB257" s="14" t="s">
        <v>87</v>
      </c>
      <c r="BC257" s="14" t="e">
        <f>IF(BI257="A",0,IF(BB257="s",14*#REF!,IF(BB257="T",11*#REF!,"HATA")))</f>
        <v>#REF!</v>
      </c>
      <c r="BD257" s="14" t="e">
        <f t="shared" si="52"/>
        <v>#REF!</v>
      </c>
      <c r="BE257" s="14" t="e">
        <f t="shared" si="53"/>
        <v>#REF!</v>
      </c>
      <c r="BF257" s="14" t="e">
        <f>IF(BE257-#REF!=0,"DOĞRU","YANLIŞ")</f>
        <v>#REF!</v>
      </c>
      <c r="BG257" s="14" t="e">
        <f>#REF!-BE257</f>
        <v>#REF!</v>
      </c>
      <c r="BH257" s="14">
        <v>0</v>
      </c>
      <c r="BJ257" s="14">
        <v>0</v>
      </c>
      <c r="BL257" s="14">
        <v>4</v>
      </c>
      <c r="BN257" s="5" t="e">
        <f>#REF!*14</f>
        <v>#REF!</v>
      </c>
      <c r="BO257" s="6"/>
      <c r="BP257" s="7"/>
      <c r="BQ257" s="8"/>
      <c r="BR257" s="8"/>
      <c r="BS257" s="8"/>
      <c r="BT257" s="8"/>
      <c r="BU257" s="8"/>
      <c r="BV257" s="9"/>
      <c r="BW257" s="10"/>
      <c r="BX257" s="11"/>
      <c r="CE257" s="8"/>
      <c r="CF257" s="17"/>
      <c r="CG257" s="17"/>
      <c r="CH257" s="17"/>
      <c r="CI257" s="17"/>
    </row>
    <row r="258" spans="1:87" hidden="1" x14ac:dyDescent="0.25">
      <c r="A258" s="14" t="s">
        <v>384</v>
      </c>
      <c r="B258" s="14" t="s">
        <v>385</v>
      </c>
      <c r="C258" s="14" t="s">
        <v>385</v>
      </c>
      <c r="D258" s="15" t="s">
        <v>90</v>
      </c>
      <c r="E258" s="15" t="s">
        <v>90</v>
      </c>
      <c r="F258" s="16" t="e">
        <f>IF(BB258="S",
IF(#REF!+BJ258=2012,
IF(#REF!=1,"12-13/1",
IF(#REF!=2,"12-13/2",
IF(#REF!=3,"13-14/1",
IF(#REF!=4,"13-14/2","Hata1")))),
IF(#REF!+BJ258=2013,
IF(#REF!=1,"13-14/1",
IF(#REF!=2,"13-14/2",
IF(#REF!=3,"14-15/1",
IF(#REF!=4,"14-15/2","Hata2")))),
IF(#REF!+BJ258=2014,
IF(#REF!=1,"14-15/1",
IF(#REF!=2,"14-15/2",
IF(#REF!=3,"15-16/1",
IF(#REF!=4,"15-16/2","Hata3")))),
IF(#REF!+BJ258=2015,
IF(#REF!=1,"15-16/1",
IF(#REF!=2,"15-16/2",
IF(#REF!=3,"16-17/1",
IF(#REF!=4,"16-17/2","Hata4")))),
IF(#REF!+BJ258=2016,
IF(#REF!=1,"16-17/1",
IF(#REF!=2,"16-17/2",
IF(#REF!=3,"17-18/1",
IF(#REF!=4,"17-18/2","Hata5")))),
IF(#REF!+BJ258=2017,
IF(#REF!=1,"17-18/1",
IF(#REF!=2,"17-18/2",
IF(#REF!=3,"18-19/1",
IF(#REF!=4,"18-19/2","Hata6")))),
IF(#REF!+BJ258=2018,
IF(#REF!=1,"18-19/1",
IF(#REF!=2,"18-19/2",
IF(#REF!=3,"19-20/1",
IF(#REF!=4,"19-20/2","Hata7")))),
IF(#REF!+BJ258=2019,
IF(#REF!=1,"19-20/1",
IF(#REF!=2,"19-20/2",
IF(#REF!=3,"20-21/1",
IF(#REF!=4,"20-21/2","Hata8")))),
IF(#REF!+BJ258=2020,
IF(#REF!=1,"20-21/1",
IF(#REF!=2,"20-21/2",
IF(#REF!=3,"21-22/1",
IF(#REF!=4,"21-22/2","Hata9")))),
IF(#REF!+BJ258=2021,
IF(#REF!=1,"21-22/1",
IF(#REF!=2,"21-22/2",
IF(#REF!=3,"22-23/1",
IF(#REF!=4,"22-23/2","Hata10")))),
IF(#REF!+BJ258=2022,
IF(#REF!=1,"22-23/1",
IF(#REF!=2,"22-23/2",
IF(#REF!=3,"23-24/1",
IF(#REF!=4,"23-24/2","Hata11")))),
IF(#REF!+BJ258=2023,
IF(#REF!=1,"23-24/1",
IF(#REF!=2,"23-24/2",
IF(#REF!=3,"24-25/1",
IF(#REF!=4,"24-25/2","Hata12")))),
)))))))))))),
IF(BB258="T",
IF(#REF!+BJ258=2012,
IF(#REF!=1,"12-13/1",
IF(#REF!=2,"12-13/2",
IF(#REF!=3,"12-13/3",
IF(#REF!=4,"13-14/1",
IF(#REF!=5,"13-14/2",
IF(#REF!=6,"13-14/3","Hata1")))))),
IF(#REF!+BJ258=2013,
IF(#REF!=1,"13-14/1",
IF(#REF!=2,"13-14/2",
IF(#REF!=3,"13-14/3",
IF(#REF!=4,"14-15/1",
IF(#REF!=5,"14-15/2",
IF(#REF!=6,"14-15/3","Hata2")))))),
IF(#REF!+BJ258=2014,
IF(#REF!=1,"14-15/1",
IF(#REF!=2,"14-15/2",
IF(#REF!=3,"14-15/3",
IF(#REF!=4,"15-16/1",
IF(#REF!=5,"15-16/2",
IF(#REF!=6,"15-16/3","Hata3")))))),
IF(AND(#REF!+#REF!&gt;2014,#REF!+#REF!&lt;2015,BJ258=1),
IF(#REF!=0.1,"14-15/0.1",
IF(#REF!=0.2,"14-15/0.2",
IF(#REF!=0.3,"14-15/0.3","Hata4"))),
IF(#REF!+BJ258=2015,
IF(#REF!=1,"15-16/1",
IF(#REF!=2,"15-16/2",
IF(#REF!=3,"15-16/3",
IF(#REF!=4,"16-17/1",
IF(#REF!=5,"16-17/2",
IF(#REF!=6,"16-17/3","Hata5")))))),
IF(#REF!+BJ258=2016,
IF(#REF!=1,"16-17/1",
IF(#REF!=2,"16-17/2",
IF(#REF!=3,"16-17/3",
IF(#REF!=4,"17-18/1",
IF(#REF!=5,"17-18/2",
IF(#REF!=6,"17-18/3","Hata6")))))),
IF(#REF!+BJ258=2017,
IF(#REF!=1,"17-18/1",
IF(#REF!=2,"17-18/2",
IF(#REF!=3,"17-18/3",
IF(#REF!=4,"18-19/1",
IF(#REF!=5,"18-19/2",
IF(#REF!=6,"18-19/3","Hata7")))))),
IF(#REF!+BJ258=2018,
IF(#REF!=1,"18-19/1",
IF(#REF!=2,"18-19/2",
IF(#REF!=3,"18-19/3",
IF(#REF!=4,"19-20/1",
IF(#REF!=5," 19-20/2",
IF(#REF!=6,"19-20/3","Hata8")))))),
IF(#REF!+BJ258=2019,
IF(#REF!=1,"19-20/1",
IF(#REF!=2,"19-20/2",
IF(#REF!=3,"19-20/3",
IF(#REF!=4,"20-21/1",
IF(#REF!=5,"20-21/2",
IF(#REF!=6,"20-21/3","Hata9")))))),
IF(#REF!+BJ258=2020,
IF(#REF!=1,"20-21/1",
IF(#REF!=2,"20-21/2",
IF(#REF!=3,"20-21/3",
IF(#REF!=4,"21-22/1",
IF(#REF!=5,"21-22/2",
IF(#REF!=6,"21-22/3","Hata10")))))),
IF(#REF!+BJ258=2021,
IF(#REF!=1,"21-22/1",
IF(#REF!=2,"21-22/2",
IF(#REF!=3,"21-22/3",
IF(#REF!=4,"22-23/1",
IF(#REF!=5,"22-23/2",
IF(#REF!=6,"22-23/3","Hata11")))))),
IF(#REF!+BJ258=2022,
IF(#REF!=1,"22-23/1",
IF(#REF!=2,"22-23/2",
IF(#REF!=3,"22-23/3",
IF(#REF!=4,"23-24/1",
IF(#REF!=5,"23-24/2",
IF(#REF!=6,"23-24/3","Hata12")))))),
IF(#REF!+BJ258=2023,
IF(#REF!=1,"23-24/1",
IF(#REF!=2,"23-24/2",
IF(#REF!=3,"23-24/3",
IF(#REF!=4,"24-25/1",
IF(#REF!=5,"24-25/2",
IF(#REF!=6,"24-25/3","Hata13")))))),
))))))))))))))
)</f>
        <v>#REF!</v>
      </c>
      <c r="G258" s="15"/>
      <c r="H258" s="14" t="s">
        <v>371</v>
      </c>
      <c r="I258" s="14">
        <v>238536</v>
      </c>
      <c r="J258" s="14" t="s">
        <v>157</v>
      </c>
      <c r="S258" s="16">
        <v>4</v>
      </c>
      <c r="T258" s="14">
        <f>VLOOKUP($S258,[1]sistem!$I$3:$L$10,2,FALSE)</f>
        <v>0</v>
      </c>
      <c r="U258" s="14">
        <f>VLOOKUP($S258,[1]sistem!$I$3:$L$10,3,FALSE)</f>
        <v>1</v>
      </c>
      <c r="V258" s="14">
        <f>VLOOKUP($S258,[1]sistem!$I$3:$L$10,4,FALSE)</f>
        <v>1</v>
      </c>
      <c r="W258" s="14" t="e">
        <f>VLOOKUP($BB258,[1]sistem!$I$13:$L$14,2,FALSE)*#REF!</f>
        <v>#REF!</v>
      </c>
      <c r="X258" s="14" t="e">
        <f>VLOOKUP($BB258,[1]sistem!$I$13:$L$14,3,FALSE)*#REF!</f>
        <v>#REF!</v>
      </c>
      <c r="Y258" s="14" t="e">
        <f>VLOOKUP($BB258,[1]sistem!$I$13:$L$14,4,FALSE)*#REF!</f>
        <v>#REF!</v>
      </c>
      <c r="Z258" s="14" t="e">
        <f t="shared" si="55"/>
        <v>#REF!</v>
      </c>
      <c r="AA258" s="14" t="e">
        <f t="shared" si="55"/>
        <v>#REF!</v>
      </c>
      <c r="AB258" s="14" t="e">
        <f t="shared" si="55"/>
        <v>#REF!</v>
      </c>
      <c r="AC258" s="14" t="e">
        <f t="shared" ref="AC258:AC321" si="56">SUM(Z258:AB258)</f>
        <v>#REF!</v>
      </c>
      <c r="AD258" s="14">
        <f>VLOOKUP(BB258,[1]sistem!$I$18:$J$19,2,FALSE)</f>
        <v>14</v>
      </c>
      <c r="AE258" s="14">
        <v>0.25</v>
      </c>
      <c r="AF258" s="14">
        <f>VLOOKUP($S258,[1]sistem!$I$3:$M$10,5,FALSE)</f>
        <v>1</v>
      </c>
      <c r="AI258" s="14" t="e">
        <f>(#REF!+#REF!)*AD258</f>
        <v>#REF!</v>
      </c>
      <c r="AJ258" s="14">
        <f>VLOOKUP($S258,[1]sistem!$I$3:$N$10,6,FALSE)</f>
        <v>2</v>
      </c>
      <c r="AK258" s="14">
        <v>2</v>
      </c>
      <c r="AL258" s="14">
        <f t="shared" ref="AL258:AL321" si="57">AJ258*AK258</f>
        <v>4</v>
      </c>
      <c r="AM258" s="14">
        <f>VLOOKUP($BB258,[1]sistem!$I$18:$K$19,3,FALSE)</f>
        <v>14</v>
      </c>
      <c r="AN258" s="14" t="e">
        <f>AM258*#REF!</f>
        <v>#REF!</v>
      </c>
      <c r="AO258" s="14" t="e">
        <f t="shared" ref="AO258:AO321" si="58">AN258+AL258+AI258+Z258+AA258+AB258</f>
        <v>#REF!</v>
      </c>
      <c r="AP258" s="14">
        <f t="shared" si="54"/>
        <v>25</v>
      </c>
      <c r="AQ258" s="14" t="e">
        <f t="shared" ref="AQ258:AQ321" si="59">ROUND(AO258/AP258,0)</f>
        <v>#REF!</v>
      </c>
      <c r="AR258" s="14" t="e">
        <f>ROUND(AQ258-#REF!,0)</f>
        <v>#REF!</v>
      </c>
      <c r="AS258" s="14">
        <f>IF(BB258="s",IF(S258=0,0,
IF(S258=1,#REF!*4*4,
IF(S258=2,0,
IF(S258=3,#REF!*4*2,
IF(S258=4,0,
IF(S258=5,0,
IF(S258=6,0,
IF(S258=7,0)))))))),
IF(BB258="t",
IF(S258=0,0,
IF(S258=1,#REF!*4*4*0.8,
IF(S258=2,0,
IF(S258=3,#REF!*4*2*0.8,
IF(S258=4,0,
IF(S258=5,0,
IF(S258=6,0,
IF(S258=7,0))))))))))</f>
        <v>0</v>
      </c>
      <c r="AT258" s="14" t="e">
        <f>IF(BB258="s",
IF(S258=0,0,
IF(S258=1,0,
IF(S258=2,#REF!*4*2,
IF(S258=3,#REF!*4,
IF(S258=4,#REF!*4,
IF(S258=5,0,
IF(S258=6,0,
IF(S258=7,#REF!*4)))))))),
IF(BB258="t",
IF(S258=0,0,
IF(S258=1,0,
IF(S258=2,#REF!*4*2*0.8,
IF(S258=3,#REF!*4*0.8,
IF(S258=4,#REF!*4*0.8,
IF(S258=5,0,
IF(S258=6,0,
IF(S258=7,#REF!*4))))))))))</f>
        <v>#REF!</v>
      </c>
      <c r="AU258" s="14" t="e">
        <f>IF(BB258="s",
IF(S258=0,0,
IF(S258=1,#REF!*2,
IF(S258=2,#REF!*2,
IF(S258=3,#REF!*2,
IF(S258=4,#REF!*2,
IF(S258=5,#REF!*2,
IF(S258=6,#REF!*2,
IF(S258=7,#REF!*2)))))))),
IF(BB258="t",
IF(S258=0,#REF!*2*0.8,
IF(S258=1,#REF!*2*0.8,
IF(S258=2,#REF!*2*0.8,
IF(S258=3,#REF!*2*0.8,
IF(S258=4,#REF!*2*0.8,
IF(S258=5,#REF!*2*0.8,
IF(S258=6,#REF!*1*0.8,
IF(S258=7,#REF!*2))))))))))</f>
        <v>#REF!</v>
      </c>
      <c r="AV258" s="14" t="e">
        <f t="shared" ref="AV258:AV321" si="60">SUM(AS258:AU258)-SUM(Z258:AB258)</f>
        <v>#REF!</v>
      </c>
      <c r="AW258" s="14" t="e">
        <f>IF(BB258="s",
IF(S258=0,0,
IF(S258=1,(14-2)*(#REF!+#REF!)/4*4,
IF(S258=2,(14-2)*(#REF!+#REF!)/4*2,
IF(S258=3,(14-2)*(#REF!+#REF!)/4*3,
IF(S258=4,(14-2)*(#REF!+#REF!)/4,
IF(S258=5,(14-2)*#REF!/4,
IF(S258=6,0,
IF(S258=7,(14)*#REF!)))))))),
IF(BB258="t",
IF(S258=0,0,
IF(S258=1,(11-2)*(#REF!+#REF!)/4*4,
IF(S258=2,(11-2)*(#REF!+#REF!)/4*2,
IF(S258=3,(11-2)*(#REF!+#REF!)/4*3,
IF(S258=4,(11-2)*(#REF!+#REF!)/4,
IF(S258=5,(11-2)*#REF!/4,
IF(S258=6,0,
IF(S258=7,(11)*#REF!))))))))))</f>
        <v>#REF!</v>
      </c>
      <c r="AX258" s="14" t="e">
        <f t="shared" ref="AX258:AX321" si="61">AW258-AI258</f>
        <v>#REF!</v>
      </c>
      <c r="AY258" s="14">
        <f t="shared" ref="AY258:AY321" si="62">IF(BB258="s",
IF(S258=0,0,
IF(S258=1,4*5,
IF(S258=2,4*3,
IF(S258=3,4*4,
IF(S258=4,4*2,
IF(S258=5,4,
IF(S258=6,4/2,
IF(S258=7,4*2,)))))))),
IF(BB258="t",
IF(S258=0,0,
IF(S258=1,4*5,
IF(S258=2,4*3,
IF(S258=3,4*4,
IF(S258=4,4*2,
IF(S258=5,4,
IF(S258=6,4/2,
IF(S258=7,4*2))))))))))</f>
        <v>8</v>
      </c>
      <c r="AZ258" s="14">
        <f t="shared" ref="AZ258:AZ321" si="63">AY258-AL258</f>
        <v>4</v>
      </c>
      <c r="BA258" s="14" t="e">
        <f t="shared" ref="BA258:BA321" si="64">AS258+AT258+AU258+(IF(BH258=1,(AW258)*2,AW258))+AY258</f>
        <v>#REF!</v>
      </c>
      <c r="BB258" s="14" t="s">
        <v>87</v>
      </c>
      <c r="BC258" s="14" t="e">
        <f>IF(BI258="A",0,IF(BB258="s",14*#REF!,IF(BB258="T",11*#REF!,"HATA")))</f>
        <v>#REF!</v>
      </c>
      <c r="BD258" s="14" t="e">
        <f t="shared" ref="BD258:BD321" si="65">IF(BI258="Z",(BC258+BA258)*1.15,(BC258+BA258))</f>
        <v>#REF!</v>
      </c>
      <c r="BE258" s="14" t="e">
        <f t="shared" ref="BE258:BE321" si="66">IF(BB258="s",ROUND(BD258/30,0),IF(BB258="T",ROUND(BD258/25,0),"HATA"))</f>
        <v>#REF!</v>
      </c>
      <c r="BF258" s="14" t="e">
        <f>IF(BE258-#REF!=0,"DOĞRU","YANLIŞ")</f>
        <v>#REF!</v>
      </c>
      <c r="BG258" s="14" t="e">
        <f>#REF!-BE258</f>
        <v>#REF!</v>
      </c>
      <c r="BH258" s="14">
        <v>0</v>
      </c>
      <c r="BJ258" s="14">
        <v>0</v>
      </c>
      <c r="BL258" s="14">
        <v>4</v>
      </c>
      <c r="BN258" s="5" t="e">
        <f>#REF!*14</f>
        <v>#REF!</v>
      </c>
      <c r="BO258" s="6"/>
      <c r="BP258" s="7"/>
      <c r="BQ258" s="8"/>
      <c r="BR258" s="8"/>
      <c r="BS258" s="8"/>
      <c r="BT258" s="8"/>
      <c r="BU258" s="8"/>
      <c r="BV258" s="9"/>
      <c r="BW258" s="10"/>
      <c r="BX258" s="11"/>
      <c r="CE258" s="8"/>
      <c r="CF258" s="17"/>
      <c r="CG258" s="17"/>
      <c r="CH258" s="17"/>
      <c r="CI258" s="17"/>
    </row>
    <row r="259" spans="1:87" hidden="1" x14ac:dyDescent="0.25">
      <c r="A259" s="14" t="s">
        <v>148</v>
      </c>
      <c r="B259" s="14" t="s">
        <v>149</v>
      </c>
      <c r="C259" s="14" t="s">
        <v>150</v>
      </c>
      <c r="D259" s="15" t="s">
        <v>84</v>
      </c>
      <c r="E259" s="15">
        <v>3</v>
      </c>
      <c r="F259" s="16" t="e">
        <f>IF(BB259="S",
IF(#REF!+BJ259=2012,
IF(#REF!=1,"12-13/1",
IF(#REF!=2,"12-13/2",
IF(#REF!=3,"13-14/1",
IF(#REF!=4,"13-14/2","Hata1")))),
IF(#REF!+BJ259=2013,
IF(#REF!=1,"13-14/1",
IF(#REF!=2,"13-14/2",
IF(#REF!=3,"14-15/1",
IF(#REF!=4,"14-15/2","Hata2")))),
IF(#REF!+BJ259=2014,
IF(#REF!=1,"14-15/1",
IF(#REF!=2,"14-15/2",
IF(#REF!=3,"15-16/1",
IF(#REF!=4,"15-16/2","Hata3")))),
IF(#REF!+BJ259=2015,
IF(#REF!=1,"15-16/1",
IF(#REF!=2,"15-16/2",
IF(#REF!=3,"16-17/1",
IF(#REF!=4,"16-17/2","Hata4")))),
IF(#REF!+BJ259=2016,
IF(#REF!=1,"16-17/1",
IF(#REF!=2,"16-17/2",
IF(#REF!=3,"17-18/1",
IF(#REF!=4,"17-18/2","Hata5")))),
IF(#REF!+BJ259=2017,
IF(#REF!=1,"17-18/1",
IF(#REF!=2,"17-18/2",
IF(#REF!=3,"18-19/1",
IF(#REF!=4,"18-19/2","Hata6")))),
IF(#REF!+BJ259=2018,
IF(#REF!=1,"18-19/1",
IF(#REF!=2,"18-19/2",
IF(#REF!=3,"19-20/1",
IF(#REF!=4,"19-20/2","Hata7")))),
IF(#REF!+BJ259=2019,
IF(#REF!=1,"19-20/1",
IF(#REF!=2,"19-20/2",
IF(#REF!=3,"20-21/1",
IF(#REF!=4,"20-21/2","Hata8")))),
IF(#REF!+BJ259=2020,
IF(#REF!=1,"20-21/1",
IF(#REF!=2,"20-21/2",
IF(#REF!=3,"21-22/1",
IF(#REF!=4,"21-22/2","Hata9")))),
IF(#REF!+BJ259=2021,
IF(#REF!=1,"21-22/1",
IF(#REF!=2,"21-22/2",
IF(#REF!=3,"22-23/1",
IF(#REF!=4,"22-23/2","Hata10")))),
IF(#REF!+BJ259=2022,
IF(#REF!=1,"22-23/1",
IF(#REF!=2,"22-23/2",
IF(#REF!=3,"23-24/1",
IF(#REF!=4,"23-24/2","Hata11")))),
IF(#REF!+BJ259=2023,
IF(#REF!=1,"23-24/1",
IF(#REF!=2,"23-24/2",
IF(#REF!=3,"24-25/1",
IF(#REF!=4,"24-25/2","Hata12")))),
)))))))))))),
IF(BB259="T",
IF(#REF!+BJ259=2012,
IF(#REF!=1,"12-13/1",
IF(#REF!=2,"12-13/2",
IF(#REF!=3,"12-13/3",
IF(#REF!=4,"13-14/1",
IF(#REF!=5,"13-14/2",
IF(#REF!=6,"13-14/3","Hata1")))))),
IF(#REF!+BJ259=2013,
IF(#REF!=1,"13-14/1",
IF(#REF!=2,"13-14/2",
IF(#REF!=3,"13-14/3",
IF(#REF!=4,"14-15/1",
IF(#REF!=5,"14-15/2",
IF(#REF!=6,"14-15/3","Hata2")))))),
IF(#REF!+BJ259=2014,
IF(#REF!=1,"14-15/1",
IF(#REF!=2,"14-15/2",
IF(#REF!=3,"14-15/3",
IF(#REF!=4,"15-16/1",
IF(#REF!=5,"15-16/2",
IF(#REF!=6,"15-16/3","Hata3")))))),
IF(AND(#REF!+#REF!&gt;2014,#REF!+#REF!&lt;2015,BJ259=1),
IF(#REF!=0.1,"14-15/0.1",
IF(#REF!=0.2,"14-15/0.2",
IF(#REF!=0.3,"14-15/0.3","Hata4"))),
IF(#REF!+BJ259=2015,
IF(#REF!=1,"15-16/1",
IF(#REF!=2,"15-16/2",
IF(#REF!=3,"15-16/3",
IF(#REF!=4,"16-17/1",
IF(#REF!=5,"16-17/2",
IF(#REF!=6,"16-17/3","Hata5")))))),
IF(#REF!+BJ259=2016,
IF(#REF!=1,"16-17/1",
IF(#REF!=2,"16-17/2",
IF(#REF!=3,"16-17/3",
IF(#REF!=4,"17-18/1",
IF(#REF!=5,"17-18/2",
IF(#REF!=6,"17-18/3","Hata6")))))),
IF(#REF!+BJ259=2017,
IF(#REF!=1,"17-18/1",
IF(#REF!=2,"17-18/2",
IF(#REF!=3,"17-18/3",
IF(#REF!=4,"18-19/1",
IF(#REF!=5,"18-19/2",
IF(#REF!=6,"18-19/3","Hata7")))))),
IF(#REF!+BJ259=2018,
IF(#REF!=1,"18-19/1",
IF(#REF!=2,"18-19/2",
IF(#REF!=3,"18-19/3",
IF(#REF!=4,"19-20/1",
IF(#REF!=5," 19-20/2",
IF(#REF!=6,"19-20/3","Hata8")))))),
IF(#REF!+BJ259=2019,
IF(#REF!=1,"19-20/1",
IF(#REF!=2,"19-20/2",
IF(#REF!=3,"19-20/3",
IF(#REF!=4,"20-21/1",
IF(#REF!=5,"20-21/2",
IF(#REF!=6,"20-21/3","Hata9")))))),
IF(#REF!+BJ259=2020,
IF(#REF!=1,"20-21/1",
IF(#REF!=2,"20-21/2",
IF(#REF!=3,"20-21/3",
IF(#REF!=4,"21-22/1",
IF(#REF!=5,"21-22/2",
IF(#REF!=6,"21-22/3","Hata10")))))),
IF(#REF!+BJ259=2021,
IF(#REF!=1,"21-22/1",
IF(#REF!=2,"21-22/2",
IF(#REF!=3,"21-22/3",
IF(#REF!=4,"22-23/1",
IF(#REF!=5,"22-23/2",
IF(#REF!=6,"22-23/3","Hata11")))))),
IF(#REF!+BJ259=2022,
IF(#REF!=1,"22-23/1",
IF(#REF!=2,"22-23/2",
IF(#REF!=3,"22-23/3",
IF(#REF!=4,"23-24/1",
IF(#REF!=5,"23-24/2",
IF(#REF!=6,"23-24/3","Hata12")))))),
IF(#REF!+BJ259=2023,
IF(#REF!=1,"23-24/1",
IF(#REF!=2,"23-24/2",
IF(#REF!=3,"23-24/3",
IF(#REF!=4,"24-25/1",
IF(#REF!=5,"24-25/2",
IF(#REF!=6,"24-25/3","Hata13")))))),
))))))))))))))
)</f>
        <v>#REF!</v>
      </c>
      <c r="G259" s="15">
        <v>0</v>
      </c>
      <c r="H259" s="14" t="s">
        <v>371</v>
      </c>
      <c r="I259" s="14">
        <v>238536</v>
      </c>
      <c r="J259" s="14" t="s">
        <v>157</v>
      </c>
      <c r="S259" s="16">
        <v>7</v>
      </c>
      <c r="T259" s="14">
        <f>VLOOKUP($S259,[1]sistem!$I$3:$L$10,2,FALSE)</f>
        <v>0</v>
      </c>
      <c r="U259" s="14">
        <f>VLOOKUP($S259,[1]sistem!$I$3:$L$10,3,FALSE)</f>
        <v>1</v>
      </c>
      <c r="V259" s="14">
        <f>VLOOKUP($S259,[1]sistem!$I$3:$L$10,4,FALSE)</f>
        <v>1</v>
      </c>
      <c r="W259" s="14" t="e">
        <f>VLOOKUP($BB259,[1]sistem!$I$13:$L$14,2,FALSE)*#REF!</f>
        <v>#REF!</v>
      </c>
      <c r="X259" s="14" t="e">
        <f>VLOOKUP($BB259,[1]sistem!$I$13:$L$14,3,FALSE)*#REF!</f>
        <v>#REF!</v>
      </c>
      <c r="Y259" s="14" t="e">
        <f>VLOOKUP($BB259,[1]sistem!$I$13:$L$14,4,FALSE)*#REF!</f>
        <v>#REF!</v>
      </c>
      <c r="Z259" s="14" t="e">
        <f t="shared" si="55"/>
        <v>#REF!</v>
      </c>
      <c r="AA259" s="14" t="e">
        <f t="shared" si="55"/>
        <v>#REF!</v>
      </c>
      <c r="AB259" s="14" t="e">
        <f t="shared" si="55"/>
        <v>#REF!</v>
      </c>
      <c r="AC259" s="14" t="e">
        <f t="shared" si="56"/>
        <v>#REF!</v>
      </c>
      <c r="AD259" s="14">
        <f>VLOOKUP(BB259,[1]sistem!$I$18:$J$19,2,FALSE)</f>
        <v>14</v>
      </c>
      <c r="AE259" s="14">
        <v>0.25</v>
      </c>
      <c r="AF259" s="14">
        <f>VLOOKUP($S259,[1]sistem!$I$3:$M$10,5,FALSE)</f>
        <v>1</v>
      </c>
      <c r="AG259" s="14">
        <v>4</v>
      </c>
      <c r="AI259" s="14">
        <f>AG259*AM259</f>
        <v>56</v>
      </c>
      <c r="AJ259" s="14">
        <f>VLOOKUP($S259,[1]sistem!$I$3:$N$10,6,FALSE)</f>
        <v>2</v>
      </c>
      <c r="AK259" s="14">
        <v>2</v>
      </c>
      <c r="AL259" s="14">
        <f t="shared" si="57"/>
        <v>4</v>
      </c>
      <c r="AM259" s="14">
        <f>VLOOKUP($BB259,[1]sistem!$I$18:$K$19,3,FALSE)</f>
        <v>14</v>
      </c>
      <c r="AN259" s="14" t="e">
        <f>AM259*#REF!</f>
        <v>#REF!</v>
      </c>
      <c r="AO259" s="14" t="e">
        <f t="shared" si="58"/>
        <v>#REF!</v>
      </c>
      <c r="AP259" s="14">
        <f t="shared" si="54"/>
        <v>25</v>
      </c>
      <c r="AQ259" s="14" t="e">
        <f t="shared" si="59"/>
        <v>#REF!</v>
      </c>
      <c r="AR259" s="14" t="e">
        <f>ROUND(AQ259-#REF!,0)</f>
        <v>#REF!</v>
      </c>
      <c r="AS259" s="14">
        <f>IF(BB259="s",IF(S259=0,0,
IF(S259=1,#REF!*4*4,
IF(S259=2,0,
IF(S259=3,#REF!*4*2,
IF(S259=4,0,
IF(S259=5,0,
IF(S259=6,0,
IF(S259=7,0)))))))),
IF(BB259="t",
IF(S259=0,0,
IF(S259=1,#REF!*4*4*0.8,
IF(S259=2,0,
IF(S259=3,#REF!*4*2*0.8,
IF(S259=4,0,
IF(S259=5,0,
IF(S259=6,0,
IF(S259=7,0))))))))))</f>
        <v>0</v>
      </c>
      <c r="AT259" s="14" t="e">
        <f>IF(BB259="s",
IF(S259=0,0,
IF(S259=1,0,
IF(S259=2,#REF!*4*2,
IF(S259=3,#REF!*4,
IF(S259=4,#REF!*4,
IF(S259=5,0,
IF(S259=6,0,
IF(S259=7,#REF!*4)))))))),
IF(BB259="t",
IF(S259=0,0,
IF(S259=1,0,
IF(S259=2,#REF!*4*2*0.8,
IF(S259=3,#REF!*4*0.8,
IF(S259=4,#REF!*4*0.8,
IF(S259=5,0,
IF(S259=6,0,
IF(S259=7,#REF!*4))))))))))</f>
        <v>#REF!</v>
      </c>
      <c r="AU259" s="14" t="e">
        <f>IF(BB259="s",
IF(S259=0,0,
IF(S259=1,#REF!*2,
IF(S259=2,#REF!*2,
IF(S259=3,#REF!*2,
IF(S259=4,#REF!*2,
IF(S259=5,#REF!*2,
IF(S259=6,#REF!*2,
IF(S259=7,#REF!*2)))))))),
IF(BB259="t",
IF(S259=0,#REF!*2*0.8,
IF(S259=1,#REF!*2*0.8,
IF(S259=2,#REF!*2*0.8,
IF(S259=3,#REF!*2*0.8,
IF(S259=4,#REF!*2*0.8,
IF(S259=5,#REF!*2*0.8,
IF(S259=6,#REF!*1*0.8,
IF(S259=7,#REF!*2))))))))))</f>
        <v>#REF!</v>
      </c>
      <c r="AV259" s="14" t="e">
        <f t="shared" si="60"/>
        <v>#REF!</v>
      </c>
      <c r="AW259" s="14" t="e">
        <f>IF(BB259="s",
IF(S259=0,0,
IF(S259=1,(14-2)*(#REF!+#REF!)/4*4,
IF(S259=2,(14-2)*(#REF!+#REF!)/4*2,
IF(S259=3,(14-2)*(#REF!+#REF!)/4*3,
IF(S259=4,(14-2)*(#REF!+#REF!)/4,
IF(S259=5,(14-2)*#REF!/4,
IF(S259=6,0,
IF(S259=7,(14)*#REF!)))))))),
IF(BB259="t",
IF(S259=0,0,
IF(S259=1,(11-2)*(#REF!+#REF!)/4*4,
IF(S259=2,(11-2)*(#REF!+#REF!)/4*2,
IF(S259=3,(11-2)*(#REF!+#REF!)/4*3,
IF(S259=4,(11-2)*(#REF!+#REF!)/4,
IF(S259=5,(11-2)*#REF!/4,
IF(S259=6,0,
IF(S259=7,(11)*#REF!))))))))))</f>
        <v>#REF!</v>
      </c>
      <c r="AX259" s="14" t="e">
        <f t="shared" si="61"/>
        <v>#REF!</v>
      </c>
      <c r="AY259" s="14">
        <f t="shared" si="62"/>
        <v>8</v>
      </c>
      <c r="AZ259" s="14">
        <f t="shared" si="63"/>
        <v>4</v>
      </c>
      <c r="BA259" s="14" t="e">
        <f t="shared" si="64"/>
        <v>#REF!</v>
      </c>
      <c r="BB259" s="14" t="s">
        <v>87</v>
      </c>
      <c r="BC259" s="14" t="e">
        <f>IF(BI259="A",0,IF(BB259="s",14*#REF!,IF(BB259="T",11*#REF!,"HATA")))</f>
        <v>#REF!</v>
      </c>
      <c r="BD259" s="14" t="e">
        <f t="shared" si="65"/>
        <v>#REF!</v>
      </c>
      <c r="BE259" s="14" t="e">
        <f t="shared" si="66"/>
        <v>#REF!</v>
      </c>
      <c r="BF259" s="14" t="e">
        <f>IF(BE259-#REF!=0,"DOĞRU","YANLIŞ")</f>
        <v>#REF!</v>
      </c>
      <c r="BG259" s="14" t="e">
        <f>#REF!-BE259</f>
        <v>#REF!</v>
      </c>
      <c r="BH259" s="14">
        <v>0</v>
      </c>
      <c r="BJ259" s="14">
        <v>0</v>
      </c>
      <c r="BL259" s="14">
        <v>7</v>
      </c>
      <c r="BN259" s="5" t="e">
        <f>#REF!*14</f>
        <v>#REF!</v>
      </c>
      <c r="BO259" s="6"/>
      <c r="BP259" s="7"/>
      <c r="BQ259" s="8"/>
      <c r="BR259" s="8"/>
      <c r="BS259" s="8"/>
      <c r="BT259" s="8"/>
      <c r="BU259" s="8"/>
      <c r="BV259" s="9"/>
      <c r="BW259" s="10"/>
      <c r="BX259" s="11"/>
      <c r="CE259" s="8"/>
      <c r="CF259" s="17"/>
      <c r="CG259" s="17"/>
      <c r="CH259" s="17"/>
      <c r="CI259" s="17"/>
    </row>
    <row r="260" spans="1:87" hidden="1" x14ac:dyDescent="0.25">
      <c r="A260" s="14" t="s">
        <v>386</v>
      </c>
      <c r="B260" s="14" t="s">
        <v>152</v>
      </c>
      <c r="C260" s="14" t="s">
        <v>152</v>
      </c>
      <c r="D260" s="15" t="s">
        <v>90</v>
      </c>
      <c r="E260" s="15" t="s">
        <v>90</v>
      </c>
      <c r="F260" s="16" t="e">
        <f>IF(BB260="S",
IF(#REF!+BJ260=2012,
IF(#REF!=1,"12-13/1",
IF(#REF!=2,"12-13/2",
IF(#REF!=3,"13-14/1",
IF(#REF!=4,"13-14/2","Hata1")))),
IF(#REF!+BJ260=2013,
IF(#REF!=1,"13-14/1",
IF(#REF!=2,"13-14/2",
IF(#REF!=3,"14-15/1",
IF(#REF!=4,"14-15/2","Hata2")))),
IF(#REF!+BJ260=2014,
IF(#REF!=1,"14-15/1",
IF(#REF!=2,"14-15/2",
IF(#REF!=3,"15-16/1",
IF(#REF!=4,"15-16/2","Hata3")))),
IF(#REF!+BJ260=2015,
IF(#REF!=1,"15-16/1",
IF(#REF!=2,"15-16/2",
IF(#REF!=3,"16-17/1",
IF(#REF!=4,"16-17/2","Hata4")))),
IF(#REF!+BJ260=2016,
IF(#REF!=1,"16-17/1",
IF(#REF!=2,"16-17/2",
IF(#REF!=3,"17-18/1",
IF(#REF!=4,"17-18/2","Hata5")))),
IF(#REF!+BJ260=2017,
IF(#REF!=1,"17-18/1",
IF(#REF!=2,"17-18/2",
IF(#REF!=3,"18-19/1",
IF(#REF!=4,"18-19/2","Hata6")))),
IF(#REF!+BJ260=2018,
IF(#REF!=1,"18-19/1",
IF(#REF!=2,"18-19/2",
IF(#REF!=3,"19-20/1",
IF(#REF!=4,"19-20/2","Hata7")))),
IF(#REF!+BJ260=2019,
IF(#REF!=1,"19-20/1",
IF(#REF!=2,"19-20/2",
IF(#REF!=3,"20-21/1",
IF(#REF!=4,"20-21/2","Hata8")))),
IF(#REF!+BJ260=2020,
IF(#REF!=1,"20-21/1",
IF(#REF!=2,"20-21/2",
IF(#REF!=3,"21-22/1",
IF(#REF!=4,"21-22/2","Hata9")))),
IF(#REF!+BJ260=2021,
IF(#REF!=1,"21-22/1",
IF(#REF!=2,"21-22/2",
IF(#REF!=3,"22-23/1",
IF(#REF!=4,"22-23/2","Hata10")))),
IF(#REF!+BJ260=2022,
IF(#REF!=1,"22-23/1",
IF(#REF!=2,"22-23/2",
IF(#REF!=3,"23-24/1",
IF(#REF!=4,"23-24/2","Hata11")))),
IF(#REF!+BJ260=2023,
IF(#REF!=1,"23-24/1",
IF(#REF!=2,"23-24/2",
IF(#REF!=3,"24-25/1",
IF(#REF!=4,"24-25/2","Hata12")))),
)))))))))))),
IF(BB260="T",
IF(#REF!+BJ260=2012,
IF(#REF!=1,"12-13/1",
IF(#REF!=2,"12-13/2",
IF(#REF!=3,"12-13/3",
IF(#REF!=4,"13-14/1",
IF(#REF!=5,"13-14/2",
IF(#REF!=6,"13-14/3","Hata1")))))),
IF(#REF!+BJ260=2013,
IF(#REF!=1,"13-14/1",
IF(#REF!=2,"13-14/2",
IF(#REF!=3,"13-14/3",
IF(#REF!=4,"14-15/1",
IF(#REF!=5,"14-15/2",
IF(#REF!=6,"14-15/3","Hata2")))))),
IF(#REF!+BJ260=2014,
IF(#REF!=1,"14-15/1",
IF(#REF!=2,"14-15/2",
IF(#REF!=3,"14-15/3",
IF(#REF!=4,"15-16/1",
IF(#REF!=5,"15-16/2",
IF(#REF!=6,"15-16/3","Hata3")))))),
IF(AND(#REF!+#REF!&gt;2014,#REF!+#REF!&lt;2015,BJ260=1),
IF(#REF!=0.1,"14-15/0.1",
IF(#REF!=0.2,"14-15/0.2",
IF(#REF!=0.3,"14-15/0.3","Hata4"))),
IF(#REF!+BJ260=2015,
IF(#REF!=1,"15-16/1",
IF(#REF!=2,"15-16/2",
IF(#REF!=3,"15-16/3",
IF(#REF!=4,"16-17/1",
IF(#REF!=5,"16-17/2",
IF(#REF!=6,"16-17/3","Hata5")))))),
IF(#REF!+BJ260=2016,
IF(#REF!=1,"16-17/1",
IF(#REF!=2,"16-17/2",
IF(#REF!=3,"16-17/3",
IF(#REF!=4,"17-18/1",
IF(#REF!=5,"17-18/2",
IF(#REF!=6,"17-18/3","Hata6")))))),
IF(#REF!+BJ260=2017,
IF(#REF!=1,"17-18/1",
IF(#REF!=2,"17-18/2",
IF(#REF!=3,"17-18/3",
IF(#REF!=4,"18-19/1",
IF(#REF!=5,"18-19/2",
IF(#REF!=6,"18-19/3","Hata7")))))),
IF(#REF!+BJ260=2018,
IF(#REF!=1,"18-19/1",
IF(#REF!=2,"18-19/2",
IF(#REF!=3,"18-19/3",
IF(#REF!=4,"19-20/1",
IF(#REF!=5," 19-20/2",
IF(#REF!=6,"19-20/3","Hata8")))))),
IF(#REF!+BJ260=2019,
IF(#REF!=1,"19-20/1",
IF(#REF!=2,"19-20/2",
IF(#REF!=3,"19-20/3",
IF(#REF!=4,"20-21/1",
IF(#REF!=5,"20-21/2",
IF(#REF!=6,"20-21/3","Hata9")))))),
IF(#REF!+BJ260=2020,
IF(#REF!=1,"20-21/1",
IF(#REF!=2,"20-21/2",
IF(#REF!=3,"20-21/3",
IF(#REF!=4,"21-22/1",
IF(#REF!=5,"21-22/2",
IF(#REF!=6,"21-22/3","Hata10")))))),
IF(#REF!+BJ260=2021,
IF(#REF!=1,"21-22/1",
IF(#REF!=2,"21-22/2",
IF(#REF!=3,"21-22/3",
IF(#REF!=4,"22-23/1",
IF(#REF!=5,"22-23/2",
IF(#REF!=6,"22-23/3","Hata11")))))),
IF(#REF!+BJ260=2022,
IF(#REF!=1,"22-23/1",
IF(#REF!=2,"22-23/2",
IF(#REF!=3,"22-23/3",
IF(#REF!=4,"23-24/1",
IF(#REF!=5,"23-24/2",
IF(#REF!=6,"23-24/3","Hata12")))))),
IF(#REF!+BJ260=2023,
IF(#REF!=1,"23-24/1",
IF(#REF!=2,"23-24/2",
IF(#REF!=3,"23-24/3",
IF(#REF!=4,"24-25/1",
IF(#REF!=5,"24-25/2",
IF(#REF!=6,"24-25/3","Hata13")))))),
))))))))))))))
)</f>
        <v>#REF!</v>
      </c>
      <c r="G260" s="15"/>
      <c r="H260" s="14" t="s">
        <v>371</v>
      </c>
      <c r="I260" s="14">
        <v>238536</v>
      </c>
      <c r="J260" s="14" t="s">
        <v>157</v>
      </c>
      <c r="Q260" s="14" t="s">
        <v>153</v>
      </c>
      <c r="R260" s="14" t="s">
        <v>153</v>
      </c>
      <c r="S260" s="16">
        <v>6</v>
      </c>
      <c r="T260" s="14">
        <f>VLOOKUP($S260,[1]sistem!$I$3:$L$10,2,FALSE)</f>
        <v>0</v>
      </c>
      <c r="U260" s="14">
        <f>VLOOKUP($S260,[1]sistem!$I$3:$L$10,3,FALSE)</f>
        <v>0</v>
      </c>
      <c r="V260" s="14">
        <f>VLOOKUP($S260,[1]sistem!$I$3:$L$10,4,FALSE)</f>
        <v>1</v>
      </c>
      <c r="W260" s="14" t="e">
        <f>VLOOKUP($BB260,[1]sistem!$I$13:$L$14,2,FALSE)*#REF!</f>
        <v>#REF!</v>
      </c>
      <c r="X260" s="14" t="e">
        <f>VLOOKUP($BB260,[1]sistem!$I$13:$L$14,3,FALSE)*#REF!</f>
        <v>#REF!</v>
      </c>
      <c r="Y260" s="14" t="e">
        <f>VLOOKUP($BB260,[1]sistem!$I$13:$L$14,4,FALSE)*#REF!</f>
        <v>#REF!</v>
      </c>
      <c r="Z260" s="14" t="e">
        <f t="shared" si="55"/>
        <v>#REF!</v>
      </c>
      <c r="AA260" s="14" t="e">
        <f t="shared" si="55"/>
        <v>#REF!</v>
      </c>
      <c r="AB260" s="14" t="e">
        <f t="shared" si="55"/>
        <v>#REF!</v>
      </c>
      <c r="AC260" s="14" t="e">
        <f t="shared" si="56"/>
        <v>#REF!</v>
      </c>
      <c r="AD260" s="14">
        <f>VLOOKUP(BB260,[1]sistem!$I$18:$J$19,2,FALSE)</f>
        <v>14</v>
      </c>
      <c r="AE260" s="14">
        <v>0.25</v>
      </c>
      <c r="AF260" s="14">
        <f>VLOOKUP($S260,[1]sistem!$I$3:$M$10,5,FALSE)</f>
        <v>0</v>
      </c>
      <c r="AI260" s="14" t="e">
        <f>(#REF!+#REF!)*AD260</f>
        <v>#REF!</v>
      </c>
      <c r="AJ260" s="14">
        <f>VLOOKUP($S260,[1]sistem!$I$3:$N$10,6,FALSE)</f>
        <v>1</v>
      </c>
      <c r="AK260" s="14">
        <v>2</v>
      </c>
      <c r="AL260" s="14">
        <f t="shared" si="57"/>
        <v>2</v>
      </c>
      <c r="AM260" s="14">
        <f>VLOOKUP($BB260,[1]sistem!$I$18:$K$19,3,FALSE)</f>
        <v>14</v>
      </c>
      <c r="AN260" s="14" t="e">
        <f>AM260*#REF!</f>
        <v>#REF!</v>
      </c>
      <c r="AO260" s="14" t="e">
        <f t="shared" si="58"/>
        <v>#REF!</v>
      </c>
      <c r="AP260" s="14">
        <f t="shared" si="54"/>
        <v>25</v>
      </c>
      <c r="AQ260" s="14" t="e">
        <f t="shared" si="59"/>
        <v>#REF!</v>
      </c>
      <c r="AR260" s="14" t="e">
        <f>ROUND(AQ260-#REF!,0)</f>
        <v>#REF!</v>
      </c>
      <c r="AS260" s="14">
        <f>IF(BB260="s",IF(S260=0,0,
IF(S260=1,#REF!*4*4,
IF(S260=2,0,
IF(S260=3,#REF!*4*2,
IF(S260=4,0,
IF(S260=5,0,
IF(S260=6,0,
IF(S260=7,0)))))))),
IF(BB260="t",
IF(S260=0,0,
IF(S260=1,#REF!*4*4*0.8,
IF(S260=2,0,
IF(S260=3,#REF!*4*2*0.8,
IF(S260=4,0,
IF(S260=5,0,
IF(S260=6,0,
IF(S260=7,0))))))))))</f>
        <v>0</v>
      </c>
      <c r="AT260" s="14">
        <f>IF(BB260="s",
IF(S260=0,0,
IF(S260=1,0,
IF(S260=2,#REF!*4*2,
IF(S260=3,#REF!*4,
IF(S260=4,#REF!*4,
IF(S260=5,0,
IF(S260=6,0,
IF(S260=7,#REF!*4)))))))),
IF(BB260="t",
IF(S260=0,0,
IF(S260=1,0,
IF(S260=2,#REF!*4*2*0.8,
IF(S260=3,#REF!*4*0.8,
IF(S260=4,#REF!*4*0.8,
IF(S260=5,0,
IF(S260=6,0,
IF(S260=7,#REF!*4))))))))))</f>
        <v>0</v>
      </c>
      <c r="AU260" s="14" t="e">
        <f>IF(BB260="s",
IF(S260=0,0,
IF(S260=1,#REF!*2,
IF(S260=2,#REF!*2,
IF(S260=3,#REF!*2,
IF(S260=4,#REF!*2,
IF(S260=5,#REF!*2,
IF(S260=6,#REF!*2,
IF(S260=7,#REF!*2)))))))),
IF(BB260="t",
IF(S260=0,#REF!*2*0.8,
IF(S260=1,#REF!*2*0.8,
IF(S260=2,#REF!*2*0.8,
IF(S260=3,#REF!*2*0.8,
IF(S260=4,#REF!*2*0.8,
IF(S260=5,#REF!*2*0.8,
IF(S260=6,#REF!*1*0.8,
IF(S260=7,#REF!*2))))))))))</f>
        <v>#REF!</v>
      </c>
      <c r="AV260" s="14" t="e">
        <f t="shared" si="60"/>
        <v>#REF!</v>
      </c>
      <c r="AW260" s="14">
        <f>IF(BB260="s",
IF(S260=0,0,
IF(S260=1,(14-2)*(#REF!+#REF!)/4*4,
IF(S260=2,(14-2)*(#REF!+#REF!)/4*2,
IF(S260=3,(14-2)*(#REF!+#REF!)/4*3,
IF(S260=4,(14-2)*(#REF!+#REF!)/4,
IF(S260=5,(14-2)*#REF!/4,
IF(S260=6,0,
IF(S260=7,(14)*#REF!)))))))),
IF(BB260="t",
IF(S260=0,0,
IF(S260=1,(11-2)*(#REF!+#REF!)/4*4,
IF(S260=2,(11-2)*(#REF!+#REF!)/4*2,
IF(S260=3,(11-2)*(#REF!+#REF!)/4*3,
IF(S260=4,(11-2)*(#REF!+#REF!)/4,
IF(S260=5,(11-2)*#REF!/4,
IF(S260=6,0,
IF(S260=7,(11)*#REF!))))))))))</f>
        <v>0</v>
      </c>
      <c r="AX260" s="14" t="e">
        <f t="shared" si="61"/>
        <v>#REF!</v>
      </c>
      <c r="AY260" s="14">
        <f t="shared" si="62"/>
        <v>2</v>
      </c>
      <c r="AZ260" s="14">
        <f t="shared" si="63"/>
        <v>0</v>
      </c>
      <c r="BA260" s="14" t="e">
        <f t="shared" si="64"/>
        <v>#REF!</v>
      </c>
      <c r="BB260" s="14" t="s">
        <v>87</v>
      </c>
      <c r="BC260" s="14" t="e">
        <f>IF(BI260="A",0,IF(BB260="s",14*#REF!,IF(BB260="T",11*#REF!,"HATA")))</f>
        <v>#REF!</v>
      </c>
      <c r="BD260" s="14" t="e">
        <f t="shared" si="65"/>
        <v>#REF!</v>
      </c>
      <c r="BE260" s="14" t="e">
        <f t="shared" si="66"/>
        <v>#REF!</v>
      </c>
      <c r="BF260" s="14" t="e">
        <f>IF(BE260-#REF!=0,"DOĞRU","YANLIŞ")</f>
        <v>#REF!</v>
      </c>
      <c r="BG260" s="14" t="e">
        <f>#REF!-BE260</f>
        <v>#REF!</v>
      </c>
      <c r="BH260" s="14">
        <v>0</v>
      </c>
      <c r="BJ260" s="14">
        <v>0</v>
      </c>
      <c r="BL260" s="14">
        <v>6</v>
      </c>
      <c r="BN260" s="5" t="e">
        <f>#REF!*14</f>
        <v>#REF!</v>
      </c>
      <c r="BO260" s="6"/>
      <c r="BP260" s="7"/>
      <c r="BQ260" s="8"/>
      <c r="BR260" s="8"/>
      <c r="BS260" s="8"/>
      <c r="BT260" s="8"/>
      <c r="BU260" s="8"/>
      <c r="BV260" s="9"/>
      <c r="BW260" s="10"/>
      <c r="BX260" s="11"/>
      <c r="CE260" s="8"/>
      <c r="CF260" s="17"/>
      <c r="CG260" s="17"/>
      <c r="CH260" s="17"/>
      <c r="CI260" s="17"/>
    </row>
    <row r="261" spans="1:87" hidden="1" x14ac:dyDescent="0.25">
      <c r="A261" s="14" t="s">
        <v>387</v>
      </c>
      <c r="B261" s="14" t="s">
        <v>388</v>
      </c>
      <c r="C261" s="14" t="s">
        <v>388</v>
      </c>
      <c r="D261" s="15" t="s">
        <v>90</v>
      </c>
      <c r="E261" s="15" t="s">
        <v>90</v>
      </c>
      <c r="F261" s="16" t="e">
        <f>IF(BB261="S",
IF(#REF!+BJ261=2012,
IF(#REF!=1,"12-13/1",
IF(#REF!=2,"12-13/2",
IF(#REF!=3,"13-14/1",
IF(#REF!=4,"13-14/2","Hata1")))),
IF(#REF!+BJ261=2013,
IF(#REF!=1,"13-14/1",
IF(#REF!=2,"13-14/2",
IF(#REF!=3,"14-15/1",
IF(#REF!=4,"14-15/2","Hata2")))),
IF(#REF!+BJ261=2014,
IF(#REF!=1,"14-15/1",
IF(#REF!=2,"14-15/2",
IF(#REF!=3,"15-16/1",
IF(#REF!=4,"15-16/2","Hata3")))),
IF(#REF!+BJ261=2015,
IF(#REF!=1,"15-16/1",
IF(#REF!=2,"15-16/2",
IF(#REF!=3,"16-17/1",
IF(#REF!=4,"16-17/2","Hata4")))),
IF(#REF!+BJ261=2016,
IF(#REF!=1,"16-17/1",
IF(#REF!=2,"16-17/2",
IF(#REF!=3,"17-18/1",
IF(#REF!=4,"17-18/2","Hata5")))),
IF(#REF!+BJ261=2017,
IF(#REF!=1,"17-18/1",
IF(#REF!=2,"17-18/2",
IF(#REF!=3,"18-19/1",
IF(#REF!=4,"18-19/2","Hata6")))),
IF(#REF!+BJ261=2018,
IF(#REF!=1,"18-19/1",
IF(#REF!=2,"18-19/2",
IF(#REF!=3,"19-20/1",
IF(#REF!=4,"19-20/2","Hata7")))),
IF(#REF!+BJ261=2019,
IF(#REF!=1,"19-20/1",
IF(#REF!=2,"19-20/2",
IF(#REF!=3,"20-21/1",
IF(#REF!=4,"20-21/2","Hata8")))),
IF(#REF!+BJ261=2020,
IF(#REF!=1,"20-21/1",
IF(#REF!=2,"20-21/2",
IF(#REF!=3,"21-22/1",
IF(#REF!=4,"21-22/2","Hata9")))),
IF(#REF!+BJ261=2021,
IF(#REF!=1,"21-22/1",
IF(#REF!=2,"21-22/2",
IF(#REF!=3,"22-23/1",
IF(#REF!=4,"22-23/2","Hata10")))),
IF(#REF!+BJ261=2022,
IF(#REF!=1,"22-23/1",
IF(#REF!=2,"22-23/2",
IF(#REF!=3,"23-24/1",
IF(#REF!=4,"23-24/2","Hata11")))),
IF(#REF!+BJ261=2023,
IF(#REF!=1,"23-24/1",
IF(#REF!=2,"23-24/2",
IF(#REF!=3,"24-25/1",
IF(#REF!=4,"24-25/2","Hata12")))),
)))))))))))),
IF(BB261="T",
IF(#REF!+BJ261=2012,
IF(#REF!=1,"12-13/1",
IF(#REF!=2,"12-13/2",
IF(#REF!=3,"12-13/3",
IF(#REF!=4,"13-14/1",
IF(#REF!=5,"13-14/2",
IF(#REF!=6,"13-14/3","Hata1")))))),
IF(#REF!+BJ261=2013,
IF(#REF!=1,"13-14/1",
IF(#REF!=2,"13-14/2",
IF(#REF!=3,"13-14/3",
IF(#REF!=4,"14-15/1",
IF(#REF!=5,"14-15/2",
IF(#REF!=6,"14-15/3","Hata2")))))),
IF(#REF!+BJ261=2014,
IF(#REF!=1,"14-15/1",
IF(#REF!=2,"14-15/2",
IF(#REF!=3,"14-15/3",
IF(#REF!=4,"15-16/1",
IF(#REF!=5,"15-16/2",
IF(#REF!=6,"15-16/3","Hata3")))))),
IF(AND(#REF!+#REF!&gt;2014,#REF!+#REF!&lt;2015,BJ261=1),
IF(#REF!=0.1,"14-15/0.1",
IF(#REF!=0.2,"14-15/0.2",
IF(#REF!=0.3,"14-15/0.3","Hata4"))),
IF(#REF!+BJ261=2015,
IF(#REF!=1,"15-16/1",
IF(#REF!=2,"15-16/2",
IF(#REF!=3,"15-16/3",
IF(#REF!=4,"16-17/1",
IF(#REF!=5,"16-17/2",
IF(#REF!=6,"16-17/3","Hata5")))))),
IF(#REF!+BJ261=2016,
IF(#REF!=1,"16-17/1",
IF(#REF!=2,"16-17/2",
IF(#REF!=3,"16-17/3",
IF(#REF!=4,"17-18/1",
IF(#REF!=5,"17-18/2",
IF(#REF!=6,"17-18/3","Hata6")))))),
IF(#REF!+BJ261=2017,
IF(#REF!=1,"17-18/1",
IF(#REF!=2,"17-18/2",
IF(#REF!=3,"17-18/3",
IF(#REF!=4,"18-19/1",
IF(#REF!=5,"18-19/2",
IF(#REF!=6,"18-19/3","Hata7")))))),
IF(#REF!+BJ261=2018,
IF(#REF!=1,"18-19/1",
IF(#REF!=2,"18-19/2",
IF(#REF!=3,"18-19/3",
IF(#REF!=4,"19-20/1",
IF(#REF!=5," 19-20/2",
IF(#REF!=6,"19-20/3","Hata8")))))),
IF(#REF!+BJ261=2019,
IF(#REF!=1,"19-20/1",
IF(#REF!=2,"19-20/2",
IF(#REF!=3,"19-20/3",
IF(#REF!=4,"20-21/1",
IF(#REF!=5,"20-21/2",
IF(#REF!=6,"20-21/3","Hata9")))))),
IF(#REF!+BJ261=2020,
IF(#REF!=1,"20-21/1",
IF(#REF!=2,"20-21/2",
IF(#REF!=3,"20-21/3",
IF(#REF!=4,"21-22/1",
IF(#REF!=5,"21-22/2",
IF(#REF!=6,"21-22/3","Hata10")))))),
IF(#REF!+BJ261=2021,
IF(#REF!=1,"21-22/1",
IF(#REF!=2,"21-22/2",
IF(#REF!=3,"21-22/3",
IF(#REF!=4,"22-23/1",
IF(#REF!=5,"22-23/2",
IF(#REF!=6,"22-23/3","Hata11")))))),
IF(#REF!+BJ261=2022,
IF(#REF!=1,"22-23/1",
IF(#REF!=2,"22-23/2",
IF(#REF!=3,"22-23/3",
IF(#REF!=4,"23-24/1",
IF(#REF!=5,"23-24/2",
IF(#REF!=6,"23-24/3","Hata12")))))),
IF(#REF!+BJ261=2023,
IF(#REF!=1,"23-24/1",
IF(#REF!=2,"23-24/2",
IF(#REF!=3,"23-24/3",
IF(#REF!=4,"24-25/1",
IF(#REF!=5,"24-25/2",
IF(#REF!=6,"24-25/3","Hata13")))))),
))))))))))))))
)</f>
        <v>#REF!</v>
      </c>
      <c r="G261" s="15"/>
      <c r="H261" s="14" t="s">
        <v>389</v>
      </c>
      <c r="I261" s="14">
        <v>238537</v>
      </c>
      <c r="J261" s="14" t="s">
        <v>157</v>
      </c>
      <c r="S261" s="16">
        <v>2</v>
      </c>
      <c r="T261" s="14">
        <f>VLOOKUP($S261,[1]sistem!$I$3:$L$10,2,FALSE)</f>
        <v>0</v>
      </c>
      <c r="U261" s="14">
        <f>VLOOKUP($S261,[1]sistem!$I$3:$L$10,3,FALSE)</f>
        <v>2</v>
      </c>
      <c r="V261" s="14">
        <f>VLOOKUP($S261,[1]sistem!$I$3:$L$10,4,FALSE)</f>
        <v>1</v>
      </c>
      <c r="W261" s="14" t="e">
        <f>VLOOKUP($BB261,[1]sistem!$I$13:$L$14,2,FALSE)*#REF!</f>
        <v>#REF!</v>
      </c>
      <c r="X261" s="14" t="e">
        <f>VLOOKUP($BB261,[1]sistem!$I$13:$L$14,3,FALSE)*#REF!</f>
        <v>#REF!</v>
      </c>
      <c r="Y261" s="14" t="e">
        <f>VLOOKUP($BB261,[1]sistem!$I$13:$L$14,4,FALSE)*#REF!</f>
        <v>#REF!</v>
      </c>
      <c r="Z261" s="14" t="e">
        <f t="shared" si="55"/>
        <v>#REF!</v>
      </c>
      <c r="AA261" s="14" t="e">
        <f t="shared" si="55"/>
        <v>#REF!</v>
      </c>
      <c r="AB261" s="14" t="e">
        <f t="shared" si="55"/>
        <v>#REF!</v>
      </c>
      <c r="AC261" s="14" t="e">
        <f t="shared" si="56"/>
        <v>#REF!</v>
      </c>
      <c r="AD261" s="14">
        <f>VLOOKUP(BB261,[1]sistem!$I$18:$J$19,2,FALSE)</f>
        <v>14</v>
      </c>
      <c r="AE261" s="14">
        <v>0.25</v>
      </c>
      <c r="AF261" s="14">
        <f>VLOOKUP($S261,[1]sistem!$I$3:$M$10,5,FALSE)</f>
        <v>2</v>
      </c>
      <c r="AG261" s="14">
        <v>4</v>
      </c>
      <c r="AI261" s="14">
        <f>AG261*AM261</f>
        <v>56</v>
      </c>
      <c r="AJ261" s="14">
        <f>VLOOKUP($S261,[1]sistem!$I$3:$N$10,6,FALSE)</f>
        <v>3</v>
      </c>
      <c r="AK261" s="14">
        <v>2</v>
      </c>
      <c r="AL261" s="14">
        <f t="shared" si="57"/>
        <v>6</v>
      </c>
      <c r="AM261" s="14">
        <f>VLOOKUP($BB261,[1]sistem!$I$18:$K$19,3,FALSE)</f>
        <v>14</v>
      </c>
      <c r="AN261" s="14" t="e">
        <f>AM261*#REF!</f>
        <v>#REF!</v>
      </c>
      <c r="AO261" s="14" t="e">
        <f t="shared" si="58"/>
        <v>#REF!</v>
      </c>
      <c r="AP261" s="14">
        <f t="shared" si="54"/>
        <v>25</v>
      </c>
      <c r="AQ261" s="14" t="e">
        <f t="shared" si="59"/>
        <v>#REF!</v>
      </c>
      <c r="AR261" s="14" t="e">
        <f>ROUND(AQ261-#REF!,0)</f>
        <v>#REF!</v>
      </c>
      <c r="AS261" s="14">
        <f>IF(BB261="s",IF(S261=0,0,
IF(S261=1,#REF!*4*4,
IF(S261=2,0,
IF(S261=3,#REF!*4*2,
IF(S261=4,0,
IF(S261=5,0,
IF(S261=6,0,
IF(S261=7,0)))))))),
IF(BB261="t",
IF(S261=0,0,
IF(S261=1,#REF!*4*4*0.8,
IF(S261=2,0,
IF(S261=3,#REF!*4*2*0.8,
IF(S261=4,0,
IF(S261=5,0,
IF(S261=6,0,
IF(S261=7,0))))))))))</f>
        <v>0</v>
      </c>
      <c r="AT261" s="14" t="e">
        <f>IF(BB261="s",
IF(S261=0,0,
IF(S261=1,0,
IF(S261=2,#REF!*4*2,
IF(S261=3,#REF!*4,
IF(S261=4,#REF!*4,
IF(S261=5,0,
IF(S261=6,0,
IF(S261=7,#REF!*4)))))))),
IF(BB261="t",
IF(S261=0,0,
IF(S261=1,0,
IF(S261=2,#REF!*4*2*0.8,
IF(S261=3,#REF!*4*0.8,
IF(S261=4,#REF!*4*0.8,
IF(S261=5,0,
IF(S261=6,0,
IF(S261=7,#REF!*4))))))))))</f>
        <v>#REF!</v>
      </c>
      <c r="AU261" s="14" t="e">
        <f>IF(BB261="s",
IF(S261=0,0,
IF(S261=1,#REF!*2,
IF(S261=2,#REF!*2,
IF(S261=3,#REF!*2,
IF(S261=4,#REF!*2,
IF(S261=5,#REF!*2,
IF(S261=6,#REF!*2,
IF(S261=7,#REF!*2)))))))),
IF(BB261="t",
IF(S261=0,#REF!*2*0.8,
IF(S261=1,#REF!*2*0.8,
IF(S261=2,#REF!*2*0.8,
IF(S261=3,#REF!*2*0.8,
IF(S261=4,#REF!*2*0.8,
IF(S261=5,#REF!*2*0.8,
IF(S261=6,#REF!*1*0.8,
IF(S261=7,#REF!*2))))))))))</f>
        <v>#REF!</v>
      </c>
      <c r="AV261" s="14" t="e">
        <f t="shared" si="60"/>
        <v>#REF!</v>
      </c>
      <c r="AW261" s="14" t="e">
        <f>IF(BB261="s",
IF(S261=0,0,
IF(S261=1,(14-2)*(#REF!+#REF!)/4*4,
IF(S261=2,(14-2)*(#REF!+#REF!)/4*2,
IF(S261=3,(14-2)*(#REF!+#REF!)/4*3,
IF(S261=4,(14-2)*(#REF!+#REF!)/4,
IF(S261=5,(14-2)*#REF!/4,
IF(S261=6,0,
IF(S261=7,(14)*#REF!)))))))),
IF(BB261="t",
IF(S261=0,0,
IF(S261=1,(11-2)*(#REF!+#REF!)/4*4,
IF(S261=2,(11-2)*(#REF!+#REF!)/4*2,
IF(S261=3,(11-2)*(#REF!+#REF!)/4*3,
IF(S261=4,(11-2)*(#REF!+#REF!)/4,
IF(S261=5,(11-2)*#REF!/4,
IF(S261=6,0,
IF(S261=7,(11)*#REF!))))))))))</f>
        <v>#REF!</v>
      </c>
      <c r="AX261" s="14" t="e">
        <f t="shared" si="61"/>
        <v>#REF!</v>
      </c>
      <c r="AY261" s="14">
        <f t="shared" si="62"/>
        <v>12</v>
      </c>
      <c r="AZ261" s="14">
        <f t="shared" si="63"/>
        <v>6</v>
      </c>
      <c r="BA261" s="14" t="e">
        <f t="shared" si="64"/>
        <v>#REF!</v>
      </c>
      <c r="BB261" s="14" t="s">
        <v>87</v>
      </c>
      <c r="BC261" s="14" t="e">
        <f>IF(BI261="A",0,IF(BB261="s",14*#REF!,IF(BB261="T",11*#REF!,"HATA")))</f>
        <v>#REF!</v>
      </c>
      <c r="BD261" s="14" t="e">
        <f t="shared" si="65"/>
        <v>#REF!</v>
      </c>
      <c r="BE261" s="14" t="e">
        <f t="shared" si="66"/>
        <v>#REF!</v>
      </c>
      <c r="BF261" s="14" t="e">
        <f>IF(BE261-#REF!=0,"DOĞRU","YANLIŞ")</f>
        <v>#REF!</v>
      </c>
      <c r="BG261" s="14" t="e">
        <f>#REF!-BE261</f>
        <v>#REF!</v>
      </c>
      <c r="BH261" s="14">
        <v>0</v>
      </c>
      <c r="BJ261" s="14">
        <v>0</v>
      </c>
      <c r="BL261" s="14">
        <v>2</v>
      </c>
      <c r="BN261" s="5" t="e">
        <f>#REF!*14</f>
        <v>#REF!</v>
      </c>
      <c r="BO261" s="6"/>
      <c r="BP261" s="7"/>
      <c r="BQ261" s="8"/>
      <c r="BR261" s="8"/>
      <c r="BS261" s="8"/>
      <c r="BT261" s="8"/>
      <c r="BU261" s="8"/>
      <c r="BV261" s="9"/>
      <c r="BW261" s="10"/>
      <c r="BX261" s="11"/>
      <c r="CE261" s="8"/>
      <c r="CF261" s="17"/>
      <c r="CG261" s="17"/>
      <c r="CH261" s="17"/>
      <c r="CI261" s="17"/>
    </row>
    <row r="262" spans="1:87" hidden="1" x14ac:dyDescent="0.25">
      <c r="A262" s="14" t="s">
        <v>390</v>
      </c>
      <c r="B262" s="14" t="s">
        <v>391</v>
      </c>
      <c r="C262" s="14" t="s">
        <v>391</v>
      </c>
      <c r="D262" s="15" t="s">
        <v>90</v>
      </c>
      <c r="E262" s="15" t="s">
        <v>90</v>
      </c>
      <c r="F262" s="16" t="e">
        <f>IF(BB262="S",
IF(#REF!+BJ262=2012,
IF(#REF!=1,"12-13/1",
IF(#REF!=2,"12-13/2",
IF(#REF!=3,"13-14/1",
IF(#REF!=4,"13-14/2","Hata1")))),
IF(#REF!+BJ262=2013,
IF(#REF!=1,"13-14/1",
IF(#REF!=2,"13-14/2",
IF(#REF!=3,"14-15/1",
IF(#REF!=4,"14-15/2","Hata2")))),
IF(#REF!+BJ262=2014,
IF(#REF!=1,"14-15/1",
IF(#REF!=2,"14-15/2",
IF(#REF!=3,"15-16/1",
IF(#REF!=4,"15-16/2","Hata3")))),
IF(#REF!+BJ262=2015,
IF(#REF!=1,"15-16/1",
IF(#REF!=2,"15-16/2",
IF(#REF!=3,"16-17/1",
IF(#REF!=4,"16-17/2","Hata4")))),
IF(#REF!+BJ262=2016,
IF(#REF!=1,"16-17/1",
IF(#REF!=2,"16-17/2",
IF(#REF!=3,"17-18/1",
IF(#REF!=4,"17-18/2","Hata5")))),
IF(#REF!+BJ262=2017,
IF(#REF!=1,"17-18/1",
IF(#REF!=2,"17-18/2",
IF(#REF!=3,"18-19/1",
IF(#REF!=4,"18-19/2","Hata6")))),
IF(#REF!+BJ262=2018,
IF(#REF!=1,"18-19/1",
IF(#REF!=2,"18-19/2",
IF(#REF!=3,"19-20/1",
IF(#REF!=4,"19-20/2","Hata7")))),
IF(#REF!+BJ262=2019,
IF(#REF!=1,"19-20/1",
IF(#REF!=2,"19-20/2",
IF(#REF!=3,"20-21/1",
IF(#REF!=4,"20-21/2","Hata8")))),
IF(#REF!+BJ262=2020,
IF(#REF!=1,"20-21/1",
IF(#REF!=2,"20-21/2",
IF(#REF!=3,"21-22/1",
IF(#REF!=4,"21-22/2","Hata9")))),
IF(#REF!+BJ262=2021,
IF(#REF!=1,"21-22/1",
IF(#REF!=2,"21-22/2",
IF(#REF!=3,"22-23/1",
IF(#REF!=4,"22-23/2","Hata10")))),
IF(#REF!+BJ262=2022,
IF(#REF!=1,"22-23/1",
IF(#REF!=2,"22-23/2",
IF(#REF!=3,"23-24/1",
IF(#REF!=4,"23-24/2","Hata11")))),
IF(#REF!+BJ262=2023,
IF(#REF!=1,"23-24/1",
IF(#REF!=2,"23-24/2",
IF(#REF!=3,"24-25/1",
IF(#REF!=4,"24-25/2","Hata12")))),
)))))))))))),
IF(BB262="T",
IF(#REF!+BJ262=2012,
IF(#REF!=1,"12-13/1",
IF(#REF!=2,"12-13/2",
IF(#REF!=3,"12-13/3",
IF(#REF!=4,"13-14/1",
IF(#REF!=5,"13-14/2",
IF(#REF!=6,"13-14/3","Hata1")))))),
IF(#REF!+BJ262=2013,
IF(#REF!=1,"13-14/1",
IF(#REF!=2,"13-14/2",
IF(#REF!=3,"13-14/3",
IF(#REF!=4,"14-15/1",
IF(#REF!=5,"14-15/2",
IF(#REF!=6,"14-15/3","Hata2")))))),
IF(#REF!+BJ262=2014,
IF(#REF!=1,"14-15/1",
IF(#REF!=2,"14-15/2",
IF(#REF!=3,"14-15/3",
IF(#REF!=4,"15-16/1",
IF(#REF!=5,"15-16/2",
IF(#REF!=6,"15-16/3","Hata3")))))),
IF(AND(#REF!+#REF!&gt;2014,#REF!+#REF!&lt;2015,BJ262=1),
IF(#REF!=0.1,"14-15/0.1",
IF(#REF!=0.2,"14-15/0.2",
IF(#REF!=0.3,"14-15/0.3","Hata4"))),
IF(#REF!+BJ262=2015,
IF(#REF!=1,"15-16/1",
IF(#REF!=2,"15-16/2",
IF(#REF!=3,"15-16/3",
IF(#REF!=4,"16-17/1",
IF(#REF!=5,"16-17/2",
IF(#REF!=6,"16-17/3","Hata5")))))),
IF(#REF!+BJ262=2016,
IF(#REF!=1,"16-17/1",
IF(#REF!=2,"16-17/2",
IF(#REF!=3,"16-17/3",
IF(#REF!=4,"17-18/1",
IF(#REF!=5,"17-18/2",
IF(#REF!=6,"17-18/3","Hata6")))))),
IF(#REF!+BJ262=2017,
IF(#REF!=1,"17-18/1",
IF(#REF!=2,"17-18/2",
IF(#REF!=3,"17-18/3",
IF(#REF!=4,"18-19/1",
IF(#REF!=5,"18-19/2",
IF(#REF!=6,"18-19/3","Hata7")))))),
IF(#REF!+BJ262=2018,
IF(#REF!=1,"18-19/1",
IF(#REF!=2,"18-19/2",
IF(#REF!=3,"18-19/3",
IF(#REF!=4,"19-20/1",
IF(#REF!=5," 19-20/2",
IF(#REF!=6,"19-20/3","Hata8")))))),
IF(#REF!+BJ262=2019,
IF(#REF!=1,"19-20/1",
IF(#REF!=2,"19-20/2",
IF(#REF!=3,"19-20/3",
IF(#REF!=4,"20-21/1",
IF(#REF!=5,"20-21/2",
IF(#REF!=6,"20-21/3","Hata9")))))),
IF(#REF!+BJ262=2020,
IF(#REF!=1,"20-21/1",
IF(#REF!=2,"20-21/2",
IF(#REF!=3,"20-21/3",
IF(#REF!=4,"21-22/1",
IF(#REF!=5,"21-22/2",
IF(#REF!=6,"21-22/3","Hata10")))))),
IF(#REF!+BJ262=2021,
IF(#REF!=1,"21-22/1",
IF(#REF!=2,"21-22/2",
IF(#REF!=3,"21-22/3",
IF(#REF!=4,"22-23/1",
IF(#REF!=5,"22-23/2",
IF(#REF!=6,"22-23/3","Hata11")))))),
IF(#REF!+BJ262=2022,
IF(#REF!=1,"22-23/1",
IF(#REF!=2,"22-23/2",
IF(#REF!=3,"22-23/3",
IF(#REF!=4,"23-24/1",
IF(#REF!=5,"23-24/2",
IF(#REF!=6,"23-24/3","Hata12")))))),
IF(#REF!+BJ262=2023,
IF(#REF!=1,"23-24/1",
IF(#REF!=2,"23-24/2",
IF(#REF!=3,"23-24/3",
IF(#REF!=4,"24-25/1",
IF(#REF!=5,"24-25/2",
IF(#REF!=6,"24-25/3","Hata13")))))),
))))))))))))))
)</f>
        <v>#REF!</v>
      </c>
      <c r="G262" s="15"/>
      <c r="H262" s="14" t="s">
        <v>389</v>
      </c>
      <c r="I262" s="14">
        <v>238537</v>
      </c>
      <c r="J262" s="14" t="s">
        <v>157</v>
      </c>
      <c r="S262" s="16">
        <v>4</v>
      </c>
      <c r="T262" s="14">
        <f>VLOOKUP($S262,[1]sistem!$I$3:$L$10,2,FALSE)</f>
        <v>0</v>
      </c>
      <c r="U262" s="14">
        <f>VLOOKUP($S262,[1]sistem!$I$3:$L$10,3,FALSE)</f>
        <v>1</v>
      </c>
      <c r="V262" s="14">
        <f>VLOOKUP($S262,[1]sistem!$I$3:$L$10,4,FALSE)</f>
        <v>1</v>
      </c>
      <c r="W262" s="14" t="e">
        <f>VLOOKUP($BB262,[1]sistem!$I$13:$L$14,2,FALSE)*#REF!</f>
        <v>#REF!</v>
      </c>
      <c r="X262" s="14" t="e">
        <f>VLOOKUP($BB262,[1]sistem!$I$13:$L$14,3,FALSE)*#REF!</f>
        <v>#REF!</v>
      </c>
      <c r="Y262" s="14" t="e">
        <f>VLOOKUP($BB262,[1]sistem!$I$13:$L$14,4,FALSE)*#REF!</f>
        <v>#REF!</v>
      </c>
      <c r="Z262" s="14" t="e">
        <f t="shared" si="55"/>
        <v>#REF!</v>
      </c>
      <c r="AA262" s="14" t="e">
        <f t="shared" si="55"/>
        <v>#REF!</v>
      </c>
      <c r="AB262" s="14" t="e">
        <f t="shared" si="55"/>
        <v>#REF!</v>
      </c>
      <c r="AC262" s="14" t="e">
        <f t="shared" si="56"/>
        <v>#REF!</v>
      </c>
      <c r="AD262" s="14">
        <f>VLOOKUP(BB262,[1]sistem!$I$18:$J$19,2,FALSE)</f>
        <v>14</v>
      </c>
      <c r="AE262" s="14">
        <v>0.25</v>
      </c>
      <c r="AF262" s="14">
        <f>VLOOKUP($S262,[1]sistem!$I$3:$M$10,5,FALSE)</f>
        <v>1</v>
      </c>
      <c r="AI262" s="14" t="e">
        <f>(#REF!+#REF!)*AD262</f>
        <v>#REF!</v>
      </c>
      <c r="AJ262" s="14">
        <f>VLOOKUP($S262,[1]sistem!$I$3:$N$10,6,FALSE)</f>
        <v>2</v>
      </c>
      <c r="AK262" s="14">
        <v>2</v>
      </c>
      <c r="AL262" s="14">
        <f t="shared" si="57"/>
        <v>4</v>
      </c>
      <c r="AM262" s="14">
        <f>VLOOKUP($BB262,[1]sistem!$I$18:$K$19,3,FALSE)</f>
        <v>14</v>
      </c>
      <c r="AN262" s="14" t="e">
        <f>AM262*#REF!</f>
        <v>#REF!</v>
      </c>
      <c r="AO262" s="14" t="e">
        <f t="shared" si="58"/>
        <v>#REF!</v>
      </c>
      <c r="AP262" s="14">
        <f t="shared" si="54"/>
        <v>25</v>
      </c>
      <c r="AQ262" s="14" t="e">
        <f t="shared" si="59"/>
        <v>#REF!</v>
      </c>
      <c r="AR262" s="14" t="e">
        <f>ROUND(AQ262-#REF!,0)</f>
        <v>#REF!</v>
      </c>
      <c r="AS262" s="14">
        <f>IF(BB262="s",IF(S262=0,0,
IF(S262=1,#REF!*4*4,
IF(S262=2,0,
IF(S262=3,#REF!*4*2,
IF(S262=4,0,
IF(S262=5,0,
IF(S262=6,0,
IF(S262=7,0)))))))),
IF(BB262="t",
IF(S262=0,0,
IF(S262=1,#REF!*4*4*0.8,
IF(S262=2,0,
IF(S262=3,#REF!*4*2*0.8,
IF(S262=4,0,
IF(S262=5,0,
IF(S262=6,0,
IF(S262=7,0))))))))))</f>
        <v>0</v>
      </c>
      <c r="AT262" s="14" t="e">
        <f>IF(BB262="s",
IF(S262=0,0,
IF(S262=1,0,
IF(S262=2,#REF!*4*2,
IF(S262=3,#REF!*4,
IF(S262=4,#REF!*4,
IF(S262=5,0,
IF(S262=6,0,
IF(S262=7,#REF!*4)))))))),
IF(BB262="t",
IF(S262=0,0,
IF(S262=1,0,
IF(S262=2,#REF!*4*2*0.8,
IF(S262=3,#REF!*4*0.8,
IF(S262=4,#REF!*4*0.8,
IF(S262=5,0,
IF(S262=6,0,
IF(S262=7,#REF!*4))))))))))</f>
        <v>#REF!</v>
      </c>
      <c r="AU262" s="14" t="e">
        <f>IF(BB262="s",
IF(S262=0,0,
IF(S262=1,#REF!*2,
IF(S262=2,#REF!*2,
IF(S262=3,#REF!*2,
IF(S262=4,#REF!*2,
IF(S262=5,#REF!*2,
IF(S262=6,#REF!*2,
IF(S262=7,#REF!*2)))))))),
IF(BB262="t",
IF(S262=0,#REF!*2*0.8,
IF(S262=1,#REF!*2*0.8,
IF(S262=2,#REF!*2*0.8,
IF(S262=3,#REF!*2*0.8,
IF(S262=4,#REF!*2*0.8,
IF(S262=5,#REF!*2*0.8,
IF(S262=6,#REF!*1*0.8,
IF(S262=7,#REF!*2))))))))))</f>
        <v>#REF!</v>
      </c>
      <c r="AV262" s="14" t="e">
        <f t="shared" si="60"/>
        <v>#REF!</v>
      </c>
      <c r="AW262" s="14" t="e">
        <f>IF(BB262="s",
IF(S262=0,0,
IF(S262=1,(14-2)*(#REF!+#REF!)/4*4,
IF(S262=2,(14-2)*(#REF!+#REF!)/4*2,
IF(S262=3,(14-2)*(#REF!+#REF!)/4*3,
IF(S262=4,(14-2)*(#REF!+#REF!)/4,
IF(S262=5,(14-2)*#REF!/4,
IF(S262=6,0,
IF(S262=7,(14)*#REF!)))))))),
IF(BB262="t",
IF(S262=0,0,
IF(S262=1,(11-2)*(#REF!+#REF!)/4*4,
IF(S262=2,(11-2)*(#REF!+#REF!)/4*2,
IF(S262=3,(11-2)*(#REF!+#REF!)/4*3,
IF(S262=4,(11-2)*(#REF!+#REF!)/4,
IF(S262=5,(11-2)*#REF!/4,
IF(S262=6,0,
IF(S262=7,(11)*#REF!))))))))))</f>
        <v>#REF!</v>
      </c>
      <c r="AX262" s="14" t="e">
        <f t="shared" si="61"/>
        <v>#REF!</v>
      </c>
      <c r="AY262" s="14">
        <f t="shared" si="62"/>
        <v>8</v>
      </c>
      <c r="AZ262" s="14">
        <f t="shared" si="63"/>
        <v>4</v>
      </c>
      <c r="BA262" s="14" t="e">
        <f t="shared" si="64"/>
        <v>#REF!</v>
      </c>
      <c r="BB262" s="14" t="s">
        <v>87</v>
      </c>
      <c r="BC262" s="14" t="e">
        <f>IF(BI262="A",0,IF(BB262="s",14*#REF!,IF(BB262="T",11*#REF!,"HATA")))</f>
        <v>#REF!</v>
      </c>
      <c r="BD262" s="14" t="e">
        <f t="shared" si="65"/>
        <v>#REF!</v>
      </c>
      <c r="BE262" s="14" t="e">
        <f t="shared" si="66"/>
        <v>#REF!</v>
      </c>
      <c r="BF262" s="14" t="e">
        <f>IF(BE262-#REF!=0,"DOĞRU","YANLIŞ")</f>
        <v>#REF!</v>
      </c>
      <c r="BG262" s="14" t="e">
        <f>#REF!-BE262</f>
        <v>#REF!</v>
      </c>
      <c r="BH262" s="14">
        <v>0</v>
      </c>
      <c r="BJ262" s="14">
        <v>0</v>
      </c>
      <c r="BL262" s="14">
        <v>4</v>
      </c>
      <c r="BN262" s="5" t="e">
        <f>#REF!*14</f>
        <v>#REF!</v>
      </c>
      <c r="BO262" s="6"/>
      <c r="BP262" s="7"/>
      <c r="BQ262" s="8"/>
      <c r="BR262" s="8"/>
      <c r="BS262" s="8"/>
      <c r="BT262" s="8"/>
      <c r="BU262" s="8"/>
      <c r="BV262" s="9"/>
      <c r="BW262" s="10"/>
      <c r="BX262" s="11"/>
      <c r="CE262" s="8"/>
      <c r="CF262" s="17"/>
      <c r="CG262" s="17"/>
      <c r="CH262" s="17"/>
      <c r="CI262" s="17"/>
    </row>
    <row r="263" spans="1:87" hidden="1" x14ac:dyDescent="0.25">
      <c r="A263" s="14" t="s">
        <v>117</v>
      </c>
      <c r="B263" s="14" t="s">
        <v>118</v>
      </c>
      <c r="C263" s="14" t="s">
        <v>118</v>
      </c>
      <c r="D263" s="15" t="s">
        <v>90</v>
      </c>
      <c r="E263" s="15" t="s">
        <v>90</v>
      </c>
      <c r="F263" s="16" t="e">
        <f>IF(BB263="S",
IF(#REF!+BJ263=2012,
IF(#REF!=1,"12-13/1",
IF(#REF!=2,"12-13/2",
IF(#REF!=3,"13-14/1",
IF(#REF!=4,"13-14/2","Hata1")))),
IF(#REF!+BJ263=2013,
IF(#REF!=1,"13-14/1",
IF(#REF!=2,"13-14/2",
IF(#REF!=3,"14-15/1",
IF(#REF!=4,"14-15/2","Hata2")))),
IF(#REF!+BJ263=2014,
IF(#REF!=1,"14-15/1",
IF(#REF!=2,"14-15/2",
IF(#REF!=3,"15-16/1",
IF(#REF!=4,"15-16/2","Hata3")))),
IF(#REF!+BJ263=2015,
IF(#REF!=1,"15-16/1",
IF(#REF!=2,"15-16/2",
IF(#REF!=3,"16-17/1",
IF(#REF!=4,"16-17/2","Hata4")))),
IF(#REF!+BJ263=2016,
IF(#REF!=1,"16-17/1",
IF(#REF!=2,"16-17/2",
IF(#REF!=3,"17-18/1",
IF(#REF!=4,"17-18/2","Hata5")))),
IF(#REF!+BJ263=2017,
IF(#REF!=1,"17-18/1",
IF(#REF!=2,"17-18/2",
IF(#REF!=3,"18-19/1",
IF(#REF!=4,"18-19/2","Hata6")))),
IF(#REF!+BJ263=2018,
IF(#REF!=1,"18-19/1",
IF(#REF!=2,"18-19/2",
IF(#REF!=3,"19-20/1",
IF(#REF!=4,"19-20/2","Hata7")))),
IF(#REF!+BJ263=2019,
IF(#REF!=1,"19-20/1",
IF(#REF!=2,"19-20/2",
IF(#REF!=3,"20-21/1",
IF(#REF!=4,"20-21/2","Hata8")))),
IF(#REF!+BJ263=2020,
IF(#REF!=1,"20-21/1",
IF(#REF!=2,"20-21/2",
IF(#REF!=3,"21-22/1",
IF(#REF!=4,"21-22/2","Hata9")))),
IF(#REF!+BJ263=2021,
IF(#REF!=1,"21-22/1",
IF(#REF!=2,"21-22/2",
IF(#REF!=3,"22-23/1",
IF(#REF!=4,"22-23/2","Hata10")))),
IF(#REF!+BJ263=2022,
IF(#REF!=1,"22-23/1",
IF(#REF!=2,"22-23/2",
IF(#REF!=3,"23-24/1",
IF(#REF!=4,"23-24/2","Hata11")))),
IF(#REF!+BJ263=2023,
IF(#REF!=1,"23-24/1",
IF(#REF!=2,"23-24/2",
IF(#REF!=3,"24-25/1",
IF(#REF!=4,"24-25/2","Hata12")))),
)))))))))))),
IF(BB263="T",
IF(#REF!+BJ263=2012,
IF(#REF!=1,"12-13/1",
IF(#REF!=2,"12-13/2",
IF(#REF!=3,"12-13/3",
IF(#REF!=4,"13-14/1",
IF(#REF!=5,"13-14/2",
IF(#REF!=6,"13-14/3","Hata1")))))),
IF(#REF!+BJ263=2013,
IF(#REF!=1,"13-14/1",
IF(#REF!=2,"13-14/2",
IF(#REF!=3,"13-14/3",
IF(#REF!=4,"14-15/1",
IF(#REF!=5,"14-15/2",
IF(#REF!=6,"14-15/3","Hata2")))))),
IF(#REF!+BJ263=2014,
IF(#REF!=1,"14-15/1",
IF(#REF!=2,"14-15/2",
IF(#REF!=3,"14-15/3",
IF(#REF!=4,"15-16/1",
IF(#REF!=5,"15-16/2",
IF(#REF!=6,"15-16/3","Hata3")))))),
IF(AND(#REF!+#REF!&gt;2014,#REF!+#REF!&lt;2015,BJ263=1),
IF(#REF!=0.1,"14-15/0.1",
IF(#REF!=0.2,"14-15/0.2",
IF(#REF!=0.3,"14-15/0.3","Hata4"))),
IF(#REF!+BJ263=2015,
IF(#REF!=1,"15-16/1",
IF(#REF!=2,"15-16/2",
IF(#REF!=3,"15-16/3",
IF(#REF!=4,"16-17/1",
IF(#REF!=5,"16-17/2",
IF(#REF!=6,"16-17/3","Hata5")))))),
IF(#REF!+BJ263=2016,
IF(#REF!=1,"16-17/1",
IF(#REF!=2,"16-17/2",
IF(#REF!=3,"16-17/3",
IF(#REF!=4,"17-18/1",
IF(#REF!=5,"17-18/2",
IF(#REF!=6,"17-18/3","Hata6")))))),
IF(#REF!+BJ263=2017,
IF(#REF!=1,"17-18/1",
IF(#REF!=2,"17-18/2",
IF(#REF!=3,"17-18/3",
IF(#REF!=4,"18-19/1",
IF(#REF!=5,"18-19/2",
IF(#REF!=6,"18-19/3","Hata7")))))),
IF(#REF!+BJ263=2018,
IF(#REF!=1,"18-19/1",
IF(#REF!=2,"18-19/2",
IF(#REF!=3,"18-19/3",
IF(#REF!=4,"19-20/1",
IF(#REF!=5," 19-20/2",
IF(#REF!=6,"19-20/3","Hata8")))))),
IF(#REF!+BJ263=2019,
IF(#REF!=1,"19-20/1",
IF(#REF!=2,"19-20/2",
IF(#REF!=3,"19-20/3",
IF(#REF!=4,"20-21/1",
IF(#REF!=5,"20-21/2",
IF(#REF!=6,"20-21/3","Hata9")))))),
IF(#REF!+BJ263=2020,
IF(#REF!=1,"20-21/1",
IF(#REF!=2,"20-21/2",
IF(#REF!=3,"20-21/3",
IF(#REF!=4,"21-22/1",
IF(#REF!=5,"21-22/2",
IF(#REF!=6,"21-22/3","Hata10")))))),
IF(#REF!+BJ263=2021,
IF(#REF!=1,"21-22/1",
IF(#REF!=2,"21-22/2",
IF(#REF!=3,"21-22/3",
IF(#REF!=4,"22-23/1",
IF(#REF!=5,"22-23/2",
IF(#REF!=6,"22-23/3","Hata11")))))),
IF(#REF!+BJ263=2022,
IF(#REF!=1,"22-23/1",
IF(#REF!=2,"22-23/2",
IF(#REF!=3,"22-23/3",
IF(#REF!=4,"23-24/1",
IF(#REF!=5,"23-24/2",
IF(#REF!=6,"23-24/3","Hata12")))))),
IF(#REF!+BJ263=2023,
IF(#REF!=1,"23-24/1",
IF(#REF!=2,"23-24/2",
IF(#REF!=3,"23-24/3",
IF(#REF!=4,"24-25/1",
IF(#REF!=5,"24-25/2",
IF(#REF!=6,"24-25/3","Hata13")))))),
))))))))))))))
)</f>
        <v>#REF!</v>
      </c>
      <c r="G263" s="15"/>
      <c r="H263" s="14" t="s">
        <v>389</v>
      </c>
      <c r="I263" s="14">
        <v>238537</v>
      </c>
      <c r="J263" s="14" t="s">
        <v>157</v>
      </c>
      <c r="Q263" s="14" t="s">
        <v>119</v>
      </c>
      <c r="R263" s="14" t="s">
        <v>120</v>
      </c>
      <c r="S263" s="16">
        <v>7</v>
      </c>
      <c r="T263" s="14">
        <f>VLOOKUP($S263,[1]sistem!$I$3:$L$10,2,FALSE)</f>
        <v>0</v>
      </c>
      <c r="U263" s="14">
        <f>VLOOKUP($S263,[1]sistem!$I$3:$L$10,3,FALSE)</f>
        <v>1</v>
      </c>
      <c r="V263" s="14">
        <f>VLOOKUP($S263,[1]sistem!$I$3:$L$10,4,FALSE)</f>
        <v>1</v>
      </c>
      <c r="W263" s="14" t="e">
        <f>VLOOKUP($BB263,[1]sistem!$I$13:$L$14,2,FALSE)*#REF!</f>
        <v>#REF!</v>
      </c>
      <c r="X263" s="14" t="e">
        <f>VLOOKUP($BB263,[1]sistem!$I$13:$L$14,3,FALSE)*#REF!</f>
        <v>#REF!</v>
      </c>
      <c r="Y263" s="14" t="e">
        <f>VLOOKUP($BB263,[1]sistem!$I$13:$L$14,4,FALSE)*#REF!</f>
        <v>#REF!</v>
      </c>
      <c r="Z263" s="14" t="e">
        <f t="shared" si="55"/>
        <v>#REF!</v>
      </c>
      <c r="AA263" s="14" t="e">
        <f t="shared" si="55"/>
        <v>#REF!</v>
      </c>
      <c r="AB263" s="14" t="e">
        <f t="shared" si="55"/>
        <v>#REF!</v>
      </c>
      <c r="AC263" s="14" t="e">
        <f t="shared" si="56"/>
        <v>#REF!</v>
      </c>
      <c r="AD263" s="14">
        <f>VLOOKUP(BB263,[1]sistem!$I$18:$J$19,2,FALSE)</f>
        <v>14</v>
      </c>
      <c r="AE263" s="14">
        <v>0.25</v>
      </c>
      <c r="AF263" s="14">
        <f>VLOOKUP($S263,[1]sistem!$I$3:$M$10,5,FALSE)</f>
        <v>1</v>
      </c>
      <c r="AI263" s="14" t="e">
        <f>(#REF!+#REF!)*AD263</f>
        <v>#REF!</v>
      </c>
      <c r="AJ263" s="14">
        <f>VLOOKUP($S263,[1]sistem!$I$3:$N$10,6,FALSE)</f>
        <v>2</v>
      </c>
      <c r="AK263" s="14">
        <v>2</v>
      </c>
      <c r="AL263" s="14">
        <f t="shared" si="57"/>
        <v>4</v>
      </c>
      <c r="AM263" s="14">
        <f>VLOOKUP($BB263,[1]sistem!$I$18:$K$19,3,FALSE)</f>
        <v>14</v>
      </c>
      <c r="AN263" s="14" t="e">
        <f>AM263*#REF!</f>
        <v>#REF!</v>
      </c>
      <c r="AO263" s="14" t="e">
        <f t="shared" si="58"/>
        <v>#REF!</v>
      </c>
      <c r="AP263" s="14">
        <f t="shared" si="54"/>
        <v>25</v>
      </c>
      <c r="AQ263" s="14" t="e">
        <f t="shared" si="59"/>
        <v>#REF!</v>
      </c>
      <c r="AR263" s="14" t="e">
        <f>ROUND(AQ263-#REF!,0)</f>
        <v>#REF!</v>
      </c>
      <c r="AS263" s="14">
        <f>IF(BB263="s",IF(S263=0,0,
IF(S263=1,#REF!*4*4,
IF(S263=2,0,
IF(S263=3,#REF!*4*2,
IF(S263=4,0,
IF(S263=5,0,
IF(S263=6,0,
IF(S263=7,0)))))))),
IF(BB263="t",
IF(S263=0,0,
IF(S263=1,#REF!*4*4*0.8,
IF(S263=2,0,
IF(S263=3,#REF!*4*2*0.8,
IF(S263=4,0,
IF(S263=5,0,
IF(S263=6,0,
IF(S263=7,0))))))))))</f>
        <v>0</v>
      </c>
      <c r="AT263" s="14" t="e">
        <f>IF(BB263="s",
IF(S263=0,0,
IF(S263=1,0,
IF(S263=2,#REF!*4*2,
IF(S263=3,#REF!*4,
IF(S263=4,#REF!*4,
IF(S263=5,0,
IF(S263=6,0,
IF(S263=7,#REF!*4)))))))),
IF(BB263="t",
IF(S263=0,0,
IF(S263=1,0,
IF(S263=2,#REF!*4*2*0.8,
IF(S263=3,#REF!*4*0.8,
IF(S263=4,#REF!*4*0.8,
IF(S263=5,0,
IF(S263=6,0,
IF(S263=7,#REF!*4))))))))))</f>
        <v>#REF!</v>
      </c>
      <c r="AU263" s="14" t="e">
        <f>IF(BB263="s",
IF(S263=0,0,
IF(S263=1,#REF!*2,
IF(S263=2,#REF!*2,
IF(S263=3,#REF!*2,
IF(S263=4,#REF!*2,
IF(S263=5,#REF!*2,
IF(S263=6,#REF!*2,
IF(S263=7,#REF!*2)))))))),
IF(BB263="t",
IF(S263=0,#REF!*2*0.8,
IF(S263=1,#REF!*2*0.8,
IF(S263=2,#REF!*2*0.8,
IF(S263=3,#REF!*2*0.8,
IF(S263=4,#REF!*2*0.8,
IF(S263=5,#REF!*2*0.8,
IF(S263=6,#REF!*1*0.8,
IF(S263=7,#REF!*2))))))))))</f>
        <v>#REF!</v>
      </c>
      <c r="AV263" s="14" t="e">
        <f t="shared" si="60"/>
        <v>#REF!</v>
      </c>
      <c r="AW263" s="14" t="e">
        <f>IF(BB263="s",
IF(S263=0,0,
IF(S263=1,(14-2)*(#REF!+#REF!)/4*4,
IF(S263=2,(14-2)*(#REF!+#REF!)/4*2,
IF(S263=3,(14-2)*(#REF!+#REF!)/4*3,
IF(S263=4,(14-2)*(#REF!+#REF!)/4,
IF(S263=5,(14-2)*#REF!/4,
IF(S263=6,0,
IF(S263=7,(14)*#REF!)))))))),
IF(BB263="t",
IF(S263=0,0,
IF(S263=1,(11-2)*(#REF!+#REF!)/4*4,
IF(S263=2,(11-2)*(#REF!+#REF!)/4*2,
IF(S263=3,(11-2)*(#REF!+#REF!)/4*3,
IF(S263=4,(11-2)*(#REF!+#REF!)/4,
IF(S263=5,(11-2)*#REF!/4,
IF(S263=6,0,
IF(S263=7,(11)*#REF!))))))))))</f>
        <v>#REF!</v>
      </c>
      <c r="AX263" s="14" t="e">
        <f t="shared" si="61"/>
        <v>#REF!</v>
      </c>
      <c r="AY263" s="14">
        <f t="shared" si="62"/>
        <v>8</v>
      </c>
      <c r="AZ263" s="14">
        <f t="shared" si="63"/>
        <v>4</v>
      </c>
      <c r="BA263" s="14" t="e">
        <f t="shared" si="64"/>
        <v>#REF!</v>
      </c>
      <c r="BB263" s="14" t="s">
        <v>87</v>
      </c>
      <c r="BC263" s="14">
        <f>IF(BI263="A",0,IF(BB263="s",14*#REF!,IF(BB263="T",11*#REF!,"HATA")))</f>
        <v>0</v>
      </c>
      <c r="BD263" s="14" t="e">
        <f t="shared" si="65"/>
        <v>#REF!</v>
      </c>
      <c r="BE263" s="14" t="e">
        <f t="shared" si="66"/>
        <v>#REF!</v>
      </c>
      <c r="BF263" s="14" t="e">
        <f>IF(BE263-#REF!=0,"DOĞRU","YANLIŞ")</f>
        <v>#REF!</v>
      </c>
      <c r="BG263" s="14" t="e">
        <f>#REF!-BE263</f>
        <v>#REF!</v>
      </c>
      <c r="BH263" s="14">
        <v>0</v>
      </c>
      <c r="BI263" s="14" t="s">
        <v>93</v>
      </c>
      <c r="BJ263" s="14">
        <v>0</v>
      </c>
      <c r="BL263" s="14">
        <v>7</v>
      </c>
      <c r="BN263" s="5" t="e">
        <f>#REF!*14</f>
        <v>#REF!</v>
      </c>
      <c r="BO263" s="6"/>
      <c r="BP263" s="7"/>
      <c r="BQ263" s="8"/>
      <c r="BR263" s="8"/>
      <c r="BS263" s="8"/>
      <c r="BT263" s="8"/>
      <c r="BU263" s="8"/>
      <c r="BV263" s="9"/>
      <c r="BW263" s="10"/>
      <c r="BX263" s="11"/>
      <c r="CE263" s="8"/>
      <c r="CF263" s="17"/>
      <c r="CG263" s="17"/>
      <c r="CH263" s="17"/>
      <c r="CI263" s="17"/>
    </row>
    <row r="264" spans="1:87" hidden="1" x14ac:dyDescent="0.25">
      <c r="A264" s="14" t="s">
        <v>91</v>
      </c>
      <c r="B264" s="14" t="s">
        <v>92</v>
      </c>
      <c r="C264" s="14" t="s">
        <v>92</v>
      </c>
      <c r="D264" s="15" t="s">
        <v>90</v>
      </c>
      <c r="E264" s="15" t="s">
        <v>90</v>
      </c>
      <c r="F264" s="16" t="e">
        <f>IF(BB264="S",
IF(#REF!+BJ264=2012,
IF(#REF!=1,"12-13/1",
IF(#REF!=2,"12-13/2",
IF(#REF!=3,"13-14/1",
IF(#REF!=4,"13-14/2","Hata1")))),
IF(#REF!+BJ264=2013,
IF(#REF!=1,"13-14/1",
IF(#REF!=2,"13-14/2",
IF(#REF!=3,"14-15/1",
IF(#REF!=4,"14-15/2","Hata2")))),
IF(#REF!+BJ264=2014,
IF(#REF!=1,"14-15/1",
IF(#REF!=2,"14-15/2",
IF(#REF!=3,"15-16/1",
IF(#REF!=4,"15-16/2","Hata3")))),
IF(#REF!+BJ264=2015,
IF(#REF!=1,"15-16/1",
IF(#REF!=2,"15-16/2",
IF(#REF!=3,"16-17/1",
IF(#REF!=4,"16-17/2","Hata4")))),
IF(#REF!+BJ264=2016,
IF(#REF!=1,"16-17/1",
IF(#REF!=2,"16-17/2",
IF(#REF!=3,"17-18/1",
IF(#REF!=4,"17-18/2","Hata5")))),
IF(#REF!+BJ264=2017,
IF(#REF!=1,"17-18/1",
IF(#REF!=2,"17-18/2",
IF(#REF!=3,"18-19/1",
IF(#REF!=4,"18-19/2","Hata6")))),
IF(#REF!+BJ264=2018,
IF(#REF!=1,"18-19/1",
IF(#REF!=2,"18-19/2",
IF(#REF!=3,"19-20/1",
IF(#REF!=4,"19-20/2","Hata7")))),
IF(#REF!+BJ264=2019,
IF(#REF!=1,"19-20/1",
IF(#REF!=2,"19-20/2",
IF(#REF!=3,"20-21/1",
IF(#REF!=4,"20-21/2","Hata8")))),
IF(#REF!+BJ264=2020,
IF(#REF!=1,"20-21/1",
IF(#REF!=2,"20-21/2",
IF(#REF!=3,"21-22/1",
IF(#REF!=4,"21-22/2","Hata9")))),
IF(#REF!+BJ264=2021,
IF(#REF!=1,"21-22/1",
IF(#REF!=2,"21-22/2",
IF(#REF!=3,"22-23/1",
IF(#REF!=4,"22-23/2","Hata10")))),
IF(#REF!+BJ264=2022,
IF(#REF!=1,"22-23/1",
IF(#REF!=2,"22-23/2",
IF(#REF!=3,"23-24/1",
IF(#REF!=4,"23-24/2","Hata11")))),
IF(#REF!+BJ264=2023,
IF(#REF!=1,"23-24/1",
IF(#REF!=2,"23-24/2",
IF(#REF!=3,"24-25/1",
IF(#REF!=4,"24-25/2","Hata12")))),
)))))))))))),
IF(BB264="T",
IF(#REF!+BJ264=2012,
IF(#REF!=1,"12-13/1",
IF(#REF!=2,"12-13/2",
IF(#REF!=3,"12-13/3",
IF(#REF!=4,"13-14/1",
IF(#REF!=5,"13-14/2",
IF(#REF!=6,"13-14/3","Hata1")))))),
IF(#REF!+BJ264=2013,
IF(#REF!=1,"13-14/1",
IF(#REF!=2,"13-14/2",
IF(#REF!=3,"13-14/3",
IF(#REF!=4,"14-15/1",
IF(#REF!=5,"14-15/2",
IF(#REF!=6,"14-15/3","Hata2")))))),
IF(#REF!+BJ264=2014,
IF(#REF!=1,"14-15/1",
IF(#REF!=2,"14-15/2",
IF(#REF!=3,"14-15/3",
IF(#REF!=4,"15-16/1",
IF(#REF!=5,"15-16/2",
IF(#REF!=6,"15-16/3","Hata3")))))),
IF(AND(#REF!+#REF!&gt;2014,#REF!+#REF!&lt;2015,BJ264=1),
IF(#REF!=0.1,"14-15/0.1",
IF(#REF!=0.2,"14-15/0.2",
IF(#REF!=0.3,"14-15/0.3","Hata4"))),
IF(#REF!+BJ264=2015,
IF(#REF!=1,"15-16/1",
IF(#REF!=2,"15-16/2",
IF(#REF!=3,"15-16/3",
IF(#REF!=4,"16-17/1",
IF(#REF!=5,"16-17/2",
IF(#REF!=6,"16-17/3","Hata5")))))),
IF(#REF!+BJ264=2016,
IF(#REF!=1,"16-17/1",
IF(#REF!=2,"16-17/2",
IF(#REF!=3,"16-17/3",
IF(#REF!=4,"17-18/1",
IF(#REF!=5,"17-18/2",
IF(#REF!=6,"17-18/3","Hata6")))))),
IF(#REF!+BJ264=2017,
IF(#REF!=1,"17-18/1",
IF(#REF!=2,"17-18/2",
IF(#REF!=3,"17-18/3",
IF(#REF!=4,"18-19/1",
IF(#REF!=5,"18-19/2",
IF(#REF!=6,"18-19/3","Hata7")))))),
IF(#REF!+BJ264=2018,
IF(#REF!=1,"18-19/1",
IF(#REF!=2,"18-19/2",
IF(#REF!=3,"18-19/3",
IF(#REF!=4,"19-20/1",
IF(#REF!=5," 19-20/2",
IF(#REF!=6,"19-20/3","Hata8")))))),
IF(#REF!+BJ264=2019,
IF(#REF!=1,"19-20/1",
IF(#REF!=2,"19-20/2",
IF(#REF!=3,"19-20/3",
IF(#REF!=4,"20-21/1",
IF(#REF!=5,"20-21/2",
IF(#REF!=6,"20-21/3","Hata9")))))),
IF(#REF!+BJ264=2020,
IF(#REF!=1,"20-21/1",
IF(#REF!=2,"20-21/2",
IF(#REF!=3,"20-21/3",
IF(#REF!=4,"21-22/1",
IF(#REF!=5,"21-22/2",
IF(#REF!=6,"21-22/3","Hata10")))))),
IF(#REF!+BJ264=2021,
IF(#REF!=1,"21-22/1",
IF(#REF!=2,"21-22/2",
IF(#REF!=3,"21-22/3",
IF(#REF!=4,"22-23/1",
IF(#REF!=5,"22-23/2",
IF(#REF!=6,"22-23/3","Hata11")))))),
IF(#REF!+BJ264=2022,
IF(#REF!=1,"22-23/1",
IF(#REF!=2,"22-23/2",
IF(#REF!=3,"22-23/3",
IF(#REF!=4,"23-24/1",
IF(#REF!=5,"23-24/2",
IF(#REF!=6,"23-24/3","Hata12")))))),
IF(#REF!+BJ264=2023,
IF(#REF!=1,"23-24/1",
IF(#REF!=2,"23-24/2",
IF(#REF!=3,"23-24/3",
IF(#REF!=4,"24-25/1",
IF(#REF!=5,"24-25/2",
IF(#REF!=6,"24-25/3","Hata13")))))),
))))))))))))))
)</f>
        <v>#REF!</v>
      </c>
      <c r="G264" s="15"/>
      <c r="H264" s="14" t="s">
        <v>389</v>
      </c>
      <c r="I264" s="14">
        <v>238537</v>
      </c>
      <c r="J264" s="14" t="s">
        <v>157</v>
      </c>
      <c r="L264" s="14">
        <v>4358</v>
      </c>
      <c r="S264" s="16">
        <v>0</v>
      </c>
      <c r="T264" s="14">
        <f>VLOOKUP($S264,[1]sistem!$I$3:$L$10,2,FALSE)</f>
        <v>0</v>
      </c>
      <c r="U264" s="14">
        <f>VLOOKUP($S264,[1]sistem!$I$3:$L$10,3,FALSE)</f>
        <v>0</v>
      </c>
      <c r="V264" s="14">
        <f>VLOOKUP($S264,[1]sistem!$I$3:$L$10,4,FALSE)</f>
        <v>0</v>
      </c>
      <c r="W264" s="14" t="e">
        <f>VLOOKUP($BB264,[1]sistem!$I$13:$L$14,2,FALSE)*#REF!</f>
        <v>#REF!</v>
      </c>
      <c r="X264" s="14" t="e">
        <f>VLOOKUP($BB264,[1]sistem!$I$13:$L$14,3,FALSE)*#REF!</f>
        <v>#REF!</v>
      </c>
      <c r="Y264" s="14" t="e">
        <f>VLOOKUP($BB264,[1]sistem!$I$13:$L$14,4,FALSE)*#REF!</f>
        <v>#REF!</v>
      </c>
      <c r="Z264" s="14" t="e">
        <f t="shared" si="55"/>
        <v>#REF!</v>
      </c>
      <c r="AA264" s="14" t="e">
        <f t="shared" si="55"/>
        <v>#REF!</v>
      </c>
      <c r="AB264" s="14" t="e">
        <f t="shared" si="55"/>
        <v>#REF!</v>
      </c>
      <c r="AC264" s="14" t="e">
        <f t="shared" si="56"/>
        <v>#REF!</v>
      </c>
      <c r="AD264" s="14">
        <f>VLOOKUP(BB264,[1]sistem!$I$18:$J$19,2,FALSE)</f>
        <v>11</v>
      </c>
      <c r="AE264" s="14">
        <v>0.25</v>
      </c>
      <c r="AF264" s="14">
        <f>VLOOKUP($S264,[1]sistem!$I$3:$M$10,5,FALSE)</f>
        <v>0</v>
      </c>
      <c r="AI264" s="14" t="e">
        <f>(#REF!+#REF!)*AD264</f>
        <v>#REF!</v>
      </c>
      <c r="AJ264" s="14">
        <f>VLOOKUP($S264,[1]sistem!$I$3:$N$10,6,FALSE)</f>
        <v>0</v>
      </c>
      <c r="AK264" s="14">
        <v>2</v>
      </c>
      <c r="AL264" s="14">
        <f t="shared" si="57"/>
        <v>0</v>
      </c>
      <c r="AM264" s="14">
        <f>VLOOKUP($BB264,[1]sistem!$I$18:$K$19,3,FALSE)</f>
        <v>11</v>
      </c>
      <c r="AN264" s="14" t="e">
        <f>AM264*#REF!</f>
        <v>#REF!</v>
      </c>
      <c r="AO264" s="14" t="e">
        <f t="shared" si="58"/>
        <v>#REF!</v>
      </c>
      <c r="AP264" s="14">
        <f t="shared" si="54"/>
        <v>25</v>
      </c>
      <c r="AQ264" s="14" t="e">
        <f t="shared" si="59"/>
        <v>#REF!</v>
      </c>
      <c r="AR264" s="14" t="e">
        <f>ROUND(AQ264-#REF!,0)</f>
        <v>#REF!</v>
      </c>
      <c r="AS264" s="14">
        <f>IF(BB264="s",IF(S264=0,0,
IF(S264=1,#REF!*4*4,
IF(S264=2,0,
IF(S264=3,#REF!*4*2,
IF(S264=4,0,
IF(S264=5,0,
IF(S264=6,0,
IF(S264=7,0)))))))),
IF(BB264="t",
IF(S264=0,0,
IF(S264=1,#REF!*4*4*0.8,
IF(S264=2,0,
IF(S264=3,#REF!*4*2*0.8,
IF(S264=4,0,
IF(S264=5,0,
IF(S264=6,0,
IF(S264=7,0))))))))))</f>
        <v>0</v>
      </c>
      <c r="AT264" s="14">
        <f>IF(BB264="s",
IF(S264=0,0,
IF(S264=1,0,
IF(S264=2,#REF!*4*2,
IF(S264=3,#REF!*4,
IF(S264=4,#REF!*4,
IF(S264=5,0,
IF(S264=6,0,
IF(S264=7,#REF!*4)))))))),
IF(BB264="t",
IF(S264=0,0,
IF(S264=1,0,
IF(S264=2,#REF!*4*2*0.8,
IF(S264=3,#REF!*4*0.8,
IF(S264=4,#REF!*4*0.8,
IF(S264=5,0,
IF(S264=6,0,
IF(S264=7,#REF!*4))))))))))</f>
        <v>0</v>
      </c>
      <c r="AU264" s="14" t="e">
        <f>IF(BB264="s",
IF(S264=0,0,
IF(S264=1,#REF!*2,
IF(S264=2,#REF!*2,
IF(S264=3,#REF!*2,
IF(S264=4,#REF!*2,
IF(S264=5,#REF!*2,
IF(S264=6,#REF!*2,
IF(S264=7,#REF!*2)))))))),
IF(BB264="t",
IF(S264=0,#REF!*2*0.8,
IF(S264=1,#REF!*2*0.8,
IF(S264=2,#REF!*2*0.8,
IF(S264=3,#REF!*2*0.8,
IF(S264=4,#REF!*2*0.8,
IF(S264=5,#REF!*2*0.8,
IF(S264=6,#REF!*1*0.8,
IF(S264=7,#REF!*2))))))))))</f>
        <v>#REF!</v>
      </c>
      <c r="AV264" s="14" t="e">
        <f t="shared" si="60"/>
        <v>#REF!</v>
      </c>
      <c r="AW264" s="14">
        <f>IF(BB264="s",
IF(S264=0,0,
IF(S264=1,(14-2)*(#REF!+#REF!)/4*4,
IF(S264=2,(14-2)*(#REF!+#REF!)/4*2,
IF(S264=3,(14-2)*(#REF!+#REF!)/4*3,
IF(S264=4,(14-2)*(#REF!+#REF!)/4,
IF(S264=5,(14-2)*#REF!/4,
IF(S264=6,0,
IF(S264=7,(14)*#REF!)))))))),
IF(BB264="t",
IF(S264=0,0,
IF(S264=1,(11-2)*(#REF!+#REF!)/4*4,
IF(S264=2,(11-2)*(#REF!+#REF!)/4*2,
IF(S264=3,(11-2)*(#REF!+#REF!)/4*3,
IF(S264=4,(11-2)*(#REF!+#REF!)/4,
IF(S264=5,(11-2)*#REF!/4,
IF(S264=6,0,
IF(S264=7,(11)*#REF!))))))))))</f>
        <v>0</v>
      </c>
      <c r="AX264" s="14" t="e">
        <f t="shared" si="61"/>
        <v>#REF!</v>
      </c>
      <c r="AY264" s="14">
        <f t="shared" si="62"/>
        <v>0</v>
      </c>
      <c r="AZ264" s="14">
        <f t="shared" si="63"/>
        <v>0</v>
      </c>
      <c r="BA264" s="14" t="e">
        <f t="shared" si="64"/>
        <v>#REF!</v>
      </c>
      <c r="BB264" s="14" t="s">
        <v>186</v>
      </c>
      <c r="BC264" s="14" t="e">
        <f>IF(BI264="A",0,IF(BB264="s",14*#REF!,IF(BB264="T",11*#REF!,"HATA")))</f>
        <v>#REF!</v>
      </c>
      <c r="BD264" s="14" t="e">
        <f t="shared" si="65"/>
        <v>#REF!</v>
      </c>
      <c r="BE264" s="14" t="e">
        <f t="shared" si="66"/>
        <v>#REF!</v>
      </c>
      <c r="BF264" s="14" t="e">
        <f>IF(BE264-#REF!=0,"DOĞRU","YANLIŞ")</f>
        <v>#REF!</v>
      </c>
      <c r="BG264" s="14" t="e">
        <f>#REF!-BE264</f>
        <v>#REF!</v>
      </c>
      <c r="BH264" s="14">
        <v>0</v>
      </c>
      <c r="BJ264" s="14">
        <v>0</v>
      </c>
      <c r="BL264" s="14">
        <v>0</v>
      </c>
      <c r="BN264" s="5" t="e">
        <f>#REF!*14</f>
        <v>#REF!</v>
      </c>
      <c r="BO264" s="6"/>
      <c r="BP264" s="7"/>
      <c r="BQ264" s="8"/>
      <c r="BR264" s="8"/>
      <c r="BS264" s="8"/>
      <c r="BT264" s="8"/>
      <c r="BU264" s="8"/>
      <c r="BV264" s="9"/>
      <c r="BW264" s="10"/>
      <c r="BX264" s="11"/>
      <c r="CE264" s="8"/>
      <c r="CF264" s="17"/>
      <c r="CG264" s="17"/>
      <c r="CH264" s="17"/>
      <c r="CI264" s="17"/>
    </row>
    <row r="265" spans="1:87" hidden="1" x14ac:dyDescent="0.25">
      <c r="A265" s="14" t="s">
        <v>160</v>
      </c>
      <c r="B265" s="14" t="s">
        <v>161</v>
      </c>
      <c r="C265" s="14" t="s">
        <v>161</v>
      </c>
      <c r="D265" s="15" t="s">
        <v>90</v>
      </c>
      <c r="E265" s="15" t="s">
        <v>90</v>
      </c>
      <c r="F265" s="16" t="e">
        <f>IF(BB265="S",
IF(#REF!+BJ265=2012,
IF(#REF!=1,"12-13/1",
IF(#REF!=2,"12-13/2",
IF(#REF!=3,"13-14/1",
IF(#REF!=4,"13-14/2","Hata1")))),
IF(#REF!+BJ265=2013,
IF(#REF!=1,"13-14/1",
IF(#REF!=2,"13-14/2",
IF(#REF!=3,"14-15/1",
IF(#REF!=4,"14-15/2","Hata2")))),
IF(#REF!+BJ265=2014,
IF(#REF!=1,"14-15/1",
IF(#REF!=2,"14-15/2",
IF(#REF!=3,"15-16/1",
IF(#REF!=4,"15-16/2","Hata3")))),
IF(#REF!+BJ265=2015,
IF(#REF!=1,"15-16/1",
IF(#REF!=2,"15-16/2",
IF(#REF!=3,"16-17/1",
IF(#REF!=4,"16-17/2","Hata4")))),
IF(#REF!+BJ265=2016,
IF(#REF!=1,"16-17/1",
IF(#REF!=2,"16-17/2",
IF(#REF!=3,"17-18/1",
IF(#REF!=4,"17-18/2","Hata5")))),
IF(#REF!+BJ265=2017,
IF(#REF!=1,"17-18/1",
IF(#REF!=2,"17-18/2",
IF(#REF!=3,"18-19/1",
IF(#REF!=4,"18-19/2","Hata6")))),
IF(#REF!+BJ265=2018,
IF(#REF!=1,"18-19/1",
IF(#REF!=2,"18-19/2",
IF(#REF!=3,"19-20/1",
IF(#REF!=4,"19-20/2","Hata7")))),
IF(#REF!+BJ265=2019,
IF(#REF!=1,"19-20/1",
IF(#REF!=2,"19-20/2",
IF(#REF!=3,"20-21/1",
IF(#REF!=4,"20-21/2","Hata8")))),
IF(#REF!+BJ265=2020,
IF(#REF!=1,"20-21/1",
IF(#REF!=2,"20-21/2",
IF(#REF!=3,"21-22/1",
IF(#REF!=4,"21-22/2","Hata9")))),
IF(#REF!+BJ265=2021,
IF(#REF!=1,"21-22/1",
IF(#REF!=2,"21-22/2",
IF(#REF!=3,"22-23/1",
IF(#REF!=4,"22-23/2","Hata10")))),
IF(#REF!+BJ265=2022,
IF(#REF!=1,"22-23/1",
IF(#REF!=2,"22-23/2",
IF(#REF!=3,"23-24/1",
IF(#REF!=4,"23-24/2","Hata11")))),
IF(#REF!+BJ265=2023,
IF(#REF!=1,"23-24/1",
IF(#REF!=2,"23-24/2",
IF(#REF!=3,"24-25/1",
IF(#REF!=4,"24-25/2","Hata12")))),
)))))))))))),
IF(BB265="T",
IF(#REF!+BJ265=2012,
IF(#REF!=1,"12-13/1",
IF(#REF!=2,"12-13/2",
IF(#REF!=3,"12-13/3",
IF(#REF!=4,"13-14/1",
IF(#REF!=5,"13-14/2",
IF(#REF!=6,"13-14/3","Hata1")))))),
IF(#REF!+BJ265=2013,
IF(#REF!=1,"13-14/1",
IF(#REF!=2,"13-14/2",
IF(#REF!=3,"13-14/3",
IF(#REF!=4,"14-15/1",
IF(#REF!=5,"14-15/2",
IF(#REF!=6,"14-15/3","Hata2")))))),
IF(#REF!+BJ265=2014,
IF(#REF!=1,"14-15/1",
IF(#REF!=2,"14-15/2",
IF(#REF!=3,"14-15/3",
IF(#REF!=4,"15-16/1",
IF(#REF!=5,"15-16/2",
IF(#REF!=6,"15-16/3","Hata3")))))),
IF(AND(#REF!+#REF!&gt;2014,#REF!+#REF!&lt;2015,BJ265=1),
IF(#REF!=0.1,"14-15/0.1",
IF(#REF!=0.2,"14-15/0.2",
IF(#REF!=0.3,"14-15/0.3","Hata4"))),
IF(#REF!+BJ265=2015,
IF(#REF!=1,"15-16/1",
IF(#REF!=2,"15-16/2",
IF(#REF!=3,"15-16/3",
IF(#REF!=4,"16-17/1",
IF(#REF!=5,"16-17/2",
IF(#REF!=6,"16-17/3","Hata5")))))),
IF(#REF!+BJ265=2016,
IF(#REF!=1,"16-17/1",
IF(#REF!=2,"16-17/2",
IF(#REF!=3,"16-17/3",
IF(#REF!=4,"17-18/1",
IF(#REF!=5,"17-18/2",
IF(#REF!=6,"17-18/3","Hata6")))))),
IF(#REF!+BJ265=2017,
IF(#REF!=1,"17-18/1",
IF(#REF!=2,"17-18/2",
IF(#REF!=3,"17-18/3",
IF(#REF!=4,"18-19/1",
IF(#REF!=5,"18-19/2",
IF(#REF!=6,"18-19/3","Hata7")))))),
IF(#REF!+BJ265=2018,
IF(#REF!=1,"18-19/1",
IF(#REF!=2,"18-19/2",
IF(#REF!=3,"18-19/3",
IF(#REF!=4,"19-20/1",
IF(#REF!=5," 19-20/2",
IF(#REF!=6,"19-20/3","Hata8")))))),
IF(#REF!+BJ265=2019,
IF(#REF!=1,"19-20/1",
IF(#REF!=2,"19-20/2",
IF(#REF!=3,"19-20/3",
IF(#REF!=4,"20-21/1",
IF(#REF!=5,"20-21/2",
IF(#REF!=6,"20-21/3","Hata9")))))),
IF(#REF!+BJ265=2020,
IF(#REF!=1,"20-21/1",
IF(#REF!=2,"20-21/2",
IF(#REF!=3,"20-21/3",
IF(#REF!=4,"21-22/1",
IF(#REF!=5,"21-22/2",
IF(#REF!=6,"21-22/3","Hata10")))))),
IF(#REF!+BJ265=2021,
IF(#REF!=1,"21-22/1",
IF(#REF!=2,"21-22/2",
IF(#REF!=3,"21-22/3",
IF(#REF!=4,"22-23/1",
IF(#REF!=5,"22-23/2",
IF(#REF!=6,"22-23/3","Hata11")))))),
IF(#REF!+BJ265=2022,
IF(#REF!=1,"22-23/1",
IF(#REF!=2,"22-23/2",
IF(#REF!=3,"22-23/3",
IF(#REF!=4,"23-24/1",
IF(#REF!=5,"23-24/2",
IF(#REF!=6,"23-24/3","Hata12")))))),
IF(#REF!+BJ265=2023,
IF(#REF!=1,"23-24/1",
IF(#REF!=2,"23-24/2",
IF(#REF!=3,"23-24/3",
IF(#REF!=4,"24-25/1",
IF(#REF!=5,"24-25/2",
IF(#REF!=6,"24-25/3","Hata13")))))),
))))))))))))))
)</f>
        <v>#REF!</v>
      </c>
      <c r="G265" s="15"/>
      <c r="H265" s="14" t="s">
        <v>389</v>
      </c>
      <c r="I265" s="14">
        <v>238537</v>
      </c>
      <c r="J265" s="14" t="s">
        <v>157</v>
      </c>
      <c r="S265" s="16">
        <v>2</v>
      </c>
      <c r="T265" s="14">
        <f>VLOOKUP($S265,[1]sistem!$I$3:$L$10,2,FALSE)</f>
        <v>0</v>
      </c>
      <c r="U265" s="14">
        <f>VLOOKUP($S265,[1]sistem!$I$3:$L$10,3,FALSE)</f>
        <v>2</v>
      </c>
      <c r="V265" s="14">
        <f>VLOOKUP($S265,[1]sistem!$I$3:$L$10,4,FALSE)</f>
        <v>1</v>
      </c>
      <c r="W265" s="14" t="e">
        <f>VLOOKUP($BB265,[1]sistem!$I$13:$L$14,2,FALSE)*#REF!</f>
        <v>#REF!</v>
      </c>
      <c r="X265" s="14" t="e">
        <f>VLOOKUP($BB265,[1]sistem!$I$13:$L$14,3,FALSE)*#REF!</f>
        <v>#REF!</v>
      </c>
      <c r="Y265" s="14" t="e">
        <f>VLOOKUP($BB265,[1]sistem!$I$13:$L$14,4,FALSE)*#REF!</f>
        <v>#REF!</v>
      </c>
      <c r="Z265" s="14" t="e">
        <f t="shared" si="55"/>
        <v>#REF!</v>
      </c>
      <c r="AA265" s="14" t="e">
        <f t="shared" si="55"/>
        <v>#REF!</v>
      </c>
      <c r="AB265" s="14" t="e">
        <f t="shared" si="55"/>
        <v>#REF!</v>
      </c>
      <c r="AC265" s="14" t="e">
        <f t="shared" si="56"/>
        <v>#REF!</v>
      </c>
      <c r="AD265" s="14">
        <f>VLOOKUP(BB265,[1]sistem!$I$18:$J$19,2,FALSE)</f>
        <v>14</v>
      </c>
      <c r="AE265" s="14">
        <v>0.25</v>
      </c>
      <c r="AF265" s="14">
        <f>VLOOKUP($S265,[1]sistem!$I$3:$M$10,5,FALSE)</f>
        <v>2</v>
      </c>
      <c r="AG265" s="14">
        <v>5</v>
      </c>
      <c r="AI265" s="14">
        <f>AG265*AM265</f>
        <v>70</v>
      </c>
      <c r="AJ265" s="14">
        <f>VLOOKUP($S265,[1]sistem!$I$3:$N$10,6,FALSE)</f>
        <v>3</v>
      </c>
      <c r="AK265" s="14">
        <v>2</v>
      </c>
      <c r="AL265" s="14">
        <f t="shared" si="57"/>
        <v>6</v>
      </c>
      <c r="AM265" s="14">
        <f>VLOOKUP($BB265,[1]sistem!$I$18:$K$19,3,FALSE)</f>
        <v>14</v>
      </c>
      <c r="AN265" s="14" t="e">
        <f>AM265*#REF!</f>
        <v>#REF!</v>
      </c>
      <c r="AO265" s="14" t="e">
        <f t="shared" si="58"/>
        <v>#REF!</v>
      </c>
      <c r="AP265" s="14">
        <f t="shared" si="54"/>
        <v>25</v>
      </c>
      <c r="AQ265" s="14" t="e">
        <f t="shared" si="59"/>
        <v>#REF!</v>
      </c>
      <c r="AR265" s="14" t="e">
        <f>ROUND(AQ265-#REF!,0)</f>
        <v>#REF!</v>
      </c>
      <c r="AS265" s="14">
        <f>IF(BB265="s",IF(S265=0,0,
IF(S265=1,#REF!*4*4,
IF(S265=2,0,
IF(S265=3,#REF!*4*2,
IF(S265=4,0,
IF(S265=5,0,
IF(S265=6,0,
IF(S265=7,0)))))))),
IF(BB265="t",
IF(S265=0,0,
IF(S265=1,#REF!*4*4*0.8,
IF(S265=2,0,
IF(S265=3,#REF!*4*2*0.8,
IF(S265=4,0,
IF(S265=5,0,
IF(S265=6,0,
IF(S265=7,0))))))))))</f>
        <v>0</v>
      </c>
      <c r="AT265" s="14" t="e">
        <f>IF(BB265="s",
IF(S265=0,0,
IF(S265=1,0,
IF(S265=2,#REF!*4*2,
IF(S265=3,#REF!*4,
IF(S265=4,#REF!*4,
IF(S265=5,0,
IF(S265=6,0,
IF(S265=7,#REF!*4)))))))),
IF(BB265="t",
IF(S265=0,0,
IF(S265=1,0,
IF(S265=2,#REF!*4*2*0.8,
IF(S265=3,#REF!*4*0.8,
IF(S265=4,#REF!*4*0.8,
IF(S265=5,0,
IF(S265=6,0,
IF(S265=7,#REF!*4))))))))))</f>
        <v>#REF!</v>
      </c>
      <c r="AU265" s="14" t="e">
        <f>IF(BB265="s",
IF(S265=0,0,
IF(S265=1,#REF!*2,
IF(S265=2,#REF!*2,
IF(S265=3,#REF!*2,
IF(S265=4,#REF!*2,
IF(S265=5,#REF!*2,
IF(S265=6,#REF!*2,
IF(S265=7,#REF!*2)))))))),
IF(BB265="t",
IF(S265=0,#REF!*2*0.8,
IF(S265=1,#REF!*2*0.8,
IF(S265=2,#REF!*2*0.8,
IF(S265=3,#REF!*2*0.8,
IF(S265=4,#REF!*2*0.8,
IF(S265=5,#REF!*2*0.8,
IF(S265=6,#REF!*1*0.8,
IF(S265=7,#REF!*2))))))))))</f>
        <v>#REF!</v>
      </c>
      <c r="AV265" s="14" t="e">
        <f t="shared" si="60"/>
        <v>#REF!</v>
      </c>
      <c r="AW265" s="14" t="e">
        <f>IF(BB265="s",
IF(S265=0,0,
IF(S265=1,(14-2)*(#REF!+#REF!)/4*4,
IF(S265=2,(14-2)*(#REF!+#REF!)/4*2,
IF(S265=3,(14-2)*(#REF!+#REF!)/4*3,
IF(S265=4,(14-2)*(#REF!+#REF!)/4,
IF(S265=5,(14-2)*#REF!/4,
IF(S265=6,0,
IF(S265=7,(14)*#REF!)))))))),
IF(BB265="t",
IF(S265=0,0,
IF(S265=1,(11-2)*(#REF!+#REF!)/4*4,
IF(S265=2,(11-2)*(#REF!+#REF!)/4*2,
IF(S265=3,(11-2)*(#REF!+#REF!)/4*3,
IF(S265=4,(11-2)*(#REF!+#REF!)/4,
IF(S265=5,(11-2)*#REF!/4,
IF(S265=6,0,
IF(S265=7,(11)*#REF!))))))))))</f>
        <v>#REF!</v>
      </c>
      <c r="AX265" s="14" t="e">
        <f t="shared" si="61"/>
        <v>#REF!</v>
      </c>
      <c r="AY265" s="14">
        <f t="shared" si="62"/>
        <v>12</v>
      </c>
      <c r="AZ265" s="14">
        <f t="shared" si="63"/>
        <v>6</v>
      </c>
      <c r="BA265" s="14" t="e">
        <f t="shared" si="64"/>
        <v>#REF!</v>
      </c>
      <c r="BB265" s="14" t="s">
        <v>87</v>
      </c>
      <c r="BC265" s="14" t="e">
        <f>IF(BI265="A",0,IF(BB265="s",14*#REF!,IF(BB265="T",11*#REF!,"HATA")))</f>
        <v>#REF!</v>
      </c>
      <c r="BD265" s="14" t="e">
        <f t="shared" si="65"/>
        <v>#REF!</v>
      </c>
      <c r="BE265" s="14" t="e">
        <f t="shared" si="66"/>
        <v>#REF!</v>
      </c>
      <c r="BF265" s="14" t="e">
        <f>IF(BE265-#REF!=0,"DOĞRU","YANLIŞ")</f>
        <v>#REF!</v>
      </c>
      <c r="BG265" s="14" t="e">
        <f>#REF!-BE265</f>
        <v>#REF!</v>
      </c>
      <c r="BH265" s="14">
        <v>0</v>
      </c>
      <c r="BJ265" s="14">
        <v>0</v>
      </c>
      <c r="BL265" s="14">
        <v>2</v>
      </c>
      <c r="BN265" s="5" t="e">
        <f>#REF!*14</f>
        <v>#REF!</v>
      </c>
      <c r="BO265" s="6"/>
      <c r="BP265" s="7"/>
      <c r="BQ265" s="8"/>
      <c r="BR265" s="8"/>
      <c r="BS265" s="8"/>
      <c r="BT265" s="8"/>
      <c r="BU265" s="8"/>
      <c r="BV265" s="9"/>
      <c r="BW265" s="10"/>
      <c r="BX265" s="11"/>
      <c r="CE265" s="8"/>
      <c r="CF265" s="17"/>
      <c r="CG265" s="17"/>
      <c r="CH265" s="17"/>
      <c r="CI265" s="17"/>
    </row>
    <row r="266" spans="1:87" hidden="1" x14ac:dyDescent="0.25">
      <c r="A266" s="14" t="s">
        <v>121</v>
      </c>
      <c r="B266" s="14" t="s">
        <v>122</v>
      </c>
      <c r="C266" s="14" t="s">
        <v>122</v>
      </c>
      <c r="D266" s="15" t="s">
        <v>90</v>
      </c>
      <c r="E266" s="15" t="s">
        <v>90</v>
      </c>
      <c r="F266" s="16" t="e">
        <f>IF(BB266="S",
IF(#REF!+BJ266=2012,
IF(#REF!=1,"12-13/1",
IF(#REF!=2,"12-13/2",
IF(#REF!=3,"13-14/1",
IF(#REF!=4,"13-14/2","Hata1")))),
IF(#REF!+BJ266=2013,
IF(#REF!=1,"13-14/1",
IF(#REF!=2,"13-14/2",
IF(#REF!=3,"14-15/1",
IF(#REF!=4,"14-15/2","Hata2")))),
IF(#REF!+BJ266=2014,
IF(#REF!=1,"14-15/1",
IF(#REF!=2,"14-15/2",
IF(#REF!=3,"15-16/1",
IF(#REF!=4,"15-16/2","Hata3")))),
IF(#REF!+BJ266=2015,
IF(#REF!=1,"15-16/1",
IF(#REF!=2,"15-16/2",
IF(#REF!=3,"16-17/1",
IF(#REF!=4,"16-17/2","Hata4")))),
IF(#REF!+BJ266=2016,
IF(#REF!=1,"16-17/1",
IF(#REF!=2,"16-17/2",
IF(#REF!=3,"17-18/1",
IF(#REF!=4,"17-18/2","Hata5")))),
IF(#REF!+BJ266=2017,
IF(#REF!=1,"17-18/1",
IF(#REF!=2,"17-18/2",
IF(#REF!=3,"18-19/1",
IF(#REF!=4,"18-19/2","Hata6")))),
IF(#REF!+BJ266=2018,
IF(#REF!=1,"18-19/1",
IF(#REF!=2,"18-19/2",
IF(#REF!=3,"19-20/1",
IF(#REF!=4,"19-20/2","Hata7")))),
IF(#REF!+BJ266=2019,
IF(#REF!=1,"19-20/1",
IF(#REF!=2,"19-20/2",
IF(#REF!=3,"20-21/1",
IF(#REF!=4,"20-21/2","Hata8")))),
IF(#REF!+BJ266=2020,
IF(#REF!=1,"20-21/1",
IF(#REF!=2,"20-21/2",
IF(#REF!=3,"21-22/1",
IF(#REF!=4,"21-22/2","Hata9")))),
IF(#REF!+BJ266=2021,
IF(#REF!=1,"21-22/1",
IF(#REF!=2,"21-22/2",
IF(#REF!=3,"22-23/1",
IF(#REF!=4,"22-23/2","Hata10")))),
IF(#REF!+BJ266=2022,
IF(#REF!=1,"22-23/1",
IF(#REF!=2,"22-23/2",
IF(#REF!=3,"23-24/1",
IF(#REF!=4,"23-24/2","Hata11")))),
IF(#REF!+BJ266=2023,
IF(#REF!=1,"23-24/1",
IF(#REF!=2,"23-24/2",
IF(#REF!=3,"24-25/1",
IF(#REF!=4,"24-25/2","Hata12")))),
)))))))))))),
IF(BB266="T",
IF(#REF!+BJ266=2012,
IF(#REF!=1,"12-13/1",
IF(#REF!=2,"12-13/2",
IF(#REF!=3,"12-13/3",
IF(#REF!=4,"13-14/1",
IF(#REF!=5,"13-14/2",
IF(#REF!=6,"13-14/3","Hata1")))))),
IF(#REF!+BJ266=2013,
IF(#REF!=1,"13-14/1",
IF(#REF!=2,"13-14/2",
IF(#REF!=3,"13-14/3",
IF(#REF!=4,"14-15/1",
IF(#REF!=5,"14-15/2",
IF(#REF!=6,"14-15/3","Hata2")))))),
IF(#REF!+BJ266=2014,
IF(#REF!=1,"14-15/1",
IF(#REF!=2,"14-15/2",
IF(#REF!=3,"14-15/3",
IF(#REF!=4,"15-16/1",
IF(#REF!=5,"15-16/2",
IF(#REF!=6,"15-16/3","Hata3")))))),
IF(AND(#REF!+#REF!&gt;2014,#REF!+#REF!&lt;2015,BJ266=1),
IF(#REF!=0.1,"14-15/0.1",
IF(#REF!=0.2,"14-15/0.2",
IF(#REF!=0.3,"14-15/0.3","Hata4"))),
IF(#REF!+BJ266=2015,
IF(#REF!=1,"15-16/1",
IF(#REF!=2,"15-16/2",
IF(#REF!=3,"15-16/3",
IF(#REF!=4,"16-17/1",
IF(#REF!=5,"16-17/2",
IF(#REF!=6,"16-17/3","Hata5")))))),
IF(#REF!+BJ266=2016,
IF(#REF!=1,"16-17/1",
IF(#REF!=2,"16-17/2",
IF(#REF!=3,"16-17/3",
IF(#REF!=4,"17-18/1",
IF(#REF!=5,"17-18/2",
IF(#REF!=6,"17-18/3","Hata6")))))),
IF(#REF!+BJ266=2017,
IF(#REF!=1,"17-18/1",
IF(#REF!=2,"17-18/2",
IF(#REF!=3,"17-18/3",
IF(#REF!=4,"18-19/1",
IF(#REF!=5,"18-19/2",
IF(#REF!=6,"18-19/3","Hata7")))))),
IF(#REF!+BJ266=2018,
IF(#REF!=1,"18-19/1",
IF(#REF!=2,"18-19/2",
IF(#REF!=3,"18-19/3",
IF(#REF!=4,"19-20/1",
IF(#REF!=5," 19-20/2",
IF(#REF!=6,"19-20/3","Hata8")))))),
IF(#REF!+BJ266=2019,
IF(#REF!=1,"19-20/1",
IF(#REF!=2,"19-20/2",
IF(#REF!=3,"19-20/3",
IF(#REF!=4,"20-21/1",
IF(#REF!=5,"20-21/2",
IF(#REF!=6,"20-21/3","Hata9")))))),
IF(#REF!+BJ266=2020,
IF(#REF!=1,"20-21/1",
IF(#REF!=2,"20-21/2",
IF(#REF!=3,"20-21/3",
IF(#REF!=4,"21-22/1",
IF(#REF!=5,"21-22/2",
IF(#REF!=6,"21-22/3","Hata10")))))),
IF(#REF!+BJ266=2021,
IF(#REF!=1,"21-22/1",
IF(#REF!=2,"21-22/2",
IF(#REF!=3,"21-22/3",
IF(#REF!=4,"22-23/1",
IF(#REF!=5,"22-23/2",
IF(#REF!=6,"22-23/3","Hata11")))))),
IF(#REF!+BJ266=2022,
IF(#REF!=1,"22-23/1",
IF(#REF!=2,"22-23/2",
IF(#REF!=3,"22-23/3",
IF(#REF!=4,"23-24/1",
IF(#REF!=5,"23-24/2",
IF(#REF!=6,"23-24/3","Hata12")))))),
IF(#REF!+BJ266=2023,
IF(#REF!=1,"23-24/1",
IF(#REF!=2,"23-24/2",
IF(#REF!=3,"23-24/3",
IF(#REF!=4,"24-25/1",
IF(#REF!=5,"24-25/2",
IF(#REF!=6,"24-25/3","Hata13")))))),
))))))))))))))
)</f>
        <v>#REF!</v>
      </c>
      <c r="G266" s="15"/>
      <c r="H266" s="14" t="s">
        <v>389</v>
      </c>
      <c r="I266" s="14">
        <v>238537</v>
      </c>
      <c r="J266" s="14" t="s">
        <v>157</v>
      </c>
      <c r="Q266" s="14" t="s">
        <v>123</v>
      </c>
      <c r="R266" s="14" t="s">
        <v>123</v>
      </c>
      <c r="S266" s="16">
        <v>7</v>
      </c>
      <c r="T266" s="14">
        <f>VLOOKUP($S266,[1]sistem!$I$3:$L$10,2,FALSE)</f>
        <v>0</v>
      </c>
      <c r="U266" s="14">
        <f>VLOOKUP($S266,[1]sistem!$I$3:$L$10,3,FALSE)</f>
        <v>1</v>
      </c>
      <c r="V266" s="14">
        <f>VLOOKUP($S266,[1]sistem!$I$3:$L$10,4,FALSE)</f>
        <v>1</v>
      </c>
      <c r="W266" s="14" t="e">
        <f>VLOOKUP($BB266,[1]sistem!$I$13:$L$14,2,FALSE)*#REF!</f>
        <v>#REF!</v>
      </c>
      <c r="X266" s="14" t="e">
        <f>VLOOKUP($BB266,[1]sistem!$I$13:$L$14,3,FALSE)*#REF!</f>
        <v>#REF!</v>
      </c>
      <c r="Y266" s="14" t="e">
        <f>VLOOKUP($BB266,[1]sistem!$I$13:$L$14,4,FALSE)*#REF!</f>
        <v>#REF!</v>
      </c>
      <c r="Z266" s="14" t="e">
        <f t="shared" si="55"/>
        <v>#REF!</v>
      </c>
      <c r="AA266" s="14" t="e">
        <f t="shared" si="55"/>
        <v>#REF!</v>
      </c>
      <c r="AB266" s="14" t="e">
        <f t="shared" si="55"/>
        <v>#REF!</v>
      </c>
      <c r="AC266" s="14" t="e">
        <f t="shared" si="56"/>
        <v>#REF!</v>
      </c>
      <c r="AD266" s="14">
        <f>VLOOKUP(BB266,[1]sistem!$I$18:$J$19,2,FALSE)</f>
        <v>14</v>
      </c>
      <c r="AE266" s="14">
        <v>0.25</v>
      </c>
      <c r="AF266" s="14">
        <f>VLOOKUP($S266,[1]sistem!$I$3:$M$10,5,FALSE)</f>
        <v>1</v>
      </c>
      <c r="AG266" s="14">
        <v>4</v>
      </c>
      <c r="AI266" s="14">
        <f>AG266*AM266</f>
        <v>56</v>
      </c>
      <c r="AJ266" s="14">
        <f>VLOOKUP($S266,[1]sistem!$I$3:$N$10,6,FALSE)</f>
        <v>2</v>
      </c>
      <c r="AK266" s="14">
        <v>2</v>
      </c>
      <c r="AL266" s="14">
        <f t="shared" si="57"/>
        <v>4</v>
      </c>
      <c r="AM266" s="14">
        <f>VLOOKUP($BB266,[1]sistem!$I$18:$K$19,3,FALSE)</f>
        <v>14</v>
      </c>
      <c r="AN266" s="14" t="e">
        <f>AM266*#REF!</f>
        <v>#REF!</v>
      </c>
      <c r="AO266" s="14" t="e">
        <f t="shared" si="58"/>
        <v>#REF!</v>
      </c>
      <c r="AP266" s="14">
        <f t="shared" si="54"/>
        <v>25</v>
      </c>
      <c r="AQ266" s="14" t="e">
        <f t="shared" si="59"/>
        <v>#REF!</v>
      </c>
      <c r="AR266" s="14" t="e">
        <f>ROUND(AQ266-#REF!,0)</f>
        <v>#REF!</v>
      </c>
      <c r="AS266" s="14">
        <f>IF(BB266="s",IF(S266=0,0,
IF(S266=1,#REF!*4*4,
IF(S266=2,0,
IF(S266=3,#REF!*4*2,
IF(S266=4,0,
IF(S266=5,0,
IF(S266=6,0,
IF(S266=7,0)))))))),
IF(BB266="t",
IF(S266=0,0,
IF(S266=1,#REF!*4*4*0.8,
IF(S266=2,0,
IF(S266=3,#REF!*4*2*0.8,
IF(S266=4,0,
IF(S266=5,0,
IF(S266=6,0,
IF(S266=7,0))))))))))</f>
        <v>0</v>
      </c>
      <c r="AT266" s="14" t="e">
        <f>IF(BB266="s",
IF(S266=0,0,
IF(S266=1,0,
IF(S266=2,#REF!*4*2,
IF(S266=3,#REF!*4,
IF(S266=4,#REF!*4,
IF(S266=5,0,
IF(S266=6,0,
IF(S266=7,#REF!*4)))))))),
IF(BB266="t",
IF(S266=0,0,
IF(S266=1,0,
IF(S266=2,#REF!*4*2*0.8,
IF(S266=3,#REF!*4*0.8,
IF(S266=4,#REF!*4*0.8,
IF(S266=5,0,
IF(S266=6,0,
IF(S266=7,#REF!*4))))))))))</f>
        <v>#REF!</v>
      </c>
      <c r="AU266" s="14" t="e">
        <f>IF(BB266="s",
IF(S266=0,0,
IF(S266=1,#REF!*2,
IF(S266=2,#REF!*2,
IF(S266=3,#REF!*2,
IF(S266=4,#REF!*2,
IF(S266=5,#REF!*2,
IF(S266=6,#REF!*2,
IF(S266=7,#REF!*2)))))))),
IF(BB266="t",
IF(S266=0,#REF!*2*0.8,
IF(S266=1,#REF!*2*0.8,
IF(S266=2,#REF!*2*0.8,
IF(S266=3,#REF!*2*0.8,
IF(S266=4,#REF!*2*0.8,
IF(S266=5,#REF!*2*0.8,
IF(S266=6,#REF!*1*0.8,
IF(S266=7,#REF!*2))))))))))</f>
        <v>#REF!</v>
      </c>
      <c r="AV266" s="14" t="e">
        <f t="shared" si="60"/>
        <v>#REF!</v>
      </c>
      <c r="AW266" s="14" t="e">
        <f>IF(BB266="s",
IF(S266=0,0,
IF(S266=1,(14-2)*(#REF!+#REF!)/4*4,
IF(S266=2,(14-2)*(#REF!+#REF!)/4*2,
IF(S266=3,(14-2)*(#REF!+#REF!)/4*3,
IF(S266=4,(14-2)*(#REF!+#REF!)/4,
IF(S266=5,(14-2)*#REF!/4,
IF(S266=6,0,
IF(S266=7,(14)*#REF!)))))))),
IF(BB266="t",
IF(S266=0,0,
IF(S266=1,(11-2)*(#REF!+#REF!)/4*4,
IF(S266=2,(11-2)*(#REF!+#REF!)/4*2,
IF(S266=3,(11-2)*(#REF!+#REF!)/4*3,
IF(S266=4,(11-2)*(#REF!+#REF!)/4,
IF(S266=5,(11-2)*#REF!/4,
IF(S266=6,0,
IF(S266=7,(11)*#REF!))))))))))</f>
        <v>#REF!</v>
      </c>
      <c r="AX266" s="14" t="e">
        <f t="shared" si="61"/>
        <v>#REF!</v>
      </c>
      <c r="AY266" s="14">
        <f t="shared" si="62"/>
        <v>8</v>
      </c>
      <c r="AZ266" s="14">
        <f t="shared" si="63"/>
        <v>4</v>
      </c>
      <c r="BA266" s="14" t="e">
        <f t="shared" si="64"/>
        <v>#REF!</v>
      </c>
      <c r="BB266" s="14" t="s">
        <v>87</v>
      </c>
      <c r="BC266" s="14" t="e">
        <f>IF(BI266="A",0,IF(BB266="s",14*#REF!,IF(BB266="T",11*#REF!,"HATA")))</f>
        <v>#REF!</v>
      </c>
      <c r="BD266" s="14" t="e">
        <f t="shared" si="65"/>
        <v>#REF!</v>
      </c>
      <c r="BE266" s="14" t="e">
        <f t="shared" si="66"/>
        <v>#REF!</v>
      </c>
      <c r="BF266" s="14" t="e">
        <f>IF(BE266-#REF!=0,"DOĞRU","YANLIŞ")</f>
        <v>#REF!</v>
      </c>
      <c r="BG266" s="14" t="e">
        <f>#REF!-BE266</f>
        <v>#REF!</v>
      </c>
      <c r="BH266" s="14">
        <v>1</v>
      </c>
      <c r="BJ266" s="14">
        <v>0</v>
      </c>
      <c r="BL266" s="14">
        <v>7</v>
      </c>
      <c r="BN266" s="5" t="e">
        <f>#REF!*14</f>
        <v>#REF!</v>
      </c>
      <c r="BO266" s="6"/>
      <c r="BP266" s="7"/>
      <c r="BQ266" s="8"/>
      <c r="BR266" s="8"/>
      <c r="BS266" s="8"/>
      <c r="BT266" s="8"/>
      <c r="BU266" s="8"/>
      <c r="BV266" s="9"/>
      <c r="BW266" s="10"/>
      <c r="BX266" s="11"/>
      <c r="CE266" s="8"/>
      <c r="CF266" s="17"/>
      <c r="CG266" s="17"/>
      <c r="CH266" s="17"/>
      <c r="CI266" s="17"/>
    </row>
    <row r="267" spans="1:87" hidden="1" x14ac:dyDescent="0.25">
      <c r="A267" s="14" t="s">
        <v>131</v>
      </c>
      <c r="B267" s="14" t="s">
        <v>132</v>
      </c>
      <c r="C267" s="14" t="s">
        <v>132</v>
      </c>
      <c r="D267" s="15" t="s">
        <v>90</v>
      </c>
      <c r="E267" s="15" t="s">
        <v>90</v>
      </c>
      <c r="F267" s="16" t="e">
        <f>IF(BB267="S",
IF(#REF!+BJ267=2012,
IF(#REF!=1,"12-13/1",
IF(#REF!=2,"12-13/2",
IF(#REF!=3,"13-14/1",
IF(#REF!=4,"13-14/2","Hata1")))),
IF(#REF!+BJ267=2013,
IF(#REF!=1,"13-14/1",
IF(#REF!=2,"13-14/2",
IF(#REF!=3,"14-15/1",
IF(#REF!=4,"14-15/2","Hata2")))),
IF(#REF!+BJ267=2014,
IF(#REF!=1,"14-15/1",
IF(#REF!=2,"14-15/2",
IF(#REF!=3,"15-16/1",
IF(#REF!=4,"15-16/2","Hata3")))),
IF(#REF!+BJ267=2015,
IF(#REF!=1,"15-16/1",
IF(#REF!=2,"15-16/2",
IF(#REF!=3,"16-17/1",
IF(#REF!=4,"16-17/2","Hata4")))),
IF(#REF!+BJ267=2016,
IF(#REF!=1,"16-17/1",
IF(#REF!=2,"16-17/2",
IF(#REF!=3,"17-18/1",
IF(#REF!=4,"17-18/2","Hata5")))),
IF(#REF!+BJ267=2017,
IF(#REF!=1,"17-18/1",
IF(#REF!=2,"17-18/2",
IF(#REF!=3,"18-19/1",
IF(#REF!=4,"18-19/2","Hata6")))),
IF(#REF!+BJ267=2018,
IF(#REF!=1,"18-19/1",
IF(#REF!=2,"18-19/2",
IF(#REF!=3,"19-20/1",
IF(#REF!=4,"19-20/2","Hata7")))),
IF(#REF!+BJ267=2019,
IF(#REF!=1,"19-20/1",
IF(#REF!=2,"19-20/2",
IF(#REF!=3,"20-21/1",
IF(#REF!=4,"20-21/2","Hata8")))),
IF(#REF!+BJ267=2020,
IF(#REF!=1,"20-21/1",
IF(#REF!=2,"20-21/2",
IF(#REF!=3,"21-22/1",
IF(#REF!=4,"21-22/2","Hata9")))),
IF(#REF!+BJ267=2021,
IF(#REF!=1,"21-22/1",
IF(#REF!=2,"21-22/2",
IF(#REF!=3,"22-23/1",
IF(#REF!=4,"22-23/2","Hata10")))),
IF(#REF!+BJ267=2022,
IF(#REF!=1,"22-23/1",
IF(#REF!=2,"22-23/2",
IF(#REF!=3,"23-24/1",
IF(#REF!=4,"23-24/2","Hata11")))),
IF(#REF!+BJ267=2023,
IF(#REF!=1,"23-24/1",
IF(#REF!=2,"23-24/2",
IF(#REF!=3,"24-25/1",
IF(#REF!=4,"24-25/2","Hata12")))),
)))))))))))),
IF(BB267="T",
IF(#REF!+BJ267=2012,
IF(#REF!=1,"12-13/1",
IF(#REF!=2,"12-13/2",
IF(#REF!=3,"12-13/3",
IF(#REF!=4,"13-14/1",
IF(#REF!=5,"13-14/2",
IF(#REF!=6,"13-14/3","Hata1")))))),
IF(#REF!+BJ267=2013,
IF(#REF!=1,"13-14/1",
IF(#REF!=2,"13-14/2",
IF(#REF!=3,"13-14/3",
IF(#REF!=4,"14-15/1",
IF(#REF!=5,"14-15/2",
IF(#REF!=6,"14-15/3","Hata2")))))),
IF(#REF!+BJ267=2014,
IF(#REF!=1,"14-15/1",
IF(#REF!=2,"14-15/2",
IF(#REF!=3,"14-15/3",
IF(#REF!=4,"15-16/1",
IF(#REF!=5,"15-16/2",
IF(#REF!=6,"15-16/3","Hata3")))))),
IF(AND(#REF!+#REF!&gt;2014,#REF!+#REF!&lt;2015,BJ267=1),
IF(#REF!=0.1,"14-15/0.1",
IF(#REF!=0.2,"14-15/0.2",
IF(#REF!=0.3,"14-15/0.3","Hata4"))),
IF(#REF!+BJ267=2015,
IF(#REF!=1,"15-16/1",
IF(#REF!=2,"15-16/2",
IF(#REF!=3,"15-16/3",
IF(#REF!=4,"16-17/1",
IF(#REF!=5,"16-17/2",
IF(#REF!=6,"16-17/3","Hata5")))))),
IF(#REF!+BJ267=2016,
IF(#REF!=1,"16-17/1",
IF(#REF!=2,"16-17/2",
IF(#REF!=3,"16-17/3",
IF(#REF!=4,"17-18/1",
IF(#REF!=5,"17-18/2",
IF(#REF!=6,"17-18/3","Hata6")))))),
IF(#REF!+BJ267=2017,
IF(#REF!=1,"17-18/1",
IF(#REF!=2,"17-18/2",
IF(#REF!=3,"17-18/3",
IF(#REF!=4,"18-19/1",
IF(#REF!=5,"18-19/2",
IF(#REF!=6,"18-19/3","Hata7")))))),
IF(#REF!+BJ267=2018,
IF(#REF!=1,"18-19/1",
IF(#REF!=2,"18-19/2",
IF(#REF!=3,"18-19/3",
IF(#REF!=4,"19-20/1",
IF(#REF!=5," 19-20/2",
IF(#REF!=6,"19-20/3","Hata8")))))),
IF(#REF!+BJ267=2019,
IF(#REF!=1,"19-20/1",
IF(#REF!=2,"19-20/2",
IF(#REF!=3,"19-20/3",
IF(#REF!=4,"20-21/1",
IF(#REF!=5,"20-21/2",
IF(#REF!=6,"20-21/3","Hata9")))))),
IF(#REF!+BJ267=2020,
IF(#REF!=1,"20-21/1",
IF(#REF!=2,"20-21/2",
IF(#REF!=3,"20-21/3",
IF(#REF!=4,"21-22/1",
IF(#REF!=5,"21-22/2",
IF(#REF!=6,"21-22/3","Hata10")))))),
IF(#REF!+BJ267=2021,
IF(#REF!=1,"21-22/1",
IF(#REF!=2,"21-22/2",
IF(#REF!=3,"21-22/3",
IF(#REF!=4,"22-23/1",
IF(#REF!=5,"22-23/2",
IF(#REF!=6,"22-23/3","Hata11")))))),
IF(#REF!+BJ267=2022,
IF(#REF!=1,"22-23/1",
IF(#REF!=2,"22-23/2",
IF(#REF!=3,"22-23/3",
IF(#REF!=4,"23-24/1",
IF(#REF!=5,"23-24/2",
IF(#REF!=6,"23-24/3","Hata12")))))),
IF(#REF!+BJ267=2023,
IF(#REF!=1,"23-24/1",
IF(#REF!=2,"23-24/2",
IF(#REF!=3,"23-24/3",
IF(#REF!=4,"24-25/1",
IF(#REF!=5,"24-25/2",
IF(#REF!=6,"24-25/3","Hata13")))))),
))))))))))))))
)</f>
        <v>#REF!</v>
      </c>
      <c r="G267" s="15"/>
      <c r="H267" s="14" t="s">
        <v>389</v>
      </c>
      <c r="I267" s="14">
        <v>238537</v>
      </c>
      <c r="J267" s="14" t="s">
        <v>157</v>
      </c>
      <c r="Q267" s="14" t="s">
        <v>133</v>
      </c>
      <c r="R267" s="14" t="s">
        <v>133</v>
      </c>
      <c r="S267" s="16">
        <v>7</v>
      </c>
      <c r="T267" s="14">
        <f>VLOOKUP($S267,[1]sistem!$I$3:$L$10,2,FALSE)</f>
        <v>0</v>
      </c>
      <c r="U267" s="14">
        <f>VLOOKUP($S267,[1]sistem!$I$3:$L$10,3,FALSE)</f>
        <v>1</v>
      </c>
      <c r="V267" s="14">
        <f>VLOOKUP($S267,[1]sistem!$I$3:$L$10,4,FALSE)</f>
        <v>1</v>
      </c>
      <c r="W267" s="14" t="e">
        <f>VLOOKUP($BB267,[1]sistem!$I$13:$L$14,2,FALSE)*#REF!</f>
        <v>#REF!</v>
      </c>
      <c r="X267" s="14" t="e">
        <f>VLOOKUP($BB267,[1]sistem!$I$13:$L$14,3,FALSE)*#REF!</f>
        <v>#REF!</v>
      </c>
      <c r="Y267" s="14" t="e">
        <f>VLOOKUP($BB267,[1]sistem!$I$13:$L$14,4,FALSE)*#REF!</f>
        <v>#REF!</v>
      </c>
      <c r="Z267" s="14" t="e">
        <f t="shared" si="55"/>
        <v>#REF!</v>
      </c>
      <c r="AA267" s="14" t="e">
        <f t="shared" si="55"/>
        <v>#REF!</v>
      </c>
      <c r="AB267" s="14" t="e">
        <f t="shared" si="55"/>
        <v>#REF!</v>
      </c>
      <c r="AC267" s="14" t="e">
        <f t="shared" si="56"/>
        <v>#REF!</v>
      </c>
      <c r="AD267" s="14">
        <f>VLOOKUP(BB267,[1]sistem!$I$18:$J$19,2,FALSE)</f>
        <v>14</v>
      </c>
      <c r="AE267" s="14">
        <v>0.25</v>
      </c>
      <c r="AF267" s="14">
        <f>VLOOKUP($S267,[1]sistem!$I$3:$M$10,5,FALSE)</f>
        <v>1</v>
      </c>
      <c r="AI267" s="14" t="e">
        <f>(#REF!+#REF!)*AD267</f>
        <v>#REF!</v>
      </c>
      <c r="AJ267" s="14">
        <f>VLOOKUP($S267,[1]sistem!$I$3:$N$10,6,FALSE)</f>
        <v>2</v>
      </c>
      <c r="AK267" s="14">
        <v>2</v>
      </c>
      <c r="AL267" s="14">
        <f t="shared" si="57"/>
        <v>4</v>
      </c>
      <c r="AM267" s="14">
        <f>VLOOKUP($BB267,[1]sistem!$I$18:$K$19,3,FALSE)</f>
        <v>14</v>
      </c>
      <c r="AN267" s="14" t="e">
        <f>AM267*#REF!</f>
        <v>#REF!</v>
      </c>
      <c r="AO267" s="14" t="e">
        <f t="shared" si="58"/>
        <v>#REF!</v>
      </c>
      <c r="AP267" s="14">
        <f t="shared" si="54"/>
        <v>25</v>
      </c>
      <c r="AQ267" s="14" t="e">
        <f t="shared" si="59"/>
        <v>#REF!</v>
      </c>
      <c r="AR267" s="14" t="e">
        <f>ROUND(AQ267-#REF!,0)</f>
        <v>#REF!</v>
      </c>
      <c r="AS267" s="14">
        <f>IF(BB267="s",IF(S267=0,0,
IF(S267=1,#REF!*4*4,
IF(S267=2,0,
IF(S267=3,#REF!*4*2,
IF(S267=4,0,
IF(S267=5,0,
IF(S267=6,0,
IF(S267=7,0)))))))),
IF(BB267="t",
IF(S267=0,0,
IF(S267=1,#REF!*4*4*0.8,
IF(S267=2,0,
IF(S267=3,#REF!*4*2*0.8,
IF(S267=4,0,
IF(S267=5,0,
IF(S267=6,0,
IF(S267=7,0))))))))))</f>
        <v>0</v>
      </c>
      <c r="AT267" s="14" t="e">
        <f>IF(BB267="s",
IF(S267=0,0,
IF(S267=1,0,
IF(S267=2,#REF!*4*2,
IF(S267=3,#REF!*4,
IF(S267=4,#REF!*4,
IF(S267=5,0,
IF(S267=6,0,
IF(S267=7,#REF!*4)))))))),
IF(BB267="t",
IF(S267=0,0,
IF(S267=1,0,
IF(S267=2,#REF!*4*2*0.8,
IF(S267=3,#REF!*4*0.8,
IF(S267=4,#REF!*4*0.8,
IF(S267=5,0,
IF(S267=6,0,
IF(S267=7,#REF!*4))))))))))</f>
        <v>#REF!</v>
      </c>
      <c r="AU267" s="14" t="e">
        <f>IF(BB267="s",
IF(S267=0,0,
IF(S267=1,#REF!*2,
IF(S267=2,#REF!*2,
IF(S267=3,#REF!*2,
IF(S267=4,#REF!*2,
IF(S267=5,#REF!*2,
IF(S267=6,#REF!*2,
IF(S267=7,#REF!*2)))))))),
IF(BB267="t",
IF(S267=0,#REF!*2*0.8,
IF(S267=1,#REF!*2*0.8,
IF(S267=2,#REF!*2*0.8,
IF(S267=3,#REF!*2*0.8,
IF(S267=4,#REF!*2*0.8,
IF(S267=5,#REF!*2*0.8,
IF(S267=6,#REF!*1*0.8,
IF(S267=7,#REF!*2))))))))))</f>
        <v>#REF!</v>
      </c>
      <c r="AV267" s="14" t="e">
        <f t="shared" si="60"/>
        <v>#REF!</v>
      </c>
      <c r="AW267" s="14" t="e">
        <f>IF(BB267="s",
IF(S267=0,0,
IF(S267=1,(14-2)*(#REF!+#REF!)/4*4,
IF(S267=2,(14-2)*(#REF!+#REF!)/4*2,
IF(S267=3,(14-2)*(#REF!+#REF!)/4*3,
IF(S267=4,(14-2)*(#REF!+#REF!)/4,
IF(S267=5,(14-2)*#REF!/4,
IF(S267=6,0,
IF(S267=7,(14)*#REF!)))))))),
IF(BB267="t",
IF(S267=0,0,
IF(S267=1,(11-2)*(#REF!+#REF!)/4*4,
IF(S267=2,(11-2)*(#REF!+#REF!)/4*2,
IF(S267=3,(11-2)*(#REF!+#REF!)/4*3,
IF(S267=4,(11-2)*(#REF!+#REF!)/4,
IF(S267=5,(11-2)*#REF!/4,
IF(S267=6,0,
IF(S267=7,(11)*#REF!))))))))))</f>
        <v>#REF!</v>
      </c>
      <c r="AX267" s="14" t="e">
        <f t="shared" si="61"/>
        <v>#REF!</v>
      </c>
      <c r="AY267" s="14">
        <f t="shared" si="62"/>
        <v>8</v>
      </c>
      <c r="AZ267" s="14">
        <f t="shared" si="63"/>
        <v>4</v>
      </c>
      <c r="BA267" s="14" t="e">
        <f t="shared" si="64"/>
        <v>#REF!</v>
      </c>
      <c r="BB267" s="14" t="s">
        <v>87</v>
      </c>
      <c r="BC267" s="14">
        <f>IF(BI267="A",0,IF(BB267="s",14*#REF!,IF(BB267="T",11*#REF!,"HATA")))</f>
        <v>0</v>
      </c>
      <c r="BD267" s="14" t="e">
        <f t="shared" si="65"/>
        <v>#REF!</v>
      </c>
      <c r="BE267" s="14" t="e">
        <f t="shared" si="66"/>
        <v>#REF!</v>
      </c>
      <c r="BF267" s="14" t="e">
        <f>IF(BE267-#REF!=0,"DOĞRU","YANLIŞ")</f>
        <v>#REF!</v>
      </c>
      <c r="BG267" s="14" t="e">
        <f>#REF!-BE267</f>
        <v>#REF!</v>
      </c>
      <c r="BH267" s="14">
        <v>0</v>
      </c>
      <c r="BI267" s="14" t="s">
        <v>93</v>
      </c>
      <c r="BJ267" s="14">
        <v>0</v>
      </c>
      <c r="BL267" s="14">
        <v>7</v>
      </c>
      <c r="BN267" s="5" t="e">
        <f>#REF!*14</f>
        <v>#REF!</v>
      </c>
      <c r="BO267" s="6"/>
      <c r="BP267" s="7"/>
      <c r="BQ267" s="8"/>
      <c r="BR267" s="8"/>
      <c r="BS267" s="8"/>
      <c r="BT267" s="8"/>
      <c r="BU267" s="8"/>
      <c r="BV267" s="9"/>
      <c r="BW267" s="10"/>
      <c r="BX267" s="11"/>
      <c r="CE267" s="8"/>
      <c r="CF267" s="17"/>
      <c r="CG267" s="17"/>
      <c r="CH267" s="17"/>
      <c r="CI267" s="17"/>
    </row>
    <row r="268" spans="1:87" hidden="1" x14ac:dyDescent="0.25">
      <c r="A268" s="14" t="s">
        <v>392</v>
      </c>
      <c r="B268" s="14" t="s">
        <v>393</v>
      </c>
      <c r="C268" s="14" t="s">
        <v>393</v>
      </c>
      <c r="D268" s="15" t="s">
        <v>90</v>
      </c>
      <c r="E268" s="15" t="s">
        <v>90</v>
      </c>
      <c r="F268" s="16" t="e">
        <f>IF(BB268="S",
IF(#REF!+BJ268=2012,
IF(#REF!=1,"12-13/1",
IF(#REF!=2,"12-13/2",
IF(#REF!=3,"13-14/1",
IF(#REF!=4,"13-14/2","Hata1")))),
IF(#REF!+BJ268=2013,
IF(#REF!=1,"13-14/1",
IF(#REF!=2,"13-14/2",
IF(#REF!=3,"14-15/1",
IF(#REF!=4,"14-15/2","Hata2")))),
IF(#REF!+BJ268=2014,
IF(#REF!=1,"14-15/1",
IF(#REF!=2,"14-15/2",
IF(#REF!=3,"15-16/1",
IF(#REF!=4,"15-16/2","Hata3")))),
IF(#REF!+BJ268=2015,
IF(#REF!=1,"15-16/1",
IF(#REF!=2,"15-16/2",
IF(#REF!=3,"16-17/1",
IF(#REF!=4,"16-17/2","Hata4")))),
IF(#REF!+BJ268=2016,
IF(#REF!=1,"16-17/1",
IF(#REF!=2,"16-17/2",
IF(#REF!=3,"17-18/1",
IF(#REF!=4,"17-18/2","Hata5")))),
IF(#REF!+BJ268=2017,
IF(#REF!=1,"17-18/1",
IF(#REF!=2,"17-18/2",
IF(#REF!=3,"18-19/1",
IF(#REF!=4,"18-19/2","Hata6")))),
IF(#REF!+BJ268=2018,
IF(#REF!=1,"18-19/1",
IF(#REF!=2,"18-19/2",
IF(#REF!=3,"19-20/1",
IF(#REF!=4,"19-20/2","Hata7")))),
IF(#REF!+BJ268=2019,
IF(#REF!=1,"19-20/1",
IF(#REF!=2,"19-20/2",
IF(#REF!=3,"20-21/1",
IF(#REF!=4,"20-21/2","Hata8")))),
IF(#REF!+BJ268=2020,
IF(#REF!=1,"20-21/1",
IF(#REF!=2,"20-21/2",
IF(#REF!=3,"21-22/1",
IF(#REF!=4,"21-22/2","Hata9")))),
IF(#REF!+BJ268=2021,
IF(#REF!=1,"21-22/1",
IF(#REF!=2,"21-22/2",
IF(#REF!=3,"22-23/1",
IF(#REF!=4,"22-23/2","Hata10")))),
IF(#REF!+BJ268=2022,
IF(#REF!=1,"22-23/1",
IF(#REF!=2,"22-23/2",
IF(#REF!=3,"23-24/1",
IF(#REF!=4,"23-24/2","Hata11")))),
IF(#REF!+BJ268=2023,
IF(#REF!=1,"23-24/1",
IF(#REF!=2,"23-24/2",
IF(#REF!=3,"24-25/1",
IF(#REF!=4,"24-25/2","Hata12")))),
)))))))))))),
IF(BB268="T",
IF(#REF!+BJ268=2012,
IF(#REF!=1,"12-13/1",
IF(#REF!=2,"12-13/2",
IF(#REF!=3,"12-13/3",
IF(#REF!=4,"13-14/1",
IF(#REF!=5,"13-14/2",
IF(#REF!=6,"13-14/3","Hata1")))))),
IF(#REF!+BJ268=2013,
IF(#REF!=1,"13-14/1",
IF(#REF!=2,"13-14/2",
IF(#REF!=3,"13-14/3",
IF(#REF!=4,"14-15/1",
IF(#REF!=5,"14-15/2",
IF(#REF!=6,"14-15/3","Hata2")))))),
IF(#REF!+BJ268=2014,
IF(#REF!=1,"14-15/1",
IF(#REF!=2,"14-15/2",
IF(#REF!=3,"14-15/3",
IF(#REF!=4,"15-16/1",
IF(#REF!=5,"15-16/2",
IF(#REF!=6,"15-16/3","Hata3")))))),
IF(AND(#REF!+#REF!&gt;2014,#REF!+#REF!&lt;2015,BJ268=1),
IF(#REF!=0.1,"14-15/0.1",
IF(#REF!=0.2,"14-15/0.2",
IF(#REF!=0.3,"14-15/0.3","Hata4"))),
IF(#REF!+BJ268=2015,
IF(#REF!=1,"15-16/1",
IF(#REF!=2,"15-16/2",
IF(#REF!=3,"15-16/3",
IF(#REF!=4,"16-17/1",
IF(#REF!=5,"16-17/2",
IF(#REF!=6,"16-17/3","Hata5")))))),
IF(#REF!+BJ268=2016,
IF(#REF!=1,"16-17/1",
IF(#REF!=2,"16-17/2",
IF(#REF!=3,"16-17/3",
IF(#REF!=4,"17-18/1",
IF(#REF!=5,"17-18/2",
IF(#REF!=6,"17-18/3","Hata6")))))),
IF(#REF!+BJ268=2017,
IF(#REF!=1,"17-18/1",
IF(#REF!=2,"17-18/2",
IF(#REF!=3,"17-18/3",
IF(#REF!=4,"18-19/1",
IF(#REF!=5,"18-19/2",
IF(#REF!=6,"18-19/3","Hata7")))))),
IF(#REF!+BJ268=2018,
IF(#REF!=1,"18-19/1",
IF(#REF!=2,"18-19/2",
IF(#REF!=3,"18-19/3",
IF(#REF!=4,"19-20/1",
IF(#REF!=5," 19-20/2",
IF(#REF!=6,"19-20/3","Hata8")))))),
IF(#REF!+BJ268=2019,
IF(#REF!=1,"19-20/1",
IF(#REF!=2,"19-20/2",
IF(#REF!=3,"19-20/3",
IF(#REF!=4,"20-21/1",
IF(#REF!=5,"20-21/2",
IF(#REF!=6,"20-21/3","Hata9")))))),
IF(#REF!+BJ268=2020,
IF(#REF!=1,"20-21/1",
IF(#REF!=2,"20-21/2",
IF(#REF!=3,"20-21/3",
IF(#REF!=4,"21-22/1",
IF(#REF!=5,"21-22/2",
IF(#REF!=6,"21-22/3","Hata10")))))),
IF(#REF!+BJ268=2021,
IF(#REF!=1,"21-22/1",
IF(#REF!=2,"21-22/2",
IF(#REF!=3,"21-22/3",
IF(#REF!=4,"22-23/1",
IF(#REF!=5,"22-23/2",
IF(#REF!=6,"22-23/3","Hata11")))))),
IF(#REF!+BJ268=2022,
IF(#REF!=1,"22-23/1",
IF(#REF!=2,"22-23/2",
IF(#REF!=3,"22-23/3",
IF(#REF!=4,"23-24/1",
IF(#REF!=5,"23-24/2",
IF(#REF!=6,"23-24/3","Hata12")))))),
IF(#REF!+BJ268=2023,
IF(#REF!=1,"23-24/1",
IF(#REF!=2,"23-24/2",
IF(#REF!=3,"23-24/3",
IF(#REF!=4,"24-25/1",
IF(#REF!=5,"24-25/2",
IF(#REF!=6,"24-25/3","Hata13")))))),
))))))))))))))
)</f>
        <v>#REF!</v>
      </c>
      <c r="G268" s="15"/>
      <c r="H268" s="14" t="s">
        <v>389</v>
      </c>
      <c r="I268" s="14">
        <v>238537</v>
      </c>
      <c r="J268" s="14" t="s">
        <v>157</v>
      </c>
      <c r="Q268" s="14" t="s">
        <v>394</v>
      </c>
      <c r="R268" s="14" t="s">
        <v>394</v>
      </c>
      <c r="S268" s="16">
        <v>6</v>
      </c>
      <c r="T268" s="14">
        <f>VLOOKUP($S268,[1]sistem!$I$3:$L$10,2,FALSE)</f>
        <v>0</v>
      </c>
      <c r="U268" s="14">
        <f>VLOOKUP($S268,[1]sistem!$I$3:$L$10,3,FALSE)</f>
        <v>0</v>
      </c>
      <c r="V268" s="14">
        <f>VLOOKUP($S268,[1]sistem!$I$3:$L$10,4,FALSE)</f>
        <v>1</v>
      </c>
      <c r="W268" s="14" t="e">
        <f>VLOOKUP($BB268,[1]sistem!$I$13:$L$14,2,FALSE)*#REF!</f>
        <v>#REF!</v>
      </c>
      <c r="X268" s="14" t="e">
        <f>VLOOKUP($BB268,[1]sistem!$I$13:$L$14,3,FALSE)*#REF!</f>
        <v>#REF!</v>
      </c>
      <c r="Y268" s="14" t="e">
        <f>VLOOKUP($BB268,[1]sistem!$I$13:$L$14,4,FALSE)*#REF!</f>
        <v>#REF!</v>
      </c>
      <c r="Z268" s="14" t="e">
        <f t="shared" si="55"/>
        <v>#REF!</v>
      </c>
      <c r="AA268" s="14" t="e">
        <f t="shared" si="55"/>
        <v>#REF!</v>
      </c>
      <c r="AB268" s="14" t="e">
        <f t="shared" si="55"/>
        <v>#REF!</v>
      </c>
      <c r="AC268" s="14" t="e">
        <f t="shared" si="56"/>
        <v>#REF!</v>
      </c>
      <c r="AD268" s="14">
        <f>VLOOKUP(BB268,[1]sistem!$I$18:$J$19,2,FALSE)</f>
        <v>14</v>
      </c>
      <c r="AE268" s="14">
        <v>0.25</v>
      </c>
      <c r="AF268" s="14">
        <f>VLOOKUP($S268,[1]sistem!$I$3:$M$10,5,FALSE)</f>
        <v>0</v>
      </c>
      <c r="AI268" s="14" t="e">
        <f>(#REF!+#REF!)*AD268</f>
        <v>#REF!</v>
      </c>
      <c r="AJ268" s="14">
        <f>VLOOKUP($S268,[1]sistem!$I$3:$N$10,6,FALSE)</f>
        <v>1</v>
      </c>
      <c r="AK268" s="14">
        <v>2</v>
      </c>
      <c r="AL268" s="14">
        <f t="shared" si="57"/>
        <v>2</v>
      </c>
      <c r="AM268" s="14">
        <f>VLOOKUP($BB268,[1]sistem!$I$18:$K$19,3,FALSE)</f>
        <v>14</v>
      </c>
      <c r="AN268" s="14" t="e">
        <f>AM268*#REF!</f>
        <v>#REF!</v>
      </c>
      <c r="AO268" s="14" t="e">
        <f t="shared" si="58"/>
        <v>#REF!</v>
      </c>
      <c r="AP268" s="14">
        <f t="shared" si="54"/>
        <v>25</v>
      </c>
      <c r="AQ268" s="14" t="e">
        <f t="shared" si="59"/>
        <v>#REF!</v>
      </c>
      <c r="AR268" s="14" t="e">
        <f>ROUND(AQ268-#REF!,0)</f>
        <v>#REF!</v>
      </c>
      <c r="AS268" s="14">
        <f>IF(BB268="s",IF(S268=0,0,
IF(S268=1,#REF!*4*4,
IF(S268=2,0,
IF(S268=3,#REF!*4*2,
IF(S268=4,0,
IF(S268=5,0,
IF(S268=6,0,
IF(S268=7,0)))))))),
IF(BB268="t",
IF(S268=0,0,
IF(S268=1,#REF!*4*4*0.8,
IF(S268=2,0,
IF(S268=3,#REF!*4*2*0.8,
IF(S268=4,0,
IF(S268=5,0,
IF(S268=6,0,
IF(S268=7,0))))))))))</f>
        <v>0</v>
      </c>
      <c r="AT268" s="14">
        <f>IF(BB268="s",
IF(S268=0,0,
IF(S268=1,0,
IF(S268=2,#REF!*4*2,
IF(S268=3,#REF!*4,
IF(S268=4,#REF!*4,
IF(S268=5,0,
IF(S268=6,0,
IF(S268=7,#REF!*4)))))))),
IF(BB268="t",
IF(S268=0,0,
IF(S268=1,0,
IF(S268=2,#REF!*4*2*0.8,
IF(S268=3,#REF!*4*0.8,
IF(S268=4,#REF!*4*0.8,
IF(S268=5,0,
IF(S268=6,0,
IF(S268=7,#REF!*4))))))))))</f>
        <v>0</v>
      </c>
      <c r="AU268" s="14" t="e">
        <f>IF(BB268="s",
IF(S268=0,0,
IF(S268=1,#REF!*2,
IF(S268=2,#REF!*2,
IF(S268=3,#REF!*2,
IF(S268=4,#REF!*2,
IF(S268=5,#REF!*2,
IF(S268=6,#REF!*2,
IF(S268=7,#REF!*2)))))))),
IF(BB268="t",
IF(S268=0,#REF!*2*0.8,
IF(S268=1,#REF!*2*0.8,
IF(S268=2,#REF!*2*0.8,
IF(S268=3,#REF!*2*0.8,
IF(S268=4,#REF!*2*0.8,
IF(S268=5,#REF!*2*0.8,
IF(S268=6,#REF!*1*0.8,
IF(S268=7,#REF!*2))))))))))</f>
        <v>#REF!</v>
      </c>
      <c r="AV268" s="14" t="e">
        <f t="shared" si="60"/>
        <v>#REF!</v>
      </c>
      <c r="AW268" s="14">
        <f>IF(BB268="s",
IF(S268=0,0,
IF(S268=1,(14-2)*(#REF!+#REF!)/4*4,
IF(S268=2,(14-2)*(#REF!+#REF!)/4*2,
IF(S268=3,(14-2)*(#REF!+#REF!)/4*3,
IF(S268=4,(14-2)*(#REF!+#REF!)/4,
IF(S268=5,(14-2)*#REF!/4,
IF(S268=6,0,
IF(S268=7,(14)*#REF!)))))))),
IF(BB268="t",
IF(S268=0,0,
IF(S268=1,(11-2)*(#REF!+#REF!)/4*4,
IF(S268=2,(11-2)*(#REF!+#REF!)/4*2,
IF(S268=3,(11-2)*(#REF!+#REF!)/4*3,
IF(S268=4,(11-2)*(#REF!+#REF!)/4,
IF(S268=5,(11-2)*#REF!/4,
IF(S268=6,0,
IF(S268=7,(11)*#REF!))))))))))</f>
        <v>0</v>
      </c>
      <c r="AX268" s="14" t="e">
        <f t="shared" si="61"/>
        <v>#REF!</v>
      </c>
      <c r="AY268" s="14">
        <f t="shared" si="62"/>
        <v>2</v>
      </c>
      <c r="AZ268" s="14">
        <f t="shared" si="63"/>
        <v>0</v>
      </c>
      <c r="BA268" s="14" t="e">
        <f t="shared" si="64"/>
        <v>#REF!</v>
      </c>
      <c r="BB268" s="14" t="s">
        <v>87</v>
      </c>
      <c r="BC268" s="14" t="e">
        <f>IF(BI268="A",0,IF(BB268="s",14*#REF!,IF(BB268="T",11*#REF!,"HATA")))</f>
        <v>#REF!</v>
      </c>
      <c r="BD268" s="14" t="e">
        <f t="shared" si="65"/>
        <v>#REF!</v>
      </c>
      <c r="BE268" s="14" t="e">
        <f t="shared" si="66"/>
        <v>#REF!</v>
      </c>
      <c r="BF268" s="14" t="e">
        <f>IF(BE268-#REF!=0,"DOĞRU","YANLIŞ")</f>
        <v>#REF!</v>
      </c>
      <c r="BG268" s="14" t="e">
        <f>#REF!-BE268</f>
        <v>#REF!</v>
      </c>
      <c r="BH268" s="14">
        <v>0</v>
      </c>
      <c r="BJ268" s="14">
        <v>0</v>
      </c>
      <c r="BL268" s="14">
        <v>6</v>
      </c>
      <c r="BN268" s="5" t="e">
        <f>#REF!*14</f>
        <v>#REF!</v>
      </c>
      <c r="BO268" s="6"/>
      <c r="BP268" s="7"/>
      <c r="BQ268" s="8"/>
      <c r="BR268" s="8"/>
      <c r="BS268" s="8"/>
      <c r="BT268" s="8"/>
      <c r="BU268" s="8"/>
      <c r="BV268" s="9"/>
      <c r="BW268" s="10"/>
      <c r="BX268" s="11"/>
      <c r="CE268" s="8"/>
      <c r="CF268" s="17"/>
      <c r="CG268" s="17"/>
      <c r="CH268" s="17"/>
      <c r="CI268" s="17"/>
    </row>
    <row r="269" spans="1:87" hidden="1" x14ac:dyDescent="0.25">
      <c r="A269" s="14" t="s">
        <v>395</v>
      </c>
      <c r="B269" s="14" t="s">
        <v>396</v>
      </c>
      <c r="C269" s="14" t="s">
        <v>396</v>
      </c>
      <c r="D269" s="15" t="s">
        <v>90</v>
      </c>
      <c r="E269" s="15" t="s">
        <v>90</v>
      </c>
      <c r="F269" s="16" t="e">
        <f>IF(BB269="S",
IF(#REF!+BJ269=2012,
IF(#REF!=1,"12-13/1",
IF(#REF!=2,"12-13/2",
IF(#REF!=3,"13-14/1",
IF(#REF!=4,"13-14/2","Hata1")))),
IF(#REF!+BJ269=2013,
IF(#REF!=1,"13-14/1",
IF(#REF!=2,"13-14/2",
IF(#REF!=3,"14-15/1",
IF(#REF!=4,"14-15/2","Hata2")))),
IF(#REF!+BJ269=2014,
IF(#REF!=1,"14-15/1",
IF(#REF!=2,"14-15/2",
IF(#REF!=3,"15-16/1",
IF(#REF!=4,"15-16/2","Hata3")))),
IF(#REF!+BJ269=2015,
IF(#REF!=1,"15-16/1",
IF(#REF!=2,"15-16/2",
IF(#REF!=3,"16-17/1",
IF(#REF!=4,"16-17/2","Hata4")))),
IF(#REF!+BJ269=2016,
IF(#REF!=1,"16-17/1",
IF(#REF!=2,"16-17/2",
IF(#REF!=3,"17-18/1",
IF(#REF!=4,"17-18/2","Hata5")))),
IF(#REF!+BJ269=2017,
IF(#REF!=1,"17-18/1",
IF(#REF!=2,"17-18/2",
IF(#REF!=3,"18-19/1",
IF(#REF!=4,"18-19/2","Hata6")))),
IF(#REF!+BJ269=2018,
IF(#REF!=1,"18-19/1",
IF(#REF!=2,"18-19/2",
IF(#REF!=3,"19-20/1",
IF(#REF!=4,"19-20/2","Hata7")))),
IF(#REF!+BJ269=2019,
IF(#REF!=1,"19-20/1",
IF(#REF!=2,"19-20/2",
IF(#REF!=3,"20-21/1",
IF(#REF!=4,"20-21/2","Hata8")))),
IF(#REF!+BJ269=2020,
IF(#REF!=1,"20-21/1",
IF(#REF!=2,"20-21/2",
IF(#REF!=3,"21-22/1",
IF(#REF!=4,"21-22/2","Hata9")))),
IF(#REF!+BJ269=2021,
IF(#REF!=1,"21-22/1",
IF(#REF!=2,"21-22/2",
IF(#REF!=3,"22-23/1",
IF(#REF!=4,"22-23/2","Hata10")))),
IF(#REF!+BJ269=2022,
IF(#REF!=1,"22-23/1",
IF(#REF!=2,"22-23/2",
IF(#REF!=3,"23-24/1",
IF(#REF!=4,"23-24/2","Hata11")))),
IF(#REF!+BJ269=2023,
IF(#REF!=1,"23-24/1",
IF(#REF!=2,"23-24/2",
IF(#REF!=3,"24-25/1",
IF(#REF!=4,"24-25/2","Hata12")))),
)))))))))))),
IF(BB269="T",
IF(#REF!+BJ269=2012,
IF(#REF!=1,"12-13/1",
IF(#REF!=2,"12-13/2",
IF(#REF!=3,"12-13/3",
IF(#REF!=4,"13-14/1",
IF(#REF!=5,"13-14/2",
IF(#REF!=6,"13-14/3","Hata1")))))),
IF(#REF!+BJ269=2013,
IF(#REF!=1,"13-14/1",
IF(#REF!=2,"13-14/2",
IF(#REF!=3,"13-14/3",
IF(#REF!=4,"14-15/1",
IF(#REF!=5,"14-15/2",
IF(#REF!=6,"14-15/3","Hata2")))))),
IF(#REF!+BJ269=2014,
IF(#REF!=1,"14-15/1",
IF(#REF!=2,"14-15/2",
IF(#REF!=3,"14-15/3",
IF(#REF!=4,"15-16/1",
IF(#REF!=5,"15-16/2",
IF(#REF!=6,"15-16/3","Hata3")))))),
IF(AND(#REF!+#REF!&gt;2014,#REF!+#REF!&lt;2015,BJ269=1),
IF(#REF!=0.1,"14-15/0.1",
IF(#REF!=0.2,"14-15/0.2",
IF(#REF!=0.3,"14-15/0.3","Hata4"))),
IF(#REF!+BJ269=2015,
IF(#REF!=1,"15-16/1",
IF(#REF!=2,"15-16/2",
IF(#REF!=3,"15-16/3",
IF(#REF!=4,"16-17/1",
IF(#REF!=5,"16-17/2",
IF(#REF!=6,"16-17/3","Hata5")))))),
IF(#REF!+BJ269=2016,
IF(#REF!=1,"16-17/1",
IF(#REF!=2,"16-17/2",
IF(#REF!=3,"16-17/3",
IF(#REF!=4,"17-18/1",
IF(#REF!=5,"17-18/2",
IF(#REF!=6,"17-18/3","Hata6")))))),
IF(#REF!+BJ269=2017,
IF(#REF!=1,"17-18/1",
IF(#REF!=2,"17-18/2",
IF(#REF!=3,"17-18/3",
IF(#REF!=4,"18-19/1",
IF(#REF!=5,"18-19/2",
IF(#REF!=6,"18-19/3","Hata7")))))),
IF(#REF!+BJ269=2018,
IF(#REF!=1,"18-19/1",
IF(#REF!=2,"18-19/2",
IF(#REF!=3,"18-19/3",
IF(#REF!=4,"19-20/1",
IF(#REF!=5," 19-20/2",
IF(#REF!=6,"19-20/3","Hata8")))))),
IF(#REF!+BJ269=2019,
IF(#REF!=1,"19-20/1",
IF(#REF!=2,"19-20/2",
IF(#REF!=3,"19-20/3",
IF(#REF!=4,"20-21/1",
IF(#REF!=5,"20-21/2",
IF(#REF!=6,"20-21/3","Hata9")))))),
IF(#REF!+BJ269=2020,
IF(#REF!=1,"20-21/1",
IF(#REF!=2,"20-21/2",
IF(#REF!=3,"20-21/3",
IF(#REF!=4,"21-22/1",
IF(#REF!=5,"21-22/2",
IF(#REF!=6,"21-22/3","Hata10")))))),
IF(#REF!+BJ269=2021,
IF(#REF!=1,"21-22/1",
IF(#REF!=2,"21-22/2",
IF(#REF!=3,"21-22/3",
IF(#REF!=4,"22-23/1",
IF(#REF!=5,"22-23/2",
IF(#REF!=6,"22-23/3","Hata11")))))),
IF(#REF!+BJ269=2022,
IF(#REF!=1,"22-23/1",
IF(#REF!=2,"22-23/2",
IF(#REF!=3,"22-23/3",
IF(#REF!=4,"23-24/1",
IF(#REF!=5,"23-24/2",
IF(#REF!=6,"23-24/3","Hata12")))))),
IF(#REF!+BJ269=2023,
IF(#REF!=1,"23-24/1",
IF(#REF!=2,"23-24/2",
IF(#REF!=3,"23-24/3",
IF(#REF!=4,"24-25/1",
IF(#REF!=5,"24-25/2",
IF(#REF!=6,"24-25/3","Hata13")))))),
))))))))))))))
)</f>
        <v>#REF!</v>
      </c>
      <c r="G269" s="15"/>
      <c r="H269" s="14" t="s">
        <v>389</v>
      </c>
      <c r="I269" s="14">
        <v>238537</v>
      </c>
      <c r="J269" s="14" t="s">
        <v>157</v>
      </c>
      <c r="S269" s="16">
        <v>6</v>
      </c>
      <c r="T269" s="14">
        <f>VLOOKUP($S269,[1]sistem!$I$3:$L$10,2,FALSE)</f>
        <v>0</v>
      </c>
      <c r="U269" s="14">
        <f>VLOOKUP($S269,[1]sistem!$I$3:$L$10,3,FALSE)</f>
        <v>0</v>
      </c>
      <c r="V269" s="14">
        <f>VLOOKUP($S269,[1]sistem!$I$3:$L$10,4,FALSE)</f>
        <v>1</v>
      </c>
      <c r="W269" s="14" t="e">
        <f>VLOOKUP($BB269,[1]sistem!$I$13:$L$14,2,FALSE)*#REF!</f>
        <v>#REF!</v>
      </c>
      <c r="X269" s="14" t="e">
        <f>VLOOKUP($BB269,[1]sistem!$I$13:$L$14,3,FALSE)*#REF!</f>
        <v>#REF!</v>
      </c>
      <c r="Y269" s="14" t="e">
        <f>VLOOKUP($BB269,[1]sistem!$I$13:$L$14,4,FALSE)*#REF!</f>
        <v>#REF!</v>
      </c>
      <c r="Z269" s="14" t="e">
        <f t="shared" si="55"/>
        <v>#REF!</v>
      </c>
      <c r="AA269" s="14" t="e">
        <f t="shared" si="55"/>
        <v>#REF!</v>
      </c>
      <c r="AB269" s="14" t="e">
        <f t="shared" si="55"/>
        <v>#REF!</v>
      </c>
      <c r="AC269" s="14" t="e">
        <f t="shared" si="56"/>
        <v>#REF!</v>
      </c>
      <c r="AD269" s="14">
        <f>VLOOKUP(BB269,[1]sistem!$I$18:$J$19,2,FALSE)</f>
        <v>14</v>
      </c>
      <c r="AE269" s="14">
        <v>0.25</v>
      </c>
      <c r="AF269" s="14">
        <f>VLOOKUP($S269,[1]sistem!$I$3:$M$10,5,FALSE)</f>
        <v>0</v>
      </c>
      <c r="AG269" s="14">
        <v>2</v>
      </c>
      <c r="AI269" s="14">
        <f>AG269*AM269</f>
        <v>28</v>
      </c>
      <c r="AJ269" s="14">
        <f>VLOOKUP($S269,[1]sistem!$I$3:$N$10,6,FALSE)</f>
        <v>1</v>
      </c>
      <c r="AK269" s="14">
        <v>2</v>
      </c>
      <c r="AL269" s="14">
        <f t="shared" si="57"/>
        <v>2</v>
      </c>
      <c r="AM269" s="14">
        <f>VLOOKUP($BB269,[1]sistem!$I$18:$K$19,3,FALSE)</f>
        <v>14</v>
      </c>
      <c r="AN269" s="14" t="e">
        <f>AM269*#REF!</f>
        <v>#REF!</v>
      </c>
      <c r="AO269" s="14" t="e">
        <f t="shared" si="58"/>
        <v>#REF!</v>
      </c>
      <c r="AP269" s="14">
        <f t="shared" si="54"/>
        <v>25</v>
      </c>
      <c r="AQ269" s="14" t="e">
        <f t="shared" si="59"/>
        <v>#REF!</v>
      </c>
      <c r="AR269" s="14" t="e">
        <f>ROUND(AQ269-#REF!,0)</f>
        <v>#REF!</v>
      </c>
      <c r="AS269" s="14">
        <f>IF(BB269="s",IF(S269=0,0,
IF(S269=1,#REF!*4*4,
IF(S269=2,0,
IF(S269=3,#REF!*4*2,
IF(S269=4,0,
IF(S269=5,0,
IF(S269=6,0,
IF(S269=7,0)))))))),
IF(BB269="t",
IF(S269=0,0,
IF(S269=1,#REF!*4*4*0.8,
IF(S269=2,0,
IF(S269=3,#REF!*4*2*0.8,
IF(S269=4,0,
IF(S269=5,0,
IF(S269=6,0,
IF(S269=7,0))))))))))</f>
        <v>0</v>
      </c>
      <c r="AT269" s="14">
        <f>IF(BB269="s",
IF(S269=0,0,
IF(S269=1,0,
IF(S269=2,#REF!*4*2,
IF(S269=3,#REF!*4,
IF(S269=4,#REF!*4,
IF(S269=5,0,
IF(S269=6,0,
IF(S269=7,#REF!*4)))))))),
IF(BB269="t",
IF(S269=0,0,
IF(S269=1,0,
IF(S269=2,#REF!*4*2*0.8,
IF(S269=3,#REF!*4*0.8,
IF(S269=4,#REF!*4*0.8,
IF(S269=5,0,
IF(S269=6,0,
IF(S269=7,#REF!*4))))))))))</f>
        <v>0</v>
      </c>
      <c r="AU269" s="14" t="e">
        <f>IF(BB269="s",
IF(S269=0,0,
IF(S269=1,#REF!*2,
IF(S269=2,#REF!*2,
IF(S269=3,#REF!*2,
IF(S269=4,#REF!*2,
IF(S269=5,#REF!*2,
IF(S269=6,#REF!*2,
IF(S269=7,#REF!*2)))))))),
IF(BB269="t",
IF(S269=0,#REF!*2*0.8,
IF(S269=1,#REF!*2*0.8,
IF(S269=2,#REF!*2*0.8,
IF(S269=3,#REF!*2*0.8,
IF(S269=4,#REF!*2*0.8,
IF(S269=5,#REF!*2*0.8,
IF(S269=6,#REF!*1*0.8,
IF(S269=7,#REF!*2))))))))))</f>
        <v>#REF!</v>
      </c>
      <c r="AV269" s="14" t="e">
        <f t="shared" si="60"/>
        <v>#REF!</v>
      </c>
      <c r="AW269" s="14">
        <f>IF(BB269="s",
IF(S269=0,0,
IF(S269=1,(14-2)*(#REF!+#REF!)/4*4,
IF(S269=2,(14-2)*(#REF!+#REF!)/4*2,
IF(S269=3,(14-2)*(#REF!+#REF!)/4*3,
IF(S269=4,(14-2)*(#REF!+#REF!)/4,
IF(S269=5,(14-2)*#REF!/4,
IF(S269=6,0,
IF(S269=7,(14)*#REF!)))))))),
IF(BB269="t",
IF(S269=0,0,
IF(S269=1,(11-2)*(#REF!+#REF!)/4*4,
IF(S269=2,(11-2)*(#REF!+#REF!)/4*2,
IF(S269=3,(11-2)*(#REF!+#REF!)/4*3,
IF(S269=4,(11-2)*(#REF!+#REF!)/4,
IF(S269=5,(11-2)*#REF!/4,
IF(S269=6,0,
IF(S269=7,(11)*#REF!))))))))))</f>
        <v>0</v>
      </c>
      <c r="AX269" s="14">
        <f t="shared" si="61"/>
        <v>-28</v>
      </c>
      <c r="AY269" s="14">
        <f t="shared" si="62"/>
        <v>2</v>
      </c>
      <c r="AZ269" s="14">
        <f t="shared" si="63"/>
        <v>0</v>
      </c>
      <c r="BA269" s="14" t="e">
        <f t="shared" si="64"/>
        <v>#REF!</v>
      </c>
      <c r="BB269" s="14" t="s">
        <v>87</v>
      </c>
      <c r="BC269" s="14" t="e">
        <f>IF(BI269="A",0,IF(BB269="s",14*#REF!,IF(BB269="T",11*#REF!,"HATA")))</f>
        <v>#REF!</v>
      </c>
      <c r="BD269" s="14" t="e">
        <f t="shared" si="65"/>
        <v>#REF!</v>
      </c>
      <c r="BE269" s="14" t="e">
        <f t="shared" si="66"/>
        <v>#REF!</v>
      </c>
      <c r="BF269" s="14" t="e">
        <f>IF(BE269-#REF!=0,"DOĞRU","YANLIŞ")</f>
        <v>#REF!</v>
      </c>
      <c r="BG269" s="14" t="e">
        <f>#REF!-BE269</f>
        <v>#REF!</v>
      </c>
      <c r="BH269" s="14">
        <v>0</v>
      </c>
      <c r="BJ269" s="14">
        <v>0</v>
      </c>
      <c r="BL269" s="14">
        <v>6</v>
      </c>
      <c r="BN269" s="5" t="e">
        <f>#REF!*14</f>
        <v>#REF!</v>
      </c>
      <c r="BO269" s="6"/>
      <c r="BP269" s="7"/>
      <c r="BQ269" s="8"/>
      <c r="BR269" s="8"/>
      <c r="BS269" s="8"/>
      <c r="BT269" s="8"/>
      <c r="BU269" s="8"/>
      <c r="BV269" s="9"/>
      <c r="BW269" s="10"/>
      <c r="BX269" s="11"/>
      <c r="CE269" s="8"/>
      <c r="CF269" s="17"/>
      <c r="CG269" s="17"/>
      <c r="CH269" s="17"/>
      <c r="CI269" s="17"/>
    </row>
    <row r="270" spans="1:87" hidden="1" x14ac:dyDescent="0.25">
      <c r="A270" s="14" t="s">
        <v>397</v>
      </c>
      <c r="B270" s="14" t="s">
        <v>398</v>
      </c>
      <c r="C270" s="14" t="s">
        <v>398</v>
      </c>
      <c r="D270" s="15" t="s">
        <v>90</v>
      </c>
      <c r="E270" s="15" t="s">
        <v>90</v>
      </c>
      <c r="F270" s="16" t="e">
        <f>IF(BB270="S",
IF(#REF!+BJ270=2012,
IF(#REF!=1,"12-13/1",
IF(#REF!=2,"12-13/2",
IF(#REF!=3,"13-14/1",
IF(#REF!=4,"13-14/2","Hata1")))),
IF(#REF!+BJ270=2013,
IF(#REF!=1,"13-14/1",
IF(#REF!=2,"13-14/2",
IF(#REF!=3,"14-15/1",
IF(#REF!=4,"14-15/2","Hata2")))),
IF(#REF!+BJ270=2014,
IF(#REF!=1,"14-15/1",
IF(#REF!=2,"14-15/2",
IF(#REF!=3,"15-16/1",
IF(#REF!=4,"15-16/2","Hata3")))),
IF(#REF!+BJ270=2015,
IF(#REF!=1,"15-16/1",
IF(#REF!=2,"15-16/2",
IF(#REF!=3,"16-17/1",
IF(#REF!=4,"16-17/2","Hata4")))),
IF(#REF!+BJ270=2016,
IF(#REF!=1,"16-17/1",
IF(#REF!=2,"16-17/2",
IF(#REF!=3,"17-18/1",
IF(#REF!=4,"17-18/2","Hata5")))),
IF(#REF!+BJ270=2017,
IF(#REF!=1,"17-18/1",
IF(#REF!=2,"17-18/2",
IF(#REF!=3,"18-19/1",
IF(#REF!=4,"18-19/2","Hata6")))),
IF(#REF!+BJ270=2018,
IF(#REF!=1,"18-19/1",
IF(#REF!=2,"18-19/2",
IF(#REF!=3,"19-20/1",
IF(#REF!=4,"19-20/2","Hata7")))),
IF(#REF!+BJ270=2019,
IF(#REF!=1,"19-20/1",
IF(#REF!=2,"19-20/2",
IF(#REF!=3,"20-21/1",
IF(#REF!=4,"20-21/2","Hata8")))),
IF(#REF!+BJ270=2020,
IF(#REF!=1,"20-21/1",
IF(#REF!=2,"20-21/2",
IF(#REF!=3,"21-22/1",
IF(#REF!=4,"21-22/2","Hata9")))),
IF(#REF!+BJ270=2021,
IF(#REF!=1,"21-22/1",
IF(#REF!=2,"21-22/2",
IF(#REF!=3,"22-23/1",
IF(#REF!=4,"22-23/2","Hata10")))),
IF(#REF!+BJ270=2022,
IF(#REF!=1,"22-23/1",
IF(#REF!=2,"22-23/2",
IF(#REF!=3,"23-24/1",
IF(#REF!=4,"23-24/2","Hata11")))),
IF(#REF!+BJ270=2023,
IF(#REF!=1,"23-24/1",
IF(#REF!=2,"23-24/2",
IF(#REF!=3,"24-25/1",
IF(#REF!=4,"24-25/2","Hata12")))),
)))))))))))),
IF(BB270="T",
IF(#REF!+BJ270=2012,
IF(#REF!=1,"12-13/1",
IF(#REF!=2,"12-13/2",
IF(#REF!=3,"12-13/3",
IF(#REF!=4,"13-14/1",
IF(#REF!=5,"13-14/2",
IF(#REF!=6,"13-14/3","Hata1")))))),
IF(#REF!+BJ270=2013,
IF(#REF!=1,"13-14/1",
IF(#REF!=2,"13-14/2",
IF(#REF!=3,"13-14/3",
IF(#REF!=4,"14-15/1",
IF(#REF!=5,"14-15/2",
IF(#REF!=6,"14-15/3","Hata2")))))),
IF(#REF!+BJ270=2014,
IF(#REF!=1,"14-15/1",
IF(#REF!=2,"14-15/2",
IF(#REF!=3,"14-15/3",
IF(#REF!=4,"15-16/1",
IF(#REF!=5,"15-16/2",
IF(#REF!=6,"15-16/3","Hata3")))))),
IF(AND(#REF!+#REF!&gt;2014,#REF!+#REF!&lt;2015,BJ270=1),
IF(#REF!=0.1,"14-15/0.1",
IF(#REF!=0.2,"14-15/0.2",
IF(#REF!=0.3,"14-15/0.3","Hata4"))),
IF(#REF!+BJ270=2015,
IF(#REF!=1,"15-16/1",
IF(#REF!=2,"15-16/2",
IF(#REF!=3,"15-16/3",
IF(#REF!=4,"16-17/1",
IF(#REF!=5,"16-17/2",
IF(#REF!=6,"16-17/3","Hata5")))))),
IF(#REF!+BJ270=2016,
IF(#REF!=1,"16-17/1",
IF(#REF!=2,"16-17/2",
IF(#REF!=3,"16-17/3",
IF(#REF!=4,"17-18/1",
IF(#REF!=5,"17-18/2",
IF(#REF!=6,"17-18/3","Hata6")))))),
IF(#REF!+BJ270=2017,
IF(#REF!=1,"17-18/1",
IF(#REF!=2,"17-18/2",
IF(#REF!=3,"17-18/3",
IF(#REF!=4,"18-19/1",
IF(#REF!=5,"18-19/2",
IF(#REF!=6,"18-19/3","Hata7")))))),
IF(#REF!+BJ270=2018,
IF(#REF!=1,"18-19/1",
IF(#REF!=2,"18-19/2",
IF(#REF!=3,"18-19/3",
IF(#REF!=4,"19-20/1",
IF(#REF!=5," 19-20/2",
IF(#REF!=6,"19-20/3","Hata8")))))),
IF(#REF!+BJ270=2019,
IF(#REF!=1,"19-20/1",
IF(#REF!=2,"19-20/2",
IF(#REF!=3,"19-20/3",
IF(#REF!=4,"20-21/1",
IF(#REF!=5,"20-21/2",
IF(#REF!=6,"20-21/3","Hata9")))))),
IF(#REF!+BJ270=2020,
IF(#REF!=1,"20-21/1",
IF(#REF!=2,"20-21/2",
IF(#REF!=3,"20-21/3",
IF(#REF!=4,"21-22/1",
IF(#REF!=5,"21-22/2",
IF(#REF!=6,"21-22/3","Hata10")))))),
IF(#REF!+BJ270=2021,
IF(#REF!=1,"21-22/1",
IF(#REF!=2,"21-22/2",
IF(#REF!=3,"21-22/3",
IF(#REF!=4,"22-23/1",
IF(#REF!=5,"22-23/2",
IF(#REF!=6,"22-23/3","Hata11")))))),
IF(#REF!+BJ270=2022,
IF(#REF!=1,"22-23/1",
IF(#REF!=2,"22-23/2",
IF(#REF!=3,"22-23/3",
IF(#REF!=4,"23-24/1",
IF(#REF!=5,"23-24/2",
IF(#REF!=6,"23-24/3","Hata12")))))),
IF(#REF!+BJ270=2023,
IF(#REF!=1,"23-24/1",
IF(#REF!=2,"23-24/2",
IF(#REF!=3,"23-24/3",
IF(#REF!=4,"24-25/1",
IF(#REF!=5,"24-25/2",
IF(#REF!=6,"24-25/3","Hata13")))))),
))))))))))))))
)</f>
        <v>#REF!</v>
      </c>
      <c r="G270" s="15"/>
      <c r="H270" s="14" t="s">
        <v>389</v>
      </c>
      <c r="I270" s="14">
        <v>238537</v>
      </c>
      <c r="J270" s="14" t="s">
        <v>157</v>
      </c>
      <c r="S270" s="16">
        <v>2</v>
      </c>
      <c r="T270" s="14">
        <f>VLOOKUP($S270,[1]sistem!$I$3:$L$10,2,FALSE)</f>
        <v>0</v>
      </c>
      <c r="U270" s="14">
        <f>VLOOKUP($S270,[1]sistem!$I$3:$L$10,3,FALSE)</f>
        <v>2</v>
      </c>
      <c r="V270" s="14">
        <f>VLOOKUP($S270,[1]sistem!$I$3:$L$10,4,FALSE)</f>
        <v>1</v>
      </c>
      <c r="W270" s="14" t="e">
        <f>VLOOKUP($BB270,[1]sistem!$I$13:$L$14,2,FALSE)*#REF!</f>
        <v>#REF!</v>
      </c>
      <c r="X270" s="14" t="e">
        <f>VLOOKUP($BB270,[1]sistem!$I$13:$L$14,3,FALSE)*#REF!</f>
        <v>#REF!</v>
      </c>
      <c r="Y270" s="14" t="e">
        <f>VLOOKUP($BB270,[1]sistem!$I$13:$L$14,4,FALSE)*#REF!</f>
        <v>#REF!</v>
      </c>
      <c r="Z270" s="14" t="e">
        <f t="shared" si="55"/>
        <v>#REF!</v>
      </c>
      <c r="AA270" s="14" t="e">
        <f t="shared" si="55"/>
        <v>#REF!</v>
      </c>
      <c r="AB270" s="14" t="e">
        <f t="shared" si="55"/>
        <v>#REF!</v>
      </c>
      <c r="AC270" s="14" t="e">
        <f t="shared" si="56"/>
        <v>#REF!</v>
      </c>
      <c r="AD270" s="14">
        <f>VLOOKUP(BB270,[1]sistem!$I$18:$J$19,2,FALSE)</f>
        <v>14</v>
      </c>
      <c r="AE270" s="14">
        <v>0.25</v>
      </c>
      <c r="AF270" s="14">
        <f>VLOOKUP($S270,[1]sistem!$I$3:$M$10,5,FALSE)</f>
        <v>2</v>
      </c>
      <c r="AG270" s="14">
        <v>2</v>
      </c>
      <c r="AI270" s="14">
        <f>AG270*AM270</f>
        <v>28</v>
      </c>
      <c r="AJ270" s="14">
        <f>VLOOKUP($S270,[1]sistem!$I$3:$N$10,6,FALSE)</f>
        <v>3</v>
      </c>
      <c r="AK270" s="14">
        <v>2</v>
      </c>
      <c r="AL270" s="14">
        <f t="shared" si="57"/>
        <v>6</v>
      </c>
      <c r="AM270" s="14">
        <f>VLOOKUP($BB270,[1]sistem!$I$18:$K$19,3,FALSE)</f>
        <v>14</v>
      </c>
      <c r="AN270" s="14" t="e">
        <f>AM270*#REF!</f>
        <v>#REF!</v>
      </c>
      <c r="AO270" s="14" t="e">
        <f t="shared" si="58"/>
        <v>#REF!</v>
      </c>
      <c r="AP270" s="14">
        <f t="shared" si="54"/>
        <v>25</v>
      </c>
      <c r="AQ270" s="14" t="e">
        <f t="shared" si="59"/>
        <v>#REF!</v>
      </c>
      <c r="AR270" s="14" t="e">
        <f>ROUND(AQ270-#REF!,0)</f>
        <v>#REF!</v>
      </c>
      <c r="AS270" s="14">
        <f>IF(BB270="s",IF(S270=0,0,
IF(S270=1,#REF!*4*4,
IF(S270=2,0,
IF(S270=3,#REF!*4*2,
IF(S270=4,0,
IF(S270=5,0,
IF(S270=6,0,
IF(S270=7,0)))))))),
IF(BB270="t",
IF(S270=0,0,
IF(S270=1,#REF!*4*4*0.8,
IF(S270=2,0,
IF(S270=3,#REF!*4*2*0.8,
IF(S270=4,0,
IF(S270=5,0,
IF(S270=6,0,
IF(S270=7,0))))))))))</f>
        <v>0</v>
      </c>
      <c r="AT270" s="14" t="e">
        <f>IF(BB270="s",
IF(S270=0,0,
IF(S270=1,0,
IF(S270=2,#REF!*4*2,
IF(S270=3,#REF!*4,
IF(S270=4,#REF!*4,
IF(S270=5,0,
IF(S270=6,0,
IF(S270=7,#REF!*4)))))))),
IF(BB270="t",
IF(S270=0,0,
IF(S270=1,0,
IF(S270=2,#REF!*4*2*0.8,
IF(S270=3,#REF!*4*0.8,
IF(S270=4,#REF!*4*0.8,
IF(S270=5,0,
IF(S270=6,0,
IF(S270=7,#REF!*4))))))))))</f>
        <v>#REF!</v>
      </c>
      <c r="AU270" s="14" t="e">
        <f>IF(BB270="s",
IF(S270=0,0,
IF(S270=1,#REF!*2,
IF(S270=2,#REF!*2,
IF(S270=3,#REF!*2,
IF(S270=4,#REF!*2,
IF(S270=5,#REF!*2,
IF(S270=6,#REF!*2,
IF(S270=7,#REF!*2)))))))),
IF(BB270="t",
IF(S270=0,#REF!*2*0.8,
IF(S270=1,#REF!*2*0.8,
IF(S270=2,#REF!*2*0.8,
IF(S270=3,#REF!*2*0.8,
IF(S270=4,#REF!*2*0.8,
IF(S270=5,#REF!*2*0.8,
IF(S270=6,#REF!*1*0.8,
IF(S270=7,#REF!*2))))))))))</f>
        <v>#REF!</v>
      </c>
      <c r="AV270" s="14" t="e">
        <f t="shared" si="60"/>
        <v>#REF!</v>
      </c>
      <c r="AW270" s="14" t="e">
        <f>IF(BB270="s",
IF(S270=0,0,
IF(S270=1,(14-2)*(#REF!+#REF!)/4*4,
IF(S270=2,(14-2)*(#REF!+#REF!)/4*2,
IF(S270=3,(14-2)*(#REF!+#REF!)/4*3,
IF(S270=4,(14-2)*(#REF!+#REF!)/4,
IF(S270=5,(14-2)*#REF!/4,
IF(S270=6,0,
IF(S270=7,(14)*#REF!)))))))),
IF(BB270="t",
IF(S270=0,0,
IF(S270=1,(11-2)*(#REF!+#REF!)/4*4,
IF(S270=2,(11-2)*(#REF!+#REF!)/4*2,
IF(S270=3,(11-2)*(#REF!+#REF!)/4*3,
IF(S270=4,(11-2)*(#REF!+#REF!)/4,
IF(S270=5,(11-2)*#REF!/4,
IF(S270=6,0,
IF(S270=7,(11)*#REF!))))))))))</f>
        <v>#REF!</v>
      </c>
      <c r="AX270" s="14" t="e">
        <f t="shared" si="61"/>
        <v>#REF!</v>
      </c>
      <c r="AY270" s="14">
        <f t="shared" si="62"/>
        <v>12</v>
      </c>
      <c r="AZ270" s="14">
        <f t="shared" si="63"/>
        <v>6</v>
      </c>
      <c r="BA270" s="14" t="e">
        <f t="shared" si="64"/>
        <v>#REF!</v>
      </c>
      <c r="BB270" s="14" t="s">
        <v>87</v>
      </c>
      <c r="BC270" s="14" t="e">
        <f>IF(BI270="A",0,IF(BB270="s",14*#REF!,IF(BB270="T",11*#REF!,"HATA")))</f>
        <v>#REF!</v>
      </c>
      <c r="BD270" s="14" t="e">
        <f t="shared" si="65"/>
        <v>#REF!</v>
      </c>
      <c r="BE270" s="14" t="e">
        <f t="shared" si="66"/>
        <v>#REF!</v>
      </c>
      <c r="BF270" s="14" t="e">
        <f>IF(BE270-#REF!=0,"DOĞRU","YANLIŞ")</f>
        <v>#REF!</v>
      </c>
      <c r="BG270" s="14" t="e">
        <f>#REF!-BE270</f>
        <v>#REF!</v>
      </c>
      <c r="BH270" s="14">
        <v>0</v>
      </c>
      <c r="BJ270" s="14">
        <v>0</v>
      </c>
      <c r="BL270" s="14">
        <v>2</v>
      </c>
      <c r="BN270" s="5" t="e">
        <f>#REF!*14</f>
        <v>#REF!</v>
      </c>
      <c r="BO270" s="6"/>
      <c r="BP270" s="7"/>
      <c r="BQ270" s="8"/>
      <c r="BR270" s="8"/>
      <c r="BS270" s="8"/>
      <c r="BT270" s="8"/>
      <c r="BU270" s="8"/>
      <c r="BV270" s="9"/>
      <c r="BW270" s="10"/>
      <c r="BX270" s="11"/>
      <c r="CE270" s="8"/>
      <c r="CF270" s="17"/>
      <c r="CG270" s="17"/>
      <c r="CH270" s="17"/>
      <c r="CI270" s="17"/>
    </row>
    <row r="271" spans="1:87" hidden="1" x14ac:dyDescent="0.25">
      <c r="A271" s="14" t="s">
        <v>399</v>
      </c>
      <c r="B271" s="14" t="s">
        <v>400</v>
      </c>
      <c r="C271" s="14" t="s">
        <v>400</v>
      </c>
      <c r="D271" s="15" t="s">
        <v>90</v>
      </c>
      <c r="E271" s="15" t="s">
        <v>90</v>
      </c>
      <c r="F271" s="16" t="e">
        <f>IF(BB271="S",
IF(#REF!+BJ271=2012,
IF(#REF!=1,"12-13/1",
IF(#REF!=2,"12-13/2",
IF(#REF!=3,"13-14/1",
IF(#REF!=4,"13-14/2","Hata1")))),
IF(#REF!+BJ271=2013,
IF(#REF!=1,"13-14/1",
IF(#REF!=2,"13-14/2",
IF(#REF!=3,"14-15/1",
IF(#REF!=4,"14-15/2","Hata2")))),
IF(#REF!+BJ271=2014,
IF(#REF!=1,"14-15/1",
IF(#REF!=2,"14-15/2",
IF(#REF!=3,"15-16/1",
IF(#REF!=4,"15-16/2","Hata3")))),
IF(#REF!+BJ271=2015,
IF(#REF!=1,"15-16/1",
IF(#REF!=2,"15-16/2",
IF(#REF!=3,"16-17/1",
IF(#REF!=4,"16-17/2","Hata4")))),
IF(#REF!+BJ271=2016,
IF(#REF!=1,"16-17/1",
IF(#REF!=2,"16-17/2",
IF(#REF!=3,"17-18/1",
IF(#REF!=4,"17-18/2","Hata5")))),
IF(#REF!+BJ271=2017,
IF(#REF!=1,"17-18/1",
IF(#REF!=2,"17-18/2",
IF(#REF!=3,"18-19/1",
IF(#REF!=4,"18-19/2","Hata6")))),
IF(#REF!+BJ271=2018,
IF(#REF!=1,"18-19/1",
IF(#REF!=2,"18-19/2",
IF(#REF!=3,"19-20/1",
IF(#REF!=4,"19-20/2","Hata7")))),
IF(#REF!+BJ271=2019,
IF(#REF!=1,"19-20/1",
IF(#REF!=2,"19-20/2",
IF(#REF!=3,"20-21/1",
IF(#REF!=4,"20-21/2","Hata8")))),
IF(#REF!+BJ271=2020,
IF(#REF!=1,"20-21/1",
IF(#REF!=2,"20-21/2",
IF(#REF!=3,"21-22/1",
IF(#REF!=4,"21-22/2","Hata9")))),
IF(#REF!+BJ271=2021,
IF(#REF!=1,"21-22/1",
IF(#REF!=2,"21-22/2",
IF(#REF!=3,"22-23/1",
IF(#REF!=4,"22-23/2","Hata10")))),
IF(#REF!+BJ271=2022,
IF(#REF!=1,"22-23/1",
IF(#REF!=2,"22-23/2",
IF(#REF!=3,"23-24/1",
IF(#REF!=4,"23-24/2","Hata11")))),
IF(#REF!+BJ271=2023,
IF(#REF!=1,"23-24/1",
IF(#REF!=2,"23-24/2",
IF(#REF!=3,"24-25/1",
IF(#REF!=4,"24-25/2","Hata12")))),
)))))))))))),
IF(BB271="T",
IF(#REF!+BJ271=2012,
IF(#REF!=1,"12-13/1",
IF(#REF!=2,"12-13/2",
IF(#REF!=3,"12-13/3",
IF(#REF!=4,"13-14/1",
IF(#REF!=5,"13-14/2",
IF(#REF!=6,"13-14/3","Hata1")))))),
IF(#REF!+BJ271=2013,
IF(#REF!=1,"13-14/1",
IF(#REF!=2,"13-14/2",
IF(#REF!=3,"13-14/3",
IF(#REF!=4,"14-15/1",
IF(#REF!=5,"14-15/2",
IF(#REF!=6,"14-15/3","Hata2")))))),
IF(#REF!+BJ271=2014,
IF(#REF!=1,"14-15/1",
IF(#REF!=2,"14-15/2",
IF(#REF!=3,"14-15/3",
IF(#REF!=4,"15-16/1",
IF(#REF!=5,"15-16/2",
IF(#REF!=6,"15-16/3","Hata3")))))),
IF(AND(#REF!+#REF!&gt;2014,#REF!+#REF!&lt;2015,BJ271=1),
IF(#REF!=0.1,"14-15/0.1",
IF(#REF!=0.2,"14-15/0.2",
IF(#REF!=0.3,"14-15/0.3","Hata4"))),
IF(#REF!+BJ271=2015,
IF(#REF!=1,"15-16/1",
IF(#REF!=2,"15-16/2",
IF(#REF!=3,"15-16/3",
IF(#REF!=4,"16-17/1",
IF(#REF!=5,"16-17/2",
IF(#REF!=6,"16-17/3","Hata5")))))),
IF(#REF!+BJ271=2016,
IF(#REF!=1,"16-17/1",
IF(#REF!=2,"16-17/2",
IF(#REF!=3,"16-17/3",
IF(#REF!=4,"17-18/1",
IF(#REF!=5,"17-18/2",
IF(#REF!=6,"17-18/3","Hata6")))))),
IF(#REF!+BJ271=2017,
IF(#REF!=1,"17-18/1",
IF(#REF!=2,"17-18/2",
IF(#REF!=3,"17-18/3",
IF(#REF!=4,"18-19/1",
IF(#REF!=5,"18-19/2",
IF(#REF!=6,"18-19/3","Hata7")))))),
IF(#REF!+BJ271=2018,
IF(#REF!=1,"18-19/1",
IF(#REF!=2,"18-19/2",
IF(#REF!=3,"18-19/3",
IF(#REF!=4,"19-20/1",
IF(#REF!=5," 19-20/2",
IF(#REF!=6,"19-20/3","Hata8")))))),
IF(#REF!+BJ271=2019,
IF(#REF!=1,"19-20/1",
IF(#REF!=2,"19-20/2",
IF(#REF!=3,"19-20/3",
IF(#REF!=4,"20-21/1",
IF(#REF!=5,"20-21/2",
IF(#REF!=6,"20-21/3","Hata9")))))),
IF(#REF!+BJ271=2020,
IF(#REF!=1,"20-21/1",
IF(#REF!=2,"20-21/2",
IF(#REF!=3,"20-21/3",
IF(#REF!=4,"21-22/1",
IF(#REF!=5,"21-22/2",
IF(#REF!=6,"21-22/3","Hata10")))))),
IF(#REF!+BJ271=2021,
IF(#REF!=1,"21-22/1",
IF(#REF!=2,"21-22/2",
IF(#REF!=3,"21-22/3",
IF(#REF!=4,"22-23/1",
IF(#REF!=5,"22-23/2",
IF(#REF!=6,"22-23/3","Hata11")))))),
IF(#REF!+BJ271=2022,
IF(#REF!=1,"22-23/1",
IF(#REF!=2,"22-23/2",
IF(#REF!=3,"22-23/3",
IF(#REF!=4,"23-24/1",
IF(#REF!=5,"23-24/2",
IF(#REF!=6,"23-24/3","Hata12")))))),
IF(#REF!+BJ271=2023,
IF(#REF!=1,"23-24/1",
IF(#REF!=2,"23-24/2",
IF(#REF!=3,"23-24/3",
IF(#REF!=4,"24-25/1",
IF(#REF!=5,"24-25/2",
IF(#REF!=6,"24-25/3","Hata13")))))),
))))))))))))))
)</f>
        <v>#REF!</v>
      </c>
      <c r="G271" s="15"/>
      <c r="H271" s="14" t="s">
        <v>389</v>
      </c>
      <c r="I271" s="14">
        <v>238537</v>
      </c>
      <c r="J271" s="14" t="s">
        <v>157</v>
      </c>
      <c r="S271" s="16">
        <v>4</v>
      </c>
      <c r="T271" s="14">
        <f>VLOOKUP($S271,[1]sistem!$I$3:$L$10,2,FALSE)</f>
        <v>0</v>
      </c>
      <c r="U271" s="14">
        <f>VLOOKUP($S271,[1]sistem!$I$3:$L$10,3,FALSE)</f>
        <v>1</v>
      </c>
      <c r="V271" s="14">
        <f>VLOOKUP($S271,[1]sistem!$I$3:$L$10,4,FALSE)</f>
        <v>1</v>
      </c>
      <c r="W271" s="14" t="e">
        <f>VLOOKUP($BB271,[1]sistem!$I$13:$L$14,2,FALSE)*#REF!</f>
        <v>#REF!</v>
      </c>
      <c r="X271" s="14" t="e">
        <f>VLOOKUP($BB271,[1]sistem!$I$13:$L$14,3,FALSE)*#REF!</f>
        <v>#REF!</v>
      </c>
      <c r="Y271" s="14" t="e">
        <f>VLOOKUP($BB271,[1]sistem!$I$13:$L$14,4,FALSE)*#REF!</f>
        <v>#REF!</v>
      </c>
      <c r="Z271" s="14" t="e">
        <f t="shared" si="55"/>
        <v>#REF!</v>
      </c>
      <c r="AA271" s="14" t="e">
        <f t="shared" si="55"/>
        <v>#REF!</v>
      </c>
      <c r="AB271" s="14" t="e">
        <f t="shared" si="55"/>
        <v>#REF!</v>
      </c>
      <c r="AC271" s="14" t="e">
        <f t="shared" si="56"/>
        <v>#REF!</v>
      </c>
      <c r="AD271" s="14">
        <f>VLOOKUP(BB271,[1]sistem!$I$18:$J$19,2,FALSE)</f>
        <v>14</v>
      </c>
      <c r="AE271" s="14">
        <v>0.25</v>
      </c>
      <c r="AF271" s="14">
        <f>VLOOKUP($S271,[1]sistem!$I$3:$M$10,5,FALSE)</f>
        <v>1</v>
      </c>
      <c r="AI271" s="14" t="e">
        <f>(#REF!+#REF!)*AD271</f>
        <v>#REF!</v>
      </c>
      <c r="AJ271" s="14">
        <f>VLOOKUP($S271,[1]sistem!$I$3:$N$10,6,FALSE)</f>
        <v>2</v>
      </c>
      <c r="AK271" s="14">
        <v>2</v>
      </c>
      <c r="AL271" s="14">
        <f t="shared" si="57"/>
        <v>4</v>
      </c>
      <c r="AM271" s="14">
        <f>VLOOKUP($BB271,[1]sistem!$I$18:$K$19,3,FALSE)</f>
        <v>14</v>
      </c>
      <c r="AN271" s="14" t="e">
        <f>AM271*#REF!</f>
        <v>#REF!</v>
      </c>
      <c r="AO271" s="14" t="e">
        <f t="shared" si="58"/>
        <v>#REF!</v>
      </c>
      <c r="AP271" s="14">
        <f t="shared" si="54"/>
        <v>25</v>
      </c>
      <c r="AQ271" s="14" t="e">
        <f t="shared" si="59"/>
        <v>#REF!</v>
      </c>
      <c r="AR271" s="14" t="e">
        <f>ROUND(AQ271-#REF!,0)</f>
        <v>#REF!</v>
      </c>
      <c r="AS271" s="14">
        <f>IF(BB271="s",IF(S271=0,0,
IF(S271=1,#REF!*4*4,
IF(S271=2,0,
IF(S271=3,#REF!*4*2,
IF(S271=4,0,
IF(S271=5,0,
IF(S271=6,0,
IF(S271=7,0)))))))),
IF(BB271="t",
IF(S271=0,0,
IF(S271=1,#REF!*4*4*0.8,
IF(S271=2,0,
IF(S271=3,#REF!*4*2*0.8,
IF(S271=4,0,
IF(S271=5,0,
IF(S271=6,0,
IF(S271=7,0))))))))))</f>
        <v>0</v>
      </c>
      <c r="AT271" s="14" t="e">
        <f>IF(BB271="s",
IF(S271=0,0,
IF(S271=1,0,
IF(S271=2,#REF!*4*2,
IF(S271=3,#REF!*4,
IF(S271=4,#REF!*4,
IF(S271=5,0,
IF(S271=6,0,
IF(S271=7,#REF!*4)))))))),
IF(BB271="t",
IF(S271=0,0,
IF(S271=1,0,
IF(S271=2,#REF!*4*2*0.8,
IF(S271=3,#REF!*4*0.8,
IF(S271=4,#REF!*4*0.8,
IF(S271=5,0,
IF(S271=6,0,
IF(S271=7,#REF!*4))))))))))</f>
        <v>#REF!</v>
      </c>
      <c r="AU271" s="14" t="e">
        <f>IF(BB271="s",
IF(S271=0,0,
IF(S271=1,#REF!*2,
IF(S271=2,#REF!*2,
IF(S271=3,#REF!*2,
IF(S271=4,#REF!*2,
IF(S271=5,#REF!*2,
IF(S271=6,#REF!*2,
IF(S271=7,#REF!*2)))))))),
IF(BB271="t",
IF(S271=0,#REF!*2*0.8,
IF(S271=1,#REF!*2*0.8,
IF(S271=2,#REF!*2*0.8,
IF(S271=3,#REF!*2*0.8,
IF(S271=4,#REF!*2*0.8,
IF(S271=5,#REF!*2*0.8,
IF(S271=6,#REF!*1*0.8,
IF(S271=7,#REF!*2))))))))))</f>
        <v>#REF!</v>
      </c>
      <c r="AV271" s="14" t="e">
        <f t="shared" si="60"/>
        <v>#REF!</v>
      </c>
      <c r="AW271" s="14" t="e">
        <f>IF(BB271="s",
IF(S271=0,0,
IF(S271=1,(14-2)*(#REF!+#REF!)/4*4,
IF(S271=2,(14-2)*(#REF!+#REF!)/4*2,
IF(S271=3,(14-2)*(#REF!+#REF!)/4*3,
IF(S271=4,(14-2)*(#REF!+#REF!)/4,
IF(S271=5,(14-2)*#REF!/4,
IF(S271=6,0,
IF(S271=7,(14)*#REF!)))))))),
IF(BB271="t",
IF(S271=0,0,
IF(S271=1,(11-2)*(#REF!+#REF!)/4*4,
IF(S271=2,(11-2)*(#REF!+#REF!)/4*2,
IF(S271=3,(11-2)*(#REF!+#REF!)/4*3,
IF(S271=4,(11-2)*(#REF!+#REF!)/4,
IF(S271=5,(11-2)*#REF!/4,
IF(S271=6,0,
IF(S271=7,(11)*#REF!))))))))))</f>
        <v>#REF!</v>
      </c>
      <c r="AX271" s="14" t="e">
        <f t="shared" si="61"/>
        <v>#REF!</v>
      </c>
      <c r="AY271" s="14">
        <f t="shared" si="62"/>
        <v>8</v>
      </c>
      <c r="AZ271" s="14">
        <f t="shared" si="63"/>
        <v>4</v>
      </c>
      <c r="BA271" s="14" t="e">
        <f t="shared" si="64"/>
        <v>#REF!</v>
      </c>
      <c r="BB271" s="14" t="s">
        <v>87</v>
      </c>
      <c r="BC271" s="14" t="e">
        <f>IF(BI271="A",0,IF(BB271="s",14*#REF!,IF(BB271="T",11*#REF!,"HATA")))</f>
        <v>#REF!</v>
      </c>
      <c r="BD271" s="14" t="e">
        <f t="shared" si="65"/>
        <v>#REF!</v>
      </c>
      <c r="BE271" s="14" t="e">
        <f t="shared" si="66"/>
        <v>#REF!</v>
      </c>
      <c r="BF271" s="14" t="e">
        <f>IF(BE271-#REF!=0,"DOĞRU","YANLIŞ")</f>
        <v>#REF!</v>
      </c>
      <c r="BG271" s="14" t="e">
        <f>#REF!-BE271</f>
        <v>#REF!</v>
      </c>
      <c r="BH271" s="14">
        <v>0</v>
      </c>
      <c r="BJ271" s="14">
        <v>0</v>
      </c>
      <c r="BL271" s="14">
        <v>4</v>
      </c>
      <c r="BN271" s="5" t="e">
        <f>#REF!*14</f>
        <v>#REF!</v>
      </c>
      <c r="BO271" s="6"/>
      <c r="BP271" s="7"/>
      <c r="BQ271" s="8"/>
      <c r="BR271" s="8"/>
      <c r="BS271" s="8"/>
      <c r="BT271" s="8"/>
      <c r="BU271" s="8"/>
      <c r="BV271" s="9"/>
      <c r="BW271" s="10"/>
      <c r="BX271" s="11"/>
      <c r="CE271" s="8"/>
      <c r="CF271" s="17"/>
      <c r="CG271" s="17"/>
      <c r="CH271" s="17"/>
      <c r="CI271" s="17"/>
    </row>
    <row r="272" spans="1:87" hidden="1" x14ac:dyDescent="0.25">
      <c r="A272" s="14" t="s">
        <v>134</v>
      </c>
      <c r="B272" s="14" t="s">
        <v>135</v>
      </c>
      <c r="C272" s="14" t="s">
        <v>135</v>
      </c>
      <c r="D272" s="15" t="s">
        <v>84</v>
      </c>
      <c r="E272" s="15">
        <v>1</v>
      </c>
      <c r="F272" s="16" t="e">
        <f>IF(BB272="S",
IF(#REF!+BJ272=2012,
IF(#REF!=1,"12-13/1",
IF(#REF!=2,"12-13/2",
IF(#REF!=3,"13-14/1",
IF(#REF!=4,"13-14/2","Hata1")))),
IF(#REF!+BJ272=2013,
IF(#REF!=1,"13-14/1",
IF(#REF!=2,"13-14/2",
IF(#REF!=3,"14-15/1",
IF(#REF!=4,"14-15/2","Hata2")))),
IF(#REF!+BJ272=2014,
IF(#REF!=1,"14-15/1",
IF(#REF!=2,"14-15/2",
IF(#REF!=3,"15-16/1",
IF(#REF!=4,"15-16/2","Hata3")))),
IF(#REF!+BJ272=2015,
IF(#REF!=1,"15-16/1",
IF(#REF!=2,"15-16/2",
IF(#REF!=3,"16-17/1",
IF(#REF!=4,"16-17/2","Hata4")))),
IF(#REF!+BJ272=2016,
IF(#REF!=1,"16-17/1",
IF(#REF!=2,"16-17/2",
IF(#REF!=3,"17-18/1",
IF(#REF!=4,"17-18/2","Hata5")))),
IF(#REF!+BJ272=2017,
IF(#REF!=1,"17-18/1",
IF(#REF!=2,"17-18/2",
IF(#REF!=3,"18-19/1",
IF(#REF!=4,"18-19/2","Hata6")))),
IF(#REF!+BJ272=2018,
IF(#REF!=1,"18-19/1",
IF(#REF!=2,"18-19/2",
IF(#REF!=3,"19-20/1",
IF(#REF!=4,"19-20/2","Hata7")))),
IF(#REF!+BJ272=2019,
IF(#REF!=1,"19-20/1",
IF(#REF!=2,"19-20/2",
IF(#REF!=3,"20-21/1",
IF(#REF!=4,"20-21/2","Hata8")))),
IF(#REF!+BJ272=2020,
IF(#REF!=1,"20-21/1",
IF(#REF!=2,"20-21/2",
IF(#REF!=3,"21-22/1",
IF(#REF!=4,"21-22/2","Hata9")))),
IF(#REF!+BJ272=2021,
IF(#REF!=1,"21-22/1",
IF(#REF!=2,"21-22/2",
IF(#REF!=3,"22-23/1",
IF(#REF!=4,"22-23/2","Hata10")))),
IF(#REF!+BJ272=2022,
IF(#REF!=1,"22-23/1",
IF(#REF!=2,"22-23/2",
IF(#REF!=3,"23-24/1",
IF(#REF!=4,"23-24/2","Hata11")))),
IF(#REF!+BJ272=2023,
IF(#REF!=1,"23-24/1",
IF(#REF!=2,"23-24/2",
IF(#REF!=3,"24-25/1",
IF(#REF!=4,"24-25/2","Hata12")))),
)))))))))))),
IF(BB272="T",
IF(#REF!+BJ272=2012,
IF(#REF!=1,"12-13/1",
IF(#REF!=2,"12-13/2",
IF(#REF!=3,"12-13/3",
IF(#REF!=4,"13-14/1",
IF(#REF!=5,"13-14/2",
IF(#REF!=6,"13-14/3","Hata1")))))),
IF(#REF!+BJ272=2013,
IF(#REF!=1,"13-14/1",
IF(#REF!=2,"13-14/2",
IF(#REF!=3,"13-14/3",
IF(#REF!=4,"14-15/1",
IF(#REF!=5,"14-15/2",
IF(#REF!=6,"14-15/3","Hata2")))))),
IF(#REF!+BJ272=2014,
IF(#REF!=1,"14-15/1",
IF(#REF!=2,"14-15/2",
IF(#REF!=3,"14-15/3",
IF(#REF!=4,"15-16/1",
IF(#REF!=5,"15-16/2",
IF(#REF!=6,"15-16/3","Hata3")))))),
IF(AND(#REF!+#REF!&gt;2014,#REF!+#REF!&lt;2015,BJ272=1),
IF(#REF!=0.1,"14-15/0.1",
IF(#REF!=0.2,"14-15/0.2",
IF(#REF!=0.3,"14-15/0.3","Hata4"))),
IF(#REF!+BJ272=2015,
IF(#REF!=1,"15-16/1",
IF(#REF!=2,"15-16/2",
IF(#REF!=3,"15-16/3",
IF(#REF!=4,"16-17/1",
IF(#REF!=5,"16-17/2",
IF(#REF!=6,"16-17/3","Hata5")))))),
IF(#REF!+BJ272=2016,
IF(#REF!=1,"16-17/1",
IF(#REF!=2,"16-17/2",
IF(#REF!=3,"16-17/3",
IF(#REF!=4,"17-18/1",
IF(#REF!=5,"17-18/2",
IF(#REF!=6,"17-18/3","Hata6")))))),
IF(#REF!+BJ272=2017,
IF(#REF!=1,"17-18/1",
IF(#REF!=2,"17-18/2",
IF(#REF!=3,"17-18/3",
IF(#REF!=4,"18-19/1",
IF(#REF!=5,"18-19/2",
IF(#REF!=6,"18-19/3","Hata7")))))),
IF(#REF!+BJ272=2018,
IF(#REF!=1,"18-19/1",
IF(#REF!=2,"18-19/2",
IF(#REF!=3,"18-19/3",
IF(#REF!=4,"19-20/1",
IF(#REF!=5," 19-20/2",
IF(#REF!=6,"19-20/3","Hata8")))))),
IF(#REF!+BJ272=2019,
IF(#REF!=1,"19-20/1",
IF(#REF!=2,"19-20/2",
IF(#REF!=3,"19-20/3",
IF(#REF!=4,"20-21/1",
IF(#REF!=5,"20-21/2",
IF(#REF!=6,"20-21/3","Hata9")))))),
IF(#REF!+BJ272=2020,
IF(#REF!=1,"20-21/1",
IF(#REF!=2,"20-21/2",
IF(#REF!=3,"20-21/3",
IF(#REF!=4,"21-22/1",
IF(#REF!=5,"21-22/2",
IF(#REF!=6,"21-22/3","Hata10")))))),
IF(#REF!+BJ272=2021,
IF(#REF!=1,"21-22/1",
IF(#REF!=2,"21-22/2",
IF(#REF!=3,"21-22/3",
IF(#REF!=4,"22-23/1",
IF(#REF!=5,"22-23/2",
IF(#REF!=6,"22-23/3","Hata11")))))),
IF(#REF!+BJ272=2022,
IF(#REF!=1,"22-23/1",
IF(#REF!=2,"22-23/2",
IF(#REF!=3,"22-23/3",
IF(#REF!=4,"23-24/1",
IF(#REF!=5,"23-24/2",
IF(#REF!=6,"23-24/3","Hata12")))))),
IF(#REF!+BJ272=2023,
IF(#REF!=1,"23-24/1",
IF(#REF!=2,"23-24/2",
IF(#REF!=3,"23-24/3",
IF(#REF!=4,"24-25/1",
IF(#REF!=5,"24-25/2",
IF(#REF!=6,"24-25/3","Hata13")))))),
))))))))))))))
)</f>
        <v>#REF!</v>
      </c>
      <c r="G272" s="15">
        <v>0</v>
      </c>
      <c r="H272" s="14" t="s">
        <v>389</v>
      </c>
      <c r="I272" s="14">
        <v>238537</v>
      </c>
      <c r="J272" s="14" t="s">
        <v>157</v>
      </c>
      <c r="S272" s="16">
        <v>4</v>
      </c>
      <c r="T272" s="14">
        <f>VLOOKUP($S272,[1]sistem!$I$3:$L$10,2,FALSE)</f>
        <v>0</v>
      </c>
      <c r="U272" s="14">
        <f>VLOOKUP($S272,[1]sistem!$I$3:$L$10,3,FALSE)</f>
        <v>1</v>
      </c>
      <c r="V272" s="14">
        <f>VLOOKUP($S272,[1]sistem!$I$3:$L$10,4,FALSE)</f>
        <v>1</v>
      </c>
      <c r="W272" s="14" t="e">
        <f>VLOOKUP($BB272,[1]sistem!$I$13:$L$14,2,FALSE)*#REF!</f>
        <v>#REF!</v>
      </c>
      <c r="X272" s="14" t="e">
        <f>VLOOKUP($BB272,[1]sistem!$I$13:$L$14,3,FALSE)*#REF!</f>
        <v>#REF!</v>
      </c>
      <c r="Y272" s="14" t="e">
        <f>VLOOKUP($BB272,[1]sistem!$I$13:$L$14,4,FALSE)*#REF!</f>
        <v>#REF!</v>
      </c>
      <c r="Z272" s="14" t="e">
        <f t="shared" si="55"/>
        <v>#REF!</v>
      </c>
      <c r="AA272" s="14" t="e">
        <f t="shared" si="55"/>
        <v>#REF!</v>
      </c>
      <c r="AB272" s="14" t="e">
        <f t="shared" si="55"/>
        <v>#REF!</v>
      </c>
      <c r="AC272" s="14" t="e">
        <f t="shared" si="56"/>
        <v>#REF!</v>
      </c>
      <c r="AD272" s="14">
        <f>VLOOKUP(BB272,[1]sistem!$I$18:$J$19,2,FALSE)</f>
        <v>14</v>
      </c>
      <c r="AE272" s="14">
        <v>0.25</v>
      </c>
      <c r="AF272" s="14">
        <f>VLOOKUP($S272,[1]sistem!$I$3:$M$10,5,FALSE)</f>
        <v>1</v>
      </c>
      <c r="AG272" s="14">
        <v>4</v>
      </c>
      <c r="AI272" s="14">
        <f>AG272*AM272</f>
        <v>56</v>
      </c>
      <c r="AJ272" s="14">
        <f>VLOOKUP($S272,[1]sistem!$I$3:$N$10,6,FALSE)</f>
        <v>2</v>
      </c>
      <c r="AK272" s="14">
        <v>2</v>
      </c>
      <c r="AL272" s="14">
        <f t="shared" si="57"/>
        <v>4</v>
      </c>
      <c r="AM272" s="14">
        <f>VLOOKUP($BB272,[1]sistem!$I$18:$K$19,3,FALSE)</f>
        <v>14</v>
      </c>
      <c r="AN272" s="14" t="e">
        <f>AM272*#REF!</f>
        <v>#REF!</v>
      </c>
      <c r="AO272" s="14" t="e">
        <f t="shared" si="58"/>
        <v>#REF!</v>
      </c>
      <c r="AP272" s="14">
        <f t="shared" si="54"/>
        <v>25</v>
      </c>
      <c r="AQ272" s="14" t="e">
        <f t="shared" si="59"/>
        <v>#REF!</v>
      </c>
      <c r="AR272" s="14" t="e">
        <f>ROUND(AQ272-#REF!,0)</f>
        <v>#REF!</v>
      </c>
      <c r="AS272" s="14">
        <f>IF(BB272="s",IF(S272=0,0,
IF(S272=1,#REF!*4*4,
IF(S272=2,0,
IF(S272=3,#REF!*4*2,
IF(S272=4,0,
IF(S272=5,0,
IF(S272=6,0,
IF(S272=7,0)))))))),
IF(BB272="t",
IF(S272=0,0,
IF(S272=1,#REF!*4*4*0.8,
IF(S272=2,0,
IF(S272=3,#REF!*4*2*0.8,
IF(S272=4,0,
IF(S272=5,0,
IF(S272=6,0,
IF(S272=7,0))))))))))</f>
        <v>0</v>
      </c>
      <c r="AT272" s="14" t="e">
        <f>IF(BB272="s",
IF(S272=0,0,
IF(S272=1,0,
IF(S272=2,#REF!*4*2,
IF(S272=3,#REF!*4,
IF(S272=4,#REF!*4,
IF(S272=5,0,
IF(S272=6,0,
IF(S272=7,#REF!*4)))))))),
IF(BB272="t",
IF(S272=0,0,
IF(S272=1,0,
IF(S272=2,#REF!*4*2*0.8,
IF(S272=3,#REF!*4*0.8,
IF(S272=4,#REF!*4*0.8,
IF(S272=5,0,
IF(S272=6,0,
IF(S272=7,#REF!*4))))))))))</f>
        <v>#REF!</v>
      </c>
      <c r="AU272" s="14" t="e">
        <f>IF(BB272="s",
IF(S272=0,0,
IF(S272=1,#REF!*2,
IF(S272=2,#REF!*2,
IF(S272=3,#REF!*2,
IF(S272=4,#REF!*2,
IF(S272=5,#REF!*2,
IF(S272=6,#REF!*2,
IF(S272=7,#REF!*2)))))))),
IF(BB272="t",
IF(S272=0,#REF!*2*0.8,
IF(S272=1,#REF!*2*0.8,
IF(S272=2,#REF!*2*0.8,
IF(S272=3,#REF!*2*0.8,
IF(S272=4,#REF!*2*0.8,
IF(S272=5,#REF!*2*0.8,
IF(S272=6,#REF!*1*0.8,
IF(S272=7,#REF!*2))))))))))</f>
        <v>#REF!</v>
      </c>
      <c r="AV272" s="14" t="e">
        <f t="shared" si="60"/>
        <v>#REF!</v>
      </c>
      <c r="AW272" s="14" t="e">
        <f>IF(BB272="s",
IF(S272=0,0,
IF(S272=1,(14-2)*(#REF!+#REF!)/4*4,
IF(S272=2,(14-2)*(#REF!+#REF!)/4*2,
IF(S272=3,(14-2)*(#REF!+#REF!)/4*3,
IF(S272=4,(14-2)*(#REF!+#REF!)/4,
IF(S272=5,(14-2)*#REF!/4,
IF(S272=6,0,
IF(S272=7,(14)*#REF!)))))))),
IF(BB272="t",
IF(S272=0,0,
IF(S272=1,(11-2)*(#REF!+#REF!)/4*4,
IF(S272=2,(11-2)*(#REF!+#REF!)/4*2,
IF(S272=3,(11-2)*(#REF!+#REF!)/4*3,
IF(S272=4,(11-2)*(#REF!+#REF!)/4,
IF(S272=5,(11-2)*#REF!/4,
IF(S272=6,0,
IF(S272=7,(11)*#REF!))))))))))</f>
        <v>#REF!</v>
      </c>
      <c r="AX272" s="14" t="e">
        <f t="shared" si="61"/>
        <v>#REF!</v>
      </c>
      <c r="AY272" s="14">
        <f t="shared" si="62"/>
        <v>8</v>
      </c>
      <c r="AZ272" s="14">
        <f t="shared" si="63"/>
        <v>4</v>
      </c>
      <c r="BA272" s="14" t="e">
        <f t="shared" si="64"/>
        <v>#REF!</v>
      </c>
      <c r="BB272" s="14" t="s">
        <v>87</v>
      </c>
      <c r="BC272" s="14" t="e">
        <f>IF(BI272="A",0,IF(BB272="s",14*#REF!,IF(BB272="T",11*#REF!,"HATA")))</f>
        <v>#REF!</v>
      </c>
      <c r="BD272" s="14" t="e">
        <f t="shared" si="65"/>
        <v>#REF!</v>
      </c>
      <c r="BE272" s="14" t="e">
        <f t="shared" si="66"/>
        <v>#REF!</v>
      </c>
      <c r="BF272" s="14" t="e">
        <f>IF(BE272-#REF!=0,"DOĞRU","YANLIŞ")</f>
        <v>#REF!</v>
      </c>
      <c r="BG272" s="14" t="e">
        <f>#REF!-BE272</f>
        <v>#REF!</v>
      </c>
      <c r="BH272" s="14">
        <v>0</v>
      </c>
      <c r="BJ272" s="14">
        <v>0</v>
      </c>
      <c r="BL272" s="14">
        <v>4</v>
      </c>
      <c r="BN272" s="5" t="e">
        <f>#REF!*14</f>
        <v>#REF!</v>
      </c>
      <c r="BO272" s="6"/>
      <c r="BP272" s="7"/>
      <c r="BQ272" s="8"/>
      <c r="BR272" s="8"/>
      <c r="BS272" s="8"/>
      <c r="BT272" s="8"/>
      <c r="BU272" s="8"/>
      <c r="BV272" s="9"/>
      <c r="BW272" s="10"/>
      <c r="BX272" s="11"/>
      <c r="CE272" s="8"/>
      <c r="CF272" s="17"/>
      <c r="CG272" s="17"/>
      <c r="CH272" s="17"/>
      <c r="CI272" s="17"/>
    </row>
    <row r="273" spans="1:87" hidden="1" x14ac:dyDescent="0.25">
      <c r="A273" s="14" t="s">
        <v>91</v>
      </c>
      <c r="B273" s="14" t="s">
        <v>92</v>
      </c>
      <c r="C273" s="14" t="s">
        <v>92</v>
      </c>
      <c r="D273" s="15" t="s">
        <v>90</v>
      </c>
      <c r="E273" s="15" t="s">
        <v>90</v>
      </c>
      <c r="F273" s="16" t="e">
        <f>IF(BB273="S",
IF(#REF!+BJ273=2012,
IF(#REF!=1,"12-13/1",
IF(#REF!=2,"12-13/2",
IF(#REF!=3,"13-14/1",
IF(#REF!=4,"13-14/2","Hata1")))),
IF(#REF!+BJ273=2013,
IF(#REF!=1,"13-14/1",
IF(#REF!=2,"13-14/2",
IF(#REF!=3,"14-15/1",
IF(#REF!=4,"14-15/2","Hata2")))),
IF(#REF!+BJ273=2014,
IF(#REF!=1,"14-15/1",
IF(#REF!=2,"14-15/2",
IF(#REF!=3,"15-16/1",
IF(#REF!=4,"15-16/2","Hata3")))),
IF(#REF!+BJ273=2015,
IF(#REF!=1,"15-16/1",
IF(#REF!=2,"15-16/2",
IF(#REF!=3,"16-17/1",
IF(#REF!=4,"16-17/2","Hata4")))),
IF(#REF!+BJ273=2016,
IF(#REF!=1,"16-17/1",
IF(#REF!=2,"16-17/2",
IF(#REF!=3,"17-18/1",
IF(#REF!=4,"17-18/2","Hata5")))),
IF(#REF!+BJ273=2017,
IF(#REF!=1,"17-18/1",
IF(#REF!=2,"17-18/2",
IF(#REF!=3,"18-19/1",
IF(#REF!=4,"18-19/2","Hata6")))),
IF(#REF!+BJ273=2018,
IF(#REF!=1,"18-19/1",
IF(#REF!=2,"18-19/2",
IF(#REF!=3,"19-20/1",
IF(#REF!=4,"19-20/2","Hata7")))),
IF(#REF!+BJ273=2019,
IF(#REF!=1,"19-20/1",
IF(#REF!=2,"19-20/2",
IF(#REF!=3,"20-21/1",
IF(#REF!=4,"20-21/2","Hata8")))),
IF(#REF!+BJ273=2020,
IF(#REF!=1,"20-21/1",
IF(#REF!=2,"20-21/2",
IF(#REF!=3,"21-22/1",
IF(#REF!=4,"21-22/2","Hata9")))),
IF(#REF!+BJ273=2021,
IF(#REF!=1,"21-22/1",
IF(#REF!=2,"21-22/2",
IF(#REF!=3,"22-23/1",
IF(#REF!=4,"22-23/2","Hata10")))),
IF(#REF!+BJ273=2022,
IF(#REF!=1,"22-23/1",
IF(#REF!=2,"22-23/2",
IF(#REF!=3,"23-24/1",
IF(#REF!=4,"23-24/2","Hata11")))),
IF(#REF!+BJ273=2023,
IF(#REF!=1,"23-24/1",
IF(#REF!=2,"23-24/2",
IF(#REF!=3,"24-25/1",
IF(#REF!=4,"24-25/2","Hata12")))),
)))))))))))),
IF(BB273="T",
IF(#REF!+BJ273=2012,
IF(#REF!=1,"12-13/1",
IF(#REF!=2,"12-13/2",
IF(#REF!=3,"12-13/3",
IF(#REF!=4,"13-14/1",
IF(#REF!=5,"13-14/2",
IF(#REF!=6,"13-14/3","Hata1")))))),
IF(#REF!+BJ273=2013,
IF(#REF!=1,"13-14/1",
IF(#REF!=2,"13-14/2",
IF(#REF!=3,"13-14/3",
IF(#REF!=4,"14-15/1",
IF(#REF!=5,"14-15/2",
IF(#REF!=6,"14-15/3","Hata2")))))),
IF(#REF!+BJ273=2014,
IF(#REF!=1,"14-15/1",
IF(#REF!=2,"14-15/2",
IF(#REF!=3,"14-15/3",
IF(#REF!=4,"15-16/1",
IF(#REF!=5,"15-16/2",
IF(#REF!=6,"15-16/3","Hata3")))))),
IF(AND(#REF!+#REF!&gt;2014,#REF!+#REF!&lt;2015,BJ273=1),
IF(#REF!=0.1,"14-15/0.1",
IF(#REF!=0.2,"14-15/0.2",
IF(#REF!=0.3,"14-15/0.3","Hata4"))),
IF(#REF!+BJ273=2015,
IF(#REF!=1,"15-16/1",
IF(#REF!=2,"15-16/2",
IF(#REF!=3,"15-16/3",
IF(#REF!=4,"16-17/1",
IF(#REF!=5,"16-17/2",
IF(#REF!=6,"16-17/3","Hata5")))))),
IF(#REF!+BJ273=2016,
IF(#REF!=1,"16-17/1",
IF(#REF!=2,"16-17/2",
IF(#REF!=3,"16-17/3",
IF(#REF!=4,"17-18/1",
IF(#REF!=5,"17-18/2",
IF(#REF!=6,"17-18/3","Hata6")))))),
IF(#REF!+BJ273=2017,
IF(#REF!=1,"17-18/1",
IF(#REF!=2,"17-18/2",
IF(#REF!=3,"17-18/3",
IF(#REF!=4,"18-19/1",
IF(#REF!=5,"18-19/2",
IF(#REF!=6,"18-19/3","Hata7")))))),
IF(#REF!+BJ273=2018,
IF(#REF!=1,"18-19/1",
IF(#REF!=2,"18-19/2",
IF(#REF!=3,"18-19/3",
IF(#REF!=4,"19-20/1",
IF(#REF!=5," 19-20/2",
IF(#REF!=6,"19-20/3","Hata8")))))),
IF(#REF!+BJ273=2019,
IF(#REF!=1,"19-20/1",
IF(#REF!=2,"19-20/2",
IF(#REF!=3,"19-20/3",
IF(#REF!=4,"20-21/1",
IF(#REF!=5,"20-21/2",
IF(#REF!=6,"20-21/3","Hata9")))))),
IF(#REF!+BJ273=2020,
IF(#REF!=1,"20-21/1",
IF(#REF!=2,"20-21/2",
IF(#REF!=3,"20-21/3",
IF(#REF!=4,"21-22/1",
IF(#REF!=5,"21-22/2",
IF(#REF!=6,"21-22/3","Hata10")))))),
IF(#REF!+BJ273=2021,
IF(#REF!=1,"21-22/1",
IF(#REF!=2,"21-22/2",
IF(#REF!=3,"21-22/3",
IF(#REF!=4,"22-23/1",
IF(#REF!=5,"22-23/2",
IF(#REF!=6,"22-23/3","Hata11")))))),
IF(#REF!+BJ273=2022,
IF(#REF!=1,"22-23/1",
IF(#REF!=2,"22-23/2",
IF(#REF!=3,"22-23/3",
IF(#REF!=4,"23-24/1",
IF(#REF!=5,"23-24/2",
IF(#REF!=6,"23-24/3","Hata12")))))),
IF(#REF!+BJ273=2023,
IF(#REF!=1,"23-24/1",
IF(#REF!=2,"23-24/2",
IF(#REF!=3,"23-24/3",
IF(#REF!=4,"24-25/1",
IF(#REF!=5,"24-25/2",
IF(#REF!=6,"24-25/3","Hata13")))))),
))))))))))))))
)</f>
        <v>#REF!</v>
      </c>
      <c r="G273" s="15"/>
      <c r="H273" s="14" t="s">
        <v>389</v>
      </c>
      <c r="I273" s="14">
        <v>238537</v>
      </c>
      <c r="J273" s="14" t="s">
        <v>157</v>
      </c>
      <c r="L273" s="14">
        <v>4358</v>
      </c>
      <c r="S273" s="16">
        <v>0</v>
      </c>
      <c r="T273" s="14">
        <f>VLOOKUP($S273,[1]sistem!$I$3:$L$10,2,FALSE)</f>
        <v>0</v>
      </c>
      <c r="U273" s="14">
        <f>VLOOKUP($S273,[1]sistem!$I$3:$L$10,3,FALSE)</f>
        <v>0</v>
      </c>
      <c r="V273" s="14">
        <f>VLOOKUP($S273,[1]sistem!$I$3:$L$10,4,FALSE)</f>
        <v>0</v>
      </c>
      <c r="W273" s="14" t="e">
        <f>VLOOKUP($BB273,[1]sistem!$I$13:$L$14,2,FALSE)*#REF!</f>
        <v>#REF!</v>
      </c>
      <c r="X273" s="14" t="e">
        <f>VLOOKUP($BB273,[1]sistem!$I$13:$L$14,3,FALSE)*#REF!</f>
        <v>#REF!</v>
      </c>
      <c r="Y273" s="14" t="e">
        <f>VLOOKUP($BB273,[1]sistem!$I$13:$L$14,4,FALSE)*#REF!</f>
        <v>#REF!</v>
      </c>
      <c r="Z273" s="14" t="e">
        <f t="shared" si="55"/>
        <v>#REF!</v>
      </c>
      <c r="AA273" s="14" t="e">
        <f t="shared" si="55"/>
        <v>#REF!</v>
      </c>
      <c r="AB273" s="14" t="e">
        <f t="shared" si="55"/>
        <v>#REF!</v>
      </c>
      <c r="AC273" s="14" t="e">
        <f t="shared" si="56"/>
        <v>#REF!</v>
      </c>
      <c r="AD273" s="14">
        <f>VLOOKUP(BB273,[1]sistem!$I$18:$J$19,2,FALSE)</f>
        <v>11</v>
      </c>
      <c r="AE273" s="14">
        <v>0.25</v>
      </c>
      <c r="AF273" s="14">
        <f>VLOOKUP($S273,[1]sistem!$I$3:$M$10,5,FALSE)</f>
        <v>0</v>
      </c>
      <c r="AI273" s="14" t="e">
        <f>(#REF!+#REF!)*AD273</f>
        <v>#REF!</v>
      </c>
      <c r="AJ273" s="14">
        <f>VLOOKUP($S273,[1]sistem!$I$3:$N$10,6,FALSE)</f>
        <v>0</v>
      </c>
      <c r="AK273" s="14">
        <v>2</v>
      </c>
      <c r="AL273" s="14">
        <f t="shared" si="57"/>
        <v>0</v>
      </c>
      <c r="AM273" s="14">
        <f>VLOOKUP($BB273,[1]sistem!$I$18:$K$19,3,FALSE)</f>
        <v>11</v>
      </c>
      <c r="AN273" s="14" t="e">
        <f>AM273*#REF!</f>
        <v>#REF!</v>
      </c>
      <c r="AO273" s="14" t="e">
        <f t="shared" si="58"/>
        <v>#REF!</v>
      </c>
      <c r="AP273" s="14">
        <f t="shared" si="54"/>
        <v>25</v>
      </c>
      <c r="AQ273" s="14" t="e">
        <f t="shared" si="59"/>
        <v>#REF!</v>
      </c>
      <c r="AR273" s="14" t="e">
        <f>ROUND(AQ273-#REF!,0)</f>
        <v>#REF!</v>
      </c>
      <c r="AS273" s="14">
        <f>IF(BB273="s",IF(S273=0,0,
IF(S273=1,#REF!*4*4,
IF(S273=2,0,
IF(S273=3,#REF!*4*2,
IF(S273=4,0,
IF(S273=5,0,
IF(S273=6,0,
IF(S273=7,0)))))))),
IF(BB273="t",
IF(S273=0,0,
IF(S273=1,#REF!*4*4*0.8,
IF(S273=2,0,
IF(S273=3,#REF!*4*2*0.8,
IF(S273=4,0,
IF(S273=5,0,
IF(S273=6,0,
IF(S273=7,0))))))))))</f>
        <v>0</v>
      </c>
      <c r="AT273" s="14">
        <f>IF(BB273="s",
IF(S273=0,0,
IF(S273=1,0,
IF(S273=2,#REF!*4*2,
IF(S273=3,#REF!*4,
IF(S273=4,#REF!*4,
IF(S273=5,0,
IF(S273=6,0,
IF(S273=7,#REF!*4)))))))),
IF(BB273="t",
IF(S273=0,0,
IF(S273=1,0,
IF(S273=2,#REF!*4*2*0.8,
IF(S273=3,#REF!*4*0.8,
IF(S273=4,#REF!*4*0.8,
IF(S273=5,0,
IF(S273=6,0,
IF(S273=7,#REF!*4))))))))))</f>
        <v>0</v>
      </c>
      <c r="AU273" s="14" t="e">
        <f>IF(BB273="s",
IF(S273=0,0,
IF(S273=1,#REF!*2,
IF(S273=2,#REF!*2,
IF(S273=3,#REF!*2,
IF(S273=4,#REF!*2,
IF(S273=5,#REF!*2,
IF(S273=6,#REF!*2,
IF(S273=7,#REF!*2)))))))),
IF(BB273="t",
IF(S273=0,#REF!*2*0.8,
IF(S273=1,#REF!*2*0.8,
IF(S273=2,#REF!*2*0.8,
IF(S273=3,#REF!*2*0.8,
IF(S273=4,#REF!*2*0.8,
IF(S273=5,#REF!*2*0.8,
IF(S273=6,#REF!*1*0.8,
IF(S273=7,#REF!*2))))))))))</f>
        <v>#REF!</v>
      </c>
      <c r="AV273" s="14" t="e">
        <f t="shared" si="60"/>
        <v>#REF!</v>
      </c>
      <c r="AW273" s="14">
        <f>IF(BB273="s",
IF(S273=0,0,
IF(S273=1,(14-2)*(#REF!+#REF!)/4*4,
IF(S273=2,(14-2)*(#REF!+#REF!)/4*2,
IF(S273=3,(14-2)*(#REF!+#REF!)/4*3,
IF(S273=4,(14-2)*(#REF!+#REF!)/4,
IF(S273=5,(14-2)*#REF!/4,
IF(S273=6,0,
IF(S273=7,(14)*#REF!)))))))),
IF(BB273="t",
IF(S273=0,0,
IF(S273=1,(11-2)*(#REF!+#REF!)/4*4,
IF(S273=2,(11-2)*(#REF!+#REF!)/4*2,
IF(S273=3,(11-2)*(#REF!+#REF!)/4*3,
IF(S273=4,(11-2)*(#REF!+#REF!)/4,
IF(S273=5,(11-2)*#REF!/4,
IF(S273=6,0,
IF(S273=7,(11)*#REF!))))))))))</f>
        <v>0</v>
      </c>
      <c r="AX273" s="14" t="e">
        <f t="shared" si="61"/>
        <v>#REF!</v>
      </c>
      <c r="AY273" s="14">
        <f t="shared" si="62"/>
        <v>0</v>
      </c>
      <c r="AZ273" s="14">
        <f t="shared" si="63"/>
        <v>0</v>
      </c>
      <c r="BA273" s="14" t="e">
        <f t="shared" si="64"/>
        <v>#REF!</v>
      </c>
      <c r="BB273" s="14" t="s">
        <v>186</v>
      </c>
      <c r="BC273" s="14" t="e">
        <f>IF(BI273="A",0,IF(BB273="s",14*#REF!,IF(BB273="T",11*#REF!,"HATA")))</f>
        <v>#REF!</v>
      </c>
      <c r="BD273" s="14" t="e">
        <f t="shared" si="65"/>
        <v>#REF!</v>
      </c>
      <c r="BE273" s="14" t="e">
        <f t="shared" si="66"/>
        <v>#REF!</v>
      </c>
      <c r="BF273" s="14" t="e">
        <f>IF(BE273-#REF!=0,"DOĞRU","YANLIŞ")</f>
        <v>#REF!</v>
      </c>
      <c r="BG273" s="14" t="e">
        <f>#REF!-BE273</f>
        <v>#REF!</v>
      </c>
      <c r="BH273" s="14">
        <v>0</v>
      </c>
      <c r="BJ273" s="14">
        <v>0</v>
      </c>
      <c r="BL273" s="14">
        <v>0</v>
      </c>
      <c r="BN273" s="5" t="e">
        <f>#REF!*14</f>
        <v>#REF!</v>
      </c>
      <c r="BO273" s="6"/>
      <c r="BP273" s="7"/>
      <c r="BQ273" s="8"/>
      <c r="BR273" s="8"/>
      <c r="BS273" s="8"/>
      <c r="BT273" s="8"/>
      <c r="BU273" s="8"/>
      <c r="BV273" s="9"/>
      <c r="BW273" s="10"/>
      <c r="BX273" s="11"/>
      <c r="CE273" s="8"/>
      <c r="CF273" s="17"/>
      <c r="CG273" s="17"/>
      <c r="CH273" s="17"/>
      <c r="CI273" s="17"/>
    </row>
    <row r="274" spans="1:87" hidden="1" x14ac:dyDescent="0.25">
      <c r="A274" s="14" t="s">
        <v>96</v>
      </c>
      <c r="B274" s="14" t="s">
        <v>97</v>
      </c>
      <c r="C274" s="14" t="s">
        <v>97</v>
      </c>
      <c r="D274" s="15" t="s">
        <v>90</v>
      </c>
      <c r="E274" s="15" t="s">
        <v>90</v>
      </c>
      <c r="F274" s="16" t="e">
        <f>IF(BB274="S",
IF(#REF!+BJ274=2012,
IF(#REF!=1,"12-13/1",
IF(#REF!=2,"12-13/2",
IF(#REF!=3,"13-14/1",
IF(#REF!=4,"13-14/2","Hata1")))),
IF(#REF!+BJ274=2013,
IF(#REF!=1,"13-14/1",
IF(#REF!=2,"13-14/2",
IF(#REF!=3,"14-15/1",
IF(#REF!=4,"14-15/2","Hata2")))),
IF(#REF!+BJ274=2014,
IF(#REF!=1,"14-15/1",
IF(#REF!=2,"14-15/2",
IF(#REF!=3,"15-16/1",
IF(#REF!=4,"15-16/2","Hata3")))),
IF(#REF!+BJ274=2015,
IF(#REF!=1,"15-16/1",
IF(#REF!=2,"15-16/2",
IF(#REF!=3,"16-17/1",
IF(#REF!=4,"16-17/2","Hata4")))),
IF(#REF!+BJ274=2016,
IF(#REF!=1,"16-17/1",
IF(#REF!=2,"16-17/2",
IF(#REF!=3,"17-18/1",
IF(#REF!=4,"17-18/2","Hata5")))),
IF(#REF!+BJ274=2017,
IF(#REF!=1,"17-18/1",
IF(#REF!=2,"17-18/2",
IF(#REF!=3,"18-19/1",
IF(#REF!=4,"18-19/2","Hata6")))),
IF(#REF!+BJ274=2018,
IF(#REF!=1,"18-19/1",
IF(#REF!=2,"18-19/2",
IF(#REF!=3,"19-20/1",
IF(#REF!=4,"19-20/2","Hata7")))),
IF(#REF!+BJ274=2019,
IF(#REF!=1,"19-20/1",
IF(#REF!=2,"19-20/2",
IF(#REF!=3,"20-21/1",
IF(#REF!=4,"20-21/2","Hata8")))),
IF(#REF!+BJ274=2020,
IF(#REF!=1,"20-21/1",
IF(#REF!=2,"20-21/2",
IF(#REF!=3,"21-22/1",
IF(#REF!=4,"21-22/2","Hata9")))),
IF(#REF!+BJ274=2021,
IF(#REF!=1,"21-22/1",
IF(#REF!=2,"21-22/2",
IF(#REF!=3,"22-23/1",
IF(#REF!=4,"22-23/2","Hata10")))),
IF(#REF!+BJ274=2022,
IF(#REF!=1,"22-23/1",
IF(#REF!=2,"22-23/2",
IF(#REF!=3,"23-24/1",
IF(#REF!=4,"23-24/2","Hata11")))),
IF(#REF!+BJ274=2023,
IF(#REF!=1,"23-24/1",
IF(#REF!=2,"23-24/2",
IF(#REF!=3,"24-25/1",
IF(#REF!=4,"24-25/2","Hata12")))),
)))))))))))),
IF(BB274="T",
IF(#REF!+BJ274=2012,
IF(#REF!=1,"12-13/1",
IF(#REF!=2,"12-13/2",
IF(#REF!=3,"12-13/3",
IF(#REF!=4,"13-14/1",
IF(#REF!=5,"13-14/2",
IF(#REF!=6,"13-14/3","Hata1")))))),
IF(#REF!+BJ274=2013,
IF(#REF!=1,"13-14/1",
IF(#REF!=2,"13-14/2",
IF(#REF!=3,"13-14/3",
IF(#REF!=4,"14-15/1",
IF(#REF!=5,"14-15/2",
IF(#REF!=6,"14-15/3","Hata2")))))),
IF(#REF!+BJ274=2014,
IF(#REF!=1,"14-15/1",
IF(#REF!=2,"14-15/2",
IF(#REF!=3,"14-15/3",
IF(#REF!=4,"15-16/1",
IF(#REF!=5,"15-16/2",
IF(#REF!=6,"15-16/3","Hata3")))))),
IF(AND(#REF!+#REF!&gt;2014,#REF!+#REF!&lt;2015,BJ274=1),
IF(#REF!=0.1,"14-15/0.1",
IF(#REF!=0.2,"14-15/0.2",
IF(#REF!=0.3,"14-15/0.3","Hata4"))),
IF(#REF!+BJ274=2015,
IF(#REF!=1,"15-16/1",
IF(#REF!=2,"15-16/2",
IF(#REF!=3,"15-16/3",
IF(#REF!=4,"16-17/1",
IF(#REF!=5,"16-17/2",
IF(#REF!=6,"16-17/3","Hata5")))))),
IF(#REF!+BJ274=2016,
IF(#REF!=1,"16-17/1",
IF(#REF!=2,"16-17/2",
IF(#REF!=3,"16-17/3",
IF(#REF!=4,"17-18/1",
IF(#REF!=5,"17-18/2",
IF(#REF!=6,"17-18/3","Hata6")))))),
IF(#REF!+BJ274=2017,
IF(#REF!=1,"17-18/1",
IF(#REF!=2,"17-18/2",
IF(#REF!=3,"17-18/3",
IF(#REF!=4,"18-19/1",
IF(#REF!=5,"18-19/2",
IF(#REF!=6,"18-19/3","Hata7")))))),
IF(#REF!+BJ274=2018,
IF(#REF!=1,"18-19/1",
IF(#REF!=2,"18-19/2",
IF(#REF!=3,"18-19/3",
IF(#REF!=4,"19-20/1",
IF(#REF!=5," 19-20/2",
IF(#REF!=6,"19-20/3","Hata8")))))),
IF(#REF!+BJ274=2019,
IF(#REF!=1,"19-20/1",
IF(#REF!=2,"19-20/2",
IF(#REF!=3,"19-20/3",
IF(#REF!=4,"20-21/1",
IF(#REF!=5,"20-21/2",
IF(#REF!=6,"20-21/3","Hata9")))))),
IF(#REF!+BJ274=2020,
IF(#REF!=1,"20-21/1",
IF(#REF!=2,"20-21/2",
IF(#REF!=3,"20-21/3",
IF(#REF!=4,"21-22/1",
IF(#REF!=5,"21-22/2",
IF(#REF!=6,"21-22/3","Hata10")))))),
IF(#REF!+BJ274=2021,
IF(#REF!=1,"21-22/1",
IF(#REF!=2,"21-22/2",
IF(#REF!=3,"21-22/3",
IF(#REF!=4,"22-23/1",
IF(#REF!=5,"22-23/2",
IF(#REF!=6,"22-23/3","Hata11")))))),
IF(#REF!+BJ274=2022,
IF(#REF!=1,"22-23/1",
IF(#REF!=2,"22-23/2",
IF(#REF!=3,"22-23/3",
IF(#REF!=4,"23-24/1",
IF(#REF!=5,"23-24/2",
IF(#REF!=6,"23-24/3","Hata12")))))),
IF(#REF!+BJ274=2023,
IF(#REF!=1,"23-24/1",
IF(#REF!=2,"23-24/2",
IF(#REF!=3,"23-24/3",
IF(#REF!=4,"24-25/1",
IF(#REF!=5,"24-25/2",
IF(#REF!=6,"24-25/3","Hata13")))))),
))))))))))))))
)</f>
        <v>#REF!</v>
      </c>
      <c r="G274" s="15"/>
      <c r="H274" s="14" t="s">
        <v>389</v>
      </c>
      <c r="I274" s="14">
        <v>238537</v>
      </c>
      <c r="J274" s="14" t="s">
        <v>157</v>
      </c>
      <c r="Q274" s="14" t="s">
        <v>98</v>
      </c>
      <c r="R274" s="14" t="s">
        <v>98</v>
      </c>
      <c r="S274" s="16">
        <v>0</v>
      </c>
      <c r="T274" s="14">
        <f>VLOOKUP($S274,[1]sistem!$I$3:$L$10,2,FALSE)</f>
        <v>0</v>
      </c>
      <c r="U274" s="14">
        <f>VLOOKUP($S274,[1]sistem!$I$3:$L$10,3,FALSE)</f>
        <v>0</v>
      </c>
      <c r="V274" s="14">
        <f>VLOOKUP($S274,[1]sistem!$I$3:$L$10,4,FALSE)</f>
        <v>0</v>
      </c>
      <c r="W274" s="14" t="e">
        <f>VLOOKUP($BB274,[1]sistem!$I$13:$L$14,2,FALSE)*#REF!</f>
        <v>#REF!</v>
      </c>
      <c r="X274" s="14" t="e">
        <f>VLOOKUP($BB274,[1]sistem!$I$13:$L$14,3,FALSE)*#REF!</f>
        <v>#REF!</v>
      </c>
      <c r="Y274" s="14" t="e">
        <f>VLOOKUP($BB274,[1]sistem!$I$13:$L$14,4,FALSE)*#REF!</f>
        <v>#REF!</v>
      </c>
      <c r="Z274" s="14" t="e">
        <f t="shared" si="55"/>
        <v>#REF!</v>
      </c>
      <c r="AA274" s="14" t="e">
        <f t="shared" si="55"/>
        <v>#REF!</v>
      </c>
      <c r="AB274" s="14" t="e">
        <f t="shared" si="55"/>
        <v>#REF!</v>
      </c>
      <c r="AC274" s="14" t="e">
        <f t="shared" si="56"/>
        <v>#REF!</v>
      </c>
      <c r="AD274" s="14">
        <f>VLOOKUP(BB274,[1]sistem!$I$18:$J$19,2,FALSE)</f>
        <v>14</v>
      </c>
      <c r="AE274" s="14">
        <v>0.25</v>
      </c>
      <c r="AF274" s="14">
        <f>VLOOKUP($S274,[1]sistem!$I$3:$M$10,5,FALSE)</f>
        <v>0</v>
      </c>
      <c r="AI274" s="14" t="e">
        <f>(#REF!+#REF!)*AD274</f>
        <v>#REF!</v>
      </c>
      <c r="AJ274" s="14">
        <f>VLOOKUP($S274,[1]sistem!$I$3:$N$10,6,FALSE)</f>
        <v>0</v>
      </c>
      <c r="AK274" s="14">
        <v>2</v>
      </c>
      <c r="AL274" s="14">
        <f t="shared" si="57"/>
        <v>0</v>
      </c>
      <c r="AM274" s="14">
        <f>VLOOKUP($BB274,[1]sistem!$I$18:$K$19,3,FALSE)</f>
        <v>14</v>
      </c>
      <c r="AN274" s="14" t="e">
        <f>AM274*#REF!</f>
        <v>#REF!</v>
      </c>
      <c r="AO274" s="14" t="e">
        <f t="shared" si="58"/>
        <v>#REF!</v>
      </c>
      <c r="AP274" s="14">
        <f t="shared" si="54"/>
        <v>25</v>
      </c>
      <c r="AQ274" s="14" t="e">
        <f t="shared" si="59"/>
        <v>#REF!</v>
      </c>
      <c r="AR274" s="14" t="e">
        <f>ROUND(AQ274-#REF!,0)</f>
        <v>#REF!</v>
      </c>
      <c r="AS274" s="14">
        <f>IF(BB274="s",IF(S274=0,0,
IF(S274=1,#REF!*4*4,
IF(S274=2,0,
IF(S274=3,#REF!*4*2,
IF(S274=4,0,
IF(S274=5,0,
IF(S274=6,0,
IF(S274=7,0)))))))),
IF(BB274="t",
IF(S274=0,0,
IF(S274=1,#REF!*4*4*0.8,
IF(S274=2,0,
IF(S274=3,#REF!*4*2*0.8,
IF(S274=4,0,
IF(S274=5,0,
IF(S274=6,0,
IF(S274=7,0))))))))))</f>
        <v>0</v>
      </c>
      <c r="AT274" s="14">
        <f>IF(BB274="s",
IF(S274=0,0,
IF(S274=1,0,
IF(S274=2,#REF!*4*2,
IF(S274=3,#REF!*4,
IF(S274=4,#REF!*4,
IF(S274=5,0,
IF(S274=6,0,
IF(S274=7,#REF!*4)))))))),
IF(BB274="t",
IF(S274=0,0,
IF(S274=1,0,
IF(S274=2,#REF!*4*2*0.8,
IF(S274=3,#REF!*4*0.8,
IF(S274=4,#REF!*4*0.8,
IF(S274=5,0,
IF(S274=6,0,
IF(S274=7,#REF!*4))))))))))</f>
        <v>0</v>
      </c>
      <c r="AU274" s="14">
        <f>IF(BB274="s",
IF(S274=0,0,
IF(S274=1,#REF!*2,
IF(S274=2,#REF!*2,
IF(S274=3,#REF!*2,
IF(S274=4,#REF!*2,
IF(S274=5,#REF!*2,
IF(S274=6,#REF!*2,
IF(S274=7,#REF!*2)))))))),
IF(BB274="t",
IF(S274=0,#REF!*2*0.8,
IF(S274=1,#REF!*2*0.8,
IF(S274=2,#REF!*2*0.8,
IF(S274=3,#REF!*2*0.8,
IF(S274=4,#REF!*2*0.8,
IF(S274=5,#REF!*2*0.8,
IF(S274=6,#REF!*1*0.8,
IF(S274=7,#REF!*2))))))))))</f>
        <v>0</v>
      </c>
      <c r="AV274" s="14" t="e">
        <f t="shared" si="60"/>
        <v>#REF!</v>
      </c>
      <c r="AW274" s="14">
        <f>IF(BB274="s",
IF(S274=0,0,
IF(S274=1,(14-2)*(#REF!+#REF!)/4*4,
IF(S274=2,(14-2)*(#REF!+#REF!)/4*2,
IF(S274=3,(14-2)*(#REF!+#REF!)/4*3,
IF(S274=4,(14-2)*(#REF!+#REF!)/4,
IF(S274=5,(14-2)*#REF!/4,
IF(S274=6,0,
IF(S274=7,(14)*#REF!)))))))),
IF(BB274="t",
IF(S274=0,0,
IF(S274=1,(11-2)*(#REF!+#REF!)/4*4,
IF(S274=2,(11-2)*(#REF!+#REF!)/4*2,
IF(S274=3,(11-2)*(#REF!+#REF!)/4*3,
IF(S274=4,(11-2)*(#REF!+#REF!)/4,
IF(S274=5,(11-2)*#REF!/4,
IF(S274=6,0,
IF(S274=7,(11)*#REF!))))))))))</f>
        <v>0</v>
      </c>
      <c r="AX274" s="14" t="e">
        <f t="shared" si="61"/>
        <v>#REF!</v>
      </c>
      <c r="AY274" s="14">
        <f t="shared" si="62"/>
        <v>0</v>
      </c>
      <c r="AZ274" s="14">
        <f t="shared" si="63"/>
        <v>0</v>
      </c>
      <c r="BA274" s="14">
        <f t="shared" si="64"/>
        <v>0</v>
      </c>
      <c r="BB274" s="14" t="s">
        <v>87</v>
      </c>
      <c r="BC274" s="14" t="e">
        <f>IF(BI274="A",0,IF(BB274="s",14*#REF!,IF(BB274="T",11*#REF!,"HATA")))</f>
        <v>#REF!</v>
      </c>
      <c r="BD274" s="14" t="e">
        <f t="shared" si="65"/>
        <v>#REF!</v>
      </c>
      <c r="BE274" s="14" t="e">
        <f t="shared" si="66"/>
        <v>#REF!</v>
      </c>
      <c r="BF274" s="14" t="e">
        <f>IF(BE274-#REF!=0,"DOĞRU","YANLIŞ")</f>
        <v>#REF!</v>
      </c>
      <c r="BG274" s="14" t="e">
        <f>#REF!-BE274</f>
        <v>#REF!</v>
      </c>
      <c r="BH274" s="14">
        <v>0</v>
      </c>
      <c r="BJ274" s="14">
        <v>0</v>
      </c>
      <c r="BL274" s="14">
        <v>0</v>
      </c>
      <c r="BN274" s="5" t="e">
        <f>#REF!*14</f>
        <v>#REF!</v>
      </c>
      <c r="BO274" s="6"/>
      <c r="BP274" s="7"/>
      <c r="BQ274" s="8"/>
      <c r="BR274" s="8"/>
      <c r="BS274" s="8"/>
      <c r="BT274" s="8"/>
      <c r="BU274" s="8"/>
      <c r="BV274" s="9"/>
      <c r="BW274" s="10"/>
      <c r="BX274" s="11"/>
      <c r="CE274" s="8"/>
      <c r="CF274" s="17"/>
      <c r="CG274" s="17"/>
      <c r="CH274" s="17"/>
      <c r="CI274" s="17"/>
    </row>
    <row r="275" spans="1:87" hidden="1" x14ac:dyDescent="0.25">
      <c r="A275" s="14" t="s">
        <v>138</v>
      </c>
      <c r="B275" s="14" t="s">
        <v>139</v>
      </c>
      <c r="C275" s="14" t="s">
        <v>139</v>
      </c>
      <c r="D275" s="15" t="s">
        <v>84</v>
      </c>
      <c r="E275" s="15">
        <v>3</v>
      </c>
      <c r="F275" s="16" t="e">
        <f>IF(BB275="S",
IF(#REF!+BJ275=2012,
IF(#REF!=1,"12-13/1",
IF(#REF!=2,"12-13/2",
IF(#REF!=3,"13-14/1",
IF(#REF!=4,"13-14/2","Hata1")))),
IF(#REF!+BJ275=2013,
IF(#REF!=1,"13-14/1",
IF(#REF!=2,"13-14/2",
IF(#REF!=3,"14-15/1",
IF(#REF!=4,"14-15/2","Hata2")))),
IF(#REF!+BJ275=2014,
IF(#REF!=1,"14-15/1",
IF(#REF!=2,"14-15/2",
IF(#REF!=3,"15-16/1",
IF(#REF!=4,"15-16/2","Hata3")))),
IF(#REF!+BJ275=2015,
IF(#REF!=1,"15-16/1",
IF(#REF!=2,"15-16/2",
IF(#REF!=3,"16-17/1",
IF(#REF!=4,"16-17/2","Hata4")))),
IF(#REF!+BJ275=2016,
IF(#REF!=1,"16-17/1",
IF(#REF!=2,"16-17/2",
IF(#REF!=3,"17-18/1",
IF(#REF!=4,"17-18/2","Hata5")))),
IF(#REF!+BJ275=2017,
IF(#REF!=1,"17-18/1",
IF(#REF!=2,"17-18/2",
IF(#REF!=3,"18-19/1",
IF(#REF!=4,"18-19/2","Hata6")))),
IF(#REF!+BJ275=2018,
IF(#REF!=1,"18-19/1",
IF(#REF!=2,"18-19/2",
IF(#REF!=3,"19-20/1",
IF(#REF!=4,"19-20/2","Hata7")))),
IF(#REF!+BJ275=2019,
IF(#REF!=1,"19-20/1",
IF(#REF!=2,"19-20/2",
IF(#REF!=3,"20-21/1",
IF(#REF!=4,"20-21/2","Hata8")))),
IF(#REF!+BJ275=2020,
IF(#REF!=1,"20-21/1",
IF(#REF!=2,"20-21/2",
IF(#REF!=3,"21-22/1",
IF(#REF!=4,"21-22/2","Hata9")))),
IF(#REF!+BJ275=2021,
IF(#REF!=1,"21-22/1",
IF(#REF!=2,"21-22/2",
IF(#REF!=3,"22-23/1",
IF(#REF!=4,"22-23/2","Hata10")))),
IF(#REF!+BJ275=2022,
IF(#REF!=1,"22-23/1",
IF(#REF!=2,"22-23/2",
IF(#REF!=3,"23-24/1",
IF(#REF!=4,"23-24/2","Hata11")))),
IF(#REF!+BJ275=2023,
IF(#REF!=1,"23-24/1",
IF(#REF!=2,"23-24/2",
IF(#REF!=3,"24-25/1",
IF(#REF!=4,"24-25/2","Hata12")))),
)))))))))))),
IF(BB275="T",
IF(#REF!+BJ275=2012,
IF(#REF!=1,"12-13/1",
IF(#REF!=2,"12-13/2",
IF(#REF!=3,"12-13/3",
IF(#REF!=4,"13-14/1",
IF(#REF!=5,"13-14/2",
IF(#REF!=6,"13-14/3","Hata1")))))),
IF(#REF!+BJ275=2013,
IF(#REF!=1,"13-14/1",
IF(#REF!=2,"13-14/2",
IF(#REF!=3,"13-14/3",
IF(#REF!=4,"14-15/1",
IF(#REF!=5,"14-15/2",
IF(#REF!=6,"14-15/3","Hata2")))))),
IF(#REF!+BJ275=2014,
IF(#REF!=1,"14-15/1",
IF(#REF!=2,"14-15/2",
IF(#REF!=3,"14-15/3",
IF(#REF!=4,"15-16/1",
IF(#REF!=5,"15-16/2",
IF(#REF!=6,"15-16/3","Hata3")))))),
IF(AND(#REF!+#REF!&gt;2014,#REF!+#REF!&lt;2015,BJ275=1),
IF(#REF!=0.1,"14-15/0.1",
IF(#REF!=0.2,"14-15/0.2",
IF(#REF!=0.3,"14-15/0.3","Hata4"))),
IF(#REF!+BJ275=2015,
IF(#REF!=1,"15-16/1",
IF(#REF!=2,"15-16/2",
IF(#REF!=3,"15-16/3",
IF(#REF!=4,"16-17/1",
IF(#REF!=5,"16-17/2",
IF(#REF!=6,"16-17/3","Hata5")))))),
IF(#REF!+BJ275=2016,
IF(#REF!=1,"16-17/1",
IF(#REF!=2,"16-17/2",
IF(#REF!=3,"16-17/3",
IF(#REF!=4,"17-18/1",
IF(#REF!=5,"17-18/2",
IF(#REF!=6,"17-18/3","Hata6")))))),
IF(#REF!+BJ275=2017,
IF(#REF!=1,"17-18/1",
IF(#REF!=2,"17-18/2",
IF(#REF!=3,"17-18/3",
IF(#REF!=4,"18-19/1",
IF(#REF!=5,"18-19/2",
IF(#REF!=6,"18-19/3","Hata7")))))),
IF(#REF!+BJ275=2018,
IF(#REF!=1,"18-19/1",
IF(#REF!=2,"18-19/2",
IF(#REF!=3,"18-19/3",
IF(#REF!=4,"19-20/1",
IF(#REF!=5," 19-20/2",
IF(#REF!=6,"19-20/3","Hata8")))))),
IF(#REF!+BJ275=2019,
IF(#REF!=1,"19-20/1",
IF(#REF!=2,"19-20/2",
IF(#REF!=3,"19-20/3",
IF(#REF!=4,"20-21/1",
IF(#REF!=5,"20-21/2",
IF(#REF!=6,"20-21/3","Hata9")))))),
IF(#REF!+BJ275=2020,
IF(#REF!=1,"20-21/1",
IF(#REF!=2,"20-21/2",
IF(#REF!=3,"20-21/3",
IF(#REF!=4,"21-22/1",
IF(#REF!=5,"21-22/2",
IF(#REF!=6,"21-22/3","Hata10")))))),
IF(#REF!+BJ275=2021,
IF(#REF!=1,"21-22/1",
IF(#REF!=2,"21-22/2",
IF(#REF!=3,"21-22/3",
IF(#REF!=4,"22-23/1",
IF(#REF!=5,"22-23/2",
IF(#REF!=6,"22-23/3","Hata11")))))),
IF(#REF!+BJ275=2022,
IF(#REF!=1,"22-23/1",
IF(#REF!=2,"22-23/2",
IF(#REF!=3,"22-23/3",
IF(#REF!=4,"23-24/1",
IF(#REF!=5,"23-24/2",
IF(#REF!=6,"23-24/3","Hata12")))))),
IF(#REF!+BJ275=2023,
IF(#REF!=1,"23-24/1",
IF(#REF!=2,"23-24/2",
IF(#REF!=3,"23-24/3",
IF(#REF!=4,"24-25/1",
IF(#REF!=5,"24-25/2",
IF(#REF!=6,"24-25/3","Hata13")))))),
))))))))))))))
)</f>
        <v>#REF!</v>
      </c>
      <c r="G275" s="15"/>
      <c r="H275" s="14" t="s">
        <v>389</v>
      </c>
      <c r="I275" s="14">
        <v>238537</v>
      </c>
      <c r="J275" s="14" t="s">
        <v>157</v>
      </c>
      <c r="Q275" s="14" t="s">
        <v>140</v>
      </c>
      <c r="R275" s="14" t="s">
        <v>140</v>
      </c>
      <c r="S275" s="16">
        <v>7</v>
      </c>
      <c r="T275" s="14">
        <f>VLOOKUP($S275,[1]sistem!$I$3:$L$10,2,FALSE)</f>
        <v>0</v>
      </c>
      <c r="U275" s="14">
        <f>VLOOKUP($S275,[1]sistem!$I$3:$L$10,3,FALSE)</f>
        <v>1</v>
      </c>
      <c r="V275" s="14">
        <f>VLOOKUP($S275,[1]sistem!$I$3:$L$10,4,FALSE)</f>
        <v>1</v>
      </c>
      <c r="W275" s="14" t="e">
        <f>VLOOKUP($BB275,[1]sistem!$I$13:$L$14,2,FALSE)*#REF!</f>
        <v>#REF!</v>
      </c>
      <c r="X275" s="14" t="e">
        <f>VLOOKUP($BB275,[1]sistem!$I$13:$L$14,3,FALSE)*#REF!</f>
        <v>#REF!</v>
      </c>
      <c r="Y275" s="14" t="e">
        <f>VLOOKUP($BB275,[1]sistem!$I$13:$L$14,4,FALSE)*#REF!</f>
        <v>#REF!</v>
      </c>
      <c r="Z275" s="14" t="e">
        <f t="shared" si="55"/>
        <v>#REF!</v>
      </c>
      <c r="AA275" s="14" t="e">
        <f t="shared" si="55"/>
        <v>#REF!</v>
      </c>
      <c r="AB275" s="14" t="e">
        <f t="shared" si="55"/>
        <v>#REF!</v>
      </c>
      <c r="AC275" s="14" t="e">
        <f t="shared" si="56"/>
        <v>#REF!</v>
      </c>
      <c r="AD275" s="14">
        <f>VLOOKUP(BB275,[1]sistem!$I$18:$J$19,2,FALSE)</f>
        <v>14</v>
      </c>
      <c r="AE275" s="14">
        <v>0.25</v>
      </c>
      <c r="AF275" s="14">
        <f>VLOOKUP($S275,[1]sistem!$I$3:$M$10,5,FALSE)</f>
        <v>1</v>
      </c>
      <c r="AG275" s="14">
        <v>4</v>
      </c>
      <c r="AI275" s="14">
        <f>AG275*AM275</f>
        <v>56</v>
      </c>
      <c r="AJ275" s="14">
        <f>VLOOKUP($S275,[1]sistem!$I$3:$N$10,6,FALSE)</f>
        <v>2</v>
      </c>
      <c r="AK275" s="14">
        <v>2</v>
      </c>
      <c r="AL275" s="14">
        <f t="shared" si="57"/>
        <v>4</v>
      </c>
      <c r="AM275" s="14">
        <f>VLOOKUP($BB275,[1]sistem!$I$18:$K$19,3,FALSE)</f>
        <v>14</v>
      </c>
      <c r="AN275" s="14" t="e">
        <f>AM275*#REF!</f>
        <v>#REF!</v>
      </c>
      <c r="AO275" s="14" t="e">
        <f t="shared" si="58"/>
        <v>#REF!</v>
      </c>
      <c r="AP275" s="14">
        <f t="shared" si="54"/>
        <v>25</v>
      </c>
      <c r="AQ275" s="14" t="e">
        <f t="shared" si="59"/>
        <v>#REF!</v>
      </c>
      <c r="AR275" s="14" t="e">
        <f>ROUND(AQ275-#REF!,0)</f>
        <v>#REF!</v>
      </c>
      <c r="AS275" s="14">
        <f>IF(BB275="s",IF(S275=0,0,
IF(S275=1,#REF!*4*4,
IF(S275=2,0,
IF(S275=3,#REF!*4*2,
IF(S275=4,0,
IF(S275=5,0,
IF(S275=6,0,
IF(S275=7,0)))))))),
IF(BB275="t",
IF(S275=0,0,
IF(S275=1,#REF!*4*4*0.8,
IF(S275=2,0,
IF(S275=3,#REF!*4*2*0.8,
IF(S275=4,0,
IF(S275=5,0,
IF(S275=6,0,
IF(S275=7,0))))))))))</f>
        <v>0</v>
      </c>
      <c r="AT275" s="14" t="e">
        <f>IF(BB275="s",
IF(S275=0,0,
IF(S275=1,0,
IF(S275=2,#REF!*4*2,
IF(S275=3,#REF!*4,
IF(S275=4,#REF!*4,
IF(S275=5,0,
IF(S275=6,0,
IF(S275=7,#REF!*4)))))))),
IF(BB275="t",
IF(S275=0,0,
IF(S275=1,0,
IF(S275=2,#REF!*4*2*0.8,
IF(S275=3,#REF!*4*0.8,
IF(S275=4,#REF!*4*0.8,
IF(S275=5,0,
IF(S275=6,0,
IF(S275=7,#REF!*4))))))))))</f>
        <v>#REF!</v>
      </c>
      <c r="AU275" s="14" t="e">
        <f>IF(BB275="s",
IF(S275=0,0,
IF(S275=1,#REF!*2,
IF(S275=2,#REF!*2,
IF(S275=3,#REF!*2,
IF(S275=4,#REF!*2,
IF(S275=5,#REF!*2,
IF(S275=6,#REF!*2,
IF(S275=7,#REF!*2)))))))),
IF(BB275="t",
IF(S275=0,#REF!*2*0.8,
IF(S275=1,#REF!*2*0.8,
IF(S275=2,#REF!*2*0.8,
IF(S275=3,#REF!*2*0.8,
IF(S275=4,#REF!*2*0.8,
IF(S275=5,#REF!*2*0.8,
IF(S275=6,#REF!*1*0.8,
IF(S275=7,#REF!*2))))))))))</f>
        <v>#REF!</v>
      </c>
      <c r="AV275" s="14" t="e">
        <f t="shared" si="60"/>
        <v>#REF!</v>
      </c>
      <c r="AW275" s="14" t="e">
        <f>IF(BB275="s",
IF(S275=0,0,
IF(S275=1,(14-2)*(#REF!+#REF!)/4*4,
IF(S275=2,(14-2)*(#REF!+#REF!)/4*2,
IF(S275=3,(14-2)*(#REF!+#REF!)/4*3,
IF(S275=4,(14-2)*(#REF!+#REF!)/4,
IF(S275=5,(14-2)*#REF!/4,
IF(S275=6,0,
IF(S275=7,(14)*#REF!)))))))),
IF(BB275="t",
IF(S275=0,0,
IF(S275=1,(11-2)*(#REF!+#REF!)/4*4,
IF(S275=2,(11-2)*(#REF!+#REF!)/4*2,
IF(S275=3,(11-2)*(#REF!+#REF!)/4*3,
IF(S275=4,(11-2)*(#REF!+#REF!)/4,
IF(S275=5,(11-2)*#REF!/4,
IF(S275=6,0,
IF(S275=7,(11)*#REF!))))))))))</f>
        <v>#REF!</v>
      </c>
      <c r="AX275" s="14" t="e">
        <f t="shared" si="61"/>
        <v>#REF!</v>
      </c>
      <c r="AY275" s="14">
        <f t="shared" si="62"/>
        <v>8</v>
      </c>
      <c r="AZ275" s="14">
        <f t="shared" si="63"/>
        <v>4</v>
      </c>
      <c r="BA275" s="14" t="e">
        <f t="shared" si="64"/>
        <v>#REF!</v>
      </c>
      <c r="BB275" s="14" t="s">
        <v>87</v>
      </c>
      <c r="BC275" s="14" t="e">
        <f>IF(BI275="A",0,IF(BB275="s",14*#REF!,IF(BB275="T",11*#REF!,"HATA")))</f>
        <v>#REF!</v>
      </c>
      <c r="BD275" s="14" t="e">
        <f t="shared" si="65"/>
        <v>#REF!</v>
      </c>
      <c r="BE275" s="14" t="e">
        <f t="shared" si="66"/>
        <v>#REF!</v>
      </c>
      <c r="BF275" s="14" t="e">
        <f>IF(BE275-#REF!=0,"DOĞRU","YANLIŞ")</f>
        <v>#REF!</v>
      </c>
      <c r="BG275" s="14" t="e">
        <f>#REF!-BE275</f>
        <v>#REF!</v>
      </c>
      <c r="BH275" s="14">
        <v>0</v>
      </c>
      <c r="BJ275" s="14">
        <v>0</v>
      </c>
      <c r="BL275" s="14">
        <v>7</v>
      </c>
      <c r="BN275" s="5" t="e">
        <f>#REF!*14</f>
        <v>#REF!</v>
      </c>
      <c r="BO275" s="6"/>
      <c r="BP275" s="7"/>
      <c r="BQ275" s="8"/>
      <c r="BR275" s="8"/>
      <c r="BS275" s="8"/>
      <c r="BT275" s="8"/>
      <c r="BU275" s="8"/>
      <c r="BV275" s="9"/>
      <c r="BW275" s="10"/>
      <c r="BX275" s="11"/>
      <c r="CE275" s="8"/>
      <c r="CF275" s="17"/>
      <c r="CG275" s="17"/>
      <c r="CH275" s="17"/>
      <c r="CI275" s="17"/>
    </row>
    <row r="276" spans="1:87" hidden="1" x14ac:dyDescent="0.25">
      <c r="A276" s="14" t="s">
        <v>103</v>
      </c>
      <c r="B276" s="14" t="s">
        <v>104</v>
      </c>
      <c r="C276" s="14" t="s">
        <v>104</v>
      </c>
      <c r="D276" s="15" t="s">
        <v>84</v>
      </c>
      <c r="E276" s="15">
        <v>1</v>
      </c>
      <c r="F276" s="16" t="e">
        <f>IF(BB276="S",
IF(#REF!+BJ276=2012,
IF(#REF!=1,"12-13/1",
IF(#REF!=2,"12-13/2",
IF(#REF!=3,"13-14/1",
IF(#REF!=4,"13-14/2","Hata1")))),
IF(#REF!+BJ276=2013,
IF(#REF!=1,"13-14/1",
IF(#REF!=2,"13-14/2",
IF(#REF!=3,"14-15/1",
IF(#REF!=4,"14-15/2","Hata2")))),
IF(#REF!+BJ276=2014,
IF(#REF!=1,"14-15/1",
IF(#REF!=2,"14-15/2",
IF(#REF!=3,"15-16/1",
IF(#REF!=4,"15-16/2","Hata3")))),
IF(#REF!+BJ276=2015,
IF(#REF!=1,"15-16/1",
IF(#REF!=2,"15-16/2",
IF(#REF!=3,"16-17/1",
IF(#REF!=4,"16-17/2","Hata4")))),
IF(#REF!+BJ276=2016,
IF(#REF!=1,"16-17/1",
IF(#REF!=2,"16-17/2",
IF(#REF!=3,"17-18/1",
IF(#REF!=4,"17-18/2","Hata5")))),
IF(#REF!+BJ276=2017,
IF(#REF!=1,"17-18/1",
IF(#REF!=2,"17-18/2",
IF(#REF!=3,"18-19/1",
IF(#REF!=4,"18-19/2","Hata6")))),
IF(#REF!+BJ276=2018,
IF(#REF!=1,"18-19/1",
IF(#REF!=2,"18-19/2",
IF(#REF!=3,"19-20/1",
IF(#REF!=4,"19-20/2","Hata7")))),
IF(#REF!+BJ276=2019,
IF(#REF!=1,"19-20/1",
IF(#REF!=2,"19-20/2",
IF(#REF!=3,"20-21/1",
IF(#REF!=4,"20-21/2","Hata8")))),
IF(#REF!+BJ276=2020,
IF(#REF!=1,"20-21/1",
IF(#REF!=2,"20-21/2",
IF(#REF!=3,"21-22/1",
IF(#REF!=4,"21-22/2","Hata9")))),
IF(#REF!+BJ276=2021,
IF(#REF!=1,"21-22/1",
IF(#REF!=2,"21-22/2",
IF(#REF!=3,"22-23/1",
IF(#REF!=4,"22-23/2","Hata10")))),
IF(#REF!+BJ276=2022,
IF(#REF!=1,"22-23/1",
IF(#REF!=2,"22-23/2",
IF(#REF!=3,"23-24/1",
IF(#REF!=4,"23-24/2","Hata11")))),
IF(#REF!+BJ276=2023,
IF(#REF!=1,"23-24/1",
IF(#REF!=2,"23-24/2",
IF(#REF!=3,"24-25/1",
IF(#REF!=4,"24-25/2","Hata12")))),
)))))))))))),
IF(BB276="T",
IF(#REF!+BJ276=2012,
IF(#REF!=1,"12-13/1",
IF(#REF!=2,"12-13/2",
IF(#REF!=3,"12-13/3",
IF(#REF!=4,"13-14/1",
IF(#REF!=5,"13-14/2",
IF(#REF!=6,"13-14/3","Hata1")))))),
IF(#REF!+BJ276=2013,
IF(#REF!=1,"13-14/1",
IF(#REF!=2,"13-14/2",
IF(#REF!=3,"13-14/3",
IF(#REF!=4,"14-15/1",
IF(#REF!=5,"14-15/2",
IF(#REF!=6,"14-15/3","Hata2")))))),
IF(#REF!+BJ276=2014,
IF(#REF!=1,"14-15/1",
IF(#REF!=2,"14-15/2",
IF(#REF!=3,"14-15/3",
IF(#REF!=4,"15-16/1",
IF(#REF!=5,"15-16/2",
IF(#REF!=6,"15-16/3","Hata3")))))),
IF(AND(#REF!+#REF!&gt;2014,#REF!+#REF!&lt;2015,BJ276=1),
IF(#REF!=0.1,"14-15/0.1",
IF(#REF!=0.2,"14-15/0.2",
IF(#REF!=0.3,"14-15/0.3","Hata4"))),
IF(#REF!+BJ276=2015,
IF(#REF!=1,"15-16/1",
IF(#REF!=2,"15-16/2",
IF(#REF!=3,"15-16/3",
IF(#REF!=4,"16-17/1",
IF(#REF!=5,"16-17/2",
IF(#REF!=6,"16-17/3","Hata5")))))),
IF(#REF!+BJ276=2016,
IF(#REF!=1,"16-17/1",
IF(#REF!=2,"16-17/2",
IF(#REF!=3,"16-17/3",
IF(#REF!=4,"17-18/1",
IF(#REF!=5,"17-18/2",
IF(#REF!=6,"17-18/3","Hata6")))))),
IF(#REF!+BJ276=2017,
IF(#REF!=1,"17-18/1",
IF(#REF!=2,"17-18/2",
IF(#REF!=3,"17-18/3",
IF(#REF!=4,"18-19/1",
IF(#REF!=5,"18-19/2",
IF(#REF!=6,"18-19/3","Hata7")))))),
IF(#REF!+BJ276=2018,
IF(#REF!=1,"18-19/1",
IF(#REF!=2,"18-19/2",
IF(#REF!=3,"18-19/3",
IF(#REF!=4,"19-20/1",
IF(#REF!=5," 19-20/2",
IF(#REF!=6,"19-20/3","Hata8")))))),
IF(#REF!+BJ276=2019,
IF(#REF!=1,"19-20/1",
IF(#REF!=2,"19-20/2",
IF(#REF!=3,"19-20/3",
IF(#REF!=4,"20-21/1",
IF(#REF!=5,"20-21/2",
IF(#REF!=6,"20-21/3","Hata9")))))),
IF(#REF!+BJ276=2020,
IF(#REF!=1,"20-21/1",
IF(#REF!=2,"20-21/2",
IF(#REF!=3,"20-21/3",
IF(#REF!=4,"21-22/1",
IF(#REF!=5,"21-22/2",
IF(#REF!=6,"21-22/3","Hata10")))))),
IF(#REF!+BJ276=2021,
IF(#REF!=1,"21-22/1",
IF(#REF!=2,"21-22/2",
IF(#REF!=3,"21-22/3",
IF(#REF!=4,"22-23/1",
IF(#REF!=5,"22-23/2",
IF(#REF!=6,"22-23/3","Hata11")))))),
IF(#REF!+BJ276=2022,
IF(#REF!=1,"22-23/1",
IF(#REF!=2,"22-23/2",
IF(#REF!=3,"22-23/3",
IF(#REF!=4,"23-24/1",
IF(#REF!=5,"23-24/2",
IF(#REF!=6,"23-24/3","Hata12")))))),
IF(#REF!+BJ276=2023,
IF(#REF!=1,"23-24/1",
IF(#REF!=2,"23-24/2",
IF(#REF!=3,"23-24/3",
IF(#REF!=4,"24-25/1",
IF(#REF!=5,"24-25/2",
IF(#REF!=6,"24-25/3","Hata13")))))),
))))))))))))))
)</f>
        <v>#REF!</v>
      </c>
      <c r="G276" s="15">
        <v>0</v>
      </c>
      <c r="H276" s="14" t="s">
        <v>389</v>
      </c>
      <c r="I276" s="14">
        <v>238537</v>
      </c>
      <c r="J276" s="14" t="s">
        <v>157</v>
      </c>
      <c r="Q276" s="14" t="s">
        <v>105</v>
      </c>
      <c r="R276" s="14" t="s">
        <v>105</v>
      </c>
      <c r="S276" s="16">
        <v>7</v>
      </c>
      <c r="T276" s="14">
        <f>VLOOKUP($S276,[1]sistem!$I$3:$L$10,2,FALSE)</f>
        <v>0</v>
      </c>
      <c r="U276" s="14">
        <f>VLOOKUP($S276,[1]sistem!$I$3:$L$10,3,FALSE)</f>
        <v>1</v>
      </c>
      <c r="V276" s="14">
        <f>VLOOKUP($S276,[1]sistem!$I$3:$L$10,4,FALSE)</f>
        <v>1</v>
      </c>
      <c r="W276" s="14" t="e">
        <f>VLOOKUP($BB276,[1]sistem!$I$13:$L$14,2,FALSE)*#REF!</f>
        <v>#REF!</v>
      </c>
      <c r="X276" s="14" t="e">
        <f>VLOOKUP($BB276,[1]sistem!$I$13:$L$14,3,FALSE)*#REF!</f>
        <v>#REF!</v>
      </c>
      <c r="Y276" s="14" t="e">
        <f>VLOOKUP($BB276,[1]sistem!$I$13:$L$14,4,FALSE)*#REF!</f>
        <v>#REF!</v>
      </c>
      <c r="Z276" s="14" t="e">
        <f t="shared" si="55"/>
        <v>#REF!</v>
      </c>
      <c r="AA276" s="14" t="e">
        <f t="shared" si="55"/>
        <v>#REF!</v>
      </c>
      <c r="AB276" s="14" t="e">
        <f t="shared" si="55"/>
        <v>#REF!</v>
      </c>
      <c r="AC276" s="14" t="e">
        <f t="shared" si="56"/>
        <v>#REF!</v>
      </c>
      <c r="AD276" s="14">
        <f>VLOOKUP(BB276,[1]sistem!$I$18:$J$19,2,FALSE)</f>
        <v>14</v>
      </c>
      <c r="AE276" s="14">
        <v>0.25</v>
      </c>
      <c r="AF276" s="14">
        <f>VLOOKUP($S276,[1]sistem!$I$3:$M$10,5,FALSE)</f>
        <v>1</v>
      </c>
      <c r="AG276" s="14">
        <v>4</v>
      </c>
      <c r="AI276" s="14">
        <f>AG276*AM276</f>
        <v>56</v>
      </c>
      <c r="AJ276" s="14">
        <f>VLOOKUP($S276,[1]sistem!$I$3:$N$10,6,FALSE)</f>
        <v>2</v>
      </c>
      <c r="AK276" s="14">
        <v>2</v>
      </c>
      <c r="AL276" s="14">
        <f t="shared" si="57"/>
        <v>4</v>
      </c>
      <c r="AM276" s="14">
        <f>VLOOKUP($BB276,[1]sistem!$I$18:$K$19,3,FALSE)</f>
        <v>14</v>
      </c>
      <c r="AN276" s="14" t="e">
        <f>AM276*#REF!</f>
        <v>#REF!</v>
      </c>
      <c r="AO276" s="14" t="e">
        <f t="shared" si="58"/>
        <v>#REF!</v>
      </c>
      <c r="AP276" s="14">
        <f t="shared" si="54"/>
        <v>25</v>
      </c>
      <c r="AQ276" s="14" t="e">
        <f t="shared" si="59"/>
        <v>#REF!</v>
      </c>
      <c r="AR276" s="14" t="e">
        <f>ROUND(AQ276-#REF!,0)</f>
        <v>#REF!</v>
      </c>
      <c r="AS276" s="14">
        <f>IF(BB276="s",IF(S276=0,0,
IF(S276=1,#REF!*4*4,
IF(S276=2,0,
IF(S276=3,#REF!*4*2,
IF(S276=4,0,
IF(S276=5,0,
IF(S276=6,0,
IF(S276=7,0)))))))),
IF(BB276="t",
IF(S276=0,0,
IF(S276=1,#REF!*4*4*0.8,
IF(S276=2,0,
IF(S276=3,#REF!*4*2*0.8,
IF(S276=4,0,
IF(S276=5,0,
IF(S276=6,0,
IF(S276=7,0))))))))))</f>
        <v>0</v>
      </c>
      <c r="AT276" s="14" t="e">
        <f>IF(BB276="s",
IF(S276=0,0,
IF(S276=1,0,
IF(S276=2,#REF!*4*2,
IF(S276=3,#REF!*4,
IF(S276=4,#REF!*4,
IF(S276=5,0,
IF(S276=6,0,
IF(S276=7,#REF!*4)))))))),
IF(BB276="t",
IF(S276=0,0,
IF(S276=1,0,
IF(S276=2,#REF!*4*2*0.8,
IF(S276=3,#REF!*4*0.8,
IF(S276=4,#REF!*4*0.8,
IF(S276=5,0,
IF(S276=6,0,
IF(S276=7,#REF!*4))))))))))</f>
        <v>#REF!</v>
      </c>
      <c r="AU276" s="14" t="e">
        <f>IF(BB276="s",
IF(S276=0,0,
IF(S276=1,#REF!*2,
IF(S276=2,#REF!*2,
IF(S276=3,#REF!*2,
IF(S276=4,#REF!*2,
IF(S276=5,#REF!*2,
IF(S276=6,#REF!*2,
IF(S276=7,#REF!*2)))))))),
IF(BB276="t",
IF(S276=0,#REF!*2*0.8,
IF(S276=1,#REF!*2*0.8,
IF(S276=2,#REF!*2*0.8,
IF(S276=3,#REF!*2*0.8,
IF(S276=4,#REF!*2*0.8,
IF(S276=5,#REF!*2*0.8,
IF(S276=6,#REF!*1*0.8,
IF(S276=7,#REF!*2))))))))))</f>
        <v>#REF!</v>
      </c>
      <c r="AV276" s="14" t="e">
        <f t="shared" si="60"/>
        <v>#REF!</v>
      </c>
      <c r="AW276" s="14" t="e">
        <f>IF(BB276="s",
IF(S276=0,0,
IF(S276=1,(14-2)*(#REF!+#REF!)/4*4,
IF(S276=2,(14-2)*(#REF!+#REF!)/4*2,
IF(S276=3,(14-2)*(#REF!+#REF!)/4*3,
IF(S276=4,(14-2)*(#REF!+#REF!)/4,
IF(S276=5,(14-2)*#REF!/4,
IF(S276=6,0,
IF(S276=7,(14)*#REF!)))))))),
IF(BB276="t",
IF(S276=0,0,
IF(S276=1,(11-2)*(#REF!+#REF!)/4*4,
IF(S276=2,(11-2)*(#REF!+#REF!)/4*2,
IF(S276=3,(11-2)*(#REF!+#REF!)/4*3,
IF(S276=4,(11-2)*(#REF!+#REF!)/4,
IF(S276=5,(11-2)*#REF!/4,
IF(S276=6,0,
IF(S276=7,(11)*#REF!))))))))))</f>
        <v>#REF!</v>
      </c>
      <c r="AX276" s="14" t="e">
        <f t="shared" si="61"/>
        <v>#REF!</v>
      </c>
      <c r="AY276" s="14">
        <f t="shared" si="62"/>
        <v>8</v>
      </c>
      <c r="AZ276" s="14">
        <f t="shared" si="63"/>
        <v>4</v>
      </c>
      <c r="BA276" s="14" t="e">
        <f t="shared" si="64"/>
        <v>#REF!</v>
      </c>
      <c r="BB276" s="14" t="s">
        <v>87</v>
      </c>
      <c r="BC276" s="14" t="e">
        <f>IF(BI276="A",0,IF(BB276="s",14*#REF!,IF(BB276="T",11*#REF!,"HATA")))</f>
        <v>#REF!</v>
      </c>
      <c r="BD276" s="14" t="e">
        <f t="shared" si="65"/>
        <v>#REF!</v>
      </c>
      <c r="BE276" s="14" t="e">
        <f t="shared" si="66"/>
        <v>#REF!</v>
      </c>
      <c r="BF276" s="14" t="e">
        <f>IF(BE276-#REF!=0,"DOĞRU","YANLIŞ")</f>
        <v>#REF!</v>
      </c>
      <c r="BG276" s="14" t="e">
        <f>#REF!-BE276</f>
        <v>#REF!</v>
      </c>
      <c r="BH276" s="14">
        <v>1</v>
      </c>
      <c r="BJ276" s="14">
        <v>0</v>
      </c>
      <c r="BL276" s="14">
        <v>7</v>
      </c>
      <c r="BN276" s="5" t="e">
        <f>#REF!*14</f>
        <v>#REF!</v>
      </c>
      <c r="BO276" s="6"/>
      <c r="BP276" s="7"/>
      <c r="BQ276" s="8"/>
      <c r="BR276" s="8"/>
      <c r="BS276" s="8"/>
      <c r="BT276" s="8"/>
      <c r="BU276" s="8"/>
      <c r="BV276" s="9"/>
      <c r="BW276" s="10"/>
      <c r="BX276" s="11"/>
      <c r="CE276" s="8"/>
      <c r="CF276" s="17"/>
      <c r="CG276" s="17"/>
      <c r="CH276" s="17"/>
      <c r="CI276" s="17"/>
    </row>
    <row r="277" spans="1:87" hidden="1" x14ac:dyDescent="0.25">
      <c r="A277" s="14" t="s">
        <v>166</v>
      </c>
      <c r="B277" s="14" t="s">
        <v>167</v>
      </c>
      <c r="C277" s="14" t="s">
        <v>167</v>
      </c>
      <c r="D277" s="15" t="s">
        <v>84</v>
      </c>
      <c r="E277" s="15">
        <v>1</v>
      </c>
      <c r="F277" s="16" t="e">
        <f>IF(BB277="S",
IF(#REF!+BJ277=2012,
IF(#REF!=1,"12-13/1",
IF(#REF!=2,"12-13/2",
IF(#REF!=3,"13-14/1",
IF(#REF!=4,"13-14/2","Hata1")))),
IF(#REF!+BJ277=2013,
IF(#REF!=1,"13-14/1",
IF(#REF!=2,"13-14/2",
IF(#REF!=3,"14-15/1",
IF(#REF!=4,"14-15/2","Hata2")))),
IF(#REF!+BJ277=2014,
IF(#REF!=1,"14-15/1",
IF(#REF!=2,"14-15/2",
IF(#REF!=3,"15-16/1",
IF(#REF!=4,"15-16/2","Hata3")))),
IF(#REF!+BJ277=2015,
IF(#REF!=1,"15-16/1",
IF(#REF!=2,"15-16/2",
IF(#REF!=3,"16-17/1",
IF(#REF!=4,"16-17/2","Hata4")))),
IF(#REF!+BJ277=2016,
IF(#REF!=1,"16-17/1",
IF(#REF!=2,"16-17/2",
IF(#REF!=3,"17-18/1",
IF(#REF!=4,"17-18/2","Hata5")))),
IF(#REF!+BJ277=2017,
IF(#REF!=1,"17-18/1",
IF(#REF!=2,"17-18/2",
IF(#REF!=3,"18-19/1",
IF(#REF!=4,"18-19/2","Hata6")))),
IF(#REF!+BJ277=2018,
IF(#REF!=1,"18-19/1",
IF(#REF!=2,"18-19/2",
IF(#REF!=3,"19-20/1",
IF(#REF!=4,"19-20/2","Hata7")))),
IF(#REF!+BJ277=2019,
IF(#REF!=1,"19-20/1",
IF(#REF!=2,"19-20/2",
IF(#REF!=3,"20-21/1",
IF(#REF!=4,"20-21/2","Hata8")))),
IF(#REF!+BJ277=2020,
IF(#REF!=1,"20-21/1",
IF(#REF!=2,"20-21/2",
IF(#REF!=3,"21-22/1",
IF(#REF!=4,"21-22/2","Hata9")))),
IF(#REF!+BJ277=2021,
IF(#REF!=1,"21-22/1",
IF(#REF!=2,"21-22/2",
IF(#REF!=3,"22-23/1",
IF(#REF!=4,"22-23/2","Hata10")))),
IF(#REF!+BJ277=2022,
IF(#REF!=1,"22-23/1",
IF(#REF!=2,"22-23/2",
IF(#REF!=3,"23-24/1",
IF(#REF!=4,"23-24/2","Hata11")))),
IF(#REF!+BJ277=2023,
IF(#REF!=1,"23-24/1",
IF(#REF!=2,"23-24/2",
IF(#REF!=3,"24-25/1",
IF(#REF!=4,"24-25/2","Hata12")))),
)))))))))))),
IF(BB277="T",
IF(#REF!+BJ277=2012,
IF(#REF!=1,"12-13/1",
IF(#REF!=2,"12-13/2",
IF(#REF!=3,"12-13/3",
IF(#REF!=4,"13-14/1",
IF(#REF!=5,"13-14/2",
IF(#REF!=6,"13-14/3","Hata1")))))),
IF(#REF!+BJ277=2013,
IF(#REF!=1,"13-14/1",
IF(#REF!=2,"13-14/2",
IF(#REF!=3,"13-14/3",
IF(#REF!=4,"14-15/1",
IF(#REF!=5,"14-15/2",
IF(#REF!=6,"14-15/3","Hata2")))))),
IF(#REF!+BJ277=2014,
IF(#REF!=1,"14-15/1",
IF(#REF!=2,"14-15/2",
IF(#REF!=3,"14-15/3",
IF(#REF!=4,"15-16/1",
IF(#REF!=5,"15-16/2",
IF(#REF!=6,"15-16/3","Hata3")))))),
IF(AND(#REF!+#REF!&gt;2014,#REF!+#REF!&lt;2015,BJ277=1),
IF(#REF!=0.1,"14-15/0.1",
IF(#REF!=0.2,"14-15/0.2",
IF(#REF!=0.3,"14-15/0.3","Hata4"))),
IF(#REF!+BJ277=2015,
IF(#REF!=1,"15-16/1",
IF(#REF!=2,"15-16/2",
IF(#REF!=3,"15-16/3",
IF(#REF!=4,"16-17/1",
IF(#REF!=5,"16-17/2",
IF(#REF!=6,"16-17/3","Hata5")))))),
IF(#REF!+BJ277=2016,
IF(#REF!=1,"16-17/1",
IF(#REF!=2,"16-17/2",
IF(#REF!=3,"16-17/3",
IF(#REF!=4,"17-18/1",
IF(#REF!=5,"17-18/2",
IF(#REF!=6,"17-18/3","Hata6")))))),
IF(#REF!+BJ277=2017,
IF(#REF!=1,"17-18/1",
IF(#REF!=2,"17-18/2",
IF(#REF!=3,"17-18/3",
IF(#REF!=4,"18-19/1",
IF(#REF!=5,"18-19/2",
IF(#REF!=6,"18-19/3","Hata7")))))),
IF(#REF!+BJ277=2018,
IF(#REF!=1,"18-19/1",
IF(#REF!=2,"18-19/2",
IF(#REF!=3,"18-19/3",
IF(#REF!=4,"19-20/1",
IF(#REF!=5," 19-20/2",
IF(#REF!=6,"19-20/3","Hata8")))))),
IF(#REF!+BJ277=2019,
IF(#REF!=1,"19-20/1",
IF(#REF!=2,"19-20/2",
IF(#REF!=3,"19-20/3",
IF(#REF!=4,"20-21/1",
IF(#REF!=5,"20-21/2",
IF(#REF!=6,"20-21/3","Hata9")))))),
IF(#REF!+BJ277=2020,
IF(#REF!=1,"20-21/1",
IF(#REF!=2,"20-21/2",
IF(#REF!=3,"20-21/3",
IF(#REF!=4,"21-22/1",
IF(#REF!=5,"21-22/2",
IF(#REF!=6,"21-22/3","Hata10")))))),
IF(#REF!+BJ277=2021,
IF(#REF!=1,"21-22/1",
IF(#REF!=2,"21-22/2",
IF(#REF!=3,"21-22/3",
IF(#REF!=4,"22-23/1",
IF(#REF!=5,"22-23/2",
IF(#REF!=6,"22-23/3","Hata11")))))),
IF(#REF!+BJ277=2022,
IF(#REF!=1,"22-23/1",
IF(#REF!=2,"22-23/2",
IF(#REF!=3,"22-23/3",
IF(#REF!=4,"23-24/1",
IF(#REF!=5,"23-24/2",
IF(#REF!=6,"23-24/3","Hata12")))))),
IF(#REF!+BJ277=2023,
IF(#REF!=1,"23-24/1",
IF(#REF!=2,"23-24/2",
IF(#REF!=3,"23-24/3",
IF(#REF!=4,"24-25/1",
IF(#REF!=5,"24-25/2",
IF(#REF!=6,"24-25/3","Hata13")))))),
))))))))))))))
)</f>
        <v>#REF!</v>
      </c>
      <c r="G277" s="15">
        <v>0</v>
      </c>
      <c r="H277" s="14" t="s">
        <v>389</v>
      </c>
      <c r="I277" s="14">
        <v>238537</v>
      </c>
      <c r="J277" s="14" t="s">
        <v>157</v>
      </c>
      <c r="S277" s="16">
        <v>4</v>
      </c>
      <c r="T277" s="14">
        <f>VLOOKUP($S277,[1]sistem!$I$3:$L$10,2,FALSE)</f>
        <v>0</v>
      </c>
      <c r="U277" s="14">
        <f>VLOOKUP($S277,[1]sistem!$I$3:$L$10,3,FALSE)</f>
        <v>1</v>
      </c>
      <c r="V277" s="14">
        <f>VLOOKUP($S277,[1]sistem!$I$3:$L$10,4,FALSE)</f>
        <v>1</v>
      </c>
      <c r="W277" s="14" t="e">
        <f>VLOOKUP($BB277,[1]sistem!$I$13:$L$14,2,FALSE)*#REF!</f>
        <v>#REF!</v>
      </c>
      <c r="X277" s="14" t="e">
        <f>VLOOKUP($BB277,[1]sistem!$I$13:$L$14,3,FALSE)*#REF!</f>
        <v>#REF!</v>
      </c>
      <c r="Y277" s="14" t="e">
        <f>VLOOKUP($BB277,[1]sistem!$I$13:$L$14,4,FALSE)*#REF!</f>
        <v>#REF!</v>
      </c>
      <c r="Z277" s="14" t="e">
        <f t="shared" si="55"/>
        <v>#REF!</v>
      </c>
      <c r="AA277" s="14" t="e">
        <f t="shared" si="55"/>
        <v>#REF!</v>
      </c>
      <c r="AB277" s="14" t="e">
        <f t="shared" si="55"/>
        <v>#REF!</v>
      </c>
      <c r="AC277" s="14" t="e">
        <f t="shared" si="56"/>
        <v>#REF!</v>
      </c>
      <c r="AD277" s="14">
        <f>VLOOKUP(BB277,[1]sistem!$I$18:$J$19,2,FALSE)</f>
        <v>14</v>
      </c>
      <c r="AE277" s="14">
        <v>0.25</v>
      </c>
      <c r="AF277" s="14">
        <f>VLOOKUP($S277,[1]sistem!$I$3:$M$10,5,FALSE)</f>
        <v>1</v>
      </c>
      <c r="AG277" s="14">
        <v>4</v>
      </c>
      <c r="AI277" s="14">
        <f>AG277*AM277</f>
        <v>56</v>
      </c>
      <c r="AJ277" s="14">
        <f>VLOOKUP($S277,[1]sistem!$I$3:$N$10,6,FALSE)</f>
        <v>2</v>
      </c>
      <c r="AK277" s="14">
        <v>2</v>
      </c>
      <c r="AL277" s="14">
        <f t="shared" si="57"/>
        <v>4</v>
      </c>
      <c r="AM277" s="14">
        <f>VLOOKUP($BB277,[1]sistem!$I$18:$K$19,3,FALSE)</f>
        <v>14</v>
      </c>
      <c r="AN277" s="14" t="e">
        <f>AM277*#REF!</f>
        <v>#REF!</v>
      </c>
      <c r="AO277" s="14" t="e">
        <f t="shared" si="58"/>
        <v>#REF!</v>
      </c>
      <c r="AP277" s="14">
        <f t="shared" si="54"/>
        <v>25</v>
      </c>
      <c r="AQ277" s="14" t="e">
        <f t="shared" si="59"/>
        <v>#REF!</v>
      </c>
      <c r="AR277" s="14" t="e">
        <f>ROUND(AQ277-#REF!,0)</f>
        <v>#REF!</v>
      </c>
      <c r="AS277" s="14">
        <f>IF(BB277="s",IF(S277=0,0,
IF(S277=1,#REF!*4*4,
IF(S277=2,0,
IF(S277=3,#REF!*4*2,
IF(S277=4,0,
IF(S277=5,0,
IF(S277=6,0,
IF(S277=7,0)))))))),
IF(BB277="t",
IF(S277=0,0,
IF(S277=1,#REF!*4*4*0.8,
IF(S277=2,0,
IF(S277=3,#REF!*4*2*0.8,
IF(S277=4,0,
IF(S277=5,0,
IF(S277=6,0,
IF(S277=7,0))))))))))</f>
        <v>0</v>
      </c>
      <c r="AT277" s="14" t="e">
        <f>IF(BB277="s",
IF(S277=0,0,
IF(S277=1,0,
IF(S277=2,#REF!*4*2,
IF(S277=3,#REF!*4,
IF(S277=4,#REF!*4,
IF(S277=5,0,
IF(S277=6,0,
IF(S277=7,#REF!*4)))))))),
IF(BB277="t",
IF(S277=0,0,
IF(S277=1,0,
IF(S277=2,#REF!*4*2*0.8,
IF(S277=3,#REF!*4*0.8,
IF(S277=4,#REF!*4*0.8,
IF(S277=5,0,
IF(S277=6,0,
IF(S277=7,#REF!*4))))))))))</f>
        <v>#REF!</v>
      </c>
      <c r="AU277" s="14" t="e">
        <f>IF(BB277="s",
IF(S277=0,0,
IF(S277=1,#REF!*2,
IF(S277=2,#REF!*2,
IF(S277=3,#REF!*2,
IF(S277=4,#REF!*2,
IF(S277=5,#REF!*2,
IF(S277=6,#REF!*2,
IF(S277=7,#REF!*2)))))))),
IF(BB277="t",
IF(S277=0,#REF!*2*0.8,
IF(S277=1,#REF!*2*0.8,
IF(S277=2,#REF!*2*0.8,
IF(S277=3,#REF!*2*0.8,
IF(S277=4,#REF!*2*0.8,
IF(S277=5,#REF!*2*0.8,
IF(S277=6,#REF!*1*0.8,
IF(S277=7,#REF!*2))))))))))</f>
        <v>#REF!</v>
      </c>
      <c r="AV277" s="14" t="e">
        <f t="shared" si="60"/>
        <v>#REF!</v>
      </c>
      <c r="AW277" s="14" t="e">
        <f>IF(BB277="s",
IF(S277=0,0,
IF(S277=1,(14-2)*(#REF!+#REF!)/4*4,
IF(S277=2,(14-2)*(#REF!+#REF!)/4*2,
IF(S277=3,(14-2)*(#REF!+#REF!)/4*3,
IF(S277=4,(14-2)*(#REF!+#REF!)/4,
IF(S277=5,(14-2)*#REF!/4,
IF(S277=6,0,
IF(S277=7,(14)*#REF!)))))))),
IF(BB277="t",
IF(S277=0,0,
IF(S277=1,(11-2)*(#REF!+#REF!)/4*4,
IF(S277=2,(11-2)*(#REF!+#REF!)/4*2,
IF(S277=3,(11-2)*(#REF!+#REF!)/4*3,
IF(S277=4,(11-2)*(#REF!+#REF!)/4,
IF(S277=5,(11-2)*#REF!/4,
IF(S277=6,0,
IF(S277=7,(11)*#REF!))))))))))</f>
        <v>#REF!</v>
      </c>
      <c r="AX277" s="14" t="e">
        <f t="shared" si="61"/>
        <v>#REF!</v>
      </c>
      <c r="AY277" s="14">
        <f t="shared" si="62"/>
        <v>8</v>
      </c>
      <c r="AZ277" s="14">
        <f t="shared" si="63"/>
        <v>4</v>
      </c>
      <c r="BA277" s="14" t="e">
        <f t="shared" si="64"/>
        <v>#REF!</v>
      </c>
      <c r="BB277" s="14" t="s">
        <v>87</v>
      </c>
      <c r="BC277" s="14" t="e">
        <f>IF(BI277="A",0,IF(BB277="s",14*#REF!,IF(BB277="T",11*#REF!,"HATA")))</f>
        <v>#REF!</v>
      </c>
      <c r="BD277" s="14" t="e">
        <f t="shared" si="65"/>
        <v>#REF!</v>
      </c>
      <c r="BE277" s="14" t="e">
        <f t="shared" si="66"/>
        <v>#REF!</v>
      </c>
      <c r="BF277" s="14" t="e">
        <f>IF(BE277-#REF!=0,"DOĞRU","YANLIŞ")</f>
        <v>#REF!</v>
      </c>
      <c r="BG277" s="14" t="e">
        <f>#REF!-BE277</f>
        <v>#REF!</v>
      </c>
      <c r="BH277" s="14">
        <v>0</v>
      </c>
      <c r="BJ277" s="14">
        <v>0</v>
      </c>
      <c r="BL277" s="14">
        <v>4</v>
      </c>
      <c r="BN277" s="5" t="e">
        <f>#REF!*14</f>
        <v>#REF!</v>
      </c>
      <c r="BO277" s="6"/>
      <c r="BP277" s="7"/>
      <c r="BQ277" s="8"/>
      <c r="BR277" s="8"/>
      <c r="BS277" s="8"/>
      <c r="BT277" s="8"/>
      <c r="BU277" s="8"/>
      <c r="BV277" s="9"/>
      <c r="BW277" s="10"/>
      <c r="BX277" s="11"/>
      <c r="CE277" s="8"/>
      <c r="CF277" s="17"/>
      <c r="CG277" s="17"/>
      <c r="CH277" s="17"/>
      <c r="CI277" s="17"/>
    </row>
    <row r="278" spans="1:87" hidden="1" x14ac:dyDescent="0.25">
      <c r="A278" s="14" t="s">
        <v>148</v>
      </c>
      <c r="B278" s="14" t="s">
        <v>149</v>
      </c>
      <c r="C278" s="14" t="s">
        <v>150</v>
      </c>
      <c r="D278" s="15" t="s">
        <v>84</v>
      </c>
      <c r="E278" s="15">
        <v>3</v>
      </c>
      <c r="F278" s="16" t="e">
        <f>IF(BB278="S",
IF(#REF!+BJ278=2012,
IF(#REF!=1,"12-13/1",
IF(#REF!=2,"12-13/2",
IF(#REF!=3,"13-14/1",
IF(#REF!=4,"13-14/2","Hata1")))),
IF(#REF!+BJ278=2013,
IF(#REF!=1,"13-14/1",
IF(#REF!=2,"13-14/2",
IF(#REF!=3,"14-15/1",
IF(#REF!=4,"14-15/2","Hata2")))),
IF(#REF!+BJ278=2014,
IF(#REF!=1,"14-15/1",
IF(#REF!=2,"14-15/2",
IF(#REF!=3,"15-16/1",
IF(#REF!=4,"15-16/2","Hata3")))),
IF(#REF!+BJ278=2015,
IF(#REF!=1,"15-16/1",
IF(#REF!=2,"15-16/2",
IF(#REF!=3,"16-17/1",
IF(#REF!=4,"16-17/2","Hata4")))),
IF(#REF!+BJ278=2016,
IF(#REF!=1,"16-17/1",
IF(#REF!=2,"16-17/2",
IF(#REF!=3,"17-18/1",
IF(#REF!=4,"17-18/2","Hata5")))),
IF(#REF!+BJ278=2017,
IF(#REF!=1,"17-18/1",
IF(#REF!=2,"17-18/2",
IF(#REF!=3,"18-19/1",
IF(#REF!=4,"18-19/2","Hata6")))),
IF(#REF!+BJ278=2018,
IF(#REF!=1,"18-19/1",
IF(#REF!=2,"18-19/2",
IF(#REF!=3,"19-20/1",
IF(#REF!=4,"19-20/2","Hata7")))),
IF(#REF!+BJ278=2019,
IF(#REF!=1,"19-20/1",
IF(#REF!=2,"19-20/2",
IF(#REF!=3,"20-21/1",
IF(#REF!=4,"20-21/2","Hata8")))),
IF(#REF!+BJ278=2020,
IF(#REF!=1,"20-21/1",
IF(#REF!=2,"20-21/2",
IF(#REF!=3,"21-22/1",
IF(#REF!=4,"21-22/2","Hata9")))),
IF(#REF!+BJ278=2021,
IF(#REF!=1,"21-22/1",
IF(#REF!=2,"21-22/2",
IF(#REF!=3,"22-23/1",
IF(#REF!=4,"22-23/2","Hata10")))),
IF(#REF!+BJ278=2022,
IF(#REF!=1,"22-23/1",
IF(#REF!=2,"22-23/2",
IF(#REF!=3,"23-24/1",
IF(#REF!=4,"23-24/2","Hata11")))),
IF(#REF!+BJ278=2023,
IF(#REF!=1,"23-24/1",
IF(#REF!=2,"23-24/2",
IF(#REF!=3,"24-25/1",
IF(#REF!=4,"24-25/2","Hata12")))),
)))))))))))),
IF(BB278="T",
IF(#REF!+BJ278=2012,
IF(#REF!=1,"12-13/1",
IF(#REF!=2,"12-13/2",
IF(#REF!=3,"12-13/3",
IF(#REF!=4,"13-14/1",
IF(#REF!=5,"13-14/2",
IF(#REF!=6,"13-14/3","Hata1")))))),
IF(#REF!+BJ278=2013,
IF(#REF!=1,"13-14/1",
IF(#REF!=2,"13-14/2",
IF(#REF!=3,"13-14/3",
IF(#REF!=4,"14-15/1",
IF(#REF!=5,"14-15/2",
IF(#REF!=6,"14-15/3","Hata2")))))),
IF(#REF!+BJ278=2014,
IF(#REF!=1,"14-15/1",
IF(#REF!=2,"14-15/2",
IF(#REF!=3,"14-15/3",
IF(#REF!=4,"15-16/1",
IF(#REF!=5,"15-16/2",
IF(#REF!=6,"15-16/3","Hata3")))))),
IF(AND(#REF!+#REF!&gt;2014,#REF!+#REF!&lt;2015,BJ278=1),
IF(#REF!=0.1,"14-15/0.1",
IF(#REF!=0.2,"14-15/0.2",
IF(#REF!=0.3,"14-15/0.3","Hata4"))),
IF(#REF!+BJ278=2015,
IF(#REF!=1,"15-16/1",
IF(#REF!=2,"15-16/2",
IF(#REF!=3,"15-16/3",
IF(#REF!=4,"16-17/1",
IF(#REF!=5,"16-17/2",
IF(#REF!=6,"16-17/3","Hata5")))))),
IF(#REF!+BJ278=2016,
IF(#REF!=1,"16-17/1",
IF(#REF!=2,"16-17/2",
IF(#REF!=3,"16-17/3",
IF(#REF!=4,"17-18/1",
IF(#REF!=5,"17-18/2",
IF(#REF!=6,"17-18/3","Hata6")))))),
IF(#REF!+BJ278=2017,
IF(#REF!=1,"17-18/1",
IF(#REF!=2,"17-18/2",
IF(#REF!=3,"17-18/3",
IF(#REF!=4,"18-19/1",
IF(#REF!=5,"18-19/2",
IF(#REF!=6,"18-19/3","Hata7")))))),
IF(#REF!+BJ278=2018,
IF(#REF!=1,"18-19/1",
IF(#REF!=2,"18-19/2",
IF(#REF!=3,"18-19/3",
IF(#REF!=4,"19-20/1",
IF(#REF!=5," 19-20/2",
IF(#REF!=6,"19-20/3","Hata8")))))),
IF(#REF!+BJ278=2019,
IF(#REF!=1,"19-20/1",
IF(#REF!=2,"19-20/2",
IF(#REF!=3,"19-20/3",
IF(#REF!=4,"20-21/1",
IF(#REF!=5,"20-21/2",
IF(#REF!=6,"20-21/3","Hata9")))))),
IF(#REF!+BJ278=2020,
IF(#REF!=1,"20-21/1",
IF(#REF!=2,"20-21/2",
IF(#REF!=3,"20-21/3",
IF(#REF!=4,"21-22/1",
IF(#REF!=5,"21-22/2",
IF(#REF!=6,"21-22/3","Hata10")))))),
IF(#REF!+BJ278=2021,
IF(#REF!=1,"21-22/1",
IF(#REF!=2,"21-22/2",
IF(#REF!=3,"21-22/3",
IF(#REF!=4,"22-23/1",
IF(#REF!=5,"22-23/2",
IF(#REF!=6,"22-23/3","Hata11")))))),
IF(#REF!+BJ278=2022,
IF(#REF!=1,"22-23/1",
IF(#REF!=2,"22-23/2",
IF(#REF!=3,"22-23/3",
IF(#REF!=4,"23-24/1",
IF(#REF!=5,"23-24/2",
IF(#REF!=6,"23-24/3","Hata12")))))),
IF(#REF!+BJ278=2023,
IF(#REF!=1,"23-24/1",
IF(#REF!=2,"23-24/2",
IF(#REF!=3,"23-24/3",
IF(#REF!=4,"24-25/1",
IF(#REF!=5,"24-25/2",
IF(#REF!=6,"24-25/3","Hata13")))))),
))))))))))))))
)</f>
        <v>#REF!</v>
      </c>
      <c r="G278" s="15">
        <v>0</v>
      </c>
      <c r="H278" s="14" t="s">
        <v>389</v>
      </c>
      <c r="I278" s="14">
        <v>238537</v>
      </c>
      <c r="J278" s="14" t="s">
        <v>157</v>
      </c>
      <c r="R278" s="14" t="s">
        <v>140</v>
      </c>
      <c r="S278" s="16">
        <v>7</v>
      </c>
      <c r="T278" s="14">
        <f>VLOOKUP($S278,[1]sistem!$I$3:$L$10,2,FALSE)</f>
        <v>0</v>
      </c>
      <c r="U278" s="14">
        <f>VLOOKUP($S278,[1]sistem!$I$3:$L$10,3,FALSE)</f>
        <v>1</v>
      </c>
      <c r="V278" s="14">
        <f>VLOOKUP($S278,[1]sistem!$I$3:$L$10,4,FALSE)</f>
        <v>1</v>
      </c>
      <c r="W278" s="14" t="e">
        <f>VLOOKUP($BB278,[1]sistem!$I$13:$L$14,2,FALSE)*#REF!</f>
        <v>#REF!</v>
      </c>
      <c r="X278" s="14" t="e">
        <f>VLOOKUP($BB278,[1]sistem!$I$13:$L$14,3,FALSE)*#REF!</f>
        <v>#REF!</v>
      </c>
      <c r="Y278" s="14" t="e">
        <f>VLOOKUP($BB278,[1]sistem!$I$13:$L$14,4,FALSE)*#REF!</f>
        <v>#REF!</v>
      </c>
      <c r="Z278" s="14" t="e">
        <f t="shared" si="55"/>
        <v>#REF!</v>
      </c>
      <c r="AA278" s="14" t="e">
        <f t="shared" si="55"/>
        <v>#REF!</v>
      </c>
      <c r="AB278" s="14" t="e">
        <f t="shared" si="55"/>
        <v>#REF!</v>
      </c>
      <c r="AC278" s="14" t="e">
        <f t="shared" si="56"/>
        <v>#REF!</v>
      </c>
      <c r="AD278" s="14">
        <f>VLOOKUP(BB278,[1]sistem!$I$18:$J$19,2,FALSE)</f>
        <v>14</v>
      </c>
      <c r="AE278" s="14">
        <v>0.25</v>
      </c>
      <c r="AF278" s="14">
        <f>VLOOKUP($S278,[1]sistem!$I$3:$M$10,5,FALSE)</f>
        <v>1</v>
      </c>
      <c r="AG278" s="14">
        <v>4</v>
      </c>
      <c r="AI278" s="14">
        <f>AG278*AM278</f>
        <v>56</v>
      </c>
      <c r="AJ278" s="14">
        <f>VLOOKUP($S278,[1]sistem!$I$3:$N$10,6,FALSE)</f>
        <v>2</v>
      </c>
      <c r="AK278" s="14">
        <v>2</v>
      </c>
      <c r="AL278" s="14">
        <f t="shared" si="57"/>
        <v>4</v>
      </c>
      <c r="AM278" s="14">
        <f>VLOOKUP($BB278,[1]sistem!$I$18:$K$19,3,FALSE)</f>
        <v>14</v>
      </c>
      <c r="AN278" s="14" t="e">
        <f>AM278*#REF!</f>
        <v>#REF!</v>
      </c>
      <c r="AO278" s="14" t="e">
        <f t="shared" si="58"/>
        <v>#REF!</v>
      </c>
      <c r="AP278" s="14">
        <f t="shared" si="54"/>
        <v>25</v>
      </c>
      <c r="AQ278" s="14" t="e">
        <f t="shared" si="59"/>
        <v>#REF!</v>
      </c>
      <c r="AR278" s="14" t="e">
        <f>ROUND(AQ278-#REF!,0)</f>
        <v>#REF!</v>
      </c>
      <c r="AS278" s="14">
        <f>IF(BB278="s",IF(S278=0,0,
IF(S278=1,#REF!*4*4,
IF(S278=2,0,
IF(S278=3,#REF!*4*2,
IF(S278=4,0,
IF(S278=5,0,
IF(S278=6,0,
IF(S278=7,0)))))))),
IF(BB278="t",
IF(S278=0,0,
IF(S278=1,#REF!*4*4*0.8,
IF(S278=2,0,
IF(S278=3,#REF!*4*2*0.8,
IF(S278=4,0,
IF(S278=5,0,
IF(S278=6,0,
IF(S278=7,0))))))))))</f>
        <v>0</v>
      </c>
      <c r="AT278" s="14" t="e">
        <f>IF(BB278="s",
IF(S278=0,0,
IF(S278=1,0,
IF(S278=2,#REF!*4*2,
IF(S278=3,#REF!*4,
IF(S278=4,#REF!*4,
IF(S278=5,0,
IF(S278=6,0,
IF(S278=7,#REF!*4)))))))),
IF(BB278="t",
IF(S278=0,0,
IF(S278=1,0,
IF(S278=2,#REF!*4*2*0.8,
IF(S278=3,#REF!*4*0.8,
IF(S278=4,#REF!*4*0.8,
IF(S278=5,0,
IF(S278=6,0,
IF(S278=7,#REF!*4))))))))))</f>
        <v>#REF!</v>
      </c>
      <c r="AU278" s="14" t="e">
        <f>IF(BB278="s",
IF(S278=0,0,
IF(S278=1,#REF!*2,
IF(S278=2,#REF!*2,
IF(S278=3,#REF!*2,
IF(S278=4,#REF!*2,
IF(S278=5,#REF!*2,
IF(S278=6,#REF!*2,
IF(S278=7,#REF!*2)))))))),
IF(BB278="t",
IF(S278=0,#REF!*2*0.8,
IF(S278=1,#REF!*2*0.8,
IF(S278=2,#REF!*2*0.8,
IF(S278=3,#REF!*2*0.8,
IF(S278=4,#REF!*2*0.8,
IF(S278=5,#REF!*2*0.8,
IF(S278=6,#REF!*1*0.8,
IF(S278=7,#REF!*2))))))))))</f>
        <v>#REF!</v>
      </c>
      <c r="AV278" s="14" t="e">
        <f t="shared" si="60"/>
        <v>#REF!</v>
      </c>
      <c r="AW278" s="14" t="e">
        <f>IF(BB278="s",
IF(S278=0,0,
IF(S278=1,(14-2)*(#REF!+#REF!)/4*4,
IF(S278=2,(14-2)*(#REF!+#REF!)/4*2,
IF(S278=3,(14-2)*(#REF!+#REF!)/4*3,
IF(S278=4,(14-2)*(#REF!+#REF!)/4,
IF(S278=5,(14-2)*#REF!/4,
IF(S278=6,0,
IF(S278=7,(14)*#REF!)))))))),
IF(BB278="t",
IF(S278=0,0,
IF(S278=1,(11-2)*(#REF!+#REF!)/4*4,
IF(S278=2,(11-2)*(#REF!+#REF!)/4*2,
IF(S278=3,(11-2)*(#REF!+#REF!)/4*3,
IF(S278=4,(11-2)*(#REF!+#REF!)/4,
IF(S278=5,(11-2)*#REF!/4,
IF(S278=6,0,
IF(S278=7,(11)*#REF!))))))))))</f>
        <v>#REF!</v>
      </c>
      <c r="AX278" s="14" t="e">
        <f t="shared" si="61"/>
        <v>#REF!</v>
      </c>
      <c r="AY278" s="14">
        <f t="shared" si="62"/>
        <v>8</v>
      </c>
      <c r="AZ278" s="14">
        <f t="shared" si="63"/>
        <v>4</v>
      </c>
      <c r="BA278" s="14" t="e">
        <f t="shared" si="64"/>
        <v>#REF!</v>
      </c>
      <c r="BB278" s="14" t="s">
        <v>87</v>
      </c>
      <c r="BC278" s="14" t="e">
        <f>IF(BI278="A",0,IF(BB278="s",14*#REF!,IF(BB278="T",11*#REF!,"HATA")))</f>
        <v>#REF!</v>
      </c>
      <c r="BD278" s="14" t="e">
        <f t="shared" si="65"/>
        <v>#REF!</v>
      </c>
      <c r="BE278" s="14" t="e">
        <f t="shared" si="66"/>
        <v>#REF!</v>
      </c>
      <c r="BF278" s="14" t="e">
        <f>IF(BE278-#REF!=0,"DOĞRU","YANLIŞ")</f>
        <v>#REF!</v>
      </c>
      <c r="BG278" s="14" t="e">
        <f>#REF!-BE278</f>
        <v>#REF!</v>
      </c>
      <c r="BH278" s="14">
        <v>0</v>
      </c>
      <c r="BJ278" s="14">
        <v>0</v>
      </c>
      <c r="BL278" s="14">
        <v>7</v>
      </c>
      <c r="BN278" s="5" t="e">
        <f>#REF!*14</f>
        <v>#REF!</v>
      </c>
      <c r="BO278" s="6"/>
      <c r="BP278" s="7"/>
      <c r="BQ278" s="8"/>
      <c r="BR278" s="8"/>
      <c r="BS278" s="8"/>
      <c r="BT278" s="8"/>
      <c r="BU278" s="8"/>
      <c r="BV278" s="9"/>
      <c r="BW278" s="10"/>
      <c r="BX278" s="11"/>
      <c r="CE278" s="8"/>
      <c r="CF278" s="17"/>
      <c r="CG278" s="17"/>
      <c r="CH278" s="17"/>
      <c r="CI278" s="17"/>
    </row>
    <row r="279" spans="1:87" hidden="1" x14ac:dyDescent="0.25">
      <c r="A279" s="14" t="s">
        <v>401</v>
      </c>
      <c r="B279" s="14" t="s">
        <v>152</v>
      </c>
      <c r="C279" s="14" t="s">
        <v>152</v>
      </c>
      <c r="D279" s="15" t="s">
        <v>90</v>
      </c>
      <c r="E279" s="15" t="s">
        <v>90</v>
      </c>
      <c r="F279" s="16" t="e">
        <f>IF(BB279="S",
IF(#REF!+BJ279=2012,
IF(#REF!=1,"12-13/1",
IF(#REF!=2,"12-13/2",
IF(#REF!=3,"13-14/1",
IF(#REF!=4,"13-14/2","Hata1")))),
IF(#REF!+BJ279=2013,
IF(#REF!=1,"13-14/1",
IF(#REF!=2,"13-14/2",
IF(#REF!=3,"14-15/1",
IF(#REF!=4,"14-15/2","Hata2")))),
IF(#REF!+BJ279=2014,
IF(#REF!=1,"14-15/1",
IF(#REF!=2,"14-15/2",
IF(#REF!=3,"15-16/1",
IF(#REF!=4,"15-16/2","Hata3")))),
IF(#REF!+BJ279=2015,
IF(#REF!=1,"15-16/1",
IF(#REF!=2,"15-16/2",
IF(#REF!=3,"16-17/1",
IF(#REF!=4,"16-17/2","Hata4")))),
IF(#REF!+BJ279=2016,
IF(#REF!=1,"16-17/1",
IF(#REF!=2,"16-17/2",
IF(#REF!=3,"17-18/1",
IF(#REF!=4,"17-18/2","Hata5")))),
IF(#REF!+BJ279=2017,
IF(#REF!=1,"17-18/1",
IF(#REF!=2,"17-18/2",
IF(#REF!=3,"18-19/1",
IF(#REF!=4,"18-19/2","Hata6")))),
IF(#REF!+BJ279=2018,
IF(#REF!=1,"18-19/1",
IF(#REF!=2,"18-19/2",
IF(#REF!=3,"19-20/1",
IF(#REF!=4,"19-20/2","Hata7")))),
IF(#REF!+BJ279=2019,
IF(#REF!=1,"19-20/1",
IF(#REF!=2,"19-20/2",
IF(#REF!=3,"20-21/1",
IF(#REF!=4,"20-21/2","Hata8")))),
IF(#REF!+BJ279=2020,
IF(#REF!=1,"20-21/1",
IF(#REF!=2,"20-21/2",
IF(#REF!=3,"21-22/1",
IF(#REF!=4,"21-22/2","Hata9")))),
IF(#REF!+BJ279=2021,
IF(#REF!=1,"21-22/1",
IF(#REF!=2,"21-22/2",
IF(#REF!=3,"22-23/1",
IF(#REF!=4,"22-23/2","Hata10")))),
IF(#REF!+BJ279=2022,
IF(#REF!=1,"22-23/1",
IF(#REF!=2,"22-23/2",
IF(#REF!=3,"23-24/1",
IF(#REF!=4,"23-24/2","Hata11")))),
IF(#REF!+BJ279=2023,
IF(#REF!=1,"23-24/1",
IF(#REF!=2,"23-24/2",
IF(#REF!=3,"24-25/1",
IF(#REF!=4,"24-25/2","Hata12")))),
)))))))))))),
IF(BB279="T",
IF(#REF!+BJ279=2012,
IF(#REF!=1,"12-13/1",
IF(#REF!=2,"12-13/2",
IF(#REF!=3,"12-13/3",
IF(#REF!=4,"13-14/1",
IF(#REF!=5,"13-14/2",
IF(#REF!=6,"13-14/3","Hata1")))))),
IF(#REF!+BJ279=2013,
IF(#REF!=1,"13-14/1",
IF(#REF!=2,"13-14/2",
IF(#REF!=3,"13-14/3",
IF(#REF!=4,"14-15/1",
IF(#REF!=5,"14-15/2",
IF(#REF!=6,"14-15/3","Hata2")))))),
IF(#REF!+BJ279=2014,
IF(#REF!=1,"14-15/1",
IF(#REF!=2,"14-15/2",
IF(#REF!=3,"14-15/3",
IF(#REF!=4,"15-16/1",
IF(#REF!=5,"15-16/2",
IF(#REF!=6,"15-16/3","Hata3")))))),
IF(AND(#REF!+#REF!&gt;2014,#REF!+#REF!&lt;2015,BJ279=1),
IF(#REF!=0.1,"14-15/0.1",
IF(#REF!=0.2,"14-15/0.2",
IF(#REF!=0.3,"14-15/0.3","Hata4"))),
IF(#REF!+BJ279=2015,
IF(#REF!=1,"15-16/1",
IF(#REF!=2,"15-16/2",
IF(#REF!=3,"15-16/3",
IF(#REF!=4,"16-17/1",
IF(#REF!=5,"16-17/2",
IF(#REF!=6,"16-17/3","Hata5")))))),
IF(#REF!+BJ279=2016,
IF(#REF!=1,"16-17/1",
IF(#REF!=2,"16-17/2",
IF(#REF!=3,"16-17/3",
IF(#REF!=4,"17-18/1",
IF(#REF!=5,"17-18/2",
IF(#REF!=6,"17-18/3","Hata6")))))),
IF(#REF!+BJ279=2017,
IF(#REF!=1,"17-18/1",
IF(#REF!=2,"17-18/2",
IF(#REF!=3,"17-18/3",
IF(#REF!=4,"18-19/1",
IF(#REF!=5,"18-19/2",
IF(#REF!=6,"18-19/3","Hata7")))))),
IF(#REF!+BJ279=2018,
IF(#REF!=1,"18-19/1",
IF(#REF!=2,"18-19/2",
IF(#REF!=3,"18-19/3",
IF(#REF!=4,"19-20/1",
IF(#REF!=5," 19-20/2",
IF(#REF!=6,"19-20/3","Hata8")))))),
IF(#REF!+BJ279=2019,
IF(#REF!=1,"19-20/1",
IF(#REF!=2,"19-20/2",
IF(#REF!=3,"19-20/3",
IF(#REF!=4,"20-21/1",
IF(#REF!=5,"20-21/2",
IF(#REF!=6,"20-21/3","Hata9")))))),
IF(#REF!+BJ279=2020,
IF(#REF!=1,"20-21/1",
IF(#REF!=2,"20-21/2",
IF(#REF!=3,"20-21/3",
IF(#REF!=4,"21-22/1",
IF(#REF!=5,"21-22/2",
IF(#REF!=6,"21-22/3","Hata10")))))),
IF(#REF!+BJ279=2021,
IF(#REF!=1,"21-22/1",
IF(#REF!=2,"21-22/2",
IF(#REF!=3,"21-22/3",
IF(#REF!=4,"22-23/1",
IF(#REF!=5,"22-23/2",
IF(#REF!=6,"22-23/3","Hata11")))))),
IF(#REF!+BJ279=2022,
IF(#REF!=1,"22-23/1",
IF(#REF!=2,"22-23/2",
IF(#REF!=3,"22-23/3",
IF(#REF!=4,"23-24/1",
IF(#REF!=5,"23-24/2",
IF(#REF!=6,"23-24/3","Hata12")))))),
IF(#REF!+BJ279=2023,
IF(#REF!=1,"23-24/1",
IF(#REF!=2,"23-24/2",
IF(#REF!=3,"23-24/3",
IF(#REF!=4,"24-25/1",
IF(#REF!=5,"24-25/2",
IF(#REF!=6,"24-25/3","Hata13")))))),
))))))))))))))
)</f>
        <v>#REF!</v>
      </c>
      <c r="G279" s="15"/>
      <c r="H279" s="14" t="s">
        <v>389</v>
      </c>
      <c r="I279" s="14">
        <v>238537</v>
      </c>
      <c r="J279" s="14" t="s">
        <v>157</v>
      </c>
      <c r="Q279" s="14" t="s">
        <v>153</v>
      </c>
      <c r="R279" s="14" t="s">
        <v>153</v>
      </c>
      <c r="S279" s="16">
        <v>6</v>
      </c>
      <c r="T279" s="14">
        <f>VLOOKUP($S279,[1]sistem!$I$3:$L$10,2,FALSE)</f>
        <v>0</v>
      </c>
      <c r="U279" s="14">
        <f>VLOOKUP($S279,[1]sistem!$I$3:$L$10,3,FALSE)</f>
        <v>0</v>
      </c>
      <c r="V279" s="14">
        <f>VLOOKUP($S279,[1]sistem!$I$3:$L$10,4,FALSE)</f>
        <v>1</v>
      </c>
      <c r="W279" s="14" t="e">
        <f>VLOOKUP($BB279,[1]sistem!$I$13:$L$14,2,FALSE)*#REF!</f>
        <v>#REF!</v>
      </c>
      <c r="X279" s="14" t="e">
        <f>VLOOKUP($BB279,[1]sistem!$I$13:$L$14,3,FALSE)*#REF!</f>
        <v>#REF!</v>
      </c>
      <c r="Y279" s="14" t="e">
        <f>VLOOKUP($BB279,[1]sistem!$I$13:$L$14,4,FALSE)*#REF!</f>
        <v>#REF!</v>
      </c>
      <c r="Z279" s="14" t="e">
        <f t="shared" si="55"/>
        <v>#REF!</v>
      </c>
      <c r="AA279" s="14" t="e">
        <f t="shared" si="55"/>
        <v>#REF!</v>
      </c>
      <c r="AB279" s="14" t="e">
        <f t="shared" si="55"/>
        <v>#REF!</v>
      </c>
      <c r="AC279" s="14" t="e">
        <f t="shared" si="56"/>
        <v>#REF!</v>
      </c>
      <c r="AD279" s="14">
        <f>VLOOKUP(BB279,[1]sistem!$I$18:$J$19,2,FALSE)</f>
        <v>14</v>
      </c>
      <c r="AE279" s="14">
        <v>0.25</v>
      </c>
      <c r="AF279" s="14">
        <f>VLOOKUP($S279,[1]sistem!$I$3:$M$10,5,FALSE)</f>
        <v>0</v>
      </c>
      <c r="AI279" s="14" t="e">
        <f>(#REF!+#REF!)*AD279</f>
        <v>#REF!</v>
      </c>
      <c r="AJ279" s="14">
        <f>VLOOKUP($S279,[1]sistem!$I$3:$N$10,6,FALSE)</f>
        <v>1</v>
      </c>
      <c r="AK279" s="14">
        <v>2</v>
      </c>
      <c r="AL279" s="14">
        <f t="shared" si="57"/>
        <v>2</v>
      </c>
      <c r="AM279" s="14">
        <f>VLOOKUP($BB279,[1]sistem!$I$18:$K$19,3,FALSE)</f>
        <v>14</v>
      </c>
      <c r="AN279" s="14" t="e">
        <f>AM279*#REF!</f>
        <v>#REF!</v>
      </c>
      <c r="AO279" s="14" t="e">
        <f t="shared" si="58"/>
        <v>#REF!</v>
      </c>
      <c r="AP279" s="14">
        <f t="shared" si="54"/>
        <v>25</v>
      </c>
      <c r="AQ279" s="14" t="e">
        <f t="shared" si="59"/>
        <v>#REF!</v>
      </c>
      <c r="AR279" s="14" t="e">
        <f>ROUND(AQ279-#REF!,0)</f>
        <v>#REF!</v>
      </c>
      <c r="AS279" s="14">
        <f>IF(BB279="s",IF(S279=0,0,
IF(S279=1,#REF!*4*4,
IF(S279=2,0,
IF(S279=3,#REF!*4*2,
IF(S279=4,0,
IF(S279=5,0,
IF(S279=6,0,
IF(S279=7,0)))))))),
IF(BB279="t",
IF(S279=0,0,
IF(S279=1,#REF!*4*4*0.8,
IF(S279=2,0,
IF(S279=3,#REF!*4*2*0.8,
IF(S279=4,0,
IF(S279=5,0,
IF(S279=6,0,
IF(S279=7,0))))))))))</f>
        <v>0</v>
      </c>
      <c r="AT279" s="14">
        <f>IF(BB279="s",
IF(S279=0,0,
IF(S279=1,0,
IF(S279=2,#REF!*4*2,
IF(S279=3,#REF!*4,
IF(S279=4,#REF!*4,
IF(S279=5,0,
IF(S279=6,0,
IF(S279=7,#REF!*4)))))))),
IF(BB279="t",
IF(S279=0,0,
IF(S279=1,0,
IF(S279=2,#REF!*4*2*0.8,
IF(S279=3,#REF!*4*0.8,
IF(S279=4,#REF!*4*0.8,
IF(S279=5,0,
IF(S279=6,0,
IF(S279=7,#REF!*4))))))))))</f>
        <v>0</v>
      </c>
      <c r="AU279" s="14" t="e">
        <f>IF(BB279="s",
IF(S279=0,0,
IF(S279=1,#REF!*2,
IF(S279=2,#REF!*2,
IF(S279=3,#REF!*2,
IF(S279=4,#REF!*2,
IF(S279=5,#REF!*2,
IF(S279=6,#REF!*2,
IF(S279=7,#REF!*2)))))))),
IF(BB279="t",
IF(S279=0,#REF!*2*0.8,
IF(S279=1,#REF!*2*0.8,
IF(S279=2,#REF!*2*0.8,
IF(S279=3,#REF!*2*0.8,
IF(S279=4,#REF!*2*0.8,
IF(S279=5,#REF!*2*0.8,
IF(S279=6,#REF!*1*0.8,
IF(S279=7,#REF!*2))))))))))</f>
        <v>#REF!</v>
      </c>
      <c r="AV279" s="14" t="e">
        <f t="shared" si="60"/>
        <v>#REF!</v>
      </c>
      <c r="AW279" s="14">
        <f>IF(BB279="s",
IF(S279=0,0,
IF(S279=1,(14-2)*(#REF!+#REF!)/4*4,
IF(S279=2,(14-2)*(#REF!+#REF!)/4*2,
IF(S279=3,(14-2)*(#REF!+#REF!)/4*3,
IF(S279=4,(14-2)*(#REF!+#REF!)/4,
IF(S279=5,(14-2)*#REF!/4,
IF(S279=6,0,
IF(S279=7,(14)*#REF!)))))))),
IF(BB279="t",
IF(S279=0,0,
IF(S279=1,(11-2)*(#REF!+#REF!)/4*4,
IF(S279=2,(11-2)*(#REF!+#REF!)/4*2,
IF(S279=3,(11-2)*(#REF!+#REF!)/4*3,
IF(S279=4,(11-2)*(#REF!+#REF!)/4,
IF(S279=5,(11-2)*#REF!/4,
IF(S279=6,0,
IF(S279=7,(11)*#REF!))))))))))</f>
        <v>0</v>
      </c>
      <c r="AX279" s="14" t="e">
        <f t="shared" si="61"/>
        <v>#REF!</v>
      </c>
      <c r="AY279" s="14">
        <f t="shared" si="62"/>
        <v>2</v>
      </c>
      <c r="AZ279" s="14">
        <f t="shared" si="63"/>
        <v>0</v>
      </c>
      <c r="BA279" s="14" t="e">
        <f t="shared" si="64"/>
        <v>#REF!</v>
      </c>
      <c r="BB279" s="14" t="s">
        <v>87</v>
      </c>
      <c r="BC279" s="14" t="e">
        <f>IF(BI279="A",0,IF(BB279="s",14*#REF!,IF(BB279="T",11*#REF!,"HATA")))</f>
        <v>#REF!</v>
      </c>
      <c r="BD279" s="14" t="e">
        <f t="shared" si="65"/>
        <v>#REF!</v>
      </c>
      <c r="BE279" s="14" t="e">
        <f t="shared" si="66"/>
        <v>#REF!</v>
      </c>
      <c r="BF279" s="14" t="e">
        <f>IF(BE279-#REF!=0,"DOĞRU","YANLIŞ")</f>
        <v>#REF!</v>
      </c>
      <c r="BG279" s="14" t="e">
        <f>#REF!-BE279</f>
        <v>#REF!</v>
      </c>
      <c r="BH279" s="14">
        <v>0</v>
      </c>
      <c r="BJ279" s="14">
        <v>0</v>
      </c>
      <c r="BL279" s="14">
        <v>6</v>
      </c>
      <c r="BN279" s="5" t="e">
        <f>#REF!*14</f>
        <v>#REF!</v>
      </c>
      <c r="BO279" s="6"/>
      <c r="BP279" s="7"/>
      <c r="BQ279" s="8"/>
      <c r="BR279" s="8"/>
      <c r="BS279" s="8"/>
      <c r="BT279" s="8"/>
      <c r="BU279" s="8"/>
      <c r="BV279" s="9"/>
      <c r="BW279" s="10"/>
      <c r="BX279" s="11"/>
      <c r="CE279" s="8"/>
      <c r="CF279" s="17"/>
      <c r="CG279" s="17"/>
      <c r="CH279" s="17"/>
      <c r="CI279" s="17"/>
    </row>
    <row r="280" spans="1:87" hidden="1" x14ac:dyDescent="0.25">
      <c r="A280" s="14" t="s">
        <v>117</v>
      </c>
      <c r="B280" s="14" t="s">
        <v>118</v>
      </c>
      <c r="C280" s="14" t="s">
        <v>118</v>
      </c>
      <c r="D280" s="15" t="s">
        <v>90</v>
      </c>
      <c r="E280" s="15" t="s">
        <v>90</v>
      </c>
      <c r="F280" s="16" t="e">
        <f>IF(BB280="S",
IF(#REF!+BJ280=2012,
IF(#REF!=1,"12-13/1",
IF(#REF!=2,"12-13/2",
IF(#REF!=3,"13-14/1",
IF(#REF!=4,"13-14/2","Hata1")))),
IF(#REF!+BJ280=2013,
IF(#REF!=1,"13-14/1",
IF(#REF!=2,"13-14/2",
IF(#REF!=3,"14-15/1",
IF(#REF!=4,"14-15/2","Hata2")))),
IF(#REF!+BJ280=2014,
IF(#REF!=1,"14-15/1",
IF(#REF!=2,"14-15/2",
IF(#REF!=3,"15-16/1",
IF(#REF!=4,"15-16/2","Hata3")))),
IF(#REF!+BJ280=2015,
IF(#REF!=1,"15-16/1",
IF(#REF!=2,"15-16/2",
IF(#REF!=3,"16-17/1",
IF(#REF!=4,"16-17/2","Hata4")))),
IF(#REF!+BJ280=2016,
IF(#REF!=1,"16-17/1",
IF(#REF!=2,"16-17/2",
IF(#REF!=3,"17-18/1",
IF(#REF!=4,"17-18/2","Hata5")))),
IF(#REF!+BJ280=2017,
IF(#REF!=1,"17-18/1",
IF(#REF!=2,"17-18/2",
IF(#REF!=3,"18-19/1",
IF(#REF!=4,"18-19/2","Hata6")))),
IF(#REF!+BJ280=2018,
IF(#REF!=1,"18-19/1",
IF(#REF!=2,"18-19/2",
IF(#REF!=3,"19-20/1",
IF(#REF!=4,"19-20/2","Hata7")))),
IF(#REF!+BJ280=2019,
IF(#REF!=1,"19-20/1",
IF(#REF!=2,"19-20/2",
IF(#REF!=3,"20-21/1",
IF(#REF!=4,"20-21/2","Hata8")))),
IF(#REF!+BJ280=2020,
IF(#REF!=1,"20-21/1",
IF(#REF!=2,"20-21/2",
IF(#REF!=3,"21-22/1",
IF(#REF!=4,"21-22/2","Hata9")))),
IF(#REF!+BJ280=2021,
IF(#REF!=1,"21-22/1",
IF(#REF!=2,"21-22/2",
IF(#REF!=3,"22-23/1",
IF(#REF!=4,"22-23/2","Hata10")))),
IF(#REF!+BJ280=2022,
IF(#REF!=1,"22-23/1",
IF(#REF!=2,"22-23/2",
IF(#REF!=3,"23-24/1",
IF(#REF!=4,"23-24/2","Hata11")))),
IF(#REF!+BJ280=2023,
IF(#REF!=1,"23-24/1",
IF(#REF!=2,"23-24/2",
IF(#REF!=3,"24-25/1",
IF(#REF!=4,"24-25/2","Hata12")))),
)))))))))))),
IF(BB280="T",
IF(#REF!+BJ280=2012,
IF(#REF!=1,"12-13/1",
IF(#REF!=2,"12-13/2",
IF(#REF!=3,"12-13/3",
IF(#REF!=4,"13-14/1",
IF(#REF!=5,"13-14/2",
IF(#REF!=6,"13-14/3","Hata1")))))),
IF(#REF!+BJ280=2013,
IF(#REF!=1,"13-14/1",
IF(#REF!=2,"13-14/2",
IF(#REF!=3,"13-14/3",
IF(#REF!=4,"14-15/1",
IF(#REF!=5,"14-15/2",
IF(#REF!=6,"14-15/3","Hata2")))))),
IF(#REF!+BJ280=2014,
IF(#REF!=1,"14-15/1",
IF(#REF!=2,"14-15/2",
IF(#REF!=3,"14-15/3",
IF(#REF!=4,"15-16/1",
IF(#REF!=5,"15-16/2",
IF(#REF!=6,"15-16/3","Hata3")))))),
IF(AND(#REF!+#REF!&gt;2014,#REF!+#REF!&lt;2015,BJ280=1),
IF(#REF!=0.1,"14-15/0.1",
IF(#REF!=0.2,"14-15/0.2",
IF(#REF!=0.3,"14-15/0.3","Hata4"))),
IF(#REF!+BJ280=2015,
IF(#REF!=1,"15-16/1",
IF(#REF!=2,"15-16/2",
IF(#REF!=3,"15-16/3",
IF(#REF!=4,"16-17/1",
IF(#REF!=5,"16-17/2",
IF(#REF!=6,"16-17/3","Hata5")))))),
IF(#REF!+BJ280=2016,
IF(#REF!=1,"16-17/1",
IF(#REF!=2,"16-17/2",
IF(#REF!=3,"16-17/3",
IF(#REF!=4,"17-18/1",
IF(#REF!=5,"17-18/2",
IF(#REF!=6,"17-18/3","Hata6")))))),
IF(#REF!+BJ280=2017,
IF(#REF!=1,"17-18/1",
IF(#REF!=2,"17-18/2",
IF(#REF!=3,"17-18/3",
IF(#REF!=4,"18-19/1",
IF(#REF!=5,"18-19/2",
IF(#REF!=6,"18-19/3","Hata7")))))),
IF(#REF!+BJ280=2018,
IF(#REF!=1,"18-19/1",
IF(#REF!=2,"18-19/2",
IF(#REF!=3,"18-19/3",
IF(#REF!=4,"19-20/1",
IF(#REF!=5," 19-20/2",
IF(#REF!=6,"19-20/3","Hata8")))))),
IF(#REF!+BJ280=2019,
IF(#REF!=1,"19-20/1",
IF(#REF!=2,"19-20/2",
IF(#REF!=3,"19-20/3",
IF(#REF!=4,"20-21/1",
IF(#REF!=5,"20-21/2",
IF(#REF!=6,"20-21/3","Hata9")))))),
IF(#REF!+BJ280=2020,
IF(#REF!=1,"20-21/1",
IF(#REF!=2,"20-21/2",
IF(#REF!=3,"20-21/3",
IF(#REF!=4,"21-22/1",
IF(#REF!=5,"21-22/2",
IF(#REF!=6,"21-22/3","Hata10")))))),
IF(#REF!+BJ280=2021,
IF(#REF!=1,"21-22/1",
IF(#REF!=2,"21-22/2",
IF(#REF!=3,"21-22/3",
IF(#REF!=4,"22-23/1",
IF(#REF!=5,"22-23/2",
IF(#REF!=6,"22-23/3","Hata11")))))),
IF(#REF!+BJ280=2022,
IF(#REF!=1,"22-23/1",
IF(#REF!=2,"22-23/2",
IF(#REF!=3,"22-23/3",
IF(#REF!=4,"23-24/1",
IF(#REF!=5,"23-24/2",
IF(#REF!=6,"23-24/3","Hata12")))))),
IF(#REF!+BJ280=2023,
IF(#REF!=1,"23-24/1",
IF(#REF!=2,"23-24/2",
IF(#REF!=3,"23-24/3",
IF(#REF!=4,"24-25/1",
IF(#REF!=5,"24-25/2",
IF(#REF!=6,"24-25/3","Hata13")))))),
))))))))))))))
)</f>
        <v>#REF!</v>
      </c>
      <c r="G280" s="15"/>
      <c r="H280" s="14" t="s">
        <v>402</v>
      </c>
      <c r="I280" s="14">
        <v>54698</v>
      </c>
      <c r="J280" s="14" t="s">
        <v>403</v>
      </c>
      <c r="Q280" s="14" t="s">
        <v>404</v>
      </c>
      <c r="R280" s="14" t="s">
        <v>404</v>
      </c>
      <c r="S280" s="16">
        <v>7</v>
      </c>
      <c r="T280" s="14">
        <f>VLOOKUP($S280,[1]sistem!$I$3:$L$10,2,FALSE)</f>
        <v>0</v>
      </c>
      <c r="U280" s="14">
        <f>VLOOKUP($S280,[1]sistem!$I$3:$L$10,3,FALSE)</f>
        <v>1</v>
      </c>
      <c r="V280" s="14">
        <f>VLOOKUP($S280,[1]sistem!$I$3:$L$10,4,FALSE)</f>
        <v>1</v>
      </c>
      <c r="W280" s="14" t="e">
        <f>VLOOKUP($BB280,[1]sistem!$I$13:$L$14,2,FALSE)*#REF!</f>
        <v>#REF!</v>
      </c>
      <c r="X280" s="14" t="e">
        <f>VLOOKUP($BB280,[1]sistem!$I$13:$L$14,3,FALSE)*#REF!</f>
        <v>#REF!</v>
      </c>
      <c r="Y280" s="14" t="e">
        <f>VLOOKUP($BB280,[1]sistem!$I$13:$L$14,4,FALSE)*#REF!</f>
        <v>#REF!</v>
      </c>
      <c r="Z280" s="14" t="e">
        <f t="shared" si="55"/>
        <v>#REF!</v>
      </c>
      <c r="AA280" s="14" t="e">
        <f t="shared" si="55"/>
        <v>#REF!</v>
      </c>
      <c r="AB280" s="14" t="e">
        <f t="shared" si="55"/>
        <v>#REF!</v>
      </c>
      <c r="AC280" s="14" t="e">
        <f t="shared" si="56"/>
        <v>#REF!</v>
      </c>
      <c r="AD280" s="14">
        <f>VLOOKUP(BB280,[1]sistem!$I$18:$J$19,2,FALSE)</f>
        <v>14</v>
      </c>
      <c r="AE280" s="14">
        <v>0.25</v>
      </c>
      <c r="AF280" s="14">
        <f>VLOOKUP($S280,[1]sistem!$I$3:$M$10,5,FALSE)</f>
        <v>1</v>
      </c>
      <c r="AI280" s="14" t="e">
        <f>(#REF!+#REF!)*AD280</f>
        <v>#REF!</v>
      </c>
      <c r="AJ280" s="14">
        <f>VLOOKUP($S280,[1]sistem!$I$3:$N$10,6,FALSE)</f>
        <v>2</v>
      </c>
      <c r="AK280" s="14">
        <v>2</v>
      </c>
      <c r="AL280" s="14">
        <f t="shared" si="57"/>
        <v>4</v>
      </c>
      <c r="AM280" s="14">
        <f>VLOOKUP($BB280,[1]sistem!$I$18:$K$19,3,FALSE)</f>
        <v>14</v>
      </c>
      <c r="AN280" s="14" t="e">
        <f>AM280*#REF!</f>
        <v>#REF!</v>
      </c>
      <c r="AO280" s="14" t="e">
        <f t="shared" si="58"/>
        <v>#REF!</v>
      </c>
      <c r="AP280" s="14">
        <f t="shared" si="54"/>
        <v>25</v>
      </c>
      <c r="AQ280" s="14" t="e">
        <f t="shared" si="59"/>
        <v>#REF!</v>
      </c>
      <c r="AR280" s="14" t="e">
        <f>ROUND(AQ280-#REF!,0)</f>
        <v>#REF!</v>
      </c>
      <c r="AS280" s="14">
        <f>IF(BB280="s",IF(S280=0,0,
IF(S280=1,#REF!*4*4,
IF(S280=2,0,
IF(S280=3,#REF!*4*2,
IF(S280=4,0,
IF(S280=5,0,
IF(S280=6,0,
IF(S280=7,0)))))))),
IF(BB280="t",
IF(S280=0,0,
IF(S280=1,#REF!*4*4*0.8,
IF(S280=2,0,
IF(S280=3,#REF!*4*2*0.8,
IF(S280=4,0,
IF(S280=5,0,
IF(S280=6,0,
IF(S280=7,0))))))))))</f>
        <v>0</v>
      </c>
      <c r="AT280" s="14" t="e">
        <f>IF(BB280="s",
IF(S280=0,0,
IF(S280=1,0,
IF(S280=2,#REF!*4*2,
IF(S280=3,#REF!*4,
IF(S280=4,#REF!*4,
IF(S280=5,0,
IF(S280=6,0,
IF(S280=7,#REF!*4)))))))),
IF(BB280="t",
IF(S280=0,0,
IF(S280=1,0,
IF(S280=2,#REF!*4*2*0.8,
IF(S280=3,#REF!*4*0.8,
IF(S280=4,#REF!*4*0.8,
IF(S280=5,0,
IF(S280=6,0,
IF(S280=7,#REF!*4))))))))))</f>
        <v>#REF!</v>
      </c>
      <c r="AU280" s="14" t="e">
        <f>IF(BB280="s",
IF(S280=0,0,
IF(S280=1,#REF!*2,
IF(S280=2,#REF!*2,
IF(S280=3,#REF!*2,
IF(S280=4,#REF!*2,
IF(S280=5,#REF!*2,
IF(S280=6,#REF!*2,
IF(S280=7,#REF!*2)))))))),
IF(BB280="t",
IF(S280=0,#REF!*2*0.8,
IF(S280=1,#REF!*2*0.8,
IF(S280=2,#REF!*2*0.8,
IF(S280=3,#REF!*2*0.8,
IF(S280=4,#REF!*2*0.8,
IF(S280=5,#REF!*2*0.8,
IF(S280=6,#REF!*1*0.8,
IF(S280=7,#REF!*2))))))))))</f>
        <v>#REF!</v>
      </c>
      <c r="AV280" s="14" t="e">
        <f t="shared" si="60"/>
        <v>#REF!</v>
      </c>
      <c r="AW280" s="14" t="e">
        <f>IF(BB280="s",
IF(S280=0,0,
IF(S280=1,(14-2)*(#REF!+#REF!)/4*4,
IF(S280=2,(14-2)*(#REF!+#REF!)/4*2,
IF(S280=3,(14-2)*(#REF!+#REF!)/4*3,
IF(S280=4,(14-2)*(#REF!+#REF!)/4,
IF(S280=5,(14-2)*#REF!/4,
IF(S280=6,0,
IF(S280=7,(14)*#REF!)))))))),
IF(BB280="t",
IF(S280=0,0,
IF(S280=1,(11-2)*(#REF!+#REF!)/4*4,
IF(S280=2,(11-2)*(#REF!+#REF!)/4*2,
IF(S280=3,(11-2)*(#REF!+#REF!)/4*3,
IF(S280=4,(11-2)*(#REF!+#REF!)/4,
IF(S280=5,(11-2)*#REF!/4,
IF(S280=6,0,
IF(S280=7,(11)*#REF!))))))))))</f>
        <v>#REF!</v>
      </c>
      <c r="AX280" s="14" t="e">
        <f t="shared" si="61"/>
        <v>#REF!</v>
      </c>
      <c r="AY280" s="14">
        <f t="shared" si="62"/>
        <v>8</v>
      </c>
      <c r="AZ280" s="14">
        <f t="shared" si="63"/>
        <v>4</v>
      </c>
      <c r="BA280" s="14" t="e">
        <f t="shared" si="64"/>
        <v>#REF!</v>
      </c>
      <c r="BB280" s="14" t="s">
        <v>87</v>
      </c>
      <c r="BC280" s="14">
        <f>IF(BI280="A",0,IF(BB280="s",14*#REF!,IF(BB280="T",11*#REF!,"HATA")))</f>
        <v>0</v>
      </c>
      <c r="BD280" s="14" t="e">
        <f t="shared" si="65"/>
        <v>#REF!</v>
      </c>
      <c r="BE280" s="14" t="e">
        <f t="shared" si="66"/>
        <v>#REF!</v>
      </c>
      <c r="BF280" s="14" t="e">
        <f>IF(BE280-#REF!=0,"DOĞRU","YANLIŞ")</f>
        <v>#REF!</v>
      </c>
      <c r="BG280" s="14" t="e">
        <f>#REF!-BE280</f>
        <v>#REF!</v>
      </c>
      <c r="BH280" s="14">
        <v>0</v>
      </c>
      <c r="BI280" s="14" t="s">
        <v>93</v>
      </c>
      <c r="BJ280" s="14">
        <v>0</v>
      </c>
      <c r="BL280" s="14">
        <v>7</v>
      </c>
      <c r="BN280" s="5" t="e">
        <f>#REF!*14</f>
        <v>#REF!</v>
      </c>
      <c r="BO280" s="6"/>
      <c r="BP280" s="7"/>
      <c r="BQ280" s="8"/>
      <c r="BR280" s="8"/>
      <c r="BS280" s="8"/>
      <c r="BT280" s="8"/>
      <c r="BU280" s="8"/>
      <c r="BV280" s="9"/>
      <c r="BW280" s="10"/>
      <c r="BX280" s="11"/>
      <c r="CE280" s="8"/>
      <c r="CF280" s="17"/>
      <c r="CG280" s="17"/>
      <c r="CH280" s="17"/>
      <c r="CI280" s="17"/>
    </row>
    <row r="281" spans="1:87" hidden="1" x14ac:dyDescent="0.25">
      <c r="A281" s="14" t="s">
        <v>91</v>
      </c>
      <c r="B281" s="14" t="s">
        <v>92</v>
      </c>
      <c r="C281" s="14" t="s">
        <v>92</v>
      </c>
      <c r="D281" s="15" t="s">
        <v>90</v>
      </c>
      <c r="E281" s="15" t="s">
        <v>90</v>
      </c>
      <c r="F281" s="16" t="e">
        <f>IF(BB281="S",
IF(#REF!+BJ281=2012,
IF(#REF!=1,"12-13/1",
IF(#REF!=2,"12-13/2",
IF(#REF!=3,"13-14/1",
IF(#REF!=4,"13-14/2","Hata1")))),
IF(#REF!+BJ281=2013,
IF(#REF!=1,"13-14/1",
IF(#REF!=2,"13-14/2",
IF(#REF!=3,"14-15/1",
IF(#REF!=4,"14-15/2","Hata2")))),
IF(#REF!+BJ281=2014,
IF(#REF!=1,"14-15/1",
IF(#REF!=2,"14-15/2",
IF(#REF!=3,"15-16/1",
IF(#REF!=4,"15-16/2","Hata3")))),
IF(#REF!+BJ281=2015,
IF(#REF!=1,"15-16/1",
IF(#REF!=2,"15-16/2",
IF(#REF!=3,"16-17/1",
IF(#REF!=4,"16-17/2","Hata4")))),
IF(#REF!+BJ281=2016,
IF(#REF!=1,"16-17/1",
IF(#REF!=2,"16-17/2",
IF(#REF!=3,"17-18/1",
IF(#REF!=4,"17-18/2","Hata5")))),
IF(#REF!+BJ281=2017,
IF(#REF!=1,"17-18/1",
IF(#REF!=2,"17-18/2",
IF(#REF!=3,"18-19/1",
IF(#REF!=4,"18-19/2","Hata6")))),
IF(#REF!+BJ281=2018,
IF(#REF!=1,"18-19/1",
IF(#REF!=2,"18-19/2",
IF(#REF!=3,"19-20/1",
IF(#REF!=4,"19-20/2","Hata7")))),
IF(#REF!+BJ281=2019,
IF(#REF!=1,"19-20/1",
IF(#REF!=2,"19-20/2",
IF(#REF!=3,"20-21/1",
IF(#REF!=4,"20-21/2","Hata8")))),
IF(#REF!+BJ281=2020,
IF(#REF!=1,"20-21/1",
IF(#REF!=2,"20-21/2",
IF(#REF!=3,"21-22/1",
IF(#REF!=4,"21-22/2","Hata9")))),
IF(#REF!+BJ281=2021,
IF(#REF!=1,"21-22/1",
IF(#REF!=2,"21-22/2",
IF(#REF!=3,"22-23/1",
IF(#REF!=4,"22-23/2","Hata10")))),
IF(#REF!+BJ281=2022,
IF(#REF!=1,"22-23/1",
IF(#REF!=2,"22-23/2",
IF(#REF!=3,"23-24/1",
IF(#REF!=4,"23-24/2","Hata11")))),
IF(#REF!+BJ281=2023,
IF(#REF!=1,"23-24/1",
IF(#REF!=2,"23-24/2",
IF(#REF!=3,"24-25/1",
IF(#REF!=4,"24-25/2","Hata12")))),
)))))))))))),
IF(BB281="T",
IF(#REF!+BJ281=2012,
IF(#REF!=1,"12-13/1",
IF(#REF!=2,"12-13/2",
IF(#REF!=3,"12-13/3",
IF(#REF!=4,"13-14/1",
IF(#REF!=5,"13-14/2",
IF(#REF!=6,"13-14/3","Hata1")))))),
IF(#REF!+BJ281=2013,
IF(#REF!=1,"13-14/1",
IF(#REF!=2,"13-14/2",
IF(#REF!=3,"13-14/3",
IF(#REF!=4,"14-15/1",
IF(#REF!=5,"14-15/2",
IF(#REF!=6,"14-15/3","Hata2")))))),
IF(#REF!+BJ281=2014,
IF(#REF!=1,"14-15/1",
IF(#REF!=2,"14-15/2",
IF(#REF!=3,"14-15/3",
IF(#REF!=4,"15-16/1",
IF(#REF!=5,"15-16/2",
IF(#REF!=6,"15-16/3","Hata3")))))),
IF(AND(#REF!+#REF!&gt;2014,#REF!+#REF!&lt;2015,BJ281=1),
IF(#REF!=0.1,"14-15/0.1",
IF(#REF!=0.2,"14-15/0.2",
IF(#REF!=0.3,"14-15/0.3","Hata4"))),
IF(#REF!+BJ281=2015,
IF(#REF!=1,"15-16/1",
IF(#REF!=2,"15-16/2",
IF(#REF!=3,"15-16/3",
IF(#REF!=4,"16-17/1",
IF(#REF!=5,"16-17/2",
IF(#REF!=6,"16-17/3","Hata5")))))),
IF(#REF!+BJ281=2016,
IF(#REF!=1,"16-17/1",
IF(#REF!=2,"16-17/2",
IF(#REF!=3,"16-17/3",
IF(#REF!=4,"17-18/1",
IF(#REF!=5,"17-18/2",
IF(#REF!=6,"17-18/3","Hata6")))))),
IF(#REF!+BJ281=2017,
IF(#REF!=1,"17-18/1",
IF(#REF!=2,"17-18/2",
IF(#REF!=3,"17-18/3",
IF(#REF!=4,"18-19/1",
IF(#REF!=5,"18-19/2",
IF(#REF!=6,"18-19/3","Hata7")))))),
IF(#REF!+BJ281=2018,
IF(#REF!=1,"18-19/1",
IF(#REF!=2,"18-19/2",
IF(#REF!=3,"18-19/3",
IF(#REF!=4,"19-20/1",
IF(#REF!=5," 19-20/2",
IF(#REF!=6,"19-20/3","Hata8")))))),
IF(#REF!+BJ281=2019,
IF(#REF!=1,"19-20/1",
IF(#REF!=2,"19-20/2",
IF(#REF!=3,"19-20/3",
IF(#REF!=4,"20-21/1",
IF(#REF!=5,"20-21/2",
IF(#REF!=6,"20-21/3","Hata9")))))),
IF(#REF!+BJ281=2020,
IF(#REF!=1,"20-21/1",
IF(#REF!=2,"20-21/2",
IF(#REF!=3,"20-21/3",
IF(#REF!=4,"21-22/1",
IF(#REF!=5,"21-22/2",
IF(#REF!=6,"21-22/3","Hata10")))))),
IF(#REF!+BJ281=2021,
IF(#REF!=1,"21-22/1",
IF(#REF!=2,"21-22/2",
IF(#REF!=3,"21-22/3",
IF(#REF!=4,"22-23/1",
IF(#REF!=5,"22-23/2",
IF(#REF!=6,"22-23/3","Hata11")))))),
IF(#REF!+BJ281=2022,
IF(#REF!=1,"22-23/1",
IF(#REF!=2,"22-23/2",
IF(#REF!=3,"22-23/3",
IF(#REF!=4,"23-24/1",
IF(#REF!=5,"23-24/2",
IF(#REF!=6,"23-24/3","Hata12")))))),
IF(#REF!+BJ281=2023,
IF(#REF!=1,"23-24/1",
IF(#REF!=2,"23-24/2",
IF(#REF!=3,"23-24/3",
IF(#REF!=4,"24-25/1",
IF(#REF!=5,"24-25/2",
IF(#REF!=6,"24-25/3","Hata13")))))),
))))))))))))))
)</f>
        <v>#REF!</v>
      </c>
      <c r="G281" s="15"/>
      <c r="H281" s="14" t="s">
        <v>402</v>
      </c>
      <c r="I281" s="14">
        <v>54698</v>
      </c>
      <c r="J281" s="14" t="s">
        <v>403</v>
      </c>
      <c r="L281" s="14">
        <v>4358</v>
      </c>
      <c r="S281" s="16">
        <v>0</v>
      </c>
      <c r="T281" s="14">
        <f>VLOOKUP($S281,[1]sistem!$I$3:$L$10,2,FALSE)</f>
        <v>0</v>
      </c>
      <c r="U281" s="14">
        <f>VLOOKUP($S281,[1]sistem!$I$3:$L$10,3,FALSE)</f>
        <v>0</v>
      </c>
      <c r="V281" s="14">
        <f>VLOOKUP($S281,[1]sistem!$I$3:$L$10,4,FALSE)</f>
        <v>0</v>
      </c>
      <c r="W281" s="14" t="e">
        <f>VLOOKUP($BB281,[1]sistem!$I$13:$L$14,2,FALSE)*#REF!</f>
        <v>#REF!</v>
      </c>
      <c r="X281" s="14" t="e">
        <f>VLOOKUP($BB281,[1]sistem!$I$13:$L$14,3,FALSE)*#REF!</f>
        <v>#REF!</v>
      </c>
      <c r="Y281" s="14" t="e">
        <f>VLOOKUP($BB281,[1]sistem!$I$13:$L$14,4,FALSE)*#REF!</f>
        <v>#REF!</v>
      </c>
      <c r="Z281" s="14" t="e">
        <f t="shared" si="55"/>
        <v>#REF!</v>
      </c>
      <c r="AA281" s="14" t="e">
        <f t="shared" si="55"/>
        <v>#REF!</v>
      </c>
      <c r="AB281" s="14" t="e">
        <f t="shared" si="55"/>
        <v>#REF!</v>
      </c>
      <c r="AC281" s="14" t="e">
        <f t="shared" si="56"/>
        <v>#REF!</v>
      </c>
      <c r="AD281" s="14">
        <f>VLOOKUP(BB281,[1]sistem!$I$18:$J$19,2,FALSE)</f>
        <v>11</v>
      </c>
      <c r="AE281" s="14">
        <v>0.25</v>
      </c>
      <c r="AF281" s="14">
        <f>VLOOKUP($S281,[1]sistem!$I$3:$M$10,5,FALSE)</f>
        <v>0</v>
      </c>
      <c r="AI281" s="14" t="e">
        <f>(#REF!+#REF!)*AD281</f>
        <v>#REF!</v>
      </c>
      <c r="AJ281" s="14">
        <f>VLOOKUP($S281,[1]sistem!$I$3:$N$10,6,FALSE)</f>
        <v>0</v>
      </c>
      <c r="AK281" s="14">
        <v>2</v>
      </c>
      <c r="AL281" s="14">
        <f t="shared" si="57"/>
        <v>0</v>
      </c>
      <c r="AM281" s="14">
        <f>VLOOKUP($BB281,[1]sistem!$I$18:$K$19,3,FALSE)</f>
        <v>11</v>
      </c>
      <c r="AN281" s="14" t="e">
        <f>AM281*#REF!</f>
        <v>#REF!</v>
      </c>
      <c r="AO281" s="14" t="e">
        <f t="shared" si="58"/>
        <v>#REF!</v>
      </c>
      <c r="AP281" s="14">
        <f t="shared" si="54"/>
        <v>25</v>
      </c>
      <c r="AQ281" s="14" t="e">
        <f t="shared" si="59"/>
        <v>#REF!</v>
      </c>
      <c r="AR281" s="14" t="e">
        <f>ROUND(AQ281-#REF!,0)</f>
        <v>#REF!</v>
      </c>
      <c r="AS281" s="14">
        <f>IF(BB281="s",IF(S281=0,0,
IF(S281=1,#REF!*4*4,
IF(S281=2,0,
IF(S281=3,#REF!*4*2,
IF(S281=4,0,
IF(S281=5,0,
IF(S281=6,0,
IF(S281=7,0)))))))),
IF(BB281="t",
IF(S281=0,0,
IF(S281=1,#REF!*4*4*0.8,
IF(S281=2,0,
IF(S281=3,#REF!*4*2*0.8,
IF(S281=4,0,
IF(S281=5,0,
IF(S281=6,0,
IF(S281=7,0))))))))))</f>
        <v>0</v>
      </c>
      <c r="AT281" s="14">
        <f>IF(BB281="s",
IF(S281=0,0,
IF(S281=1,0,
IF(S281=2,#REF!*4*2,
IF(S281=3,#REF!*4,
IF(S281=4,#REF!*4,
IF(S281=5,0,
IF(S281=6,0,
IF(S281=7,#REF!*4)))))))),
IF(BB281="t",
IF(S281=0,0,
IF(S281=1,0,
IF(S281=2,#REF!*4*2*0.8,
IF(S281=3,#REF!*4*0.8,
IF(S281=4,#REF!*4*0.8,
IF(S281=5,0,
IF(S281=6,0,
IF(S281=7,#REF!*4))))))))))</f>
        <v>0</v>
      </c>
      <c r="AU281" s="14" t="e">
        <f>IF(BB281="s",
IF(S281=0,0,
IF(S281=1,#REF!*2,
IF(S281=2,#REF!*2,
IF(S281=3,#REF!*2,
IF(S281=4,#REF!*2,
IF(S281=5,#REF!*2,
IF(S281=6,#REF!*2,
IF(S281=7,#REF!*2)))))))),
IF(BB281="t",
IF(S281=0,#REF!*2*0.8,
IF(S281=1,#REF!*2*0.8,
IF(S281=2,#REF!*2*0.8,
IF(S281=3,#REF!*2*0.8,
IF(S281=4,#REF!*2*0.8,
IF(S281=5,#REF!*2*0.8,
IF(S281=6,#REF!*1*0.8,
IF(S281=7,#REF!*2))))))))))</f>
        <v>#REF!</v>
      </c>
      <c r="AV281" s="14" t="e">
        <f t="shared" si="60"/>
        <v>#REF!</v>
      </c>
      <c r="AW281" s="14">
        <f>IF(BB281="s",
IF(S281=0,0,
IF(S281=1,(14-2)*(#REF!+#REF!)/4*4,
IF(S281=2,(14-2)*(#REF!+#REF!)/4*2,
IF(S281=3,(14-2)*(#REF!+#REF!)/4*3,
IF(S281=4,(14-2)*(#REF!+#REF!)/4,
IF(S281=5,(14-2)*#REF!/4,
IF(S281=6,0,
IF(S281=7,(14)*#REF!)))))))),
IF(BB281="t",
IF(S281=0,0,
IF(S281=1,(11-2)*(#REF!+#REF!)/4*4,
IF(S281=2,(11-2)*(#REF!+#REF!)/4*2,
IF(S281=3,(11-2)*(#REF!+#REF!)/4*3,
IF(S281=4,(11-2)*(#REF!+#REF!)/4,
IF(S281=5,(11-2)*#REF!/4,
IF(S281=6,0,
IF(S281=7,(11)*#REF!))))))))))</f>
        <v>0</v>
      </c>
      <c r="AX281" s="14" t="e">
        <f t="shared" si="61"/>
        <v>#REF!</v>
      </c>
      <c r="AY281" s="14">
        <f t="shared" si="62"/>
        <v>0</v>
      </c>
      <c r="AZ281" s="14">
        <f t="shared" si="63"/>
        <v>0</v>
      </c>
      <c r="BA281" s="14" t="e">
        <f t="shared" si="64"/>
        <v>#REF!</v>
      </c>
      <c r="BB281" s="14" t="s">
        <v>186</v>
      </c>
      <c r="BC281" s="14" t="e">
        <f>IF(BI281="A",0,IF(BB281="s",14*#REF!,IF(BB281="T",11*#REF!,"HATA")))</f>
        <v>#REF!</v>
      </c>
      <c r="BD281" s="14" t="e">
        <f t="shared" si="65"/>
        <v>#REF!</v>
      </c>
      <c r="BE281" s="14" t="e">
        <f t="shared" si="66"/>
        <v>#REF!</v>
      </c>
      <c r="BF281" s="14" t="e">
        <f>IF(BE281-#REF!=0,"DOĞRU","YANLIŞ")</f>
        <v>#REF!</v>
      </c>
      <c r="BG281" s="14" t="e">
        <f>#REF!-BE281</f>
        <v>#REF!</v>
      </c>
      <c r="BH281" s="14">
        <v>0</v>
      </c>
      <c r="BJ281" s="14">
        <v>0</v>
      </c>
      <c r="BL281" s="14">
        <v>0</v>
      </c>
      <c r="BN281" s="5" t="e">
        <f>#REF!*14</f>
        <v>#REF!</v>
      </c>
      <c r="BO281" s="6"/>
      <c r="BP281" s="7"/>
      <c r="BQ281" s="8"/>
      <c r="BR281" s="8"/>
      <c r="BS281" s="8"/>
      <c r="BT281" s="8"/>
      <c r="BU281" s="8"/>
      <c r="BV281" s="9"/>
      <c r="BW281" s="10"/>
      <c r="BX281" s="11"/>
      <c r="CE281" s="8"/>
      <c r="CF281" s="17"/>
      <c r="CG281" s="17"/>
      <c r="CH281" s="17"/>
      <c r="CI281" s="17"/>
    </row>
    <row r="282" spans="1:87" hidden="1" x14ac:dyDescent="0.25">
      <c r="A282" s="14" t="s">
        <v>405</v>
      </c>
      <c r="B282" s="14" t="s">
        <v>406</v>
      </c>
      <c r="C282" s="14" t="s">
        <v>406</v>
      </c>
      <c r="D282" s="15" t="s">
        <v>90</v>
      </c>
      <c r="E282" s="15" t="s">
        <v>90</v>
      </c>
      <c r="F282" s="16" t="e">
        <f>IF(BB282="S",
IF(#REF!+BJ282=2012,
IF(#REF!=1,"12-13/1",
IF(#REF!=2,"12-13/2",
IF(#REF!=3,"13-14/1",
IF(#REF!=4,"13-14/2","Hata1")))),
IF(#REF!+BJ282=2013,
IF(#REF!=1,"13-14/1",
IF(#REF!=2,"13-14/2",
IF(#REF!=3,"14-15/1",
IF(#REF!=4,"14-15/2","Hata2")))),
IF(#REF!+BJ282=2014,
IF(#REF!=1,"14-15/1",
IF(#REF!=2,"14-15/2",
IF(#REF!=3,"15-16/1",
IF(#REF!=4,"15-16/2","Hata3")))),
IF(#REF!+BJ282=2015,
IF(#REF!=1,"15-16/1",
IF(#REF!=2,"15-16/2",
IF(#REF!=3,"16-17/1",
IF(#REF!=4,"16-17/2","Hata4")))),
IF(#REF!+BJ282=2016,
IF(#REF!=1,"16-17/1",
IF(#REF!=2,"16-17/2",
IF(#REF!=3,"17-18/1",
IF(#REF!=4,"17-18/2","Hata5")))),
IF(#REF!+BJ282=2017,
IF(#REF!=1,"17-18/1",
IF(#REF!=2,"17-18/2",
IF(#REF!=3,"18-19/1",
IF(#REF!=4,"18-19/2","Hata6")))),
IF(#REF!+BJ282=2018,
IF(#REF!=1,"18-19/1",
IF(#REF!=2,"18-19/2",
IF(#REF!=3,"19-20/1",
IF(#REF!=4,"19-20/2","Hata7")))),
IF(#REF!+BJ282=2019,
IF(#REF!=1,"19-20/1",
IF(#REF!=2,"19-20/2",
IF(#REF!=3,"20-21/1",
IF(#REF!=4,"20-21/2","Hata8")))),
IF(#REF!+BJ282=2020,
IF(#REF!=1,"20-21/1",
IF(#REF!=2,"20-21/2",
IF(#REF!=3,"21-22/1",
IF(#REF!=4,"21-22/2","Hata9")))),
IF(#REF!+BJ282=2021,
IF(#REF!=1,"21-22/1",
IF(#REF!=2,"21-22/2",
IF(#REF!=3,"22-23/1",
IF(#REF!=4,"22-23/2","Hata10")))),
IF(#REF!+BJ282=2022,
IF(#REF!=1,"22-23/1",
IF(#REF!=2,"22-23/2",
IF(#REF!=3,"23-24/1",
IF(#REF!=4,"23-24/2","Hata11")))),
IF(#REF!+BJ282=2023,
IF(#REF!=1,"23-24/1",
IF(#REF!=2,"23-24/2",
IF(#REF!=3,"24-25/1",
IF(#REF!=4,"24-25/2","Hata12")))),
)))))))))))),
IF(BB282="T",
IF(#REF!+BJ282=2012,
IF(#REF!=1,"12-13/1",
IF(#REF!=2,"12-13/2",
IF(#REF!=3,"12-13/3",
IF(#REF!=4,"13-14/1",
IF(#REF!=5,"13-14/2",
IF(#REF!=6,"13-14/3","Hata1")))))),
IF(#REF!+BJ282=2013,
IF(#REF!=1,"13-14/1",
IF(#REF!=2,"13-14/2",
IF(#REF!=3,"13-14/3",
IF(#REF!=4,"14-15/1",
IF(#REF!=5,"14-15/2",
IF(#REF!=6,"14-15/3","Hata2")))))),
IF(#REF!+BJ282=2014,
IF(#REF!=1,"14-15/1",
IF(#REF!=2,"14-15/2",
IF(#REF!=3,"14-15/3",
IF(#REF!=4,"15-16/1",
IF(#REF!=5,"15-16/2",
IF(#REF!=6,"15-16/3","Hata3")))))),
IF(AND(#REF!+#REF!&gt;2014,#REF!+#REF!&lt;2015,BJ282=1),
IF(#REF!=0.1,"14-15/0.1",
IF(#REF!=0.2,"14-15/0.2",
IF(#REF!=0.3,"14-15/0.3","Hata4"))),
IF(#REF!+BJ282=2015,
IF(#REF!=1,"15-16/1",
IF(#REF!=2,"15-16/2",
IF(#REF!=3,"15-16/3",
IF(#REF!=4,"16-17/1",
IF(#REF!=5,"16-17/2",
IF(#REF!=6,"16-17/3","Hata5")))))),
IF(#REF!+BJ282=2016,
IF(#REF!=1,"16-17/1",
IF(#REF!=2,"16-17/2",
IF(#REF!=3,"16-17/3",
IF(#REF!=4,"17-18/1",
IF(#REF!=5,"17-18/2",
IF(#REF!=6,"17-18/3","Hata6")))))),
IF(#REF!+BJ282=2017,
IF(#REF!=1,"17-18/1",
IF(#REF!=2,"17-18/2",
IF(#REF!=3,"17-18/3",
IF(#REF!=4,"18-19/1",
IF(#REF!=5,"18-19/2",
IF(#REF!=6,"18-19/3","Hata7")))))),
IF(#REF!+BJ282=2018,
IF(#REF!=1,"18-19/1",
IF(#REF!=2,"18-19/2",
IF(#REF!=3,"18-19/3",
IF(#REF!=4,"19-20/1",
IF(#REF!=5," 19-20/2",
IF(#REF!=6,"19-20/3","Hata8")))))),
IF(#REF!+BJ282=2019,
IF(#REF!=1,"19-20/1",
IF(#REF!=2,"19-20/2",
IF(#REF!=3,"19-20/3",
IF(#REF!=4,"20-21/1",
IF(#REF!=5,"20-21/2",
IF(#REF!=6,"20-21/3","Hata9")))))),
IF(#REF!+BJ282=2020,
IF(#REF!=1,"20-21/1",
IF(#REF!=2,"20-21/2",
IF(#REF!=3,"20-21/3",
IF(#REF!=4,"21-22/1",
IF(#REF!=5,"21-22/2",
IF(#REF!=6,"21-22/3","Hata10")))))),
IF(#REF!+BJ282=2021,
IF(#REF!=1,"21-22/1",
IF(#REF!=2,"21-22/2",
IF(#REF!=3,"21-22/3",
IF(#REF!=4,"22-23/1",
IF(#REF!=5,"22-23/2",
IF(#REF!=6,"22-23/3","Hata11")))))),
IF(#REF!+BJ282=2022,
IF(#REF!=1,"22-23/1",
IF(#REF!=2,"22-23/2",
IF(#REF!=3,"22-23/3",
IF(#REF!=4,"23-24/1",
IF(#REF!=5,"23-24/2",
IF(#REF!=6,"23-24/3","Hata12")))))),
IF(#REF!+BJ282=2023,
IF(#REF!=1,"23-24/1",
IF(#REF!=2,"23-24/2",
IF(#REF!=3,"23-24/3",
IF(#REF!=4,"24-25/1",
IF(#REF!=5,"24-25/2",
IF(#REF!=6,"24-25/3","Hata13")))))),
))))))))))))))
)</f>
        <v>#REF!</v>
      </c>
      <c r="G282" s="15"/>
      <c r="H282" s="14" t="s">
        <v>402</v>
      </c>
      <c r="I282" s="14">
        <v>54698</v>
      </c>
      <c r="J282" s="14" t="s">
        <v>403</v>
      </c>
      <c r="Q282" s="14" t="s">
        <v>407</v>
      </c>
      <c r="R282" s="14" t="s">
        <v>407</v>
      </c>
      <c r="S282" s="16">
        <v>4</v>
      </c>
      <c r="T282" s="14">
        <f>VLOOKUP($S282,[1]sistem!$I$3:$L$10,2,FALSE)</f>
        <v>0</v>
      </c>
      <c r="U282" s="14">
        <f>VLOOKUP($S282,[1]sistem!$I$3:$L$10,3,FALSE)</f>
        <v>1</v>
      </c>
      <c r="V282" s="14">
        <f>VLOOKUP($S282,[1]sistem!$I$3:$L$10,4,FALSE)</f>
        <v>1</v>
      </c>
      <c r="W282" s="14" t="e">
        <f>VLOOKUP($BB282,[1]sistem!$I$13:$L$14,2,FALSE)*#REF!</f>
        <v>#REF!</v>
      </c>
      <c r="X282" s="14" t="e">
        <f>VLOOKUP($BB282,[1]sistem!$I$13:$L$14,3,FALSE)*#REF!</f>
        <v>#REF!</v>
      </c>
      <c r="Y282" s="14" t="e">
        <f>VLOOKUP($BB282,[1]sistem!$I$13:$L$14,4,FALSE)*#REF!</f>
        <v>#REF!</v>
      </c>
      <c r="Z282" s="14" t="e">
        <f t="shared" si="55"/>
        <v>#REF!</v>
      </c>
      <c r="AA282" s="14" t="e">
        <f t="shared" si="55"/>
        <v>#REF!</v>
      </c>
      <c r="AB282" s="14" t="e">
        <f t="shared" si="55"/>
        <v>#REF!</v>
      </c>
      <c r="AC282" s="14" t="e">
        <f t="shared" si="56"/>
        <v>#REF!</v>
      </c>
      <c r="AD282" s="14">
        <f>VLOOKUP(BB282,[1]sistem!$I$18:$J$19,2,FALSE)</f>
        <v>14</v>
      </c>
      <c r="AE282" s="14">
        <v>0.25</v>
      </c>
      <c r="AF282" s="14">
        <f>VLOOKUP($S282,[1]sistem!$I$3:$M$10,5,FALSE)</f>
        <v>1</v>
      </c>
      <c r="AG282" s="14">
        <v>1</v>
      </c>
      <c r="AI282" s="14">
        <f>AG282*AM282</f>
        <v>14</v>
      </c>
      <c r="AJ282" s="14">
        <f>VLOOKUP($S282,[1]sistem!$I$3:$N$10,6,FALSE)</f>
        <v>2</v>
      </c>
      <c r="AK282" s="14">
        <v>2</v>
      </c>
      <c r="AL282" s="14">
        <f t="shared" si="57"/>
        <v>4</v>
      </c>
      <c r="AM282" s="14">
        <f>VLOOKUP($BB282,[1]sistem!$I$18:$K$19,3,FALSE)</f>
        <v>14</v>
      </c>
      <c r="AN282" s="14" t="e">
        <f>AM282*#REF!</f>
        <v>#REF!</v>
      </c>
      <c r="AO282" s="14" t="e">
        <f t="shared" si="58"/>
        <v>#REF!</v>
      </c>
      <c r="AP282" s="14">
        <f t="shared" si="54"/>
        <v>25</v>
      </c>
      <c r="AQ282" s="14" t="e">
        <f t="shared" si="59"/>
        <v>#REF!</v>
      </c>
      <c r="AR282" s="14" t="e">
        <f>ROUND(AQ282-#REF!,0)</f>
        <v>#REF!</v>
      </c>
      <c r="AS282" s="14">
        <f>IF(BB282="s",IF(S282=0,0,
IF(S282=1,#REF!*4*4,
IF(S282=2,0,
IF(S282=3,#REF!*4*2,
IF(S282=4,0,
IF(S282=5,0,
IF(S282=6,0,
IF(S282=7,0)))))))),
IF(BB282="t",
IF(S282=0,0,
IF(S282=1,#REF!*4*4*0.8,
IF(S282=2,0,
IF(S282=3,#REF!*4*2*0.8,
IF(S282=4,0,
IF(S282=5,0,
IF(S282=6,0,
IF(S282=7,0))))))))))</f>
        <v>0</v>
      </c>
      <c r="AT282" s="14" t="e">
        <f>IF(BB282="s",
IF(S282=0,0,
IF(S282=1,0,
IF(S282=2,#REF!*4*2,
IF(S282=3,#REF!*4,
IF(S282=4,#REF!*4,
IF(S282=5,0,
IF(S282=6,0,
IF(S282=7,#REF!*4)))))))),
IF(BB282="t",
IF(S282=0,0,
IF(S282=1,0,
IF(S282=2,#REF!*4*2*0.8,
IF(S282=3,#REF!*4*0.8,
IF(S282=4,#REF!*4*0.8,
IF(S282=5,0,
IF(S282=6,0,
IF(S282=7,#REF!*4))))))))))</f>
        <v>#REF!</v>
      </c>
      <c r="AU282" s="14" t="e">
        <f>IF(BB282="s",
IF(S282=0,0,
IF(S282=1,#REF!*2,
IF(S282=2,#REF!*2,
IF(S282=3,#REF!*2,
IF(S282=4,#REF!*2,
IF(S282=5,#REF!*2,
IF(S282=6,#REF!*2,
IF(S282=7,#REF!*2)))))))),
IF(BB282="t",
IF(S282=0,#REF!*2*0.8,
IF(S282=1,#REF!*2*0.8,
IF(S282=2,#REF!*2*0.8,
IF(S282=3,#REF!*2*0.8,
IF(S282=4,#REF!*2*0.8,
IF(S282=5,#REF!*2*0.8,
IF(S282=6,#REF!*1*0.8,
IF(S282=7,#REF!*2))))))))))</f>
        <v>#REF!</v>
      </c>
      <c r="AV282" s="14" t="e">
        <f t="shared" si="60"/>
        <v>#REF!</v>
      </c>
      <c r="AW282" s="14" t="e">
        <f>IF(BB282="s",
IF(S282=0,0,
IF(S282=1,(14-2)*(#REF!+#REF!)/4*4,
IF(S282=2,(14-2)*(#REF!+#REF!)/4*2,
IF(S282=3,(14-2)*(#REF!+#REF!)/4*3,
IF(S282=4,(14-2)*(#REF!+#REF!)/4,
IF(S282=5,(14-2)*#REF!/4,
IF(S282=6,0,
IF(S282=7,(14)*#REF!)))))))),
IF(BB282="t",
IF(S282=0,0,
IF(S282=1,(11-2)*(#REF!+#REF!)/4*4,
IF(S282=2,(11-2)*(#REF!+#REF!)/4*2,
IF(S282=3,(11-2)*(#REF!+#REF!)/4*3,
IF(S282=4,(11-2)*(#REF!+#REF!)/4,
IF(S282=5,(11-2)*#REF!/4,
IF(S282=6,0,
IF(S282=7,(11)*#REF!))))))))))</f>
        <v>#REF!</v>
      </c>
      <c r="AX282" s="14" t="e">
        <f t="shared" si="61"/>
        <v>#REF!</v>
      </c>
      <c r="AY282" s="14">
        <f t="shared" si="62"/>
        <v>8</v>
      </c>
      <c r="AZ282" s="14">
        <f t="shared" si="63"/>
        <v>4</v>
      </c>
      <c r="BA282" s="14" t="e">
        <f t="shared" si="64"/>
        <v>#REF!</v>
      </c>
      <c r="BB282" s="14" t="s">
        <v>87</v>
      </c>
      <c r="BC282" s="14" t="e">
        <f>IF(BI282="A",0,IF(BB282="s",14*#REF!,IF(BB282="T",11*#REF!,"HATA")))</f>
        <v>#REF!</v>
      </c>
      <c r="BD282" s="14" t="e">
        <f t="shared" si="65"/>
        <v>#REF!</v>
      </c>
      <c r="BE282" s="14" t="e">
        <f t="shared" si="66"/>
        <v>#REF!</v>
      </c>
      <c r="BF282" s="14" t="e">
        <f>IF(BE282-#REF!=0,"DOĞRU","YANLIŞ")</f>
        <v>#REF!</v>
      </c>
      <c r="BG282" s="14" t="e">
        <f>#REF!-BE282</f>
        <v>#REF!</v>
      </c>
      <c r="BH282" s="14">
        <v>0</v>
      </c>
      <c r="BJ282" s="14">
        <v>0</v>
      </c>
      <c r="BL282" s="14">
        <v>4</v>
      </c>
      <c r="BN282" s="5" t="e">
        <f>#REF!*14</f>
        <v>#REF!</v>
      </c>
      <c r="BO282" s="6"/>
      <c r="BP282" s="7"/>
      <c r="BQ282" s="8"/>
      <c r="BR282" s="8"/>
      <c r="BS282" s="8"/>
      <c r="BT282" s="8"/>
      <c r="BU282" s="8"/>
      <c r="BV282" s="9"/>
      <c r="BW282" s="10"/>
      <c r="BX282" s="11"/>
      <c r="CE282" s="8"/>
      <c r="CF282" s="17"/>
      <c r="CG282" s="17"/>
      <c r="CH282" s="17"/>
      <c r="CI282" s="17"/>
    </row>
    <row r="283" spans="1:87" hidden="1" x14ac:dyDescent="0.25">
      <c r="A283" s="14" t="s">
        <v>121</v>
      </c>
      <c r="B283" s="14" t="s">
        <v>122</v>
      </c>
      <c r="C283" s="14" t="s">
        <v>122</v>
      </c>
      <c r="D283" s="15" t="s">
        <v>90</v>
      </c>
      <c r="E283" s="15" t="s">
        <v>90</v>
      </c>
      <c r="F283" s="16" t="e">
        <f>IF(BB283="S",
IF(#REF!+BJ283=2012,
IF(#REF!=1,"12-13/1",
IF(#REF!=2,"12-13/2",
IF(#REF!=3,"13-14/1",
IF(#REF!=4,"13-14/2","Hata1")))),
IF(#REF!+BJ283=2013,
IF(#REF!=1,"13-14/1",
IF(#REF!=2,"13-14/2",
IF(#REF!=3,"14-15/1",
IF(#REF!=4,"14-15/2","Hata2")))),
IF(#REF!+BJ283=2014,
IF(#REF!=1,"14-15/1",
IF(#REF!=2,"14-15/2",
IF(#REF!=3,"15-16/1",
IF(#REF!=4,"15-16/2","Hata3")))),
IF(#REF!+BJ283=2015,
IF(#REF!=1,"15-16/1",
IF(#REF!=2,"15-16/2",
IF(#REF!=3,"16-17/1",
IF(#REF!=4,"16-17/2","Hata4")))),
IF(#REF!+BJ283=2016,
IF(#REF!=1,"16-17/1",
IF(#REF!=2,"16-17/2",
IF(#REF!=3,"17-18/1",
IF(#REF!=4,"17-18/2","Hata5")))),
IF(#REF!+BJ283=2017,
IF(#REF!=1,"17-18/1",
IF(#REF!=2,"17-18/2",
IF(#REF!=3,"18-19/1",
IF(#REF!=4,"18-19/2","Hata6")))),
IF(#REF!+BJ283=2018,
IF(#REF!=1,"18-19/1",
IF(#REF!=2,"18-19/2",
IF(#REF!=3,"19-20/1",
IF(#REF!=4,"19-20/2","Hata7")))),
IF(#REF!+BJ283=2019,
IF(#REF!=1,"19-20/1",
IF(#REF!=2,"19-20/2",
IF(#REF!=3,"20-21/1",
IF(#REF!=4,"20-21/2","Hata8")))),
IF(#REF!+BJ283=2020,
IF(#REF!=1,"20-21/1",
IF(#REF!=2,"20-21/2",
IF(#REF!=3,"21-22/1",
IF(#REF!=4,"21-22/2","Hata9")))),
IF(#REF!+BJ283=2021,
IF(#REF!=1,"21-22/1",
IF(#REF!=2,"21-22/2",
IF(#REF!=3,"22-23/1",
IF(#REF!=4,"22-23/2","Hata10")))),
IF(#REF!+BJ283=2022,
IF(#REF!=1,"22-23/1",
IF(#REF!=2,"22-23/2",
IF(#REF!=3,"23-24/1",
IF(#REF!=4,"23-24/2","Hata11")))),
IF(#REF!+BJ283=2023,
IF(#REF!=1,"23-24/1",
IF(#REF!=2,"23-24/2",
IF(#REF!=3,"24-25/1",
IF(#REF!=4,"24-25/2","Hata12")))),
)))))))))))),
IF(BB283="T",
IF(#REF!+BJ283=2012,
IF(#REF!=1,"12-13/1",
IF(#REF!=2,"12-13/2",
IF(#REF!=3,"12-13/3",
IF(#REF!=4,"13-14/1",
IF(#REF!=5,"13-14/2",
IF(#REF!=6,"13-14/3","Hata1")))))),
IF(#REF!+BJ283=2013,
IF(#REF!=1,"13-14/1",
IF(#REF!=2,"13-14/2",
IF(#REF!=3,"13-14/3",
IF(#REF!=4,"14-15/1",
IF(#REF!=5,"14-15/2",
IF(#REF!=6,"14-15/3","Hata2")))))),
IF(#REF!+BJ283=2014,
IF(#REF!=1,"14-15/1",
IF(#REF!=2,"14-15/2",
IF(#REF!=3,"14-15/3",
IF(#REF!=4,"15-16/1",
IF(#REF!=5,"15-16/2",
IF(#REF!=6,"15-16/3","Hata3")))))),
IF(AND(#REF!+#REF!&gt;2014,#REF!+#REF!&lt;2015,BJ283=1),
IF(#REF!=0.1,"14-15/0.1",
IF(#REF!=0.2,"14-15/0.2",
IF(#REF!=0.3,"14-15/0.3","Hata4"))),
IF(#REF!+BJ283=2015,
IF(#REF!=1,"15-16/1",
IF(#REF!=2,"15-16/2",
IF(#REF!=3,"15-16/3",
IF(#REF!=4,"16-17/1",
IF(#REF!=5,"16-17/2",
IF(#REF!=6,"16-17/3","Hata5")))))),
IF(#REF!+BJ283=2016,
IF(#REF!=1,"16-17/1",
IF(#REF!=2,"16-17/2",
IF(#REF!=3,"16-17/3",
IF(#REF!=4,"17-18/1",
IF(#REF!=5,"17-18/2",
IF(#REF!=6,"17-18/3","Hata6")))))),
IF(#REF!+BJ283=2017,
IF(#REF!=1,"17-18/1",
IF(#REF!=2,"17-18/2",
IF(#REF!=3,"17-18/3",
IF(#REF!=4,"18-19/1",
IF(#REF!=5,"18-19/2",
IF(#REF!=6,"18-19/3","Hata7")))))),
IF(#REF!+BJ283=2018,
IF(#REF!=1,"18-19/1",
IF(#REF!=2,"18-19/2",
IF(#REF!=3,"18-19/3",
IF(#REF!=4,"19-20/1",
IF(#REF!=5," 19-20/2",
IF(#REF!=6,"19-20/3","Hata8")))))),
IF(#REF!+BJ283=2019,
IF(#REF!=1,"19-20/1",
IF(#REF!=2,"19-20/2",
IF(#REF!=3,"19-20/3",
IF(#REF!=4,"20-21/1",
IF(#REF!=5,"20-21/2",
IF(#REF!=6,"20-21/3","Hata9")))))),
IF(#REF!+BJ283=2020,
IF(#REF!=1,"20-21/1",
IF(#REF!=2,"20-21/2",
IF(#REF!=3,"20-21/3",
IF(#REF!=4,"21-22/1",
IF(#REF!=5,"21-22/2",
IF(#REF!=6,"21-22/3","Hata10")))))),
IF(#REF!+BJ283=2021,
IF(#REF!=1,"21-22/1",
IF(#REF!=2,"21-22/2",
IF(#REF!=3,"21-22/3",
IF(#REF!=4,"22-23/1",
IF(#REF!=5,"22-23/2",
IF(#REF!=6,"22-23/3","Hata11")))))),
IF(#REF!+BJ283=2022,
IF(#REF!=1,"22-23/1",
IF(#REF!=2,"22-23/2",
IF(#REF!=3,"22-23/3",
IF(#REF!=4,"23-24/1",
IF(#REF!=5,"23-24/2",
IF(#REF!=6,"23-24/3","Hata12")))))),
IF(#REF!+BJ283=2023,
IF(#REF!=1,"23-24/1",
IF(#REF!=2,"23-24/2",
IF(#REF!=3,"23-24/3",
IF(#REF!=4,"24-25/1",
IF(#REF!=5,"24-25/2",
IF(#REF!=6,"24-25/3","Hata13")))))),
))))))))))))))
)</f>
        <v>#REF!</v>
      </c>
      <c r="G283" s="15"/>
      <c r="H283" s="14" t="s">
        <v>402</v>
      </c>
      <c r="I283" s="14">
        <v>54698</v>
      </c>
      <c r="J283" s="14" t="s">
        <v>403</v>
      </c>
      <c r="Q283" s="14" t="s">
        <v>123</v>
      </c>
      <c r="R283" s="14" t="s">
        <v>123</v>
      </c>
      <c r="S283" s="16">
        <v>7</v>
      </c>
      <c r="T283" s="14">
        <f>VLOOKUP($S283,[1]sistem!$I$3:$L$10,2,FALSE)</f>
        <v>0</v>
      </c>
      <c r="U283" s="14">
        <f>VLOOKUP($S283,[1]sistem!$I$3:$L$10,3,FALSE)</f>
        <v>1</v>
      </c>
      <c r="V283" s="14">
        <f>VLOOKUP($S283,[1]sistem!$I$3:$L$10,4,FALSE)</f>
        <v>1</v>
      </c>
      <c r="W283" s="14" t="e">
        <f>VLOOKUP($BB283,[1]sistem!$I$13:$L$14,2,FALSE)*#REF!</f>
        <v>#REF!</v>
      </c>
      <c r="X283" s="14" t="e">
        <f>VLOOKUP($BB283,[1]sistem!$I$13:$L$14,3,FALSE)*#REF!</f>
        <v>#REF!</v>
      </c>
      <c r="Y283" s="14" t="e">
        <f>VLOOKUP($BB283,[1]sistem!$I$13:$L$14,4,FALSE)*#REF!</f>
        <v>#REF!</v>
      </c>
      <c r="Z283" s="14" t="e">
        <f t="shared" si="55"/>
        <v>#REF!</v>
      </c>
      <c r="AA283" s="14" t="e">
        <f t="shared" si="55"/>
        <v>#REF!</v>
      </c>
      <c r="AB283" s="14" t="e">
        <f t="shared" si="55"/>
        <v>#REF!</v>
      </c>
      <c r="AC283" s="14" t="e">
        <f t="shared" si="56"/>
        <v>#REF!</v>
      </c>
      <c r="AD283" s="14">
        <f>VLOOKUP(BB283,[1]sistem!$I$18:$J$19,2,FALSE)</f>
        <v>14</v>
      </c>
      <c r="AE283" s="14">
        <v>0.25</v>
      </c>
      <c r="AF283" s="14">
        <f>VLOOKUP($S283,[1]sistem!$I$3:$M$10,5,FALSE)</f>
        <v>1</v>
      </c>
      <c r="AG283" s="14">
        <v>4</v>
      </c>
      <c r="AI283" s="14">
        <f>AG283*AM283</f>
        <v>56</v>
      </c>
      <c r="AJ283" s="14">
        <f>VLOOKUP($S283,[1]sistem!$I$3:$N$10,6,FALSE)</f>
        <v>2</v>
      </c>
      <c r="AK283" s="14">
        <v>2</v>
      </c>
      <c r="AL283" s="14">
        <f t="shared" si="57"/>
        <v>4</v>
      </c>
      <c r="AM283" s="14">
        <f>VLOOKUP($BB283,[1]sistem!$I$18:$K$19,3,FALSE)</f>
        <v>14</v>
      </c>
      <c r="AN283" s="14" t="e">
        <f>AM283*#REF!</f>
        <v>#REF!</v>
      </c>
      <c r="AO283" s="14" t="e">
        <f t="shared" si="58"/>
        <v>#REF!</v>
      </c>
      <c r="AP283" s="14">
        <f t="shared" si="54"/>
        <v>25</v>
      </c>
      <c r="AQ283" s="14" t="e">
        <f t="shared" si="59"/>
        <v>#REF!</v>
      </c>
      <c r="AR283" s="14" t="e">
        <f>ROUND(AQ283-#REF!,0)</f>
        <v>#REF!</v>
      </c>
      <c r="AS283" s="14">
        <f>IF(BB283="s",IF(S283=0,0,
IF(S283=1,#REF!*4*4,
IF(S283=2,0,
IF(S283=3,#REF!*4*2,
IF(S283=4,0,
IF(S283=5,0,
IF(S283=6,0,
IF(S283=7,0)))))))),
IF(BB283="t",
IF(S283=0,0,
IF(S283=1,#REF!*4*4*0.8,
IF(S283=2,0,
IF(S283=3,#REF!*4*2*0.8,
IF(S283=4,0,
IF(S283=5,0,
IF(S283=6,0,
IF(S283=7,0))))))))))</f>
        <v>0</v>
      </c>
      <c r="AT283" s="14" t="e">
        <f>IF(BB283="s",
IF(S283=0,0,
IF(S283=1,0,
IF(S283=2,#REF!*4*2,
IF(S283=3,#REF!*4,
IF(S283=4,#REF!*4,
IF(S283=5,0,
IF(S283=6,0,
IF(S283=7,#REF!*4)))))))),
IF(BB283="t",
IF(S283=0,0,
IF(S283=1,0,
IF(S283=2,#REF!*4*2*0.8,
IF(S283=3,#REF!*4*0.8,
IF(S283=4,#REF!*4*0.8,
IF(S283=5,0,
IF(S283=6,0,
IF(S283=7,#REF!*4))))))))))</f>
        <v>#REF!</v>
      </c>
      <c r="AU283" s="14" t="e">
        <f>IF(BB283="s",
IF(S283=0,0,
IF(S283=1,#REF!*2,
IF(S283=2,#REF!*2,
IF(S283=3,#REF!*2,
IF(S283=4,#REF!*2,
IF(S283=5,#REF!*2,
IF(S283=6,#REF!*2,
IF(S283=7,#REF!*2)))))))),
IF(BB283="t",
IF(S283=0,#REF!*2*0.8,
IF(S283=1,#REF!*2*0.8,
IF(S283=2,#REF!*2*0.8,
IF(S283=3,#REF!*2*0.8,
IF(S283=4,#REF!*2*0.8,
IF(S283=5,#REF!*2*0.8,
IF(S283=6,#REF!*1*0.8,
IF(S283=7,#REF!*2))))))))))</f>
        <v>#REF!</v>
      </c>
      <c r="AV283" s="14" t="e">
        <f t="shared" si="60"/>
        <v>#REF!</v>
      </c>
      <c r="AW283" s="14" t="e">
        <f>IF(BB283="s",
IF(S283=0,0,
IF(S283=1,(14-2)*(#REF!+#REF!)/4*4,
IF(S283=2,(14-2)*(#REF!+#REF!)/4*2,
IF(S283=3,(14-2)*(#REF!+#REF!)/4*3,
IF(S283=4,(14-2)*(#REF!+#REF!)/4,
IF(S283=5,(14-2)*#REF!/4,
IF(S283=6,0,
IF(S283=7,(14)*#REF!)))))))),
IF(BB283="t",
IF(S283=0,0,
IF(S283=1,(11-2)*(#REF!+#REF!)/4*4,
IF(S283=2,(11-2)*(#REF!+#REF!)/4*2,
IF(S283=3,(11-2)*(#REF!+#REF!)/4*3,
IF(S283=4,(11-2)*(#REF!+#REF!)/4,
IF(S283=5,(11-2)*#REF!/4,
IF(S283=6,0,
IF(S283=7,(11)*#REF!))))))))))</f>
        <v>#REF!</v>
      </c>
      <c r="AX283" s="14" t="e">
        <f t="shared" si="61"/>
        <v>#REF!</v>
      </c>
      <c r="AY283" s="14">
        <f t="shared" si="62"/>
        <v>8</v>
      </c>
      <c r="AZ283" s="14">
        <f t="shared" si="63"/>
        <v>4</v>
      </c>
      <c r="BA283" s="14" t="e">
        <f t="shared" si="64"/>
        <v>#REF!</v>
      </c>
      <c r="BB283" s="14" t="s">
        <v>87</v>
      </c>
      <c r="BC283" s="14" t="e">
        <f>IF(BI283="A",0,IF(BB283="s",14*#REF!,IF(BB283="T",11*#REF!,"HATA")))</f>
        <v>#REF!</v>
      </c>
      <c r="BD283" s="14" t="e">
        <f t="shared" si="65"/>
        <v>#REF!</v>
      </c>
      <c r="BE283" s="14" t="e">
        <f t="shared" si="66"/>
        <v>#REF!</v>
      </c>
      <c r="BF283" s="14" t="e">
        <f>IF(BE283-#REF!=0,"DOĞRU","YANLIŞ")</f>
        <v>#REF!</v>
      </c>
      <c r="BG283" s="14" t="e">
        <f>#REF!-BE283</f>
        <v>#REF!</v>
      </c>
      <c r="BH283" s="14">
        <v>1</v>
      </c>
      <c r="BJ283" s="14">
        <v>0</v>
      </c>
      <c r="BL283" s="14">
        <v>7</v>
      </c>
      <c r="BN283" s="5" t="e">
        <f>#REF!*14</f>
        <v>#REF!</v>
      </c>
      <c r="BO283" s="6"/>
      <c r="BP283" s="7"/>
      <c r="BQ283" s="8"/>
      <c r="BR283" s="8"/>
      <c r="BS283" s="8"/>
      <c r="BT283" s="8"/>
      <c r="BU283" s="8"/>
      <c r="BV283" s="9"/>
      <c r="BW283" s="10"/>
      <c r="BX283" s="11"/>
      <c r="CE283" s="8"/>
      <c r="CF283" s="17"/>
      <c r="CG283" s="17"/>
      <c r="CH283" s="17"/>
      <c r="CI283" s="17"/>
    </row>
    <row r="284" spans="1:87" hidden="1" x14ac:dyDescent="0.25">
      <c r="A284" s="14" t="s">
        <v>408</v>
      </c>
      <c r="B284" s="14" t="s">
        <v>409</v>
      </c>
      <c r="C284" s="14" t="s">
        <v>409</v>
      </c>
      <c r="D284" s="15" t="s">
        <v>84</v>
      </c>
      <c r="E284" s="15" t="s">
        <v>84</v>
      </c>
      <c r="F284" s="16" t="e">
        <f>IF(BB284="S",
IF(#REF!+BJ284=2012,
IF(#REF!=1,"12-13/1",
IF(#REF!=2,"12-13/2",
IF(#REF!=3,"13-14/1",
IF(#REF!=4,"13-14/2","Hata1")))),
IF(#REF!+BJ284=2013,
IF(#REF!=1,"13-14/1",
IF(#REF!=2,"13-14/2",
IF(#REF!=3,"14-15/1",
IF(#REF!=4,"14-15/2","Hata2")))),
IF(#REF!+BJ284=2014,
IF(#REF!=1,"14-15/1",
IF(#REF!=2,"14-15/2",
IF(#REF!=3,"15-16/1",
IF(#REF!=4,"15-16/2","Hata3")))),
IF(#REF!+BJ284=2015,
IF(#REF!=1,"15-16/1",
IF(#REF!=2,"15-16/2",
IF(#REF!=3,"16-17/1",
IF(#REF!=4,"16-17/2","Hata4")))),
IF(#REF!+BJ284=2016,
IF(#REF!=1,"16-17/1",
IF(#REF!=2,"16-17/2",
IF(#REF!=3,"17-18/1",
IF(#REF!=4,"17-18/2","Hata5")))),
IF(#REF!+BJ284=2017,
IF(#REF!=1,"17-18/1",
IF(#REF!=2,"17-18/2",
IF(#REF!=3,"18-19/1",
IF(#REF!=4,"18-19/2","Hata6")))),
IF(#REF!+BJ284=2018,
IF(#REF!=1,"18-19/1",
IF(#REF!=2,"18-19/2",
IF(#REF!=3,"19-20/1",
IF(#REF!=4,"19-20/2","Hata7")))),
IF(#REF!+BJ284=2019,
IF(#REF!=1,"19-20/1",
IF(#REF!=2,"19-20/2",
IF(#REF!=3,"20-21/1",
IF(#REF!=4,"20-21/2","Hata8")))),
IF(#REF!+BJ284=2020,
IF(#REF!=1,"20-21/1",
IF(#REF!=2,"20-21/2",
IF(#REF!=3,"21-22/1",
IF(#REF!=4,"21-22/2","Hata9")))),
IF(#REF!+BJ284=2021,
IF(#REF!=1,"21-22/1",
IF(#REF!=2,"21-22/2",
IF(#REF!=3,"22-23/1",
IF(#REF!=4,"22-23/2","Hata10")))),
IF(#REF!+BJ284=2022,
IF(#REF!=1,"22-23/1",
IF(#REF!=2,"22-23/2",
IF(#REF!=3,"23-24/1",
IF(#REF!=4,"23-24/2","Hata11")))),
IF(#REF!+BJ284=2023,
IF(#REF!=1,"23-24/1",
IF(#REF!=2,"23-24/2",
IF(#REF!=3,"24-25/1",
IF(#REF!=4,"24-25/2","Hata12")))),
)))))))))))),
IF(BB284="T",
IF(#REF!+BJ284=2012,
IF(#REF!=1,"12-13/1",
IF(#REF!=2,"12-13/2",
IF(#REF!=3,"12-13/3",
IF(#REF!=4,"13-14/1",
IF(#REF!=5,"13-14/2",
IF(#REF!=6,"13-14/3","Hata1")))))),
IF(#REF!+BJ284=2013,
IF(#REF!=1,"13-14/1",
IF(#REF!=2,"13-14/2",
IF(#REF!=3,"13-14/3",
IF(#REF!=4,"14-15/1",
IF(#REF!=5,"14-15/2",
IF(#REF!=6,"14-15/3","Hata2")))))),
IF(#REF!+BJ284=2014,
IF(#REF!=1,"14-15/1",
IF(#REF!=2,"14-15/2",
IF(#REF!=3,"14-15/3",
IF(#REF!=4,"15-16/1",
IF(#REF!=5,"15-16/2",
IF(#REF!=6,"15-16/3","Hata3")))))),
IF(AND(#REF!+#REF!&gt;2014,#REF!+#REF!&lt;2015,BJ284=1),
IF(#REF!=0.1,"14-15/0.1",
IF(#REF!=0.2,"14-15/0.2",
IF(#REF!=0.3,"14-15/0.3","Hata4"))),
IF(#REF!+BJ284=2015,
IF(#REF!=1,"15-16/1",
IF(#REF!=2,"15-16/2",
IF(#REF!=3,"15-16/3",
IF(#REF!=4,"16-17/1",
IF(#REF!=5,"16-17/2",
IF(#REF!=6,"16-17/3","Hata5")))))),
IF(#REF!+BJ284=2016,
IF(#REF!=1,"16-17/1",
IF(#REF!=2,"16-17/2",
IF(#REF!=3,"16-17/3",
IF(#REF!=4,"17-18/1",
IF(#REF!=5,"17-18/2",
IF(#REF!=6,"17-18/3","Hata6")))))),
IF(#REF!+BJ284=2017,
IF(#REF!=1,"17-18/1",
IF(#REF!=2,"17-18/2",
IF(#REF!=3,"17-18/3",
IF(#REF!=4,"18-19/1",
IF(#REF!=5,"18-19/2",
IF(#REF!=6,"18-19/3","Hata7")))))),
IF(#REF!+BJ284=2018,
IF(#REF!=1,"18-19/1",
IF(#REF!=2,"18-19/2",
IF(#REF!=3,"18-19/3",
IF(#REF!=4,"19-20/1",
IF(#REF!=5," 19-20/2",
IF(#REF!=6,"19-20/3","Hata8")))))),
IF(#REF!+BJ284=2019,
IF(#REF!=1,"19-20/1",
IF(#REF!=2,"19-20/2",
IF(#REF!=3,"19-20/3",
IF(#REF!=4,"20-21/1",
IF(#REF!=5,"20-21/2",
IF(#REF!=6,"20-21/3","Hata9")))))),
IF(#REF!+BJ284=2020,
IF(#REF!=1,"20-21/1",
IF(#REF!=2,"20-21/2",
IF(#REF!=3,"20-21/3",
IF(#REF!=4,"21-22/1",
IF(#REF!=5,"21-22/2",
IF(#REF!=6,"21-22/3","Hata10")))))),
IF(#REF!+BJ284=2021,
IF(#REF!=1,"21-22/1",
IF(#REF!=2,"21-22/2",
IF(#REF!=3,"21-22/3",
IF(#REF!=4,"22-23/1",
IF(#REF!=5,"22-23/2",
IF(#REF!=6,"22-23/3","Hata11")))))),
IF(#REF!+BJ284=2022,
IF(#REF!=1,"22-23/1",
IF(#REF!=2,"22-23/2",
IF(#REF!=3,"22-23/3",
IF(#REF!=4,"23-24/1",
IF(#REF!=5,"23-24/2",
IF(#REF!=6,"23-24/3","Hata12")))))),
IF(#REF!+BJ284=2023,
IF(#REF!=1,"23-24/1",
IF(#REF!=2,"23-24/2",
IF(#REF!=3,"23-24/3",
IF(#REF!=4,"24-25/1",
IF(#REF!=5,"24-25/2",
IF(#REF!=6,"24-25/3","Hata13")))))),
))))))))))))))
)</f>
        <v>#REF!</v>
      </c>
      <c r="G284" s="15"/>
      <c r="H284" s="14" t="s">
        <v>402</v>
      </c>
      <c r="I284" s="14">
        <v>54698</v>
      </c>
      <c r="J284" s="14" t="s">
        <v>403</v>
      </c>
      <c r="S284" s="16">
        <v>2</v>
      </c>
      <c r="T284" s="14">
        <f>VLOOKUP($S284,[1]sistem!$I$3:$L$10,2,FALSE)</f>
        <v>0</v>
      </c>
      <c r="U284" s="14">
        <f>VLOOKUP($S284,[1]sistem!$I$3:$L$10,3,FALSE)</f>
        <v>2</v>
      </c>
      <c r="V284" s="14">
        <f>VLOOKUP($S284,[1]sistem!$I$3:$L$10,4,FALSE)</f>
        <v>1</v>
      </c>
      <c r="W284" s="14" t="e">
        <f>VLOOKUP($BB284,[1]sistem!$I$13:$L$14,2,FALSE)*#REF!</f>
        <v>#REF!</v>
      </c>
      <c r="X284" s="14" t="e">
        <f>VLOOKUP($BB284,[1]sistem!$I$13:$L$14,3,FALSE)*#REF!</f>
        <v>#REF!</v>
      </c>
      <c r="Y284" s="14" t="e">
        <f>VLOOKUP($BB284,[1]sistem!$I$13:$L$14,4,FALSE)*#REF!</f>
        <v>#REF!</v>
      </c>
      <c r="Z284" s="14" t="e">
        <f t="shared" si="55"/>
        <v>#REF!</v>
      </c>
      <c r="AA284" s="14" t="e">
        <f t="shared" si="55"/>
        <v>#REF!</v>
      </c>
      <c r="AB284" s="14" t="e">
        <f t="shared" si="55"/>
        <v>#REF!</v>
      </c>
      <c r="AC284" s="14" t="e">
        <f t="shared" si="56"/>
        <v>#REF!</v>
      </c>
      <c r="AD284" s="14">
        <f>VLOOKUP(BB284,[1]sistem!$I$18:$J$19,2,FALSE)</f>
        <v>14</v>
      </c>
      <c r="AE284" s="14">
        <v>0.25</v>
      </c>
      <c r="AF284" s="14">
        <f>VLOOKUP($S284,[1]sistem!$I$3:$M$10,5,FALSE)</f>
        <v>2</v>
      </c>
      <c r="AG284" s="14">
        <v>6</v>
      </c>
      <c r="AI284" s="14">
        <f>AG284*AM284</f>
        <v>84</v>
      </c>
      <c r="AJ284" s="14">
        <f>VLOOKUP($S284,[1]sistem!$I$3:$N$10,6,FALSE)</f>
        <v>3</v>
      </c>
      <c r="AK284" s="14">
        <v>2</v>
      </c>
      <c r="AL284" s="14">
        <f t="shared" si="57"/>
        <v>6</v>
      </c>
      <c r="AM284" s="14">
        <f>VLOOKUP($BB284,[1]sistem!$I$18:$K$19,3,FALSE)</f>
        <v>14</v>
      </c>
      <c r="AN284" s="14" t="e">
        <f>AM284*#REF!</f>
        <v>#REF!</v>
      </c>
      <c r="AO284" s="14" t="e">
        <f t="shared" si="58"/>
        <v>#REF!</v>
      </c>
      <c r="AP284" s="14">
        <f t="shared" si="54"/>
        <v>25</v>
      </c>
      <c r="AQ284" s="14" t="e">
        <f t="shared" si="59"/>
        <v>#REF!</v>
      </c>
      <c r="AR284" s="14" t="e">
        <f>ROUND(AQ284-#REF!,0)</f>
        <v>#REF!</v>
      </c>
      <c r="AS284" s="14">
        <f>IF(BB284="s",IF(S284=0,0,
IF(S284=1,#REF!*4*4,
IF(S284=2,0,
IF(S284=3,#REF!*4*2,
IF(S284=4,0,
IF(S284=5,0,
IF(S284=6,0,
IF(S284=7,0)))))))),
IF(BB284="t",
IF(S284=0,0,
IF(S284=1,#REF!*4*4*0.8,
IF(S284=2,0,
IF(S284=3,#REF!*4*2*0.8,
IF(S284=4,0,
IF(S284=5,0,
IF(S284=6,0,
IF(S284=7,0))))))))))</f>
        <v>0</v>
      </c>
      <c r="AT284" s="14" t="e">
        <f>IF(BB284="s",
IF(S284=0,0,
IF(S284=1,0,
IF(S284=2,#REF!*4*2,
IF(S284=3,#REF!*4,
IF(S284=4,#REF!*4,
IF(S284=5,0,
IF(S284=6,0,
IF(S284=7,#REF!*4)))))))),
IF(BB284="t",
IF(S284=0,0,
IF(S284=1,0,
IF(S284=2,#REF!*4*2*0.8,
IF(S284=3,#REF!*4*0.8,
IF(S284=4,#REF!*4*0.8,
IF(S284=5,0,
IF(S284=6,0,
IF(S284=7,#REF!*4))))))))))</f>
        <v>#REF!</v>
      </c>
      <c r="AU284" s="14" t="e">
        <f>IF(BB284="s",
IF(S284=0,0,
IF(S284=1,#REF!*2,
IF(S284=2,#REF!*2,
IF(S284=3,#REF!*2,
IF(S284=4,#REF!*2,
IF(S284=5,#REF!*2,
IF(S284=6,#REF!*2,
IF(S284=7,#REF!*2)))))))),
IF(BB284="t",
IF(S284=0,#REF!*2*0.8,
IF(S284=1,#REF!*2*0.8,
IF(S284=2,#REF!*2*0.8,
IF(S284=3,#REF!*2*0.8,
IF(S284=4,#REF!*2*0.8,
IF(S284=5,#REF!*2*0.8,
IF(S284=6,#REF!*1*0.8,
IF(S284=7,#REF!*2))))))))))</f>
        <v>#REF!</v>
      </c>
      <c r="AV284" s="14" t="e">
        <f t="shared" si="60"/>
        <v>#REF!</v>
      </c>
      <c r="AW284" s="14" t="e">
        <f>IF(BB284="s",
IF(S284=0,0,
IF(S284=1,(14-2)*(#REF!+#REF!)/4*4,
IF(S284=2,(14-2)*(#REF!+#REF!)/4*2,
IF(S284=3,(14-2)*(#REF!+#REF!)/4*3,
IF(S284=4,(14-2)*(#REF!+#REF!)/4,
IF(S284=5,(14-2)*#REF!/4,
IF(S284=6,0,
IF(S284=7,(14)*#REF!)))))))),
IF(BB284="t",
IF(S284=0,0,
IF(S284=1,(11-2)*(#REF!+#REF!)/4*4,
IF(S284=2,(11-2)*(#REF!+#REF!)/4*2,
IF(S284=3,(11-2)*(#REF!+#REF!)/4*3,
IF(S284=4,(11-2)*(#REF!+#REF!)/4,
IF(S284=5,(11-2)*#REF!/4,
IF(S284=6,0,
IF(S284=7,(11)*#REF!))))))))))</f>
        <v>#REF!</v>
      </c>
      <c r="AX284" s="14" t="e">
        <f t="shared" si="61"/>
        <v>#REF!</v>
      </c>
      <c r="AY284" s="14">
        <f t="shared" si="62"/>
        <v>12</v>
      </c>
      <c r="AZ284" s="14">
        <f t="shared" si="63"/>
        <v>6</v>
      </c>
      <c r="BA284" s="14" t="e">
        <f t="shared" si="64"/>
        <v>#REF!</v>
      </c>
      <c r="BB284" s="14" t="s">
        <v>87</v>
      </c>
      <c r="BC284" s="14" t="e">
        <f>IF(BI284="A",0,IF(BB284="s",14*#REF!,IF(BB284="T",11*#REF!,"HATA")))</f>
        <v>#REF!</v>
      </c>
      <c r="BD284" s="14" t="e">
        <f t="shared" si="65"/>
        <v>#REF!</v>
      </c>
      <c r="BE284" s="14" t="e">
        <f t="shared" si="66"/>
        <v>#REF!</v>
      </c>
      <c r="BF284" s="14" t="e">
        <f>IF(BE284-#REF!=0,"DOĞRU","YANLIŞ")</f>
        <v>#REF!</v>
      </c>
      <c r="BG284" s="14" t="e">
        <f>#REF!-BE284</f>
        <v>#REF!</v>
      </c>
      <c r="BH284" s="14">
        <v>0</v>
      </c>
      <c r="BJ284" s="14">
        <v>0</v>
      </c>
      <c r="BL284" s="14">
        <v>2</v>
      </c>
      <c r="BN284" s="5" t="e">
        <f>#REF!*14</f>
        <v>#REF!</v>
      </c>
      <c r="BO284" s="6"/>
      <c r="BP284" s="7"/>
      <c r="BQ284" s="8"/>
      <c r="BR284" s="8"/>
      <c r="BS284" s="8"/>
      <c r="BT284" s="8"/>
      <c r="BU284" s="8"/>
      <c r="BV284" s="9"/>
      <c r="BW284" s="10"/>
      <c r="BX284" s="11"/>
      <c r="CE284" s="8"/>
      <c r="CF284" s="17"/>
      <c r="CG284" s="17"/>
      <c r="CH284" s="17"/>
      <c r="CI284" s="17"/>
    </row>
    <row r="285" spans="1:87" hidden="1" x14ac:dyDescent="0.25">
      <c r="A285" s="14" t="s">
        <v>410</v>
      </c>
      <c r="B285" s="14" t="s">
        <v>411</v>
      </c>
      <c r="C285" s="14" t="s">
        <v>411</v>
      </c>
      <c r="D285" s="15" t="s">
        <v>90</v>
      </c>
      <c r="E285" s="15" t="s">
        <v>90</v>
      </c>
      <c r="F285" s="16" t="e">
        <f>IF(BB285="S",
IF(#REF!+BJ285=2012,
IF(#REF!=1,"12-13/1",
IF(#REF!=2,"12-13/2",
IF(#REF!=3,"13-14/1",
IF(#REF!=4,"13-14/2","Hata1")))),
IF(#REF!+BJ285=2013,
IF(#REF!=1,"13-14/1",
IF(#REF!=2,"13-14/2",
IF(#REF!=3,"14-15/1",
IF(#REF!=4,"14-15/2","Hata2")))),
IF(#REF!+BJ285=2014,
IF(#REF!=1,"14-15/1",
IF(#REF!=2,"14-15/2",
IF(#REF!=3,"15-16/1",
IF(#REF!=4,"15-16/2","Hata3")))),
IF(#REF!+BJ285=2015,
IF(#REF!=1,"15-16/1",
IF(#REF!=2,"15-16/2",
IF(#REF!=3,"16-17/1",
IF(#REF!=4,"16-17/2","Hata4")))),
IF(#REF!+BJ285=2016,
IF(#REF!=1,"16-17/1",
IF(#REF!=2,"16-17/2",
IF(#REF!=3,"17-18/1",
IF(#REF!=4,"17-18/2","Hata5")))),
IF(#REF!+BJ285=2017,
IF(#REF!=1,"17-18/1",
IF(#REF!=2,"17-18/2",
IF(#REF!=3,"18-19/1",
IF(#REF!=4,"18-19/2","Hata6")))),
IF(#REF!+BJ285=2018,
IF(#REF!=1,"18-19/1",
IF(#REF!=2,"18-19/2",
IF(#REF!=3,"19-20/1",
IF(#REF!=4,"19-20/2","Hata7")))),
IF(#REF!+BJ285=2019,
IF(#REF!=1,"19-20/1",
IF(#REF!=2,"19-20/2",
IF(#REF!=3,"20-21/1",
IF(#REF!=4,"20-21/2","Hata8")))),
IF(#REF!+BJ285=2020,
IF(#REF!=1,"20-21/1",
IF(#REF!=2,"20-21/2",
IF(#REF!=3,"21-22/1",
IF(#REF!=4,"21-22/2","Hata9")))),
IF(#REF!+BJ285=2021,
IF(#REF!=1,"21-22/1",
IF(#REF!=2,"21-22/2",
IF(#REF!=3,"22-23/1",
IF(#REF!=4,"22-23/2","Hata10")))),
IF(#REF!+BJ285=2022,
IF(#REF!=1,"22-23/1",
IF(#REF!=2,"22-23/2",
IF(#REF!=3,"23-24/1",
IF(#REF!=4,"23-24/2","Hata11")))),
IF(#REF!+BJ285=2023,
IF(#REF!=1,"23-24/1",
IF(#REF!=2,"23-24/2",
IF(#REF!=3,"24-25/1",
IF(#REF!=4,"24-25/2","Hata12")))),
)))))))))))),
IF(BB285="T",
IF(#REF!+BJ285=2012,
IF(#REF!=1,"12-13/1",
IF(#REF!=2,"12-13/2",
IF(#REF!=3,"12-13/3",
IF(#REF!=4,"13-14/1",
IF(#REF!=5,"13-14/2",
IF(#REF!=6,"13-14/3","Hata1")))))),
IF(#REF!+BJ285=2013,
IF(#REF!=1,"13-14/1",
IF(#REF!=2,"13-14/2",
IF(#REF!=3,"13-14/3",
IF(#REF!=4,"14-15/1",
IF(#REF!=5,"14-15/2",
IF(#REF!=6,"14-15/3","Hata2")))))),
IF(#REF!+BJ285=2014,
IF(#REF!=1,"14-15/1",
IF(#REF!=2,"14-15/2",
IF(#REF!=3,"14-15/3",
IF(#REF!=4,"15-16/1",
IF(#REF!=5,"15-16/2",
IF(#REF!=6,"15-16/3","Hata3")))))),
IF(AND(#REF!+#REF!&gt;2014,#REF!+#REF!&lt;2015,BJ285=1),
IF(#REF!=0.1,"14-15/0.1",
IF(#REF!=0.2,"14-15/0.2",
IF(#REF!=0.3,"14-15/0.3","Hata4"))),
IF(#REF!+BJ285=2015,
IF(#REF!=1,"15-16/1",
IF(#REF!=2,"15-16/2",
IF(#REF!=3,"15-16/3",
IF(#REF!=4,"16-17/1",
IF(#REF!=5,"16-17/2",
IF(#REF!=6,"16-17/3","Hata5")))))),
IF(#REF!+BJ285=2016,
IF(#REF!=1,"16-17/1",
IF(#REF!=2,"16-17/2",
IF(#REF!=3,"16-17/3",
IF(#REF!=4,"17-18/1",
IF(#REF!=5,"17-18/2",
IF(#REF!=6,"17-18/3","Hata6")))))),
IF(#REF!+BJ285=2017,
IF(#REF!=1,"17-18/1",
IF(#REF!=2,"17-18/2",
IF(#REF!=3,"17-18/3",
IF(#REF!=4,"18-19/1",
IF(#REF!=5,"18-19/2",
IF(#REF!=6,"18-19/3","Hata7")))))),
IF(#REF!+BJ285=2018,
IF(#REF!=1,"18-19/1",
IF(#REF!=2,"18-19/2",
IF(#REF!=3,"18-19/3",
IF(#REF!=4,"19-20/1",
IF(#REF!=5," 19-20/2",
IF(#REF!=6,"19-20/3","Hata8")))))),
IF(#REF!+BJ285=2019,
IF(#REF!=1,"19-20/1",
IF(#REF!=2,"19-20/2",
IF(#REF!=3,"19-20/3",
IF(#REF!=4,"20-21/1",
IF(#REF!=5,"20-21/2",
IF(#REF!=6,"20-21/3","Hata9")))))),
IF(#REF!+BJ285=2020,
IF(#REF!=1,"20-21/1",
IF(#REF!=2,"20-21/2",
IF(#REF!=3,"20-21/3",
IF(#REF!=4,"21-22/1",
IF(#REF!=5,"21-22/2",
IF(#REF!=6,"21-22/3","Hata10")))))),
IF(#REF!+BJ285=2021,
IF(#REF!=1,"21-22/1",
IF(#REF!=2,"21-22/2",
IF(#REF!=3,"21-22/3",
IF(#REF!=4,"22-23/1",
IF(#REF!=5,"22-23/2",
IF(#REF!=6,"22-23/3","Hata11")))))),
IF(#REF!+BJ285=2022,
IF(#REF!=1,"22-23/1",
IF(#REF!=2,"22-23/2",
IF(#REF!=3,"22-23/3",
IF(#REF!=4,"23-24/1",
IF(#REF!=5,"23-24/2",
IF(#REF!=6,"23-24/3","Hata12")))))),
IF(#REF!+BJ285=2023,
IF(#REF!=1,"23-24/1",
IF(#REF!=2,"23-24/2",
IF(#REF!=3,"23-24/3",
IF(#REF!=4,"24-25/1",
IF(#REF!=5,"24-25/2",
IF(#REF!=6,"24-25/3","Hata13")))))),
))))))))))))))
)</f>
        <v>#REF!</v>
      </c>
      <c r="G285" s="15"/>
      <c r="H285" s="14" t="s">
        <v>402</v>
      </c>
      <c r="I285" s="14">
        <v>54698</v>
      </c>
      <c r="J285" s="14" t="s">
        <v>403</v>
      </c>
      <c r="Q285" s="14" t="s">
        <v>412</v>
      </c>
      <c r="R285" s="14" t="s">
        <v>412</v>
      </c>
      <c r="S285" s="16">
        <v>1</v>
      </c>
      <c r="T285" s="14">
        <f>VLOOKUP($S285,[1]sistem!$I$3:$L$10,2,FALSE)</f>
        <v>4</v>
      </c>
      <c r="U285" s="14">
        <f>VLOOKUP($S285,[1]sistem!$I$3:$L$10,3,FALSE)</f>
        <v>0</v>
      </c>
      <c r="V285" s="14">
        <f>VLOOKUP($S285,[1]sistem!$I$3:$L$10,4,FALSE)</f>
        <v>1</v>
      </c>
      <c r="W285" s="14" t="e">
        <f>VLOOKUP($BB285,[1]sistem!$I$13:$L$14,2,FALSE)*#REF!</f>
        <v>#REF!</v>
      </c>
      <c r="X285" s="14" t="e">
        <f>VLOOKUP($BB285,[1]sistem!$I$13:$L$14,3,FALSE)*#REF!</f>
        <v>#REF!</v>
      </c>
      <c r="Y285" s="14" t="e">
        <f>VLOOKUP($BB285,[1]sistem!$I$13:$L$14,4,FALSE)*#REF!</f>
        <v>#REF!</v>
      </c>
      <c r="Z285" s="14" t="e">
        <f t="shared" si="55"/>
        <v>#REF!</v>
      </c>
      <c r="AA285" s="14" t="e">
        <f t="shared" si="55"/>
        <v>#REF!</v>
      </c>
      <c r="AB285" s="14" t="e">
        <f t="shared" si="55"/>
        <v>#REF!</v>
      </c>
      <c r="AC285" s="14" t="e">
        <f t="shared" si="56"/>
        <v>#REF!</v>
      </c>
      <c r="AD285" s="14">
        <f>VLOOKUP(BB285,[1]sistem!$I$18:$J$19,2,FALSE)</f>
        <v>14</v>
      </c>
      <c r="AE285" s="14">
        <v>0.25</v>
      </c>
      <c r="AF285" s="14">
        <f>VLOOKUP($S285,[1]sistem!$I$3:$M$10,5,FALSE)</f>
        <v>4</v>
      </c>
      <c r="AI285" s="14" t="e">
        <f>(#REF!+#REF!)*AD285</f>
        <v>#REF!</v>
      </c>
      <c r="AJ285" s="14">
        <f>VLOOKUP($S285,[1]sistem!$I$3:$N$10,6,FALSE)</f>
        <v>5</v>
      </c>
      <c r="AK285" s="14">
        <v>2</v>
      </c>
      <c r="AL285" s="14">
        <f t="shared" si="57"/>
        <v>10</v>
      </c>
      <c r="AM285" s="14">
        <f>VLOOKUP($BB285,[1]sistem!$I$18:$K$19,3,FALSE)</f>
        <v>14</v>
      </c>
      <c r="AN285" s="14" t="e">
        <f>AM285*#REF!</f>
        <v>#REF!</v>
      </c>
      <c r="AO285" s="14" t="e">
        <f t="shared" si="58"/>
        <v>#REF!</v>
      </c>
      <c r="AP285" s="14">
        <f t="shared" si="54"/>
        <v>25</v>
      </c>
      <c r="AQ285" s="14" t="e">
        <f t="shared" si="59"/>
        <v>#REF!</v>
      </c>
      <c r="AR285" s="14" t="e">
        <f>ROUND(AQ285-#REF!,0)</f>
        <v>#REF!</v>
      </c>
      <c r="AS285" s="14" t="e">
        <f>IF(BB285="s",IF(S285=0,0,
IF(S285=1,#REF!*4*4,
IF(S285=2,0,
IF(S285=3,#REF!*4*2,
IF(S285=4,0,
IF(S285=5,0,
IF(S285=6,0,
IF(S285=7,0)))))))),
IF(BB285="t",
IF(S285=0,0,
IF(S285=1,#REF!*4*4*0.8,
IF(S285=2,0,
IF(S285=3,#REF!*4*2*0.8,
IF(S285=4,0,
IF(S285=5,0,
IF(S285=6,0,
IF(S285=7,0))))))))))</f>
        <v>#REF!</v>
      </c>
      <c r="AT285" s="14">
        <f>IF(BB285="s",
IF(S285=0,0,
IF(S285=1,0,
IF(S285=2,#REF!*4*2,
IF(S285=3,#REF!*4,
IF(S285=4,#REF!*4,
IF(S285=5,0,
IF(S285=6,0,
IF(S285=7,#REF!*4)))))))),
IF(BB285="t",
IF(S285=0,0,
IF(S285=1,0,
IF(S285=2,#REF!*4*2*0.8,
IF(S285=3,#REF!*4*0.8,
IF(S285=4,#REF!*4*0.8,
IF(S285=5,0,
IF(S285=6,0,
IF(S285=7,#REF!*4))))))))))</f>
        <v>0</v>
      </c>
      <c r="AU285" s="14" t="e">
        <f>IF(BB285="s",
IF(S285=0,0,
IF(S285=1,#REF!*2,
IF(S285=2,#REF!*2,
IF(S285=3,#REF!*2,
IF(S285=4,#REF!*2,
IF(S285=5,#REF!*2,
IF(S285=6,#REF!*2,
IF(S285=7,#REF!*2)))))))),
IF(BB285="t",
IF(S285=0,#REF!*2*0.8,
IF(S285=1,#REF!*2*0.8,
IF(S285=2,#REF!*2*0.8,
IF(S285=3,#REF!*2*0.8,
IF(S285=4,#REF!*2*0.8,
IF(S285=5,#REF!*2*0.8,
IF(S285=6,#REF!*1*0.8,
IF(S285=7,#REF!*2))))))))))</f>
        <v>#REF!</v>
      </c>
      <c r="AV285" s="14" t="e">
        <f t="shared" si="60"/>
        <v>#REF!</v>
      </c>
      <c r="AW285" s="14" t="e">
        <f>IF(BB285="s",
IF(S285=0,0,
IF(S285=1,(14-2)*(#REF!+#REF!)/4*4,
IF(S285=2,(14-2)*(#REF!+#REF!)/4*2,
IF(S285=3,(14-2)*(#REF!+#REF!)/4*3,
IF(S285=4,(14-2)*(#REF!+#REF!)/4,
IF(S285=5,(14-2)*#REF!/4,
IF(S285=6,0,
IF(S285=7,(14)*#REF!)))))))),
IF(BB285="t",
IF(S285=0,0,
IF(S285=1,(11-2)*(#REF!+#REF!)/4*4,
IF(S285=2,(11-2)*(#REF!+#REF!)/4*2,
IF(S285=3,(11-2)*(#REF!+#REF!)/4*3,
IF(S285=4,(11-2)*(#REF!+#REF!)/4,
IF(S285=5,(11-2)*#REF!/4,
IF(S285=6,0,
IF(S285=7,(11)*#REF!))))))))))</f>
        <v>#REF!</v>
      </c>
      <c r="AX285" s="14" t="e">
        <f t="shared" si="61"/>
        <v>#REF!</v>
      </c>
      <c r="AY285" s="14">
        <f t="shared" si="62"/>
        <v>20</v>
      </c>
      <c r="AZ285" s="14">
        <f t="shared" si="63"/>
        <v>10</v>
      </c>
      <c r="BA285" s="14" t="e">
        <f t="shared" si="64"/>
        <v>#REF!</v>
      </c>
      <c r="BB285" s="14" t="s">
        <v>87</v>
      </c>
      <c r="BC285" s="14" t="e">
        <f>IF(BI285="A",0,IF(BB285="s",14*#REF!,IF(BB285="T",11*#REF!,"HATA")))</f>
        <v>#REF!</v>
      </c>
      <c r="BD285" s="14" t="e">
        <f t="shared" si="65"/>
        <v>#REF!</v>
      </c>
      <c r="BE285" s="14" t="e">
        <f t="shared" si="66"/>
        <v>#REF!</v>
      </c>
      <c r="BF285" s="14" t="e">
        <f>IF(BE285-#REF!=0,"DOĞRU","YANLIŞ")</f>
        <v>#REF!</v>
      </c>
      <c r="BG285" s="14" t="e">
        <f>#REF!-BE285</f>
        <v>#REF!</v>
      </c>
      <c r="BH285" s="14">
        <v>0</v>
      </c>
      <c r="BJ285" s="14">
        <v>0</v>
      </c>
      <c r="BL285" s="14">
        <v>1</v>
      </c>
      <c r="BN285" s="5" t="e">
        <f>#REF!*14</f>
        <v>#REF!</v>
      </c>
      <c r="BO285" s="6"/>
      <c r="BP285" s="7"/>
      <c r="BQ285" s="8"/>
      <c r="BR285" s="8"/>
      <c r="BS285" s="8"/>
      <c r="BT285" s="8"/>
      <c r="BU285" s="8"/>
      <c r="BV285" s="9"/>
      <c r="BW285" s="10"/>
      <c r="BX285" s="11"/>
      <c r="CE285" s="8"/>
      <c r="CF285" s="17"/>
      <c r="CG285" s="17"/>
      <c r="CH285" s="17"/>
      <c r="CI285" s="17"/>
    </row>
    <row r="286" spans="1:87" hidden="1" x14ac:dyDescent="0.25">
      <c r="A286" s="14" t="s">
        <v>413</v>
      </c>
      <c r="B286" s="14" t="s">
        <v>414</v>
      </c>
      <c r="C286" s="14" t="s">
        <v>414</v>
      </c>
      <c r="D286" s="15" t="s">
        <v>90</v>
      </c>
      <c r="E286" s="15" t="s">
        <v>90</v>
      </c>
      <c r="F286" s="16" t="e">
        <f>IF(BB286="S",
IF(#REF!+BJ286=2012,
IF(#REF!=1,"12-13/1",
IF(#REF!=2,"12-13/2",
IF(#REF!=3,"13-14/1",
IF(#REF!=4,"13-14/2","Hata1")))),
IF(#REF!+BJ286=2013,
IF(#REF!=1,"13-14/1",
IF(#REF!=2,"13-14/2",
IF(#REF!=3,"14-15/1",
IF(#REF!=4,"14-15/2","Hata2")))),
IF(#REF!+BJ286=2014,
IF(#REF!=1,"14-15/1",
IF(#REF!=2,"14-15/2",
IF(#REF!=3,"15-16/1",
IF(#REF!=4,"15-16/2","Hata3")))),
IF(#REF!+BJ286=2015,
IF(#REF!=1,"15-16/1",
IF(#REF!=2,"15-16/2",
IF(#REF!=3,"16-17/1",
IF(#REF!=4,"16-17/2","Hata4")))),
IF(#REF!+BJ286=2016,
IF(#REF!=1,"16-17/1",
IF(#REF!=2,"16-17/2",
IF(#REF!=3,"17-18/1",
IF(#REF!=4,"17-18/2","Hata5")))),
IF(#REF!+BJ286=2017,
IF(#REF!=1,"17-18/1",
IF(#REF!=2,"17-18/2",
IF(#REF!=3,"18-19/1",
IF(#REF!=4,"18-19/2","Hata6")))),
IF(#REF!+BJ286=2018,
IF(#REF!=1,"18-19/1",
IF(#REF!=2,"18-19/2",
IF(#REF!=3,"19-20/1",
IF(#REF!=4,"19-20/2","Hata7")))),
IF(#REF!+BJ286=2019,
IF(#REF!=1,"19-20/1",
IF(#REF!=2,"19-20/2",
IF(#REF!=3,"20-21/1",
IF(#REF!=4,"20-21/2","Hata8")))),
IF(#REF!+BJ286=2020,
IF(#REF!=1,"20-21/1",
IF(#REF!=2,"20-21/2",
IF(#REF!=3,"21-22/1",
IF(#REF!=4,"21-22/2","Hata9")))),
IF(#REF!+BJ286=2021,
IF(#REF!=1,"21-22/1",
IF(#REF!=2,"21-22/2",
IF(#REF!=3,"22-23/1",
IF(#REF!=4,"22-23/2","Hata10")))),
IF(#REF!+BJ286=2022,
IF(#REF!=1,"22-23/1",
IF(#REF!=2,"22-23/2",
IF(#REF!=3,"23-24/1",
IF(#REF!=4,"23-24/2","Hata11")))),
IF(#REF!+BJ286=2023,
IF(#REF!=1,"23-24/1",
IF(#REF!=2,"23-24/2",
IF(#REF!=3,"24-25/1",
IF(#REF!=4,"24-25/2","Hata12")))),
)))))))))))),
IF(BB286="T",
IF(#REF!+BJ286=2012,
IF(#REF!=1,"12-13/1",
IF(#REF!=2,"12-13/2",
IF(#REF!=3,"12-13/3",
IF(#REF!=4,"13-14/1",
IF(#REF!=5,"13-14/2",
IF(#REF!=6,"13-14/3","Hata1")))))),
IF(#REF!+BJ286=2013,
IF(#REF!=1,"13-14/1",
IF(#REF!=2,"13-14/2",
IF(#REF!=3,"13-14/3",
IF(#REF!=4,"14-15/1",
IF(#REF!=5,"14-15/2",
IF(#REF!=6,"14-15/3","Hata2")))))),
IF(#REF!+BJ286=2014,
IF(#REF!=1,"14-15/1",
IF(#REF!=2,"14-15/2",
IF(#REF!=3,"14-15/3",
IF(#REF!=4,"15-16/1",
IF(#REF!=5,"15-16/2",
IF(#REF!=6,"15-16/3","Hata3")))))),
IF(AND(#REF!+#REF!&gt;2014,#REF!+#REF!&lt;2015,BJ286=1),
IF(#REF!=0.1,"14-15/0.1",
IF(#REF!=0.2,"14-15/0.2",
IF(#REF!=0.3,"14-15/0.3","Hata4"))),
IF(#REF!+BJ286=2015,
IF(#REF!=1,"15-16/1",
IF(#REF!=2,"15-16/2",
IF(#REF!=3,"15-16/3",
IF(#REF!=4,"16-17/1",
IF(#REF!=5,"16-17/2",
IF(#REF!=6,"16-17/3","Hata5")))))),
IF(#REF!+BJ286=2016,
IF(#REF!=1,"16-17/1",
IF(#REF!=2,"16-17/2",
IF(#REF!=3,"16-17/3",
IF(#REF!=4,"17-18/1",
IF(#REF!=5,"17-18/2",
IF(#REF!=6,"17-18/3","Hata6")))))),
IF(#REF!+BJ286=2017,
IF(#REF!=1,"17-18/1",
IF(#REF!=2,"17-18/2",
IF(#REF!=3,"17-18/3",
IF(#REF!=4,"18-19/1",
IF(#REF!=5,"18-19/2",
IF(#REF!=6,"18-19/3","Hata7")))))),
IF(#REF!+BJ286=2018,
IF(#REF!=1,"18-19/1",
IF(#REF!=2,"18-19/2",
IF(#REF!=3,"18-19/3",
IF(#REF!=4,"19-20/1",
IF(#REF!=5," 19-20/2",
IF(#REF!=6,"19-20/3","Hata8")))))),
IF(#REF!+BJ286=2019,
IF(#REF!=1,"19-20/1",
IF(#REF!=2,"19-20/2",
IF(#REF!=3,"19-20/3",
IF(#REF!=4,"20-21/1",
IF(#REF!=5,"20-21/2",
IF(#REF!=6,"20-21/3","Hata9")))))),
IF(#REF!+BJ286=2020,
IF(#REF!=1,"20-21/1",
IF(#REF!=2,"20-21/2",
IF(#REF!=3,"20-21/3",
IF(#REF!=4,"21-22/1",
IF(#REF!=5,"21-22/2",
IF(#REF!=6,"21-22/3","Hata10")))))),
IF(#REF!+BJ286=2021,
IF(#REF!=1,"21-22/1",
IF(#REF!=2,"21-22/2",
IF(#REF!=3,"21-22/3",
IF(#REF!=4,"22-23/1",
IF(#REF!=5,"22-23/2",
IF(#REF!=6,"22-23/3","Hata11")))))),
IF(#REF!+BJ286=2022,
IF(#REF!=1,"22-23/1",
IF(#REF!=2,"22-23/2",
IF(#REF!=3,"22-23/3",
IF(#REF!=4,"23-24/1",
IF(#REF!=5,"23-24/2",
IF(#REF!=6,"23-24/3","Hata12")))))),
IF(#REF!+BJ286=2023,
IF(#REF!=1,"23-24/1",
IF(#REF!=2,"23-24/2",
IF(#REF!=3,"23-24/3",
IF(#REF!=4,"24-25/1",
IF(#REF!=5,"24-25/2",
IF(#REF!=6,"24-25/3","Hata13")))))),
))))))))))))))
)</f>
        <v>#REF!</v>
      </c>
      <c r="G286" s="15"/>
      <c r="H286" s="14" t="s">
        <v>402</v>
      </c>
      <c r="I286" s="14">
        <v>54698</v>
      </c>
      <c r="J286" s="14" t="s">
        <v>403</v>
      </c>
      <c r="Q286" s="14" t="s">
        <v>415</v>
      </c>
      <c r="R286" s="14" t="s">
        <v>415</v>
      </c>
      <c r="S286" s="16">
        <v>2</v>
      </c>
      <c r="T286" s="14">
        <f>VLOOKUP($S286,[1]sistem!$I$3:$L$10,2,FALSE)</f>
        <v>0</v>
      </c>
      <c r="U286" s="14">
        <f>VLOOKUP($S286,[1]sistem!$I$3:$L$10,3,FALSE)</f>
        <v>2</v>
      </c>
      <c r="V286" s="14">
        <f>VLOOKUP($S286,[1]sistem!$I$3:$L$10,4,FALSE)</f>
        <v>1</v>
      </c>
      <c r="W286" s="14" t="e">
        <f>VLOOKUP($BB286,[1]sistem!$I$13:$L$14,2,FALSE)*#REF!</f>
        <v>#REF!</v>
      </c>
      <c r="X286" s="14" t="e">
        <f>VLOOKUP($BB286,[1]sistem!$I$13:$L$14,3,FALSE)*#REF!</f>
        <v>#REF!</v>
      </c>
      <c r="Y286" s="14" t="e">
        <f>VLOOKUP($BB286,[1]sistem!$I$13:$L$14,4,FALSE)*#REF!</f>
        <v>#REF!</v>
      </c>
      <c r="Z286" s="14" t="e">
        <f t="shared" si="55"/>
        <v>#REF!</v>
      </c>
      <c r="AA286" s="14" t="e">
        <f t="shared" si="55"/>
        <v>#REF!</v>
      </c>
      <c r="AB286" s="14" t="e">
        <f t="shared" si="55"/>
        <v>#REF!</v>
      </c>
      <c r="AC286" s="14" t="e">
        <f t="shared" si="56"/>
        <v>#REF!</v>
      </c>
      <c r="AD286" s="14">
        <f>VLOOKUP(BB286,[1]sistem!$I$18:$J$19,2,FALSE)</f>
        <v>14</v>
      </c>
      <c r="AE286" s="14">
        <v>0.25</v>
      </c>
      <c r="AF286" s="14">
        <f>VLOOKUP($S286,[1]sistem!$I$3:$M$10,5,FALSE)</f>
        <v>2</v>
      </c>
      <c r="AG286" s="14">
        <v>6</v>
      </c>
      <c r="AI286" s="14">
        <f>AG286*AM286</f>
        <v>84</v>
      </c>
      <c r="AJ286" s="14">
        <f>VLOOKUP($S286,[1]sistem!$I$3:$N$10,6,FALSE)</f>
        <v>3</v>
      </c>
      <c r="AK286" s="14">
        <v>2</v>
      </c>
      <c r="AL286" s="14">
        <f t="shared" si="57"/>
        <v>6</v>
      </c>
      <c r="AM286" s="14">
        <f>VLOOKUP($BB286,[1]sistem!$I$18:$K$19,3,FALSE)</f>
        <v>14</v>
      </c>
      <c r="AN286" s="14" t="e">
        <f>AM286*#REF!</f>
        <v>#REF!</v>
      </c>
      <c r="AO286" s="14" t="e">
        <f t="shared" si="58"/>
        <v>#REF!</v>
      </c>
      <c r="AP286" s="14">
        <f t="shared" ref="AP286:AP287" si="67">IF(BB286="s",25,25)</f>
        <v>25</v>
      </c>
      <c r="AQ286" s="14" t="e">
        <f t="shared" si="59"/>
        <v>#REF!</v>
      </c>
      <c r="AR286" s="14" t="e">
        <f>ROUND(AQ286-#REF!,0)</f>
        <v>#REF!</v>
      </c>
      <c r="AS286" s="14">
        <f>IF(BB286="s",IF(S286=0,0,
IF(S286=1,#REF!*4*4,
IF(S286=2,0,
IF(S286=3,#REF!*4*2,
IF(S286=4,0,
IF(S286=5,0,
IF(S286=6,0,
IF(S286=7,0)))))))),
IF(BB286="t",
IF(S286=0,0,
IF(S286=1,#REF!*4*4*0.8,
IF(S286=2,0,
IF(S286=3,#REF!*4*2*0.8,
IF(S286=4,0,
IF(S286=5,0,
IF(S286=6,0,
IF(S286=7,0))))))))))</f>
        <v>0</v>
      </c>
      <c r="AT286" s="14" t="e">
        <f>IF(BB286="s",
IF(S286=0,0,
IF(S286=1,0,
IF(S286=2,#REF!*4*2,
IF(S286=3,#REF!*4,
IF(S286=4,#REF!*4,
IF(S286=5,0,
IF(S286=6,0,
IF(S286=7,#REF!*4)))))))),
IF(BB286="t",
IF(S286=0,0,
IF(S286=1,0,
IF(S286=2,#REF!*4*2*0.8,
IF(S286=3,#REF!*4*0.8,
IF(S286=4,#REF!*4*0.8,
IF(S286=5,0,
IF(S286=6,0,
IF(S286=7,#REF!*4))))))))))</f>
        <v>#REF!</v>
      </c>
      <c r="AU286" s="14" t="e">
        <f>IF(BB286="s",
IF(S286=0,0,
IF(S286=1,#REF!*2,
IF(S286=2,#REF!*2,
IF(S286=3,#REF!*2,
IF(S286=4,#REF!*2,
IF(S286=5,#REF!*2,
IF(S286=6,#REF!*2,
IF(S286=7,#REF!*2)))))))),
IF(BB286="t",
IF(S286=0,#REF!*2*0.8,
IF(S286=1,#REF!*2*0.8,
IF(S286=2,#REF!*2*0.8,
IF(S286=3,#REF!*2*0.8,
IF(S286=4,#REF!*2*0.8,
IF(S286=5,#REF!*2*0.8,
IF(S286=6,#REF!*1*0.8,
IF(S286=7,#REF!*2))))))))))</f>
        <v>#REF!</v>
      </c>
      <c r="AV286" s="14" t="e">
        <f t="shared" si="60"/>
        <v>#REF!</v>
      </c>
      <c r="AW286" s="14" t="e">
        <f>IF(BB286="s",
IF(S286=0,0,
IF(S286=1,(14-2)*(#REF!+#REF!)/4*4,
IF(S286=2,(14-2)*(#REF!+#REF!)/4*2,
IF(S286=3,(14-2)*(#REF!+#REF!)/4*3,
IF(S286=4,(14-2)*(#REF!+#REF!)/4,
IF(S286=5,(14-2)*#REF!/4,
IF(S286=6,0,
IF(S286=7,(14)*#REF!)))))))),
IF(BB286="t",
IF(S286=0,0,
IF(S286=1,(11-2)*(#REF!+#REF!)/4*4,
IF(S286=2,(11-2)*(#REF!+#REF!)/4*2,
IF(S286=3,(11-2)*(#REF!+#REF!)/4*3,
IF(S286=4,(11-2)*(#REF!+#REF!)/4,
IF(S286=5,(11-2)*#REF!/4,
IF(S286=6,0,
IF(S286=7,(11)*#REF!))))))))))</f>
        <v>#REF!</v>
      </c>
      <c r="AX286" s="14" t="e">
        <f t="shared" si="61"/>
        <v>#REF!</v>
      </c>
      <c r="AY286" s="14">
        <f t="shared" si="62"/>
        <v>12</v>
      </c>
      <c r="AZ286" s="14">
        <f t="shared" si="63"/>
        <v>6</v>
      </c>
      <c r="BA286" s="14" t="e">
        <f t="shared" si="64"/>
        <v>#REF!</v>
      </c>
      <c r="BB286" s="14" t="s">
        <v>87</v>
      </c>
      <c r="BC286" s="14" t="e">
        <f>IF(BI286="A",0,IF(BB286="s",14*#REF!,IF(BB286="T",11*#REF!,"HATA")))</f>
        <v>#REF!</v>
      </c>
      <c r="BD286" s="14" t="e">
        <f t="shared" si="65"/>
        <v>#REF!</v>
      </c>
      <c r="BE286" s="14" t="e">
        <f t="shared" si="66"/>
        <v>#REF!</v>
      </c>
      <c r="BF286" s="14" t="e">
        <f>IF(BE286-#REF!=0,"DOĞRU","YANLIŞ")</f>
        <v>#REF!</v>
      </c>
      <c r="BG286" s="14" t="e">
        <f>#REF!-BE286</f>
        <v>#REF!</v>
      </c>
      <c r="BH286" s="14">
        <v>0</v>
      </c>
      <c r="BJ286" s="14">
        <v>0</v>
      </c>
      <c r="BL286" s="14">
        <v>2</v>
      </c>
      <c r="BN286" s="5" t="e">
        <f>#REF!*14</f>
        <v>#REF!</v>
      </c>
      <c r="BO286" s="6"/>
      <c r="BP286" s="7"/>
      <c r="BQ286" s="8"/>
      <c r="BR286" s="8"/>
      <c r="BS286" s="8"/>
      <c r="BT286" s="8"/>
      <c r="BU286" s="8"/>
      <c r="BV286" s="9"/>
      <c r="BW286" s="10"/>
      <c r="BX286" s="11"/>
      <c r="CE286" s="8"/>
      <c r="CF286" s="17"/>
      <c r="CG286" s="17"/>
      <c r="CH286" s="17"/>
      <c r="CI286" s="17"/>
    </row>
    <row r="287" spans="1:87" hidden="1" x14ac:dyDescent="0.25">
      <c r="A287" s="14" t="s">
        <v>131</v>
      </c>
      <c r="B287" s="14" t="s">
        <v>132</v>
      </c>
      <c r="C287" s="14" t="s">
        <v>132</v>
      </c>
      <c r="D287" s="15" t="s">
        <v>90</v>
      </c>
      <c r="E287" s="15" t="s">
        <v>90</v>
      </c>
      <c r="F287" s="16" t="e">
        <f>IF(BB287="S",
IF(#REF!+BJ287=2012,
IF(#REF!=1,"12-13/1",
IF(#REF!=2,"12-13/2",
IF(#REF!=3,"13-14/1",
IF(#REF!=4,"13-14/2","Hata1")))),
IF(#REF!+BJ287=2013,
IF(#REF!=1,"13-14/1",
IF(#REF!=2,"13-14/2",
IF(#REF!=3,"14-15/1",
IF(#REF!=4,"14-15/2","Hata2")))),
IF(#REF!+BJ287=2014,
IF(#REF!=1,"14-15/1",
IF(#REF!=2,"14-15/2",
IF(#REF!=3,"15-16/1",
IF(#REF!=4,"15-16/2","Hata3")))),
IF(#REF!+BJ287=2015,
IF(#REF!=1,"15-16/1",
IF(#REF!=2,"15-16/2",
IF(#REF!=3,"16-17/1",
IF(#REF!=4,"16-17/2","Hata4")))),
IF(#REF!+BJ287=2016,
IF(#REF!=1,"16-17/1",
IF(#REF!=2,"16-17/2",
IF(#REF!=3,"17-18/1",
IF(#REF!=4,"17-18/2","Hata5")))),
IF(#REF!+BJ287=2017,
IF(#REF!=1,"17-18/1",
IF(#REF!=2,"17-18/2",
IF(#REF!=3,"18-19/1",
IF(#REF!=4,"18-19/2","Hata6")))),
IF(#REF!+BJ287=2018,
IF(#REF!=1,"18-19/1",
IF(#REF!=2,"18-19/2",
IF(#REF!=3,"19-20/1",
IF(#REF!=4,"19-20/2","Hata7")))),
IF(#REF!+BJ287=2019,
IF(#REF!=1,"19-20/1",
IF(#REF!=2,"19-20/2",
IF(#REF!=3,"20-21/1",
IF(#REF!=4,"20-21/2","Hata8")))),
IF(#REF!+BJ287=2020,
IF(#REF!=1,"20-21/1",
IF(#REF!=2,"20-21/2",
IF(#REF!=3,"21-22/1",
IF(#REF!=4,"21-22/2","Hata9")))),
IF(#REF!+BJ287=2021,
IF(#REF!=1,"21-22/1",
IF(#REF!=2,"21-22/2",
IF(#REF!=3,"22-23/1",
IF(#REF!=4,"22-23/2","Hata10")))),
IF(#REF!+BJ287=2022,
IF(#REF!=1,"22-23/1",
IF(#REF!=2,"22-23/2",
IF(#REF!=3,"23-24/1",
IF(#REF!=4,"23-24/2","Hata11")))),
IF(#REF!+BJ287=2023,
IF(#REF!=1,"23-24/1",
IF(#REF!=2,"23-24/2",
IF(#REF!=3,"24-25/1",
IF(#REF!=4,"24-25/2","Hata12")))),
)))))))))))),
IF(BB287="T",
IF(#REF!+BJ287=2012,
IF(#REF!=1,"12-13/1",
IF(#REF!=2,"12-13/2",
IF(#REF!=3,"12-13/3",
IF(#REF!=4,"13-14/1",
IF(#REF!=5,"13-14/2",
IF(#REF!=6,"13-14/3","Hata1")))))),
IF(#REF!+BJ287=2013,
IF(#REF!=1,"13-14/1",
IF(#REF!=2,"13-14/2",
IF(#REF!=3,"13-14/3",
IF(#REF!=4,"14-15/1",
IF(#REF!=5,"14-15/2",
IF(#REF!=6,"14-15/3","Hata2")))))),
IF(#REF!+BJ287=2014,
IF(#REF!=1,"14-15/1",
IF(#REF!=2,"14-15/2",
IF(#REF!=3,"14-15/3",
IF(#REF!=4,"15-16/1",
IF(#REF!=5,"15-16/2",
IF(#REF!=6,"15-16/3","Hata3")))))),
IF(AND(#REF!+#REF!&gt;2014,#REF!+#REF!&lt;2015,BJ287=1),
IF(#REF!=0.1,"14-15/0.1",
IF(#REF!=0.2,"14-15/0.2",
IF(#REF!=0.3,"14-15/0.3","Hata4"))),
IF(#REF!+BJ287=2015,
IF(#REF!=1,"15-16/1",
IF(#REF!=2,"15-16/2",
IF(#REF!=3,"15-16/3",
IF(#REF!=4,"16-17/1",
IF(#REF!=5,"16-17/2",
IF(#REF!=6,"16-17/3","Hata5")))))),
IF(#REF!+BJ287=2016,
IF(#REF!=1,"16-17/1",
IF(#REF!=2,"16-17/2",
IF(#REF!=3,"16-17/3",
IF(#REF!=4,"17-18/1",
IF(#REF!=5,"17-18/2",
IF(#REF!=6,"17-18/3","Hata6")))))),
IF(#REF!+BJ287=2017,
IF(#REF!=1,"17-18/1",
IF(#REF!=2,"17-18/2",
IF(#REF!=3,"17-18/3",
IF(#REF!=4,"18-19/1",
IF(#REF!=5,"18-19/2",
IF(#REF!=6,"18-19/3","Hata7")))))),
IF(#REF!+BJ287=2018,
IF(#REF!=1,"18-19/1",
IF(#REF!=2,"18-19/2",
IF(#REF!=3,"18-19/3",
IF(#REF!=4,"19-20/1",
IF(#REF!=5," 19-20/2",
IF(#REF!=6,"19-20/3","Hata8")))))),
IF(#REF!+BJ287=2019,
IF(#REF!=1,"19-20/1",
IF(#REF!=2,"19-20/2",
IF(#REF!=3,"19-20/3",
IF(#REF!=4,"20-21/1",
IF(#REF!=5,"20-21/2",
IF(#REF!=6,"20-21/3","Hata9")))))),
IF(#REF!+BJ287=2020,
IF(#REF!=1,"20-21/1",
IF(#REF!=2,"20-21/2",
IF(#REF!=3,"20-21/3",
IF(#REF!=4,"21-22/1",
IF(#REF!=5,"21-22/2",
IF(#REF!=6,"21-22/3","Hata10")))))),
IF(#REF!+BJ287=2021,
IF(#REF!=1,"21-22/1",
IF(#REF!=2,"21-22/2",
IF(#REF!=3,"21-22/3",
IF(#REF!=4,"22-23/1",
IF(#REF!=5,"22-23/2",
IF(#REF!=6,"22-23/3","Hata11")))))),
IF(#REF!+BJ287=2022,
IF(#REF!=1,"22-23/1",
IF(#REF!=2,"22-23/2",
IF(#REF!=3,"22-23/3",
IF(#REF!=4,"23-24/1",
IF(#REF!=5,"23-24/2",
IF(#REF!=6,"23-24/3","Hata12")))))),
IF(#REF!+BJ287=2023,
IF(#REF!=1,"23-24/1",
IF(#REF!=2,"23-24/2",
IF(#REF!=3,"23-24/3",
IF(#REF!=4,"24-25/1",
IF(#REF!=5,"24-25/2",
IF(#REF!=6,"24-25/3","Hata13")))))),
))))))))))))))
)</f>
        <v>#REF!</v>
      </c>
      <c r="G287" s="15"/>
      <c r="H287" s="14" t="s">
        <v>402</v>
      </c>
      <c r="I287" s="14">
        <v>54698</v>
      </c>
      <c r="J287" s="14" t="s">
        <v>403</v>
      </c>
      <c r="Q287" s="14" t="s">
        <v>404</v>
      </c>
      <c r="R287" s="14" t="s">
        <v>404</v>
      </c>
      <c r="S287" s="16">
        <v>7</v>
      </c>
      <c r="T287" s="14">
        <f>VLOOKUP($S287,[1]sistem!$I$3:$L$10,2,FALSE)</f>
        <v>0</v>
      </c>
      <c r="U287" s="14">
        <f>VLOOKUP($S287,[1]sistem!$I$3:$L$10,3,FALSE)</f>
        <v>1</v>
      </c>
      <c r="V287" s="14">
        <f>VLOOKUP($S287,[1]sistem!$I$3:$L$10,4,FALSE)</f>
        <v>1</v>
      </c>
      <c r="W287" s="14" t="e">
        <f>VLOOKUP($BB287,[1]sistem!$I$13:$L$14,2,FALSE)*#REF!</f>
        <v>#REF!</v>
      </c>
      <c r="X287" s="14" t="e">
        <f>VLOOKUP($BB287,[1]sistem!$I$13:$L$14,3,FALSE)*#REF!</f>
        <v>#REF!</v>
      </c>
      <c r="Y287" s="14" t="e">
        <f>VLOOKUP($BB287,[1]sistem!$I$13:$L$14,4,FALSE)*#REF!</f>
        <v>#REF!</v>
      </c>
      <c r="Z287" s="14" t="e">
        <f t="shared" si="55"/>
        <v>#REF!</v>
      </c>
      <c r="AA287" s="14" t="e">
        <f t="shared" si="55"/>
        <v>#REF!</v>
      </c>
      <c r="AB287" s="14" t="e">
        <f t="shared" si="55"/>
        <v>#REF!</v>
      </c>
      <c r="AC287" s="14" t="e">
        <f t="shared" si="56"/>
        <v>#REF!</v>
      </c>
      <c r="AD287" s="14">
        <f>VLOOKUP(BB287,[1]sistem!$I$18:$J$19,2,FALSE)</f>
        <v>14</v>
      </c>
      <c r="AE287" s="14">
        <v>0.25</v>
      </c>
      <c r="AF287" s="14">
        <f>VLOOKUP($S287,[1]sistem!$I$3:$M$10,5,FALSE)</f>
        <v>1</v>
      </c>
      <c r="AI287" s="14" t="e">
        <f>(#REF!+#REF!)*AD287</f>
        <v>#REF!</v>
      </c>
      <c r="AJ287" s="14">
        <f>VLOOKUP($S287,[1]sistem!$I$3:$N$10,6,FALSE)</f>
        <v>2</v>
      </c>
      <c r="AK287" s="14">
        <v>2</v>
      </c>
      <c r="AL287" s="14">
        <f t="shared" si="57"/>
        <v>4</v>
      </c>
      <c r="AM287" s="14">
        <f>VLOOKUP($BB287,[1]sistem!$I$18:$K$19,3,FALSE)</f>
        <v>14</v>
      </c>
      <c r="AN287" s="14" t="e">
        <f>AM287*#REF!</f>
        <v>#REF!</v>
      </c>
      <c r="AO287" s="14" t="e">
        <f t="shared" si="58"/>
        <v>#REF!</v>
      </c>
      <c r="AP287" s="14">
        <f t="shared" si="67"/>
        <v>25</v>
      </c>
      <c r="AQ287" s="14" t="e">
        <f t="shared" si="59"/>
        <v>#REF!</v>
      </c>
      <c r="AR287" s="14" t="e">
        <f>ROUND(AQ287-#REF!,0)</f>
        <v>#REF!</v>
      </c>
      <c r="AS287" s="14">
        <f>IF(BB287="s",IF(S287=0,0,
IF(S287=1,#REF!*4*4,
IF(S287=2,0,
IF(S287=3,#REF!*4*2,
IF(S287=4,0,
IF(S287=5,0,
IF(S287=6,0,
IF(S287=7,0)))))))),
IF(BB287="t",
IF(S287=0,0,
IF(S287=1,#REF!*4*4*0.8,
IF(S287=2,0,
IF(S287=3,#REF!*4*2*0.8,
IF(S287=4,0,
IF(S287=5,0,
IF(S287=6,0,
IF(S287=7,0))))))))))</f>
        <v>0</v>
      </c>
      <c r="AT287" s="14" t="e">
        <f>IF(BB287="s",
IF(S287=0,0,
IF(S287=1,0,
IF(S287=2,#REF!*4*2,
IF(S287=3,#REF!*4,
IF(S287=4,#REF!*4,
IF(S287=5,0,
IF(S287=6,0,
IF(S287=7,#REF!*4)))))))),
IF(BB287="t",
IF(S287=0,0,
IF(S287=1,0,
IF(S287=2,#REF!*4*2*0.8,
IF(S287=3,#REF!*4*0.8,
IF(S287=4,#REF!*4*0.8,
IF(S287=5,0,
IF(S287=6,0,
IF(S287=7,#REF!*4))))))))))</f>
        <v>#REF!</v>
      </c>
      <c r="AU287" s="14" t="e">
        <f>IF(BB287="s",
IF(S287=0,0,
IF(S287=1,#REF!*2,
IF(S287=2,#REF!*2,
IF(S287=3,#REF!*2,
IF(S287=4,#REF!*2,
IF(S287=5,#REF!*2,
IF(S287=6,#REF!*2,
IF(S287=7,#REF!*2)))))))),
IF(BB287="t",
IF(S287=0,#REF!*2*0.8,
IF(S287=1,#REF!*2*0.8,
IF(S287=2,#REF!*2*0.8,
IF(S287=3,#REF!*2*0.8,
IF(S287=4,#REF!*2*0.8,
IF(S287=5,#REF!*2*0.8,
IF(S287=6,#REF!*1*0.8,
IF(S287=7,#REF!*2))))))))))</f>
        <v>#REF!</v>
      </c>
      <c r="AV287" s="14" t="e">
        <f t="shared" si="60"/>
        <v>#REF!</v>
      </c>
      <c r="AW287" s="14" t="e">
        <f>IF(BB287="s",
IF(S287=0,0,
IF(S287=1,(14-2)*(#REF!+#REF!)/4*4,
IF(S287=2,(14-2)*(#REF!+#REF!)/4*2,
IF(S287=3,(14-2)*(#REF!+#REF!)/4*3,
IF(S287=4,(14-2)*(#REF!+#REF!)/4,
IF(S287=5,(14-2)*#REF!/4,
IF(S287=6,0,
IF(S287=7,(14)*#REF!)))))))),
IF(BB287="t",
IF(S287=0,0,
IF(S287=1,(11-2)*(#REF!+#REF!)/4*4,
IF(S287=2,(11-2)*(#REF!+#REF!)/4*2,
IF(S287=3,(11-2)*(#REF!+#REF!)/4*3,
IF(S287=4,(11-2)*(#REF!+#REF!)/4,
IF(S287=5,(11-2)*#REF!/4,
IF(S287=6,0,
IF(S287=7,(11)*#REF!))))))))))</f>
        <v>#REF!</v>
      </c>
      <c r="AX287" s="14" t="e">
        <f t="shared" si="61"/>
        <v>#REF!</v>
      </c>
      <c r="AY287" s="14">
        <f t="shared" si="62"/>
        <v>8</v>
      </c>
      <c r="AZ287" s="14">
        <f t="shared" si="63"/>
        <v>4</v>
      </c>
      <c r="BA287" s="14" t="e">
        <f t="shared" si="64"/>
        <v>#REF!</v>
      </c>
      <c r="BB287" s="14" t="s">
        <v>87</v>
      </c>
      <c r="BC287" s="14">
        <f>IF(BI287="A",0,IF(BB287="s",14*#REF!,IF(BB287="T",11*#REF!,"HATA")))</f>
        <v>0</v>
      </c>
      <c r="BD287" s="14" t="e">
        <f t="shared" si="65"/>
        <v>#REF!</v>
      </c>
      <c r="BE287" s="14" t="e">
        <f t="shared" si="66"/>
        <v>#REF!</v>
      </c>
      <c r="BF287" s="14" t="e">
        <f>IF(BE287-#REF!=0,"DOĞRU","YANLIŞ")</f>
        <v>#REF!</v>
      </c>
      <c r="BG287" s="14" t="e">
        <f>#REF!-BE287</f>
        <v>#REF!</v>
      </c>
      <c r="BH287" s="14">
        <v>0</v>
      </c>
      <c r="BI287" s="14" t="s">
        <v>93</v>
      </c>
      <c r="BJ287" s="14">
        <v>0</v>
      </c>
      <c r="BL287" s="14">
        <v>7</v>
      </c>
      <c r="BN287" s="5" t="e">
        <f>#REF!*14</f>
        <v>#REF!</v>
      </c>
      <c r="BO287" s="6"/>
      <c r="BP287" s="7"/>
      <c r="BQ287" s="8"/>
      <c r="BR287" s="8"/>
      <c r="BS287" s="8"/>
      <c r="BT287" s="8"/>
      <c r="BU287" s="8"/>
      <c r="BV287" s="9"/>
      <c r="BW287" s="10"/>
      <c r="BX287" s="11"/>
      <c r="CE287" s="8"/>
      <c r="CF287" s="17"/>
      <c r="CG287" s="17"/>
      <c r="CH287" s="17"/>
      <c r="CI287" s="17"/>
    </row>
    <row r="288" spans="1:87" hidden="1" x14ac:dyDescent="0.25">
      <c r="A288" s="14" t="s">
        <v>183</v>
      </c>
      <c r="B288" s="14" t="s">
        <v>118</v>
      </c>
      <c r="C288" s="14" t="s">
        <v>118</v>
      </c>
      <c r="D288" s="15" t="s">
        <v>90</v>
      </c>
      <c r="E288" s="15" t="s">
        <v>90</v>
      </c>
      <c r="F288" s="16" t="e">
        <f>IF(BB288="S",
IF(#REF!+BJ288=2012,
IF(#REF!=1,"12-13/1",
IF(#REF!=2,"12-13/2",
IF(#REF!=3,"13-14/1",
IF(#REF!=4,"13-14/2","Hata1")))),
IF(#REF!+BJ288=2013,
IF(#REF!=1,"13-14/1",
IF(#REF!=2,"13-14/2",
IF(#REF!=3,"14-15/1",
IF(#REF!=4,"14-15/2","Hata2")))),
IF(#REF!+BJ288=2014,
IF(#REF!=1,"14-15/1",
IF(#REF!=2,"14-15/2",
IF(#REF!=3,"15-16/1",
IF(#REF!=4,"15-16/2","Hata3")))),
IF(#REF!+BJ288=2015,
IF(#REF!=1,"15-16/1",
IF(#REF!=2,"15-16/2",
IF(#REF!=3,"16-17/1",
IF(#REF!=4,"16-17/2","Hata4")))),
IF(#REF!+BJ288=2016,
IF(#REF!=1,"16-17/1",
IF(#REF!=2,"16-17/2",
IF(#REF!=3,"17-18/1",
IF(#REF!=4,"17-18/2","Hata5")))),
IF(#REF!+BJ288=2017,
IF(#REF!=1,"17-18/1",
IF(#REF!=2,"17-18/2",
IF(#REF!=3,"18-19/1",
IF(#REF!=4,"18-19/2","Hata6")))),
IF(#REF!+BJ288=2018,
IF(#REF!=1,"18-19/1",
IF(#REF!=2,"18-19/2",
IF(#REF!=3,"19-20/1",
IF(#REF!=4,"19-20/2","Hata7")))),
IF(#REF!+BJ288=2019,
IF(#REF!=1,"19-20/1",
IF(#REF!=2,"19-20/2",
IF(#REF!=3,"20-21/1",
IF(#REF!=4,"20-21/2","Hata8")))),
IF(#REF!+BJ288=2020,
IF(#REF!=1,"20-21/1",
IF(#REF!=2,"20-21/2",
IF(#REF!=3,"21-22/1",
IF(#REF!=4,"21-22/2","Hata9")))),
IF(#REF!+BJ288=2021,
IF(#REF!=1,"21-22/1",
IF(#REF!=2,"21-22/2",
IF(#REF!=3,"22-23/1",
IF(#REF!=4,"22-23/2","Hata10")))),
IF(#REF!+BJ288=2022,
IF(#REF!=1,"22-23/1",
IF(#REF!=2,"22-23/2",
IF(#REF!=3,"23-24/1",
IF(#REF!=4,"23-24/2","Hata11")))),
IF(#REF!+BJ288=2023,
IF(#REF!=1,"23-24/1",
IF(#REF!=2,"23-24/2",
IF(#REF!=3,"24-25/1",
IF(#REF!=4,"24-25/2","Hata12")))),
)))))))))))),
IF(BB288="T",
IF(#REF!+BJ288=2012,
IF(#REF!=1,"12-13/1",
IF(#REF!=2,"12-13/2",
IF(#REF!=3,"12-13/3",
IF(#REF!=4,"13-14/1",
IF(#REF!=5,"13-14/2",
IF(#REF!=6,"13-14/3","Hata1")))))),
IF(#REF!+BJ288=2013,
IF(#REF!=1,"13-14/1",
IF(#REF!=2,"13-14/2",
IF(#REF!=3,"13-14/3",
IF(#REF!=4,"14-15/1",
IF(#REF!=5,"14-15/2",
IF(#REF!=6,"14-15/3","Hata2")))))),
IF(#REF!+BJ288=2014,
IF(#REF!=1,"14-15/1",
IF(#REF!=2,"14-15/2",
IF(#REF!=3,"14-15/3",
IF(#REF!=4,"15-16/1",
IF(#REF!=5,"15-16/2",
IF(#REF!=6,"15-16/3","Hata3")))))),
IF(AND(#REF!+#REF!&gt;2014,#REF!+#REF!&lt;2015,BJ288=1),
IF(#REF!=0.1,"14-15/0.1",
IF(#REF!=0.2,"14-15/0.2",
IF(#REF!=0.3,"14-15/0.3","Hata4"))),
IF(#REF!+BJ288=2015,
IF(#REF!=1,"15-16/1",
IF(#REF!=2,"15-16/2",
IF(#REF!=3,"15-16/3",
IF(#REF!=4,"16-17/1",
IF(#REF!=5,"16-17/2",
IF(#REF!=6,"16-17/3","Hata5")))))),
IF(#REF!+BJ288=2016,
IF(#REF!=1,"16-17/1",
IF(#REF!=2,"16-17/2",
IF(#REF!=3,"16-17/3",
IF(#REF!=4,"17-18/1",
IF(#REF!=5,"17-18/2",
IF(#REF!=6,"17-18/3","Hata6")))))),
IF(#REF!+BJ288=2017,
IF(#REF!=1,"17-18/1",
IF(#REF!=2,"17-18/2",
IF(#REF!=3,"17-18/3",
IF(#REF!=4,"18-19/1",
IF(#REF!=5,"18-19/2",
IF(#REF!=6,"18-19/3","Hata7")))))),
IF(#REF!+BJ288=2018,
IF(#REF!=1,"18-19/1",
IF(#REF!=2,"18-19/2",
IF(#REF!=3,"18-19/3",
IF(#REF!=4,"19-20/1",
IF(#REF!=5," 19-20/2",
IF(#REF!=6,"19-20/3","Hata8")))))),
IF(#REF!+BJ288=2019,
IF(#REF!=1,"19-20/1",
IF(#REF!=2,"19-20/2",
IF(#REF!=3,"19-20/3",
IF(#REF!=4,"20-21/1",
IF(#REF!=5,"20-21/2",
IF(#REF!=6,"20-21/3","Hata9")))))),
IF(#REF!+BJ288=2020,
IF(#REF!=1,"20-21/1",
IF(#REF!=2,"20-21/2",
IF(#REF!=3,"20-21/3",
IF(#REF!=4,"21-22/1",
IF(#REF!=5,"21-22/2",
IF(#REF!=6,"21-22/3","Hata10")))))),
IF(#REF!+BJ288=2021,
IF(#REF!=1,"21-22/1",
IF(#REF!=2,"21-22/2",
IF(#REF!=3,"21-22/3",
IF(#REF!=4,"22-23/1",
IF(#REF!=5,"22-23/2",
IF(#REF!=6,"22-23/3","Hata11")))))),
IF(#REF!+BJ288=2022,
IF(#REF!=1,"22-23/1",
IF(#REF!=2,"22-23/2",
IF(#REF!=3,"22-23/3",
IF(#REF!=4,"23-24/1",
IF(#REF!=5,"23-24/2",
IF(#REF!=6,"23-24/3","Hata12")))))),
IF(#REF!+BJ288=2023,
IF(#REF!=1,"23-24/1",
IF(#REF!=2,"23-24/2",
IF(#REF!=3,"23-24/3",
IF(#REF!=4,"24-25/1",
IF(#REF!=5,"24-25/2",
IF(#REF!=6,"24-25/3","Hata13")))))),
))))))))))))))
)</f>
        <v>#REF!</v>
      </c>
      <c r="G288" s="15"/>
      <c r="H288" s="14" t="s">
        <v>416</v>
      </c>
      <c r="I288" s="14">
        <v>54698</v>
      </c>
      <c r="J288" s="14" t="s">
        <v>403</v>
      </c>
      <c r="Q288" s="14" t="s">
        <v>119</v>
      </c>
      <c r="R288" s="14" t="s">
        <v>120</v>
      </c>
      <c r="S288" s="16">
        <v>7</v>
      </c>
      <c r="T288" s="14">
        <f>VLOOKUP($S288,[1]sistem!$I$3:$L$10,2,FALSE)</f>
        <v>0</v>
      </c>
      <c r="U288" s="14">
        <f>VLOOKUP($S288,[1]sistem!$I$3:$L$10,3,FALSE)</f>
        <v>1</v>
      </c>
      <c r="V288" s="14">
        <f>VLOOKUP($S288,[1]sistem!$I$3:$L$10,4,FALSE)</f>
        <v>1</v>
      </c>
      <c r="W288" s="14" t="e">
        <f>VLOOKUP($BB288,[1]sistem!$I$13:$L$14,2,FALSE)*#REF!</f>
        <v>#REF!</v>
      </c>
      <c r="X288" s="14" t="e">
        <f>VLOOKUP($BB288,[1]sistem!$I$13:$L$14,3,FALSE)*#REF!</f>
        <v>#REF!</v>
      </c>
      <c r="Y288" s="14" t="e">
        <f>VLOOKUP($BB288,[1]sistem!$I$13:$L$14,4,FALSE)*#REF!</f>
        <v>#REF!</v>
      </c>
      <c r="Z288" s="14" t="e">
        <f t="shared" si="55"/>
        <v>#REF!</v>
      </c>
      <c r="AA288" s="14" t="e">
        <f t="shared" si="55"/>
        <v>#REF!</v>
      </c>
      <c r="AB288" s="14" t="e">
        <f t="shared" si="55"/>
        <v>#REF!</v>
      </c>
      <c r="AC288" s="14" t="e">
        <f t="shared" si="56"/>
        <v>#REF!</v>
      </c>
      <c r="AD288" s="14">
        <f>VLOOKUP(BB288,[1]sistem!$I$18:$J$19,2,FALSE)</f>
        <v>11</v>
      </c>
      <c r="AE288" s="14">
        <v>0.25</v>
      </c>
      <c r="AF288" s="14">
        <f>VLOOKUP($S288,[1]sistem!$I$3:$M$10,5,FALSE)</f>
        <v>1</v>
      </c>
      <c r="AG288" s="14">
        <v>3</v>
      </c>
      <c r="AI288" s="14">
        <f>AG288*AM288</f>
        <v>33</v>
      </c>
      <c r="AJ288" s="14">
        <f>VLOOKUP($S288,[1]sistem!$I$3:$N$10,6,FALSE)</f>
        <v>2</v>
      </c>
      <c r="AK288" s="14">
        <v>2</v>
      </c>
      <c r="AL288" s="14">
        <f t="shared" si="57"/>
        <v>4</v>
      </c>
      <c r="AM288" s="14">
        <f>VLOOKUP($BB288,[1]sistem!$I$18:$K$19,3,FALSE)</f>
        <v>11</v>
      </c>
      <c r="AN288" s="14" t="e">
        <f>AM288*#REF!</f>
        <v>#REF!</v>
      </c>
      <c r="AO288" s="14" t="e">
        <f t="shared" si="58"/>
        <v>#REF!</v>
      </c>
      <c r="AP288" s="14">
        <f>IF(BB288="s",30,25)</f>
        <v>25</v>
      </c>
      <c r="AQ288" s="14" t="e">
        <f t="shared" si="59"/>
        <v>#REF!</v>
      </c>
      <c r="AR288" s="14" t="e">
        <f>ROUND(AQ288-#REF!,0)</f>
        <v>#REF!</v>
      </c>
      <c r="AS288" s="14">
        <f>IF(BB288="s",IF(S288=0,0,
IF(S288=1,#REF!*4*4,
IF(S288=2,0,
IF(S288=3,#REF!*4*2,
IF(S288=4,0,
IF(S288=5,0,
IF(S288=6,0,
IF(S288=7,0)))))))),
IF(BB288="t",
IF(S288=0,0,
IF(S288=1,#REF!*4*4*0.8,
IF(S288=2,0,
IF(S288=3,#REF!*4*2*0.8,
IF(S288=4,0,
IF(S288=5,0,
IF(S288=6,0,
IF(S288=7,0))))))))))</f>
        <v>0</v>
      </c>
      <c r="AT288" s="14" t="e">
        <f>IF(BB288="s",
IF(S288=0,0,
IF(S288=1,0,
IF(S288=2,#REF!*4*2,
IF(S288=3,#REF!*4,
IF(S288=4,#REF!*4,
IF(S288=5,0,
IF(S288=6,0,
IF(S288=7,#REF!*4)))))))),
IF(BB288="t",
IF(S288=0,0,
IF(S288=1,0,
IF(S288=2,#REF!*4*2*0.8,
IF(S288=3,#REF!*4*0.8,
IF(S288=4,#REF!*4*0.8,
IF(S288=5,0,
IF(S288=6,0,
IF(S288=7,#REF!*4))))))))))</f>
        <v>#REF!</v>
      </c>
      <c r="AU288" s="14" t="e">
        <f>IF(BB288="s",
IF(S288=0,0,
IF(S288=1,#REF!*2,
IF(S288=2,#REF!*2,
IF(S288=3,#REF!*2,
IF(S288=4,#REF!*2,
IF(S288=5,#REF!*2,
IF(S288=6,#REF!*2,
IF(S288=7,#REF!*2)))))))),
IF(BB288="t",
IF(S288=0,#REF!*2*0.8,
IF(S288=1,#REF!*2*0.8,
IF(S288=2,#REF!*2*0.8,
IF(S288=3,#REF!*2*0.8,
IF(S288=4,#REF!*2*0.8,
IF(S288=5,#REF!*2*0.8,
IF(S288=6,#REF!*1*0.8,
IF(S288=7,#REF!*2))))))))))</f>
        <v>#REF!</v>
      </c>
      <c r="AV288" s="14" t="e">
        <f t="shared" si="60"/>
        <v>#REF!</v>
      </c>
      <c r="AW288" s="14" t="e">
        <f>IF(BB288="s",
IF(S288=0,0,
IF(S288=1,(14-2)*(#REF!+#REF!)/4*4,
IF(S288=2,(14-2)*(#REF!+#REF!)/4*2,
IF(S288=3,(14-2)*(#REF!+#REF!)/4*3,
IF(S288=4,(14-2)*(#REF!+#REF!)/4,
IF(S288=5,(14-2)*#REF!/4,
IF(S288=6,0,
IF(S288=7,(14)*#REF!)))))))),
IF(BB288="t",
IF(S288=0,0,
IF(S288=1,(11-2)*(#REF!+#REF!)/4*4,
IF(S288=2,(11-2)*(#REF!+#REF!)/4*2,
IF(S288=3,(11-2)*(#REF!+#REF!)/4*3,
IF(S288=4,(11-2)*(#REF!+#REF!)/4,
IF(S288=5,(11-2)*#REF!/4,
IF(S288=6,0,
IF(S288=7,(11)*#REF!))))))))))</f>
        <v>#REF!</v>
      </c>
      <c r="AX288" s="14" t="e">
        <f t="shared" si="61"/>
        <v>#REF!</v>
      </c>
      <c r="AY288" s="14">
        <f t="shared" si="62"/>
        <v>8</v>
      </c>
      <c r="AZ288" s="14">
        <f t="shared" si="63"/>
        <v>4</v>
      </c>
      <c r="BA288" s="14" t="e">
        <f t="shared" si="64"/>
        <v>#REF!</v>
      </c>
      <c r="BB288" s="14" t="s">
        <v>186</v>
      </c>
      <c r="BC288" s="14">
        <f>IF(BI288="A",0,IF(BB288="s",14*#REF!,IF(BB288="T",11*#REF!,"HATA")))</f>
        <v>0</v>
      </c>
      <c r="BD288" s="14" t="e">
        <f t="shared" si="65"/>
        <v>#REF!</v>
      </c>
      <c r="BE288" s="14" t="e">
        <f t="shared" si="66"/>
        <v>#REF!</v>
      </c>
      <c r="BF288" s="14" t="e">
        <f>IF(BE288-#REF!=0,"DOĞRU","YANLIŞ")</f>
        <v>#REF!</v>
      </c>
      <c r="BG288" s="14" t="e">
        <f>#REF!-BE288</f>
        <v>#REF!</v>
      </c>
      <c r="BH288" s="14">
        <v>0</v>
      </c>
      <c r="BI288" s="14" t="s">
        <v>93</v>
      </c>
      <c r="BJ288" s="14">
        <v>0</v>
      </c>
      <c r="BL288" s="14">
        <v>7</v>
      </c>
      <c r="BN288" s="5" t="e">
        <f>#REF!*11</f>
        <v>#REF!</v>
      </c>
      <c r="BO288" s="6"/>
      <c r="BP288" s="7"/>
      <c r="BQ288" s="8"/>
      <c r="BR288" s="8"/>
      <c r="BS288" s="8"/>
      <c r="BT288" s="8"/>
      <c r="BU288" s="8"/>
      <c r="BV288" s="9"/>
      <c r="BW288" s="10"/>
      <c r="BX288" s="11"/>
      <c r="CE288" s="8"/>
      <c r="CF288" s="17"/>
      <c r="CG288" s="17"/>
      <c r="CH288" s="17"/>
      <c r="CI288" s="17"/>
    </row>
    <row r="289" spans="1:87" hidden="1" x14ac:dyDescent="0.25">
      <c r="A289" s="14" t="s">
        <v>187</v>
      </c>
      <c r="B289" s="14" t="s">
        <v>92</v>
      </c>
      <c r="C289" s="14" t="s">
        <v>92</v>
      </c>
      <c r="D289" s="15" t="s">
        <v>90</v>
      </c>
      <c r="E289" s="15" t="s">
        <v>90</v>
      </c>
      <c r="F289" s="16" t="e">
        <f>IF(BB289="S",
IF(#REF!+BJ289=2012,
IF(#REF!=1,"12-13/1",
IF(#REF!=2,"12-13/2",
IF(#REF!=3,"13-14/1",
IF(#REF!=4,"13-14/2","Hata1")))),
IF(#REF!+BJ289=2013,
IF(#REF!=1,"13-14/1",
IF(#REF!=2,"13-14/2",
IF(#REF!=3,"14-15/1",
IF(#REF!=4,"14-15/2","Hata2")))),
IF(#REF!+BJ289=2014,
IF(#REF!=1,"14-15/1",
IF(#REF!=2,"14-15/2",
IF(#REF!=3,"15-16/1",
IF(#REF!=4,"15-16/2","Hata3")))),
IF(#REF!+BJ289=2015,
IF(#REF!=1,"15-16/1",
IF(#REF!=2,"15-16/2",
IF(#REF!=3,"16-17/1",
IF(#REF!=4,"16-17/2","Hata4")))),
IF(#REF!+BJ289=2016,
IF(#REF!=1,"16-17/1",
IF(#REF!=2,"16-17/2",
IF(#REF!=3,"17-18/1",
IF(#REF!=4,"17-18/2","Hata5")))),
IF(#REF!+BJ289=2017,
IF(#REF!=1,"17-18/1",
IF(#REF!=2,"17-18/2",
IF(#REF!=3,"18-19/1",
IF(#REF!=4,"18-19/2","Hata6")))),
IF(#REF!+BJ289=2018,
IF(#REF!=1,"18-19/1",
IF(#REF!=2,"18-19/2",
IF(#REF!=3,"19-20/1",
IF(#REF!=4,"19-20/2","Hata7")))),
IF(#REF!+BJ289=2019,
IF(#REF!=1,"19-20/1",
IF(#REF!=2,"19-20/2",
IF(#REF!=3,"20-21/1",
IF(#REF!=4,"20-21/2","Hata8")))),
IF(#REF!+BJ289=2020,
IF(#REF!=1,"20-21/1",
IF(#REF!=2,"20-21/2",
IF(#REF!=3,"21-22/1",
IF(#REF!=4,"21-22/2","Hata9")))),
IF(#REF!+BJ289=2021,
IF(#REF!=1,"21-22/1",
IF(#REF!=2,"21-22/2",
IF(#REF!=3,"22-23/1",
IF(#REF!=4,"22-23/2","Hata10")))),
IF(#REF!+BJ289=2022,
IF(#REF!=1,"22-23/1",
IF(#REF!=2,"22-23/2",
IF(#REF!=3,"23-24/1",
IF(#REF!=4,"23-24/2","Hata11")))),
IF(#REF!+BJ289=2023,
IF(#REF!=1,"23-24/1",
IF(#REF!=2,"23-24/2",
IF(#REF!=3,"24-25/1",
IF(#REF!=4,"24-25/2","Hata12")))),
)))))))))))),
IF(BB289="T",
IF(#REF!+BJ289=2012,
IF(#REF!=1,"12-13/1",
IF(#REF!=2,"12-13/2",
IF(#REF!=3,"12-13/3",
IF(#REF!=4,"13-14/1",
IF(#REF!=5,"13-14/2",
IF(#REF!=6,"13-14/3","Hata1")))))),
IF(#REF!+BJ289=2013,
IF(#REF!=1,"13-14/1",
IF(#REF!=2,"13-14/2",
IF(#REF!=3,"13-14/3",
IF(#REF!=4,"14-15/1",
IF(#REF!=5,"14-15/2",
IF(#REF!=6,"14-15/3","Hata2")))))),
IF(#REF!+BJ289=2014,
IF(#REF!=1,"14-15/1",
IF(#REF!=2,"14-15/2",
IF(#REF!=3,"14-15/3",
IF(#REF!=4,"15-16/1",
IF(#REF!=5,"15-16/2",
IF(#REF!=6,"15-16/3","Hata3")))))),
IF(AND(#REF!+#REF!&gt;2014,#REF!+#REF!&lt;2015,BJ289=1),
IF(#REF!=0.1,"14-15/0.1",
IF(#REF!=0.2,"14-15/0.2",
IF(#REF!=0.3,"14-15/0.3","Hata4"))),
IF(#REF!+BJ289=2015,
IF(#REF!=1,"15-16/1",
IF(#REF!=2,"15-16/2",
IF(#REF!=3,"15-16/3",
IF(#REF!=4,"16-17/1",
IF(#REF!=5,"16-17/2",
IF(#REF!=6,"16-17/3","Hata5")))))),
IF(#REF!+BJ289=2016,
IF(#REF!=1,"16-17/1",
IF(#REF!=2,"16-17/2",
IF(#REF!=3,"16-17/3",
IF(#REF!=4,"17-18/1",
IF(#REF!=5,"17-18/2",
IF(#REF!=6,"17-18/3","Hata6")))))),
IF(#REF!+BJ289=2017,
IF(#REF!=1,"17-18/1",
IF(#REF!=2,"17-18/2",
IF(#REF!=3,"17-18/3",
IF(#REF!=4,"18-19/1",
IF(#REF!=5,"18-19/2",
IF(#REF!=6,"18-19/3","Hata7")))))),
IF(#REF!+BJ289=2018,
IF(#REF!=1,"18-19/1",
IF(#REF!=2,"18-19/2",
IF(#REF!=3,"18-19/3",
IF(#REF!=4,"19-20/1",
IF(#REF!=5," 19-20/2",
IF(#REF!=6,"19-20/3","Hata8")))))),
IF(#REF!+BJ289=2019,
IF(#REF!=1,"19-20/1",
IF(#REF!=2,"19-20/2",
IF(#REF!=3,"19-20/3",
IF(#REF!=4,"20-21/1",
IF(#REF!=5,"20-21/2",
IF(#REF!=6,"20-21/3","Hata9")))))),
IF(#REF!+BJ289=2020,
IF(#REF!=1,"20-21/1",
IF(#REF!=2,"20-21/2",
IF(#REF!=3,"20-21/3",
IF(#REF!=4,"21-22/1",
IF(#REF!=5,"21-22/2",
IF(#REF!=6,"21-22/3","Hata10")))))),
IF(#REF!+BJ289=2021,
IF(#REF!=1,"21-22/1",
IF(#REF!=2,"21-22/2",
IF(#REF!=3,"21-22/3",
IF(#REF!=4,"22-23/1",
IF(#REF!=5,"22-23/2",
IF(#REF!=6,"22-23/3","Hata11")))))),
IF(#REF!+BJ289=2022,
IF(#REF!=1,"22-23/1",
IF(#REF!=2,"22-23/2",
IF(#REF!=3,"22-23/3",
IF(#REF!=4,"23-24/1",
IF(#REF!=5,"23-24/2",
IF(#REF!=6,"23-24/3","Hata12")))))),
IF(#REF!+BJ289=2023,
IF(#REF!=1,"23-24/1",
IF(#REF!=2,"23-24/2",
IF(#REF!=3,"23-24/3",
IF(#REF!=4,"24-25/1",
IF(#REF!=5,"24-25/2",
IF(#REF!=6,"24-25/3","Hata13")))))),
))))))))))))))
)</f>
        <v>#REF!</v>
      </c>
      <c r="G289" s="15"/>
      <c r="H289" s="14" t="s">
        <v>416</v>
      </c>
      <c r="I289" s="14">
        <v>54698</v>
      </c>
      <c r="J289" s="14" t="s">
        <v>403</v>
      </c>
      <c r="L289" s="14">
        <v>4362</v>
      </c>
      <c r="S289" s="16">
        <v>0</v>
      </c>
      <c r="T289" s="14">
        <f>VLOOKUP($S289,[1]sistem!$I$3:$L$10,2,FALSE)</f>
        <v>0</v>
      </c>
      <c r="U289" s="14">
        <f>VLOOKUP($S289,[1]sistem!$I$3:$L$10,3,FALSE)</f>
        <v>0</v>
      </c>
      <c r="V289" s="14">
        <f>VLOOKUP($S289,[1]sistem!$I$3:$L$10,4,FALSE)</f>
        <v>0</v>
      </c>
      <c r="W289" s="14" t="e">
        <f>VLOOKUP($BB289,[1]sistem!$I$13:$L$14,2,FALSE)*#REF!</f>
        <v>#REF!</v>
      </c>
      <c r="X289" s="14" t="e">
        <f>VLOOKUP($BB289,[1]sistem!$I$13:$L$14,3,FALSE)*#REF!</f>
        <v>#REF!</v>
      </c>
      <c r="Y289" s="14" t="e">
        <f>VLOOKUP($BB289,[1]sistem!$I$13:$L$14,4,FALSE)*#REF!</f>
        <v>#REF!</v>
      </c>
      <c r="Z289" s="14" t="e">
        <f t="shared" si="55"/>
        <v>#REF!</v>
      </c>
      <c r="AA289" s="14" t="e">
        <f t="shared" si="55"/>
        <v>#REF!</v>
      </c>
      <c r="AB289" s="14" t="e">
        <f t="shared" si="55"/>
        <v>#REF!</v>
      </c>
      <c r="AC289" s="14" t="e">
        <f t="shared" si="56"/>
        <v>#REF!</v>
      </c>
      <c r="AD289" s="14">
        <f>VLOOKUP(BB289,[1]sistem!$I$18:$J$19,2,FALSE)</f>
        <v>11</v>
      </c>
      <c r="AE289" s="14">
        <v>0.25</v>
      </c>
      <c r="AF289" s="14">
        <f>VLOOKUP($S289,[1]sistem!$I$3:$M$10,5,FALSE)</f>
        <v>0</v>
      </c>
      <c r="AI289" s="14" t="e">
        <f>(#REF!+#REF!)*AD289</f>
        <v>#REF!</v>
      </c>
      <c r="AJ289" s="14">
        <f>VLOOKUP($S289,[1]sistem!$I$3:$N$10,6,FALSE)</f>
        <v>0</v>
      </c>
      <c r="AK289" s="14">
        <v>2</v>
      </c>
      <c r="AL289" s="14">
        <f t="shared" si="57"/>
        <v>0</v>
      </c>
      <c r="AM289" s="14">
        <f>VLOOKUP($BB289,[1]sistem!$I$18:$K$19,3,FALSE)</f>
        <v>11</v>
      </c>
      <c r="AN289" s="14" t="e">
        <f>AM289*#REF!</f>
        <v>#REF!</v>
      </c>
      <c r="AO289" s="14" t="e">
        <f t="shared" si="58"/>
        <v>#REF!</v>
      </c>
      <c r="AP289" s="14">
        <f>IF(BB289="s",25,25)</f>
        <v>25</v>
      </c>
      <c r="AQ289" s="14" t="e">
        <f t="shared" si="59"/>
        <v>#REF!</v>
      </c>
      <c r="AR289" s="14" t="e">
        <f>ROUND(AQ289-#REF!,0)</f>
        <v>#REF!</v>
      </c>
      <c r="AS289" s="14">
        <f>IF(BB289="s",IF(S289=0,0,
IF(S289=1,#REF!*4*4,
IF(S289=2,0,
IF(S289=3,#REF!*4*2,
IF(S289=4,0,
IF(S289=5,0,
IF(S289=6,0,
IF(S289=7,0)))))))),
IF(BB289="t",
IF(S289=0,0,
IF(S289=1,#REF!*4*4*0.8,
IF(S289=2,0,
IF(S289=3,#REF!*4*2*0.8,
IF(S289=4,0,
IF(S289=5,0,
IF(S289=6,0,
IF(S289=7,0))))))))))</f>
        <v>0</v>
      </c>
      <c r="AT289" s="14">
        <f>IF(BB289="s",
IF(S289=0,0,
IF(S289=1,0,
IF(S289=2,#REF!*4*2,
IF(S289=3,#REF!*4,
IF(S289=4,#REF!*4,
IF(S289=5,0,
IF(S289=6,0,
IF(S289=7,#REF!*4)))))))),
IF(BB289="t",
IF(S289=0,0,
IF(S289=1,0,
IF(S289=2,#REF!*4*2*0.8,
IF(S289=3,#REF!*4*0.8,
IF(S289=4,#REF!*4*0.8,
IF(S289=5,0,
IF(S289=6,0,
IF(S289=7,#REF!*4))))))))))</f>
        <v>0</v>
      </c>
      <c r="AU289" s="14" t="e">
        <f>IF(BB289="s",
IF(S289=0,0,
IF(S289=1,#REF!*2,
IF(S289=2,#REF!*2,
IF(S289=3,#REF!*2,
IF(S289=4,#REF!*2,
IF(S289=5,#REF!*2,
IF(S289=6,#REF!*2,
IF(S289=7,#REF!*2)))))))),
IF(BB289="t",
IF(S289=0,#REF!*2*0.8,
IF(S289=1,#REF!*2*0.8,
IF(S289=2,#REF!*2*0.8,
IF(S289=3,#REF!*2*0.8,
IF(S289=4,#REF!*2*0.8,
IF(S289=5,#REF!*2*0.8,
IF(S289=6,#REF!*1*0.8,
IF(S289=7,#REF!*2))))))))))</f>
        <v>#REF!</v>
      </c>
      <c r="AV289" s="14" t="e">
        <f t="shared" si="60"/>
        <v>#REF!</v>
      </c>
      <c r="AW289" s="14">
        <f>IF(BB289="s",
IF(S289=0,0,
IF(S289=1,(14-2)*(#REF!+#REF!)/4*4,
IF(S289=2,(14-2)*(#REF!+#REF!)/4*2,
IF(S289=3,(14-2)*(#REF!+#REF!)/4*3,
IF(S289=4,(14-2)*(#REF!+#REF!)/4,
IF(S289=5,(14-2)*#REF!/4,
IF(S289=6,0,
IF(S289=7,(14)*#REF!)))))))),
IF(BB289="t",
IF(S289=0,0,
IF(S289=1,(11-2)*(#REF!+#REF!)/4*4,
IF(S289=2,(11-2)*(#REF!+#REF!)/4*2,
IF(S289=3,(11-2)*(#REF!+#REF!)/4*3,
IF(S289=4,(11-2)*(#REF!+#REF!)/4,
IF(S289=5,(11-2)*#REF!/4,
IF(S289=6,0,
IF(S289=7,(11)*#REF!))))))))))</f>
        <v>0</v>
      </c>
      <c r="AX289" s="14" t="e">
        <f t="shared" si="61"/>
        <v>#REF!</v>
      </c>
      <c r="AY289" s="14">
        <f t="shared" si="62"/>
        <v>0</v>
      </c>
      <c r="AZ289" s="14">
        <f t="shared" si="63"/>
        <v>0</v>
      </c>
      <c r="BA289" s="14" t="e">
        <f t="shared" si="64"/>
        <v>#REF!</v>
      </c>
      <c r="BB289" s="14" t="s">
        <v>186</v>
      </c>
      <c r="BC289" s="14">
        <f>IF(BI289="A",0,IF(BB289="s",14*#REF!,IF(BB289="T",11*#REF!,"HATA")))</f>
        <v>0</v>
      </c>
      <c r="BD289" s="14" t="e">
        <f t="shared" si="65"/>
        <v>#REF!</v>
      </c>
      <c r="BE289" s="14" t="e">
        <f t="shared" si="66"/>
        <v>#REF!</v>
      </c>
      <c r="BF289" s="14" t="e">
        <f>IF(BE289-#REF!=0,"DOĞRU","YANLIŞ")</f>
        <v>#REF!</v>
      </c>
      <c r="BG289" s="14" t="e">
        <f>#REF!-BE289</f>
        <v>#REF!</v>
      </c>
      <c r="BH289" s="14">
        <v>0</v>
      </c>
      <c r="BI289" s="14" t="s">
        <v>93</v>
      </c>
      <c r="BJ289" s="14">
        <v>0</v>
      </c>
      <c r="BL289" s="14">
        <v>0</v>
      </c>
      <c r="BN289" s="5" t="e">
        <f>#REF!*11</f>
        <v>#REF!</v>
      </c>
      <c r="BO289" s="6"/>
      <c r="BP289" s="7"/>
      <c r="BQ289" s="8"/>
      <c r="BR289" s="8"/>
      <c r="BS289" s="8"/>
      <c r="BT289" s="8"/>
      <c r="BU289" s="8"/>
      <c r="BV289" s="9"/>
      <c r="BW289" s="10"/>
      <c r="BX289" s="11"/>
      <c r="CE289" s="8"/>
      <c r="CF289" s="17"/>
      <c r="CG289" s="17"/>
      <c r="CH289" s="17"/>
      <c r="CI289" s="17"/>
    </row>
    <row r="290" spans="1:87" hidden="1" x14ac:dyDescent="0.25">
      <c r="A290" s="14" t="s">
        <v>214</v>
      </c>
      <c r="B290" s="14" t="s">
        <v>139</v>
      </c>
      <c r="C290" s="14" t="s">
        <v>139</v>
      </c>
      <c r="D290" s="15" t="s">
        <v>84</v>
      </c>
      <c r="E290" s="15">
        <v>3</v>
      </c>
      <c r="F290" s="16" t="e">
        <f>IF(BB290="S",
IF(#REF!+BJ290=2012,
IF(#REF!=1,"12-13/1",
IF(#REF!=2,"12-13/2",
IF(#REF!=3,"13-14/1",
IF(#REF!=4,"13-14/2","Hata1")))),
IF(#REF!+BJ290=2013,
IF(#REF!=1,"13-14/1",
IF(#REF!=2,"13-14/2",
IF(#REF!=3,"14-15/1",
IF(#REF!=4,"14-15/2","Hata2")))),
IF(#REF!+BJ290=2014,
IF(#REF!=1,"14-15/1",
IF(#REF!=2,"14-15/2",
IF(#REF!=3,"15-16/1",
IF(#REF!=4,"15-16/2","Hata3")))),
IF(#REF!+BJ290=2015,
IF(#REF!=1,"15-16/1",
IF(#REF!=2,"15-16/2",
IF(#REF!=3,"16-17/1",
IF(#REF!=4,"16-17/2","Hata4")))),
IF(#REF!+BJ290=2016,
IF(#REF!=1,"16-17/1",
IF(#REF!=2,"16-17/2",
IF(#REF!=3,"17-18/1",
IF(#REF!=4,"17-18/2","Hata5")))),
IF(#REF!+BJ290=2017,
IF(#REF!=1,"17-18/1",
IF(#REF!=2,"17-18/2",
IF(#REF!=3,"18-19/1",
IF(#REF!=4,"18-19/2","Hata6")))),
IF(#REF!+BJ290=2018,
IF(#REF!=1,"18-19/1",
IF(#REF!=2,"18-19/2",
IF(#REF!=3,"19-20/1",
IF(#REF!=4,"19-20/2","Hata7")))),
IF(#REF!+BJ290=2019,
IF(#REF!=1,"19-20/1",
IF(#REF!=2,"19-20/2",
IF(#REF!=3,"20-21/1",
IF(#REF!=4,"20-21/2","Hata8")))),
IF(#REF!+BJ290=2020,
IF(#REF!=1,"20-21/1",
IF(#REF!=2,"20-21/2",
IF(#REF!=3,"21-22/1",
IF(#REF!=4,"21-22/2","Hata9")))),
IF(#REF!+BJ290=2021,
IF(#REF!=1,"21-22/1",
IF(#REF!=2,"21-22/2",
IF(#REF!=3,"22-23/1",
IF(#REF!=4,"22-23/2","Hata10")))),
IF(#REF!+BJ290=2022,
IF(#REF!=1,"22-23/1",
IF(#REF!=2,"22-23/2",
IF(#REF!=3,"23-24/1",
IF(#REF!=4,"23-24/2","Hata11")))),
IF(#REF!+BJ290=2023,
IF(#REF!=1,"23-24/1",
IF(#REF!=2,"23-24/2",
IF(#REF!=3,"24-25/1",
IF(#REF!=4,"24-25/2","Hata12")))),
)))))))))))),
IF(BB290="T",
IF(#REF!+BJ290=2012,
IF(#REF!=1,"12-13/1",
IF(#REF!=2,"12-13/2",
IF(#REF!=3,"12-13/3",
IF(#REF!=4,"13-14/1",
IF(#REF!=5,"13-14/2",
IF(#REF!=6,"13-14/3","Hata1")))))),
IF(#REF!+BJ290=2013,
IF(#REF!=1,"13-14/1",
IF(#REF!=2,"13-14/2",
IF(#REF!=3,"13-14/3",
IF(#REF!=4,"14-15/1",
IF(#REF!=5,"14-15/2",
IF(#REF!=6,"14-15/3","Hata2")))))),
IF(#REF!+BJ290=2014,
IF(#REF!=1,"14-15/1",
IF(#REF!=2,"14-15/2",
IF(#REF!=3,"14-15/3",
IF(#REF!=4,"15-16/1",
IF(#REF!=5,"15-16/2",
IF(#REF!=6,"15-16/3","Hata3")))))),
IF(AND(#REF!+#REF!&gt;2014,#REF!+#REF!&lt;2015,BJ290=1),
IF(#REF!=0.1,"14-15/0.1",
IF(#REF!=0.2,"14-15/0.2",
IF(#REF!=0.3,"14-15/0.3","Hata4"))),
IF(#REF!+BJ290=2015,
IF(#REF!=1,"15-16/1",
IF(#REF!=2,"15-16/2",
IF(#REF!=3,"15-16/3",
IF(#REF!=4,"16-17/1",
IF(#REF!=5,"16-17/2",
IF(#REF!=6,"16-17/3","Hata5")))))),
IF(#REF!+BJ290=2016,
IF(#REF!=1,"16-17/1",
IF(#REF!=2,"16-17/2",
IF(#REF!=3,"16-17/3",
IF(#REF!=4,"17-18/1",
IF(#REF!=5,"17-18/2",
IF(#REF!=6,"17-18/3","Hata6")))))),
IF(#REF!+BJ290=2017,
IF(#REF!=1,"17-18/1",
IF(#REF!=2,"17-18/2",
IF(#REF!=3,"17-18/3",
IF(#REF!=4,"18-19/1",
IF(#REF!=5,"18-19/2",
IF(#REF!=6,"18-19/3","Hata7")))))),
IF(#REF!+BJ290=2018,
IF(#REF!=1,"18-19/1",
IF(#REF!=2,"18-19/2",
IF(#REF!=3,"18-19/3",
IF(#REF!=4,"19-20/1",
IF(#REF!=5," 19-20/2",
IF(#REF!=6,"19-20/3","Hata8")))))),
IF(#REF!+BJ290=2019,
IF(#REF!=1,"19-20/1",
IF(#REF!=2,"19-20/2",
IF(#REF!=3,"19-20/3",
IF(#REF!=4,"20-21/1",
IF(#REF!=5,"20-21/2",
IF(#REF!=6,"20-21/3","Hata9")))))),
IF(#REF!+BJ290=2020,
IF(#REF!=1,"20-21/1",
IF(#REF!=2,"20-21/2",
IF(#REF!=3,"20-21/3",
IF(#REF!=4,"21-22/1",
IF(#REF!=5,"21-22/2",
IF(#REF!=6,"21-22/3","Hata10")))))),
IF(#REF!+BJ290=2021,
IF(#REF!=1,"21-22/1",
IF(#REF!=2,"21-22/2",
IF(#REF!=3,"21-22/3",
IF(#REF!=4,"22-23/1",
IF(#REF!=5,"22-23/2",
IF(#REF!=6,"22-23/3","Hata11")))))),
IF(#REF!+BJ290=2022,
IF(#REF!=1,"22-23/1",
IF(#REF!=2,"22-23/2",
IF(#REF!=3,"22-23/3",
IF(#REF!=4,"23-24/1",
IF(#REF!=5,"23-24/2",
IF(#REF!=6,"23-24/3","Hata12")))))),
IF(#REF!+BJ290=2023,
IF(#REF!=1,"23-24/1",
IF(#REF!=2,"23-24/2",
IF(#REF!=3,"23-24/3",
IF(#REF!=4,"24-25/1",
IF(#REF!=5,"24-25/2",
IF(#REF!=6,"24-25/3","Hata13")))))),
))))))))))))))
)</f>
        <v>#REF!</v>
      </c>
      <c r="G290" s="15"/>
      <c r="H290" s="14" t="s">
        <v>416</v>
      </c>
      <c r="I290" s="14">
        <v>54698</v>
      </c>
      <c r="J290" s="14" t="s">
        <v>403</v>
      </c>
      <c r="Q290" s="14" t="s">
        <v>140</v>
      </c>
      <c r="R290" s="14" t="s">
        <v>140</v>
      </c>
      <c r="S290" s="16">
        <v>7</v>
      </c>
      <c r="T290" s="14">
        <f>VLOOKUP($S290,[1]sistem!$I$3:$L$10,2,FALSE)</f>
        <v>0</v>
      </c>
      <c r="U290" s="14">
        <f>VLOOKUP($S290,[1]sistem!$I$3:$L$10,3,FALSE)</f>
        <v>1</v>
      </c>
      <c r="V290" s="14">
        <f>VLOOKUP($S290,[1]sistem!$I$3:$L$10,4,FALSE)</f>
        <v>1</v>
      </c>
      <c r="W290" s="14" t="e">
        <f>VLOOKUP($BB290,[1]sistem!$I$13:$L$14,2,FALSE)*#REF!</f>
        <v>#REF!</v>
      </c>
      <c r="X290" s="14" t="e">
        <f>VLOOKUP($BB290,[1]sistem!$I$13:$L$14,3,FALSE)*#REF!</f>
        <v>#REF!</v>
      </c>
      <c r="Y290" s="14" t="e">
        <f>VLOOKUP($BB290,[1]sistem!$I$13:$L$14,4,FALSE)*#REF!</f>
        <v>#REF!</v>
      </c>
      <c r="Z290" s="14" t="e">
        <f t="shared" si="55"/>
        <v>#REF!</v>
      </c>
      <c r="AA290" s="14" t="e">
        <f t="shared" si="55"/>
        <v>#REF!</v>
      </c>
      <c r="AB290" s="14" t="e">
        <f t="shared" si="55"/>
        <v>#REF!</v>
      </c>
      <c r="AC290" s="14" t="e">
        <f t="shared" si="56"/>
        <v>#REF!</v>
      </c>
      <c r="AD290" s="14">
        <f>VLOOKUP(BB290,[1]sistem!$I$18:$J$19,2,FALSE)</f>
        <v>11</v>
      </c>
      <c r="AE290" s="14">
        <v>0.25</v>
      </c>
      <c r="AF290" s="14">
        <f>VLOOKUP($S290,[1]sistem!$I$3:$M$10,5,FALSE)</f>
        <v>1</v>
      </c>
      <c r="AG290" s="14">
        <v>5</v>
      </c>
      <c r="AI290" s="14">
        <f>AG290*AM290</f>
        <v>55</v>
      </c>
      <c r="AJ290" s="14">
        <f>VLOOKUP($S290,[1]sistem!$I$3:$N$10,6,FALSE)</f>
        <v>2</v>
      </c>
      <c r="AK290" s="14">
        <v>2</v>
      </c>
      <c r="AL290" s="14">
        <f t="shared" si="57"/>
        <v>4</v>
      </c>
      <c r="AM290" s="14">
        <f>VLOOKUP($BB290,[1]sistem!$I$18:$K$19,3,FALSE)</f>
        <v>11</v>
      </c>
      <c r="AN290" s="14" t="e">
        <f>AM290*#REF!</f>
        <v>#REF!</v>
      </c>
      <c r="AO290" s="14" t="e">
        <f t="shared" si="58"/>
        <v>#REF!</v>
      </c>
      <c r="AP290" s="14">
        <f t="shared" ref="AP290:AP298" si="68">IF(BB290="s",30,25)</f>
        <v>25</v>
      </c>
      <c r="AQ290" s="14" t="e">
        <f t="shared" si="59"/>
        <v>#REF!</v>
      </c>
      <c r="AR290" s="14" t="e">
        <f>ROUND(AQ290-#REF!,0)</f>
        <v>#REF!</v>
      </c>
      <c r="AS290" s="14">
        <f>IF(BB290="s",IF(S290=0,0,
IF(S290=1,#REF!*4*4,
IF(S290=2,0,
IF(S290=3,#REF!*4*2,
IF(S290=4,0,
IF(S290=5,0,
IF(S290=6,0,
IF(S290=7,0)))))))),
IF(BB290="t",
IF(S290=0,0,
IF(S290=1,#REF!*4*4*0.8,
IF(S290=2,0,
IF(S290=3,#REF!*4*2*0.8,
IF(S290=4,0,
IF(S290=5,0,
IF(S290=6,0,
IF(S290=7,0))))))))))</f>
        <v>0</v>
      </c>
      <c r="AT290" s="14" t="e">
        <f>IF(BB290="s",
IF(S290=0,0,
IF(S290=1,0,
IF(S290=2,#REF!*4*2,
IF(S290=3,#REF!*4,
IF(S290=4,#REF!*4,
IF(S290=5,0,
IF(S290=6,0,
IF(S290=7,#REF!*4)))))))),
IF(BB290="t",
IF(S290=0,0,
IF(S290=1,0,
IF(S290=2,#REF!*4*2*0.8,
IF(S290=3,#REF!*4*0.8,
IF(S290=4,#REF!*4*0.8,
IF(S290=5,0,
IF(S290=6,0,
IF(S290=7,#REF!*4))))))))))</f>
        <v>#REF!</v>
      </c>
      <c r="AU290" s="14" t="e">
        <f>IF(BB290="s",
IF(S290=0,0,
IF(S290=1,#REF!*2,
IF(S290=2,#REF!*2,
IF(S290=3,#REF!*2,
IF(S290=4,#REF!*2,
IF(S290=5,#REF!*2,
IF(S290=6,#REF!*2,
IF(S290=7,#REF!*2)))))))),
IF(BB290="t",
IF(S290=0,#REF!*2*0.8,
IF(S290=1,#REF!*2*0.8,
IF(S290=2,#REF!*2*0.8,
IF(S290=3,#REF!*2*0.8,
IF(S290=4,#REF!*2*0.8,
IF(S290=5,#REF!*2*0.8,
IF(S290=6,#REF!*1*0.8,
IF(S290=7,#REF!*2))))))))))</f>
        <v>#REF!</v>
      </c>
      <c r="AV290" s="14" t="e">
        <f t="shared" si="60"/>
        <v>#REF!</v>
      </c>
      <c r="AW290" s="14" t="e">
        <f>IF(BB290="s",
IF(S290=0,0,
IF(S290=1,(14-2)*(#REF!+#REF!)/4*4,
IF(S290=2,(14-2)*(#REF!+#REF!)/4*2,
IF(S290=3,(14-2)*(#REF!+#REF!)/4*3,
IF(S290=4,(14-2)*(#REF!+#REF!)/4,
IF(S290=5,(14-2)*#REF!/4,
IF(S290=6,0,
IF(S290=7,(14)*#REF!)))))))),
IF(BB290="t",
IF(S290=0,0,
IF(S290=1,(11-2)*(#REF!+#REF!)/4*4,
IF(S290=2,(11-2)*(#REF!+#REF!)/4*2,
IF(S290=3,(11-2)*(#REF!+#REF!)/4*3,
IF(S290=4,(11-2)*(#REF!+#REF!)/4,
IF(S290=5,(11-2)*#REF!/4,
IF(S290=6,0,
IF(S290=7,(11)*#REF!))))))))))</f>
        <v>#REF!</v>
      </c>
      <c r="AX290" s="14" t="e">
        <f t="shared" si="61"/>
        <v>#REF!</v>
      </c>
      <c r="AY290" s="14">
        <f t="shared" si="62"/>
        <v>8</v>
      </c>
      <c r="AZ290" s="14">
        <f t="shared" si="63"/>
        <v>4</v>
      </c>
      <c r="BA290" s="14" t="e">
        <f t="shared" si="64"/>
        <v>#REF!</v>
      </c>
      <c r="BB290" s="14" t="s">
        <v>186</v>
      </c>
      <c r="BC290" s="14" t="e">
        <f>IF(BI290="A",0,IF(BB290="s",14*#REF!,IF(BB290="T",11*#REF!,"HATA")))</f>
        <v>#REF!</v>
      </c>
      <c r="BD290" s="14" t="e">
        <f t="shared" si="65"/>
        <v>#REF!</v>
      </c>
      <c r="BE290" s="14" t="e">
        <f t="shared" si="66"/>
        <v>#REF!</v>
      </c>
      <c r="BF290" s="14" t="e">
        <f>IF(BE290-#REF!=0,"DOĞRU","YANLIŞ")</f>
        <v>#REF!</v>
      </c>
      <c r="BG290" s="14" t="e">
        <f>#REF!-BE290</f>
        <v>#REF!</v>
      </c>
      <c r="BH290" s="14">
        <v>0</v>
      </c>
      <c r="BJ290" s="14">
        <v>0</v>
      </c>
      <c r="BL290" s="14">
        <v>7</v>
      </c>
      <c r="BN290" s="5" t="e">
        <f>#REF!*11</f>
        <v>#REF!</v>
      </c>
      <c r="BO290" s="6"/>
      <c r="BP290" s="7"/>
      <c r="BQ290" s="8"/>
      <c r="BR290" s="8"/>
      <c r="BS290" s="8"/>
      <c r="BT290" s="8"/>
      <c r="BU290" s="8"/>
      <c r="BV290" s="9"/>
      <c r="BW290" s="10"/>
      <c r="BX290" s="11"/>
      <c r="CE290" s="8"/>
      <c r="CF290" s="17"/>
      <c r="CG290" s="17"/>
      <c r="CH290" s="17"/>
      <c r="CI290" s="17"/>
    </row>
    <row r="291" spans="1:87" hidden="1" x14ac:dyDescent="0.25">
      <c r="A291" s="14" t="s">
        <v>417</v>
      </c>
      <c r="B291" s="14" t="s">
        <v>104</v>
      </c>
      <c r="C291" s="14" t="s">
        <v>104</v>
      </c>
      <c r="D291" s="15" t="s">
        <v>84</v>
      </c>
      <c r="E291" s="15" t="s">
        <v>84</v>
      </c>
      <c r="F291" s="16" t="e">
        <f>IF(BB291="S",
IF(#REF!+BJ291=2012,
IF(#REF!=1,"12-13/1",
IF(#REF!=2,"12-13/2",
IF(#REF!=3,"13-14/1",
IF(#REF!=4,"13-14/2","Hata1")))),
IF(#REF!+BJ291=2013,
IF(#REF!=1,"13-14/1",
IF(#REF!=2,"13-14/2",
IF(#REF!=3,"14-15/1",
IF(#REF!=4,"14-15/2","Hata2")))),
IF(#REF!+BJ291=2014,
IF(#REF!=1,"14-15/1",
IF(#REF!=2,"14-15/2",
IF(#REF!=3,"15-16/1",
IF(#REF!=4,"15-16/2","Hata3")))),
IF(#REF!+BJ291=2015,
IF(#REF!=1,"15-16/1",
IF(#REF!=2,"15-16/2",
IF(#REF!=3,"16-17/1",
IF(#REF!=4,"16-17/2","Hata4")))),
IF(#REF!+BJ291=2016,
IF(#REF!=1,"16-17/1",
IF(#REF!=2,"16-17/2",
IF(#REF!=3,"17-18/1",
IF(#REF!=4,"17-18/2","Hata5")))),
IF(#REF!+BJ291=2017,
IF(#REF!=1,"17-18/1",
IF(#REF!=2,"17-18/2",
IF(#REF!=3,"18-19/1",
IF(#REF!=4,"18-19/2","Hata6")))),
IF(#REF!+BJ291=2018,
IF(#REF!=1,"18-19/1",
IF(#REF!=2,"18-19/2",
IF(#REF!=3,"19-20/1",
IF(#REF!=4,"19-20/2","Hata7")))),
IF(#REF!+BJ291=2019,
IF(#REF!=1,"19-20/1",
IF(#REF!=2,"19-20/2",
IF(#REF!=3,"20-21/1",
IF(#REF!=4,"20-21/2","Hata8")))),
IF(#REF!+BJ291=2020,
IF(#REF!=1,"20-21/1",
IF(#REF!=2,"20-21/2",
IF(#REF!=3,"21-22/1",
IF(#REF!=4,"21-22/2","Hata9")))),
IF(#REF!+BJ291=2021,
IF(#REF!=1,"21-22/1",
IF(#REF!=2,"21-22/2",
IF(#REF!=3,"22-23/1",
IF(#REF!=4,"22-23/2","Hata10")))),
IF(#REF!+BJ291=2022,
IF(#REF!=1,"22-23/1",
IF(#REF!=2,"22-23/2",
IF(#REF!=3,"23-24/1",
IF(#REF!=4,"23-24/2","Hata11")))),
IF(#REF!+BJ291=2023,
IF(#REF!=1,"23-24/1",
IF(#REF!=2,"23-24/2",
IF(#REF!=3,"24-25/1",
IF(#REF!=4,"24-25/2","Hata12")))),
)))))))))))),
IF(BB291="T",
IF(#REF!+BJ291=2012,
IF(#REF!=1,"12-13/1",
IF(#REF!=2,"12-13/2",
IF(#REF!=3,"12-13/3",
IF(#REF!=4,"13-14/1",
IF(#REF!=5,"13-14/2",
IF(#REF!=6,"13-14/3","Hata1")))))),
IF(#REF!+BJ291=2013,
IF(#REF!=1,"13-14/1",
IF(#REF!=2,"13-14/2",
IF(#REF!=3,"13-14/3",
IF(#REF!=4,"14-15/1",
IF(#REF!=5,"14-15/2",
IF(#REF!=6,"14-15/3","Hata2")))))),
IF(#REF!+BJ291=2014,
IF(#REF!=1,"14-15/1",
IF(#REF!=2,"14-15/2",
IF(#REF!=3,"14-15/3",
IF(#REF!=4,"15-16/1",
IF(#REF!=5,"15-16/2",
IF(#REF!=6,"15-16/3","Hata3")))))),
IF(AND(#REF!+#REF!&gt;2014,#REF!+#REF!&lt;2015,BJ291=1),
IF(#REF!=0.1,"14-15/0.1",
IF(#REF!=0.2,"14-15/0.2",
IF(#REF!=0.3,"14-15/0.3","Hata4"))),
IF(#REF!+BJ291=2015,
IF(#REF!=1,"15-16/1",
IF(#REF!=2,"15-16/2",
IF(#REF!=3,"15-16/3",
IF(#REF!=4,"16-17/1",
IF(#REF!=5,"16-17/2",
IF(#REF!=6,"16-17/3","Hata5")))))),
IF(#REF!+BJ291=2016,
IF(#REF!=1,"16-17/1",
IF(#REF!=2,"16-17/2",
IF(#REF!=3,"16-17/3",
IF(#REF!=4,"17-18/1",
IF(#REF!=5,"17-18/2",
IF(#REF!=6,"17-18/3","Hata6")))))),
IF(#REF!+BJ291=2017,
IF(#REF!=1,"17-18/1",
IF(#REF!=2,"17-18/2",
IF(#REF!=3,"17-18/3",
IF(#REF!=4,"18-19/1",
IF(#REF!=5,"18-19/2",
IF(#REF!=6,"18-19/3","Hata7")))))),
IF(#REF!+BJ291=2018,
IF(#REF!=1,"18-19/1",
IF(#REF!=2,"18-19/2",
IF(#REF!=3,"18-19/3",
IF(#REF!=4,"19-20/1",
IF(#REF!=5," 19-20/2",
IF(#REF!=6,"19-20/3","Hata8")))))),
IF(#REF!+BJ291=2019,
IF(#REF!=1,"19-20/1",
IF(#REF!=2,"19-20/2",
IF(#REF!=3,"19-20/3",
IF(#REF!=4,"20-21/1",
IF(#REF!=5,"20-21/2",
IF(#REF!=6,"20-21/3","Hata9")))))),
IF(#REF!+BJ291=2020,
IF(#REF!=1,"20-21/1",
IF(#REF!=2,"20-21/2",
IF(#REF!=3,"20-21/3",
IF(#REF!=4,"21-22/1",
IF(#REF!=5,"21-22/2",
IF(#REF!=6,"21-22/3","Hata10")))))),
IF(#REF!+BJ291=2021,
IF(#REF!=1,"21-22/1",
IF(#REF!=2,"21-22/2",
IF(#REF!=3,"21-22/3",
IF(#REF!=4,"22-23/1",
IF(#REF!=5,"22-23/2",
IF(#REF!=6,"22-23/3","Hata11")))))),
IF(#REF!+BJ291=2022,
IF(#REF!=1,"22-23/1",
IF(#REF!=2,"22-23/2",
IF(#REF!=3,"22-23/3",
IF(#REF!=4,"23-24/1",
IF(#REF!=5,"23-24/2",
IF(#REF!=6,"23-24/3","Hata12")))))),
IF(#REF!+BJ291=2023,
IF(#REF!=1,"23-24/1",
IF(#REF!=2,"23-24/2",
IF(#REF!=3,"23-24/3",
IF(#REF!=4,"24-25/1",
IF(#REF!=5,"24-25/2",
IF(#REF!=6,"24-25/3","Hata13")))))),
))))))))))))))
)</f>
        <v>#REF!</v>
      </c>
      <c r="G291" s="15"/>
      <c r="H291" s="14" t="s">
        <v>416</v>
      </c>
      <c r="I291" s="14">
        <v>54698</v>
      </c>
      <c r="J291" s="14" t="s">
        <v>403</v>
      </c>
      <c r="Q291" s="14" t="s">
        <v>105</v>
      </c>
      <c r="R291" s="14" t="s">
        <v>105</v>
      </c>
      <c r="S291" s="16">
        <v>7</v>
      </c>
      <c r="T291" s="14">
        <f>VLOOKUP($S291,[1]sistem!$I$3:$L$10,2,FALSE)</f>
        <v>0</v>
      </c>
      <c r="U291" s="14">
        <f>VLOOKUP($S291,[1]sistem!$I$3:$L$10,3,FALSE)</f>
        <v>1</v>
      </c>
      <c r="V291" s="14">
        <f>VLOOKUP($S291,[1]sistem!$I$3:$L$10,4,FALSE)</f>
        <v>1</v>
      </c>
      <c r="W291" s="14" t="e">
        <f>VLOOKUP($BB291,[1]sistem!$I$13:$L$14,2,FALSE)*#REF!</f>
        <v>#REF!</v>
      </c>
      <c r="X291" s="14" t="e">
        <f>VLOOKUP($BB291,[1]sistem!$I$13:$L$14,3,FALSE)*#REF!</f>
        <v>#REF!</v>
      </c>
      <c r="Y291" s="14" t="e">
        <f>VLOOKUP($BB291,[1]sistem!$I$13:$L$14,4,FALSE)*#REF!</f>
        <v>#REF!</v>
      </c>
      <c r="Z291" s="14" t="e">
        <f t="shared" si="55"/>
        <v>#REF!</v>
      </c>
      <c r="AA291" s="14" t="e">
        <f t="shared" si="55"/>
        <v>#REF!</v>
      </c>
      <c r="AB291" s="14" t="e">
        <f t="shared" si="55"/>
        <v>#REF!</v>
      </c>
      <c r="AC291" s="14" t="e">
        <f t="shared" si="56"/>
        <v>#REF!</v>
      </c>
      <c r="AD291" s="14">
        <f>VLOOKUP(BB291,[1]sistem!$I$18:$J$19,2,FALSE)</f>
        <v>11</v>
      </c>
      <c r="AE291" s="14">
        <v>0.25</v>
      </c>
      <c r="AF291" s="14">
        <f>VLOOKUP($S291,[1]sistem!$I$3:$M$10,5,FALSE)</f>
        <v>1</v>
      </c>
      <c r="AG291" s="14">
        <v>5</v>
      </c>
      <c r="AI291" s="14">
        <f>AG291*AM291</f>
        <v>55</v>
      </c>
      <c r="AJ291" s="14">
        <f>VLOOKUP($S291,[1]sistem!$I$3:$N$10,6,FALSE)</f>
        <v>2</v>
      </c>
      <c r="AK291" s="14">
        <v>2</v>
      </c>
      <c r="AL291" s="14">
        <f t="shared" si="57"/>
        <v>4</v>
      </c>
      <c r="AM291" s="14">
        <f>VLOOKUP($BB291,[1]sistem!$I$18:$K$19,3,FALSE)</f>
        <v>11</v>
      </c>
      <c r="AN291" s="14" t="e">
        <f>AM291*#REF!</f>
        <v>#REF!</v>
      </c>
      <c r="AO291" s="14" t="e">
        <f t="shared" si="58"/>
        <v>#REF!</v>
      </c>
      <c r="AP291" s="14">
        <f t="shared" si="68"/>
        <v>25</v>
      </c>
      <c r="AQ291" s="14" t="e">
        <f t="shared" si="59"/>
        <v>#REF!</v>
      </c>
      <c r="AR291" s="14" t="e">
        <f>ROUND(AQ291-#REF!,0)</f>
        <v>#REF!</v>
      </c>
      <c r="AS291" s="14">
        <f>IF(BB291="s",IF(S291=0,0,
IF(S291=1,#REF!*4*4,
IF(S291=2,0,
IF(S291=3,#REF!*4*2,
IF(S291=4,0,
IF(S291=5,0,
IF(S291=6,0,
IF(S291=7,0)))))))),
IF(BB291="t",
IF(S291=0,0,
IF(S291=1,#REF!*4*4*0.8,
IF(S291=2,0,
IF(S291=3,#REF!*4*2*0.8,
IF(S291=4,0,
IF(S291=5,0,
IF(S291=6,0,
IF(S291=7,0))))))))))</f>
        <v>0</v>
      </c>
      <c r="AT291" s="14" t="e">
        <f>IF(BB291="s",
IF(S291=0,0,
IF(S291=1,0,
IF(S291=2,#REF!*4*2,
IF(S291=3,#REF!*4,
IF(S291=4,#REF!*4,
IF(S291=5,0,
IF(S291=6,0,
IF(S291=7,#REF!*4)))))))),
IF(BB291="t",
IF(S291=0,0,
IF(S291=1,0,
IF(S291=2,#REF!*4*2*0.8,
IF(S291=3,#REF!*4*0.8,
IF(S291=4,#REF!*4*0.8,
IF(S291=5,0,
IF(S291=6,0,
IF(S291=7,#REF!*4))))))))))</f>
        <v>#REF!</v>
      </c>
      <c r="AU291" s="14" t="e">
        <f>IF(BB291="s",
IF(S291=0,0,
IF(S291=1,#REF!*2,
IF(S291=2,#REF!*2,
IF(S291=3,#REF!*2,
IF(S291=4,#REF!*2,
IF(S291=5,#REF!*2,
IF(S291=6,#REF!*2,
IF(S291=7,#REF!*2)))))))),
IF(BB291="t",
IF(S291=0,#REF!*2*0.8,
IF(S291=1,#REF!*2*0.8,
IF(S291=2,#REF!*2*0.8,
IF(S291=3,#REF!*2*0.8,
IF(S291=4,#REF!*2*0.8,
IF(S291=5,#REF!*2*0.8,
IF(S291=6,#REF!*1*0.8,
IF(S291=7,#REF!*2))))))))))</f>
        <v>#REF!</v>
      </c>
      <c r="AV291" s="14" t="e">
        <f t="shared" si="60"/>
        <v>#REF!</v>
      </c>
      <c r="AW291" s="14" t="e">
        <f>IF(BB291="s",
IF(S291=0,0,
IF(S291=1,(14-2)*(#REF!+#REF!)/4*4,
IF(S291=2,(14-2)*(#REF!+#REF!)/4*2,
IF(S291=3,(14-2)*(#REF!+#REF!)/4*3,
IF(S291=4,(14-2)*(#REF!+#REF!)/4,
IF(S291=5,(14-2)*#REF!/4,
IF(S291=6,0,
IF(S291=7,(14)*#REF!)))))))),
IF(BB291="t",
IF(S291=0,0,
IF(S291=1,(11-2)*(#REF!+#REF!)/4*4,
IF(S291=2,(11-2)*(#REF!+#REF!)/4*2,
IF(S291=3,(11-2)*(#REF!+#REF!)/4*3,
IF(S291=4,(11-2)*(#REF!+#REF!)/4,
IF(S291=5,(11-2)*#REF!/4,
IF(S291=6,0,
IF(S291=7,(11)*#REF!))))))))))</f>
        <v>#REF!</v>
      </c>
      <c r="AX291" s="14" t="e">
        <f t="shared" si="61"/>
        <v>#REF!</v>
      </c>
      <c r="AY291" s="14">
        <f t="shared" si="62"/>
        <v>8</v>
      </c>
      <c r="AZ291" s="14">
        <f t="shared" si="63"/>
        <v>4</v>
      </c>
      <c r="BA291" s="14" t="e">
        <f t="shared" si="64"/>
        <v>#REF!</v>
      </c>
      <c r="BB291" s="14" t="s">
        <v>186</v>
      </c>
      <c r="BC291" s="14" t="e">
        <f>IF(BI291="A",0,IF(BB291="s",14*#REF!,IF(BB291="T",11*#REF!,"HATA")))</f>
        <v>#REF!</v>
      </c>
      <c r="BD291" s="14" t="e">
        <f t="shared" si="65"/>
        <v>#REF!</v>
      </c>
      <c r="BE291" s="14" t="e">
        <f t="shared" si="66"/>
        <v>#REF!</v>
      </c>
      <c r="BF291" s="14" t="e">
        <f>IF(BE291-#REF!=0,"DOĞRU","YANLIŞ")</f>
        <v>#REF!</v>
      </c>
      <c r="BG291" s="14" t="e">
        <f>#REF!-BE291</f>
        <v>#REF!</v>
      </c>
      <c r="BH291" s="14">
        <v>1</v>
      </c>
      <c r="BJ291" s="14">
        <v>0</v>
      </c>
      <c r="BL291" s="14">
        <v>7</v>
      </c>
      <c r="BN291" s="5" t="e">
        <f>#REF!*11</f>
        <v>#REF!</v>
      </c>
      <c r="BO291" s="6"/>
      <c r="BP291" s="7"/>
      <c r="BQ291" s="8"/>
      <c r="BR291" s="8"/>
      <c r="BS291" s="8"/>
      <c r="BT291" s="8"/>
      <c r="BU291" s="8"/>
      <c r="BV291" s="9"/>
      <c r="BW291" s="10"/>
      <c r="BX291" s="11"/>
      <c r="CE291" s="8"/>
      <c r="CF291" s="17"/>
      <c r="CG291" s="17"/>
      <c r="CH291" s="17"/>
      <c r="CI291" s="17"/>
    </row>
    <row r="292" spans="1:87" hidden="1" x14ac:dyDescent="0.25">
      <c r="A292" s="14" t="s">
        <v>418</v>
      </c>
      <c r="B292" s="14" t="s">
        <v>419</v>
      </c>
      <c r="C292" s="14" t="s">
        <v>419</v>
      </c>
      <c r="D292" s="15" t="s">
        <v>90</v>
      </c>
      <c r="E292" s="15" t="s">
        <v>90</v>
      </c>
      <c r="F292" s="16" t="e">
        <f>IF(BB292="S",
IF(#REF!+BJ292=2012,
IF(#REF!=1,"12-13/1",
IF(#REF!=2,"12-13/2",
IF(#REF!=3,"13-14/1",
IF(#REF!=4,"13-14/2","Hata1")))),
IF(#REF!+BJ292=2013,
IF(#REF!=1,"13-14/1",
IF(#REF!=2,"13-14/2",
IF(#REF!=3,"14-15/1",
IF(#REF!=4,"14-15/2","Hata2")))),
IF(#REF!+BJ292=2014,
IF(#REF!=1,"14-15/1",
IF(#REF!=2,"14-15/2",
IF(#REF!=3,"15-16/1",
IF(#REF!=4,"15-16/2","Hata3")))),
IF(#REF!+BJ292=2015,
IF(#REF!=1,"15-16/1",
IF(#REF!=2,"15-16/2",
IF(#REF!=3,"16-17/1",
IF(#REF!=4,"16-17/2","Hata4")))),
IF(#REF!+BJ292=2016,
IF(#REF!=1,"16-17/1",
IF(#REF!=2,"16-17/2",
IF(#REF!=3,"17-18/1",
IF(#REF!=4,"17-18/2","Hata5")))),
IF(#REF!+BJ292=2017,
IF(#REF!=1,"17-18/1",
IF(#REF!=2,"17-18/2",
IF(#REF!=3,"18-19/1",
IF(#REF!=4,"18-19/2","Hata6")))),
IF(#REF!+BJ292=2018,
IF(#REF!=1,"18-19/1",
IF(#REF!=2,"18-19/2",
IF(#REF!=3,"19-20/1",
IF(#REF!=4,"19-20/2","Hata7")))),
IF(#REF!+BJ292=2019,
IF(#REF!=1,"19-20/1",
IF(#REF!=2,"19-20/2",
IF(#REF!=3,"20-21/1",
IF(#REF!=4,"20-21/2","Hata8")))),
IF(#REF!+BJ292=2020,
IF(#REF!=1,"20-21/1",
IF(#REF!=2,"20-21/2",
IF(#REF!=3,"21-22/1",
IF(#REF!=4,"21-22/2","Hata9")))),
IF(#REF!+BJ292=2021,
IF(#REF!=1,"21-22/1",
IF(#REF!=2,"21-22/2",
IF(#REF!=3,"22-23/1",
IF(#REF!=4,"22-23/2","Hata10")))),
IF(#REF!+BJ292=2022,
IF(#REF!=1,"22-23/1",
IF(#REF!=2,"22-23/2",
IF(#REF!=3,"23-24/1",
IF(#REF!=4,"23-24/2","Hata11")))),
IF(#REF!+BJ292=2023,
IF(#REF!=1,"23-24/1",
IF(#REF!=2,"23-24/2",
IF(#REF!=3,"24-25/1",
IF(#REF!=4,"24-25/2","Hata12")))),
)))))))))))),
IF(BB292="T",
IF(#REF!+BJ292=2012,
IF(#REF!=1,"12-13/1",
IF(#REF!=2,"12-13/2",
IF(#REF!=3,"12-13/3",
IF(#REF!=4,"13-14/1",
IF(#REF!=5,"13-14/2",
IF(#REF!=6,"13-14/3","Hata1")))))),
IF(#REF!+BJ292=2013,
IF(#REF!=1,"13-14/1",
IF(#REF!=2,"13-14/2",
IF(#REF!=3,"13-14/3",
IF(#REF!=4,"14-15/1",
IF(#REF!=5,"14-15/2",
IF(#REF!=6,"14-15/3","Hata2")))))),
IF(#REF!+BJ292=2014,
IF(#REF!=1,"14-15/1",
IF(#REF!=2,"14-15/2",
IF(#REF!=3,"14-15/3",
IF(#REF!=4,"15-16/1",
IF(#REF!=5,"15-16/2",
IF(#REF!=6,"15-16/3","Hata3")))))),
IF(AND(#REF!+#REF!&gt;2014,#REF!+#REF!&lt;2015,BJ292=1),
IF(#REF!=0.1,"14-15/0.1",
IF(#REF!=0.2,"14-15/0.2",
IF(#REF!=0.3,"14-15/0.3","Hata4"))),
IF(#REF!+BJ292=2015,
IF(#REF!=1,"15-16/1",
IF(#REF!=2,"15-16/2",
IF(#REF!=3,"15-16/3",
IF(#REF!=4,"16-17/1",
IF(#REF!=5,"16-17/2",
IF(#REF!=6,"16-17/3","Hata5")))))),
IF(#REF!+BJ292=2016,
IF(#REF!=1,"16-17/1",
IF(#REF!=2,"16-17/2",
IF(#REF!=3,"16-17/3",
IF(#REF!=4,"17-18/1",
IF(#REF!=5,"17-18/2",
IF(#REF!=6,"17-18/3","Hata6")))))),
IF(#REF!+BJ292=2017,
IF(#REF!=1,"17-18/1",
IF(#REF!=2,"17-18/2",
IF(#REF!=3,"17-18/3",
IF(#REF!=4,"18-19/1",
IF(#REF!=5,"18-19/2",
IF(#REF!=6,"18-19/3","Hata7")))))),
IF(#REF!+BJ292=2018,
IF(#REF!=1,"18-19/1",
IF(#REF!=2,"18-19/2",
IF(#REF!=3,"18-19/3",
IF(#REF!=4,"19-20/1",
IF(#REF!=5," 19-20/2",
IF(#REF!=6,"19-20/3","Hata8")))))),
IF(#REF!+BJ292=2019,
IF(#REF!=1,"19-20/1",
IF(#REF!=2,"19-20/2",
IF(#REF!=3,"19-20/3",
IF(#REF!=4,"20-21/1",
IF(#REF!=5,"20-21/2",
IF(#REF!=6,"20-21/3","Hata9")))))),
IF(#REF!+BJ292=2020,
IF(#REF!=1,"20-21/1",
IF(#REF!=2,"20-21/2",
IF(#REF!=3,"20-21/3",
IF(#REF!=4,"21-22/1",
IF(#REF!=5,"21-22/2",
IF(#REF!=6,"21-22/3","Hata10")))))),
IF(#REF!+BJ292=2021,
IF(#REF!=1,"21-22/1",
IF(#REF!=2,"21-22/2",
IF(#REF!=3,"21-22/3",
IF(#REF!=4,"22-23/1",
IF(#REF!=5,"22-23/2",
IF(#REF!=6,"22-23/3","Hata11")))))),
IF(#REF!+BJ292=2022,
IF(#REF!=1,"22-23/1",
IF(#REF!=2,"22-23/2",
IF(#REF!=3,"22-23/3",
IF(#REF!=4,"23-24/1",
IF(#REF!=5,"23-24/2",
IF(#REF!=6,"23-24/3","Hata12")))))),
IF(#REF!+BJ292=2023,
IF(#REF!=1,"23-24/1",
IF(#REF!=2,"23-24/2",
IF(#REF!=3,"23-24/3",
IF(#REF!=4,"24-25/1",
IF(#REF!=5,"24-25/2",
IF(#REF!=6,"24-25/3","Hata13")))))),
))))))))))))))
)</f>
        <v>#REF!</v>
      </c>
      <c r="G292" s="15"/>
      <c r="H292" s="14" t="s">
        <v>416</v>
      </c>
      <c r="I292" s="14">
        <v>54698</v>
      </c>
      <c r="J292" s="14" t="s">
        <v>403</v>
      </c>
      <c r="Q292" s="14" t="s">
        <v>420</v>
      </c>
      <c r="R292" s="14" t="s">
        <v>420</v>
      </c>
      <c r="S292" s="16">
        <v>4</v>
      </c>
      <c r="T292" s="14">
        <f>VLOOKUP($S292,[1]sistem!$I$3:$L$10,2,FALSE)</f>
        <v>0</v>
      </c>
      <c r="U292" s="14">
        <f>VLOOKUP($S292,[1]sistem!$I$3:$L$10,3,FALSE)</f>
        <v>1</v>
      </c>
      <c r="V292" s="14">
        <f>VLOOKUP($S292,[1]sistem!$I$3:$L$10,4,FALSE)</f>
        <v>1</v>
      </c>
      <c r="W292" s="14" t="e">
        <f>VLOOKUP($BB292,[1]sistem!$I$13:$L$14,2,FALSE)*#REF!</f>
        <v>#REF!</v>
      </c>
      <c r="X292" s="14" t="e">
        <f>VLOOKUP($BB292,[1]sistem!$I$13:$L$14,3,FALSE)*#REF!</f>
        <v>#REF!</v>
      </c>
      <c r="Y292" s="14" t="e">
        <f>VLOOKUP($BB292,[1]sistem!$I$13:$L$14,4,FALSE)*#REF!</f>
        <v>#REF!</v>
      </c>
      <c r="Z292" s="14" t="e">
        <f t="shared" si="55"/>
        <v>#REF!</v>
      </c>
      <c r="AA292" s="14" t="e">
        <f t="shared" si="55"/>
        <v>#REF!</v>
      </c>
      <c r="AB292" s="14" t="e">
        <f t="shared" si="55"/>
        <v>#REF!</v>
      </c>
      <c r="AC292" s="14" t="e">
        <f t="shared" si="56"/>
        <v>#REF!</v>
      </c>
      <c r="AD292" s="14">
        <f>VLOOKUP(BB292,[1]sistem!$I$18:$J$19,2,FALSE)</f>
        <v>11</v>
      </c>
      <c r="AE292" s="14">
        <v>0.25</v>
      </c>
      <c r="AF292" s="14">
        <f>VLOOKUP($S292,[1]sistem!$I$3:$M$10,5,FALSE)</f>
        <v>1</v>
      </c>
      <c r="AI292" s="14" t="e">
        <f>(#REF!+#REF!)*AD292</f>
        <v>#REF!</v>
      </c>
      <c r="AJ292" s="14">
        <f>VLOOKUP($S292,[1]sistem!$I$3:$N$10,6,FALSE)</f>
        <v>2</v>
      </c>
      <c r="AK292" s="14">
        <v>2</v>
      </c>
      <c r="AL292" s="14">
        <f t="shared" si="57"/>
        <v>4</v>
      </c>
      <c r="AM292" s="14">
        <f>VLOOKUP($BB292,[1]sistem!$I$18:$K$19,3,FALSE)</f>
        <v>11</v>
      </c>
      <c r="AN292" s="14" t="e">
        <f>AM292*#REF!</f>
        <v>#REF!</v>
      </c>
      <c r="AO292" s="14" t="e">
        <f t="shared" si="58"/>
        <v>#REF!</v>
      </c>
      <c r="AP292" s="14">
        <f t="shared" si="68"/>
        <v>25</v>
      </c>
      <c r="AQ292" s="14" t="e">
        <f t="shared" si="59"/>
        <v>#REF!</v>
      </c>
      <c r="AR292" s="14" t="e">
        <f>ROUND(AQ292-#REF!,0)</f>
        <v>#REF!</v>
      </c>
      <c r="AS292" s="14">
        <f>IF(BB292="s",IF(S292=0,0,
IF(S292=1,#REF!*4*4,
IF(S292=2,0,
IF(S292=3,#REF!*4*2,
IF(S292=4,0,
IF(S292=5,0,
IF(S292=6,0,
IF(S292=7,0)))))))),
IF(BB292="t",
IF(S292=0,0,
IF(S292=1,#REF!*4*4*0.8,
IF(S292=2,0,
IF(S292=3,#REF!*4*2*0.8,
IF(S292=4,0,
IF(S292=5,0,
IF(S292=6,0,
IF(S292=7,0))))))))))</f>
        <v>0</v>
      </c>
      <c r="AT292" s="14" t="e">
        <f>IF(BB292="s",
IF(S292=0,0,
IF(S292=1,0,
IF(S292=2,#REF!*4*2,
IF(S292=3,#REF!*4,
IF(S292=4,#REF!*4,
IF(S292=5,0,
IF(S292=6,0,
IF(S292=7,#REF!*4)))))))),
IF(BB292="t",
IF(S292=0,0,
IF(S292=1,0,
IF(S292=2,#REF!*4*2*0.8,
IF(S292=3,#REF!*4*0.8,
IF(S292=4,#REF!*4*0.8,
IF(S292=5,0,
IF(S292=6,0,
IF(S292=7,#REF!*4))))))))))</f>
        <v>#REF!</v>
      </c>
      <c r="AU292" s="14" t="e">
        <f>IF(BB292="s",
IF(S292=0,0,
IF(S292=1,#REF!*2,
IF(S292=2,#REF!*2,
IF(S292=3,#REF!*2,
IF(S292=4,#REF!*2,
IF(S292=5,#REF!*2,
IF(S292=6,#REF!*2,
IF(S292=7,#REF!*2)))))))),
IF(BB292="t",
IF(S292=0,#REF!*2*0.8,
IF(S292=1,#REF!*2*0.8,
IF(S292=2,#REF!*2*0.8,
IF(S292=3,#REF!*2*0.8,
IF(S292=4,#REF!*2*0.8,
IF(S292=5,#REF!*2*0.8,
IF(S292=6,#REF!*1*0.8,
IF(S292=7,#REF!*2))))))))))</f>
        <v>#REF!</v>
      </c>
      <c r="AV292" s="14" t="e">
        <f t="shared" si="60"/>
        <v>#REF!</v>
      </c>
      <c r="AW292" s="14" t="e">
        <f>IF(BB292="s",
IF(S292=0,0,
IF(S292=1,(14-2)*(#REF!+#REF!)/4*4,
IF(S292=2,(14-2)*(#REF!+#REF!)/4*2,
IF(S292=3,(14-2)*(#REF!+#REF!)/4*3,
IF(S292=4,(14-2)*(#REF!+#REF!)/4,
IF(S292=5,(14-2)*#REF!/4,
IF(S292=6,0,
IF(S292=7,(14)*#REF!)))))))),
IF(BB292="t",
IF(S292=0,0,
IF(S292=1,(11-2)*(#REF!+#REF!)/4*4,
IF(S292=2,(11-2)*(#REF!+#REF!)/4*2,
IF(S292=3,(11-2)*(#REF!+#REF!)/4*3,
IF(S292=4,(11-2)*(#REF!+#REF!)/4,
IF(S292=5,(11-2)*#REF!/4,
IF(S292=6,0,
IF(S292=7,(11)*#REF!))))))))))</f>
        <v>#REF!</v>
      </c>
      <c r="AX292" s="14" t="e">
        <f t="shared" si="61"/>
        <v>#REF!</v>
      </c>
      <c r="AY292" s="14">
        <f t="shared" si="62"/>
        <v>8</v>
      </c>
      <c r="AZ292" s="14">
        <f t="shared" si="63"/>
        <v>4</v>
      </c>
      <c r="BA292" s="14" t="e">
        <f t="shared" si="64"/>
        <v>#REF!</v>
      </c>
      <c r="BB292" s="14" t="s">
        <v>186</v>
      </c>
      <c r="BC292" s="14" t="e">
        <f>IF(BI292="A",0,IF(BB292="s",14*#REF!,IF(BB292="T",11*#REF!,"HATA")))</f>
        <v>#REF!</v>
      </c>
      <c r="BD292" s="14" t="e">
        <f t="shared" si="65"/>
        <v>#REF!</v>
      </c>
      <c r="BE292" s="14" t="e">
        <f t="shared" si="66"/>
        <v>#REF!</v>
      </c>
      <c r="BF292" s="14" t="e">
        <f>IF(BE292-#REF!=0,"DOĞRU","YANLIŞ")</f>
        <v>#REF!</v>
      </c>
      <c r="BG292" s="14" t="e">
        <f>#REF!-BE292</f>
        <v>#REF!</v>
      </c>
      <c r="BH292" s="14">
        <v>0</v>
      </c>
      <c r="BJ292" s="14">
        <v>0</v>
      </c>
      <c r="BL292" s="14">
        <v>4</v>
      </c>
      <c r="BN292" s="5" t="e">
        <f>#REF!*11</f>
        <v>#REF!</v>
      </c>
      <c r="BO292" s="6"/>
      <c r="BP292" s="7"/>
      <c r="BQ292" s="8"/>
      <c r="BR292" s="8"/>
      <c r="BS292" s="8"/>
      <c r="BT292" s="8"/>
      <c r="BU292" s="8"/>
      <c r="BV292" s="9"/>
      <c r="BW292" s="10"/>
      <c r="BX292" s="11"/>
      <c r="CE292" s="8"/>
      <c r="CF292" s="17"/>
      <c r="CG292" s="17"/>
      <c r="CH292" s="17"/>
      <c r="CI292" s="17"/>
    </row>
    <row r="293" spans="1:87" hidden="1" x14ac:dyDescent="0.25">
      <c r="A293" s="14" t="s">
        <v>421</v>
      </c>
      <c r="B293" s="14" t="s">
        <v>422</v>
      </c>
      <c r="C293" s="14" t="s">
        <v>422</v>
      </c>
      <c r="D293" s="15" t="s">
        <v>90</v>
      </c>
      <c r="E293" s="15" t="s">
        <v>90</v>
      </c>
      <c r="F293" s="16" t="e">
        <f>IF(BB293="S",
IF(#REF!+BJ293=2012,
IF(#REF!=1,"12-13/1",
IF(#REF!=2,"12-13/2",
IF(#REF!=3,"13-14/1",
IF(#REF!=4,"13-14/2","Hata1")))),
IF(#REF!+BJ293=2013,
IF(#REF!=1,"13-14/1",
IF(#REF!=2,"13-14/2",
IF(#REF!=3,"14-15/1",
IF(#REF!=4,"14-15/2","Hata2")))),
IF(#REF!+BJ293=2014,
IF(#REF!=1,"14-15/1",
IF(#REF!=2,"14-15/2",
IF(#REF!=3,"15-16/1",
IF(#REF!=4,"15-16/2","Hata3")))),
IF(#REF!+BJ293=2015,
IF(#REF!=1,"15-16/1",
IF(#REF!=2,"15-16/2",
IF(#REF!=3,"16-17/1",
IF(#REF!=4,"16-17/2","Hata4")))),
IF(#REF!+BJ293=2016,
IF(#REF!=1,"16-17/1",
IF(#REF!=2,"16-17/2",
IF(#REF!=3,"17-18/1",
IF(#REF!=4,"17-18/2","Hata5")))),
IF(#REF!+BJ293=2017,
IF(#REF!=1,"17-18/1",
IF(#REF!=2,"17-18/2",
IF(#REF!=3,"18-19/1",
IF(#REF!=4,"18-19/2","Hata6")))),
IF(#REF!+BJ293=2018,
IF(#REF!=1,"18-19/1",
IF(#REF!=2,"18-19/2",
IF(#REF!=3,"19-20/1",
IF(#REF!=4,"19-20/2","Hata7")))),
IF(#REF!+BJ293=2019,
IF(#REF!=1,"19-20/1",
IF(#REF!=2,"19-20/2",
IF(#REF!=3,"20-21/1",
IF(#REF!=4,"20-21/2","Hata8")))),
IF(#REF!+BJ293=2020,
IF(#REF!=1,"20-21/1",
IF(#REF!=2,"20-21/2",
IF(#REF!=3,"21-22/1",
IF(#REF!=4,"21-22/2","Hata9")))),
IF(#REF!+BJ293=2021,
IF(#REF!=1,"21-22/1",
IF(#REF!=2,"21-22/2",
IF(#REF!=3,"22-23/1",
IF(#REF!=4,"22-23/2","Hata10")))),
IF(#REF!+BJ293=2022,
IF(#REF!=1,"22-23/1",
IF(#REF!=2,"22-23/2",
IF(#REF!=3,"23-24/1",
IF(#REF!=4,"23-24/2","Hata11")))),
IF(#REF!+BJ293=2023,
IF(#REF!=1,"23-24/1",
IF(#REF!=2,"23-24/2",
IF(#REF!=3,"24-25/1",
IF(#REF!=4,"24-25/2","Hata12")))),
)))))))))))),
IF(BB293="T",
IF(#REF!+BJ293=2012,
IF(#REF!=1,"12-13/1",
IF(#REF!=2,"12-13/2",
IF(#REF!=3,"12-13/3",
IF(#REF!=4,"13-14/1",
IF(#REF!=5,"13-14/2",
IF(#REF!=6,"13-14/3","Hata1")))))),
IF(#REF!+BJ293=2013,
IF(#REF!=1,"13-14/1",
IF(#REF!=2,"13-14/2",
IF(#REF!=3,"13-14/3",
IF(#REF!=4,"14-15/1",
IF(#REF!=5,"14-15/2",
IF(#REF!=6,"14-15/3","Hata2")))))),
IF(#REF!+BJ293=2014,
IF(#REF!=1,"14-15/1",
IF(#REF!=2,"14-15/2",
IF(#REF!=3,"14-15/3",
IF(#REF!=4,"15-16/1",
IF(#REF!=5,"15-16/2",
IF(#REF!=6,"15-16/3","Hata3")))))),
IF(AND(#REF!+#REF!&gt;2014,#REF!+#REF!&lt;2015,BJ293=1),
IF(#REF!=0.1,"14-15/0.1",
IF(#REF!=0.2,"14-15/0.2",
IF(#REF!=0.3,"14-15/0.3","Hata4"))),
IF(#REF!+BJ293=2015,
IF(#REF!=1,"15-16/1",
IF(#REF!=2,"15-16/2",
IF(#REF!=3,"15-16/3",
IF(#REF!=4,"16-17/1",
IF(#REF!=5,"16-17/2",
IF(#REF!=6,"16-17/3","Hata5")))))),
IF(#REF!+BJ293=2016,
IF(#REF!=1,"16-17/1",
IF(#REF!=2,"16-17/2",
IF(#REF!=3,"16-17/3",
IF(#REF!=4,"17-18/1",
IF(#REF!=5,"17-18/2",
IF(#REF!=6,"17-18/3","Hata6")))))),
IF(#REF!+BJ293=2017,
IF(#REF!=1,"17-18/1",
IF(#REF!=2,"17-18/2",
IF(#REF!=3,"17-18/3",
IF(#REF!=4,"18-19/1",
IF(#REF!=5,"18-19/2",
IF(#REF!=6,"18-19/3","Hata7")))))),
IF(#REF!+BJ293=2018,
IF(#REF!=1,"18-19/1",
IF(#REF!=2,"18-19/2",
IF(#REF!=3,"18-19/3",
IF(#REF!=4,"19-20/1",
IF(#REF!=5," 19-20/2",
IF(#REF!=6,"19-20/3","Hata8")))))),
IF(#REF!+BJ293=2019,
IF(#REF!=1,"19-20/1",
IF(#REF!=2,"19-20/2",
IF(#REF!=3,"19-20/3",
IF(#REF!=4,"20-21/1",
IF(#REF!=5,"20-21/2",
IF(#REF!=6,"20-21/3","Hata9")))))),
IF(#REF!+BJ293=2020,
IF(#REF!=1,"20-21/1",
IF(#REF!=2,"20-21/2",
IF(#REF!=3,"20-21/3",
IF(#REF!=4,"21-22/1",
IF(#REF!=5,"21-22/2",
IF(#REF!=6,"21-22/3","Hata10")))))),
IF(#REF!+BJ293=2021,
IF(#REF!=1,"21-22/1",
IF(#REF!=2,"21-22/2",
IF(#REF!=3,"21-22/3",
IF(#REF!=4,"22-23/1",
IF(#REF!=5,"22-23/2",
IF(#REF!=6,"22-23/3","Hata11")))))),
IF(#REF!+BJ293=2022,
IF(#REF!=1,"22-23/1",
IF(#REF!=2,"22-23/2",
IF(#REF!=3,"22-23/3",
IF(#REF!=4,"23-24/1",
IF(#REF!=5,"23-24/2",
IF(#REF!=6,"23-24/3","Hata12")))))),
IF(#REF!+BJ293=2023,
IF(#REF!=1,"23-24/1",
IF(#REF!=2,"23-24/2",
IF(#REF!=3,"23-24/3",
IF(#REF!=4,"24-25/1",
IF(#REF!=5,"24-25/2",
IF(#REF!=6,"24-25/3","Hata13")))))),
))))))))))))))
)</f>
        <v>#REF!</v>
      </c>
      <c r="G293" s="15"/>
      <c r="H293" s="14" t="s">
        <v>416</v>
      </c>
      <c r="I293" s="14">
        <v>54698</v>
      </c>
      <c r="J293" s="14" t="s">
        <v>403</v>
      </c>
      <c r="Q293" s="14" t="s">
        <v>423</v>
      </c>
      <c r="R293" s="14" t="s">
        <v>423</v>
      </c>
      <c r="S293" s="16">
        <v>4</v>
      </c>
      <c r="T293" s="14">
        <f>VLOOKUP($S293,[1]sistem!$I$3:$L$10,2,FALSE)</f>
        <v>0</v>
      </c>
      <c r="U293" s="14">
        <f>VLOOKUP($S293,[1]sistem!$I$3:$L$10,3,FALSE)</f>
        <v>1</v>
      </c>
      <c r="V293" s="14">
        <f>VLOOKUP($S293,[1]sistem!$I$3:$L$10,4,FALSE)</f>
        <v>1</v>
      </c>
      <c r="W293" s="14" t="e">
        <f>VLOOKUP($BB293,[1]sistem!$I$13:$L$14,2,FALSE)*#REF!</f>
        <v>#REF!</v>
      </c>
      <c r="X293" s="14" t="e">
        <f>VLOOKUP($BB293,[1]sistem!$I$13:$L$14,3,FALSE)*#REF!</f>
        <v>#REF!</v>
      </c>
      <c r="Y293" s="14" t="e">
        <f>VLOOKUP($BB293,[1]sistem!$I$13:$L$14,4,FALSE)*#REF!</f>
        <v>#REF!</v>
      </c>
      <c r="Z293" s="14" t="e">
        <f t="shared" si="55"/>
        <v>#REF!</v>
      </c>
      <c r="AA293" s="14" t="e">
        <f t="shared" si="55"/>
        <v>#REF!</v>
      </c>
      <c r="AB293" s="14" t="e">
        <f t="shared" si="55"/>
        <v>#REF!</v>
      </c>
      <c r="AC293" s="14" t="e">
        <f t="shared" si="56"/>
        <v>#REF!</v>
      </c>
      <c r="AD293" s="14">
        <f>VLOOKUP(BB293,[1]sistem!$I$18:$J$19,2,FALSE)</f>
        <v>11</v>
      </c>
      <c r="AE293" s="14">
        <v>0.25</v>
      </c>
      <c r="AF293" s="14">
        <f>VLOOKUP($S293,[1]sistem!$I$3:$M$10,5,FALSE)</f>
        <v>1</v>
      </c>
      <c r="AI293" s="14" t="e">
        <f>(#REF!+#REF!)*AD293</f>
        <v>#REF!</v>
      </c>
      <c r="AJ293" s="14">
        <f>VLOOKUP($S293,[1]sistem!$I$3:$N$10,6,FALSE)</f>
        <v>2</v>
      </c>
      <c r="AK293" s="14">
        <v>2</v>
      </c>
      <c r="AL293" s="14">
        <f t="shared" si="57"/>
        <v>4</v>
      </c>
      <c r="AM293" s="14">
        <f>VLOOKUP($BB293,[1]sistem!$I$18:$K$19,3,FALSE)</f>
        <v>11</v>
      </c>
      <c r="AN293" s="14" t="e">
        <f>AM293*#REF!</f>
        <v>#REF!</v>
      </c>
      <c r="AO293" s="14" t="e">
        <f t="shared" si="58"/>
        <v>#REF!</v>
      </c>
      <c r="AP293" s="14">
        <f t="shared" si="68"/>
        <v>25</v>
      </c>
      <c r="AQ293" s="14" t="e">
        <f t="shared" si="59"/>
        <v>#REF!</v>
      </c>
      <c r="AR293" s="14" t="e">
        <f>ROUND(AQ293-#REF!,0)</f>
        <v>#REF!</v>
      </c>
      <c r="AS293" s="14">
        <f>IF(BB293="s",IF(S293=0,0,
IF(S293=1,#REF!*4*4,
IF(S293=2,0,
IF(S293=3,#REF!*4*2,
IF(S293=4,0,
IF(S293=5,0,
IF(S293=6,0,
IF(S293=7,0)))))))),
IF(BB293="t",
IF(S293=0,0,
IF(S293=1,#REF!*4*4*0.8,
IF(S293=2,0,
IF(S293=3,#REF!*4*2*0.8,
IF(S293=4,0,
IF(S293=5,0,
IF(S293=6,0,
IF(S293=7,0))))))))))</f>
        <v>0</v>
      </c>
      <c r="AT293" s="14" t="e">
        <f>IF(BB293="s",
IF(S293=0,0,
IF(S293=1,0,
IF(S293=2,#REF!*4*2,
IF(S293=3,#REF!*4,
IF(S293=4,#REF!*4,
IF(S293=5,0,
IF(S293=6,0,
IF(S293=7,#REF!*4)))))))),
IF(BB293="t",
IF(S293=0,0,
IF(S293=1,0,
IF(S293=2,#REF!*4*2*0.8,
IF(S293=3,#REF!*4*0.8,
IF(S293=4,#REF!*4*0.8,
IF(S293=5,0,
IF(S293=6,0,
IF(S293=7,#REF!*4))))))))))</f>
        <v>#REF!</v>
      </c>
      <c r="AU293" s="14" t="e">
        <f>IF(BB293="s",
IF(S293=0,0,
IF(S293=1,#REF!*2,
IF(S293=2,#REF!*2,
IF(S293=3,#REF!*2,
IF(S293=4,#REF!*2,
IF(S293=5,#REF!*2,
IF(S293=6,#REF!*2,
IF(S293=7,#REF!*2)))))))),
IF(BB293="t",
IF(S293=0,#REF!*2*0.8,
IF(S293=1,#REF!*2*0.8,
IF(S293=2,#REF!*2*0.8,
IF(S293=3,#REF!*2*0.8,
IF(S293=4,#REF!*2*0.8,
IF(S293=5,#REF!*2*0.8,
IF(S293=6,#REF!*1*0.8,
IF(S293=7,#REF!*2))))))))))</f>
        <v>#REF!</v>
      </c>
      <c r="AV293" s="14" t="e">
        <f t="shared" si="60"/>
        <v>#REF!</v>
      </c>
      <c r="AW293" s="14" t="e">
        <f>IF(BB293="s",
IF(S293=0,0,
IF(S293=1,(14-2)*(#REF!+#REF!)/4*4,
IF(S293=2,(14-2)*(#REF!+#REF!)/4*2,
IF(S293=3,(14-2)*(#REF!+#REF!)/4*3,
IF(S293=4,(14-2)*(#REF!+#REF!)/4,
IF(S293=5,(14-2)*#REF!/4,
IF(S293=6,0,
IF(S293=7,(14)*#REF!)))))))),
IF(BB293="t",
IF(S293=0,0,
IF(S293=1,(11-2)*(#REF!+#REF!)/4*4,
IF(S293=2,(11-2)*(#REF!+#REF!)/4*2,
IF(S293=3,(11-2)*(#REF!+#REF!)/4*3,
IF(S293=4,(11-2)*(#REF!+#REF!)/4,
IF(S293=5,(11-2)*#REF!/4,
IF(S293=6,0,
IF(S293=7,(11)*#REF!))))))))))</f>
        <v>#REF!</v>
      </c>
      <c r="AX293" s="14" t="e">
        <f t="shared" si="61"/>
        <v>#REF!</v>
      </c>
      <c r="AY293" s="14">
        <f t="shared" si="62"/>
        <v>8</v>
      </c>
      <c r="AZ293" s="14">
        <f t="shared" si="63"/>
        <v>4</v>
      </c>
      <c r="BA293" s="14" t="e">
        <f t="shared" si="64"/>
        <v>#REF!</v>
      </c>
      <c r="BB293" s="14" t="s">
        <v>186</v>
      </c>
      <c r="BC293" s="14" t="e">
        <f>IF(BI293="A",0,IF(BB293="s",14*#REF!,IF(BB293="T",11*#REF!,"HATA")))</f>
        <v>#REF!</v>
      </c>
      <c r="BD293" s="14" t="e">
        <f t="shared" si="65"/>
        <v>#REF!</v>
      </c>
      <c r="BE293" s="14" t="e">
        <f t="shared" si="66"/>
        <v>#REF!</v>
      </c>
      <c r="BF293" s="14" t="e">
        <f>IF(BE293-#REF!=0,"DOĞRU","YANLIŞ")</f>
        <v>#REF!</v>
      </c>
      <c r="BG293" s="14" t="e">
        <f>#REF!-BE293</f>
        <v>#REF!</v>
      </c>
      <c r="BH293" s="14">
        <v>0</v>
      </c>
      <c r="BJ293" s="14">
        <v>0</v>
      </c>
      <c r="BL293" s="14">
        <v>4</v>
      </c>
      <c r="BN293" s="5" t="e">
        <f>#REF!*11</f>
        <v>#REF!</v>
      </c>
      <c r="BO293" s="6"/>
      <c r="BP293" s="7"/>
      <c r="BQ293" s="8"/>
      <c r="BR293" s="8"/>
      <c r="BS293" s="8"/>
      <c r="BT293" s="8"/>
      <c r="BU293" s="8"/>
      <c r="BV293" s="9"/>
      <c r="BW293" s="10"/>
      <c r="BX293" s="11"/>
      <c r="CE293" s="8"/>
      <c r="CF293" s="17"/>
      <c r="CG293" s="17"/>
      <c r="CH293" s="17"/>
      <c r="CI293" s="17"/>
    </row>
    <row r="294" spans="1:87" hidden="1" x14ac:dyDescent="0.25">
      <c r="A294" s="14" t="s">
        <v>424</v>
      </c>
      <c r="B294" s="14" t="s">
        <v>425</v>
      </c>
      <c r="C294" s="14" t="s">
        <v>425</v>
      </c>
      <c r="D294" s="15" t="s">
        <v>90</v>
      </c>
      <c r="E294" s="15" t="s">
        <v>90</v>
      </c>
      <c r="F294" s="16" t="e">
        <f>IF(BB294="S",
IF(#REF!+BJ294=2012,
IF(#REF!=1,"12-13/1",
IF(#REF!=2,"12-13/2",
IF(#REF!=3,"13-14/1",
IF(#REF!=4,"13-14/2","Hata1")))),
IF(#REF!+BJ294=2013,
IF(#REF!=1,"13-14/1",
IF(#REF!=2,"13-14/2",
IF(#REF!=3,"14-15/1",
IF(#REF!=4,"14-15/2","Hata2")))),
IF(#REF!+BJ294=2014,
IF(#REF!=1,"14-15/1",
IF(#REF!=2,"14-15/2",
IF(#REF!=3,"15-16/1",
IF(#REF!=4,"15-16/2","Hata3")))),
IF(#REF!+BJ294=2015,
IF(#REF!=1,"15-16/1",
IF(#REF!=2,"15-16/2",
IF(#REF!=3,"16-17/1",
IF(#REF!=4,"16-17/2","Hata4")))),
IF(#REF!+BJ294=2016,
IF(#REF!=1,"16-17/1",
IF(#REF!=2,"16-17/2",
IF(#REF!=3,"17-18/1",
IF(#REF!=4,"17-18/2","Hata5")))),
IF(#REF!+BJ294=2017,
IF(#REF!=1,"17-18/1",
IF(#REF!=2,"17-18/2",
IF(#REF!=3,"18-19/1",
IF(#REF!=4,"18-19/2","Hata6")))),
IF(#REF!+BJ294=2018,
IF(#REF!=1,"18-19/1",
IF(#REF!=2,"18-19/2",
IF(#REF!=3,"19-20/1",
IF(#REF!=4,"19-20/2","Hata7")))),
IF(#REF!+BJ294=2019,
IF(#REF!=1,"19-20/1",
IF(#REF!=2,"19-20/2",
IF(#REF!=3,"20-21/1",
IF(#REF!=4,"20-21/2","Hata8")))),
IF(#REF!+BJ294=2020,
IF(#REF!=1,"20-21/1",
IF(#REF!=2,"20-21/2",
IF(#REF!=3,"21-22/1",
IF(#REF!=4,"21-22/2","Hata9")))),
IF(#REF!+BJ294=2021,
IF(#REF!=1,"21-22/1",
IF(#REF!=2,"21-22/2",
IF(#REF!=3,"22-23/1",
IF(#REF!=4,"22-23/2","Hata10")))),
IF(#REF!+BJ294=2022,
IF(#REF!=1,"22-23/1",
IF(#REF!=2,"22-23/2",
IF(#REF!=3,"23-24/1",
IF(#REF!=4,"23-24/2","Hata11")))),
IF(#REF!+BJ294=2023,
IF(#REF!=1,"23-24/1",
IF(#REF!=2,"23-24/2",
IF(#REF!=3,"24-25/1",
IF(#REF!=4,"24-25/2","Hata12")))),
)))))))))))),
IF(BB294="T",
IF(#REF!+BJ294=2012,
IF(#REF!=1,"12-13/1",
IF(#REF!=2,"12-13/2",
IF(#REF!=3,"12-13/3",
IF(#REF!=4,"13-14/1",
IF(#REF!=5,"13-14/2",
IF(#REF!=6,"13-14/3","Hata1")))))),
IF(#REF!+BJ294=2013,
IF(#REF!=1,"13-14/1",
IF(#REF!=2,"13-14/2",
IF(#REF!=3,"13-14/3",
IF(#REF!=4,"14-15/1",
IF(#REF!=5,"14-15/2",
IF(#REF!=6,"14-15/3","Hata2")))))),
IF(#REF!+BJ294=2014,
IF(#REF!=1,"14-15/1",
IF(#REF!=2,"14-15/2",
IF(#REF!=3,"14-15/3",
IF(#REF!=4,"15-16/1",
IF(#REF!=5,"15-16/2",
IF(#REF!=6,"15-16/3","Hata3")))))),
IF(AND(#REF!+#REF!&gt;2014,#REF!+#REF!&lt;2015,BJ294=1),
IF(#REF!=0.1,"14-15/0.1",
IF(#REF!=0.2,"14-15/0.2",
IF(#REF!=0.3,"14-15/0.3","Hata4"))),
IF(#REF!+BJ294=2015,
IF(#REF!=1,"15-16/1",
IF(#REF!=2,"15-16/2",
IF(#REF!=3,"15-16/3",
IF(#REF!=4,"16-17/1",
IF(#REF!=5,"16-17/2",
IF(#REF!=6,"16-17/3","Hata5")))))),
IF(#REF!+BJ294=2016,
IF(#REF!=1,"16-17/1",
IF(#REF!=2,"16-17/2",
IF(#REF!=3,"16-17/3",
IF(#REF!=4,"17-18/1",
IF(#REF!=5,"17-18/2",
IF(#REF!=6,"17-18/3","Hata6")))))),
IF(#REF!+BJ294=2017,
IF(#REF!=1,"17-18/1",
IF(#REF!=2,"17-18/2",
IF(#REF!=3,"17-18/3",
IF(#REF!=4,"18-19/1",
IF(#REF!=5,"18-19/2",
IF(#REF!=6,"18-19/3","Hata7")))))),
IF(#REF!+BJ294=2018,
IF(#REF!=1,"18-19/1",
IF(#REF!=2,"18-19/2",
IF(#REF!=3,"18-19/3",
IF(#REF!=4,"19-20/1",
IF(#REF!=5," 19-20/2",
IF(#REF!=6,"19-20/3","Hata8")))))),
IF(#REF!+BJ294=2019,
IF(#REF!=1,"19-20/1",
IF(#REF!=2,"19-20/2",
IF(#REF!=3,"19-20/3",
IF(#REF!=4,"20-21/1",
IF(#REF!=5,"20-21/2",
IF(#REF!=6,"20-21/3","Hata9")))))),
IF(#REF!+BJ294=2020,
IF(#REF!=1,"20-21/1",
IF(#REF!=2,"20-21/2",
IF(#REF!=3,"20-21/3",
IF(#REF!=4,"21-22/1",
IF(#REF!=5,"21-22/2",
IF(#REF!=6,"21-22/3","Hata10")))))),
IF(#REF!+BJ294=2021,
IF(#REF!=1,"21-22/1",
IF(#REF!=2,"21-22/2",
IF(#REF!=3,"21-22/3",
IF(#REF!=4,"22-23/1",
IF(#REF!=5,"22-23/2",
IF(#REF!=6,"22-23/3","Hata11")))))),
IF(#REF!+BJ294=2022,
IF(#REF!=1,"22-23/1",
IF(#REF!=2,"22-23/2",
IF(#REF!=3,"22-23/3",
IF(#REF!=4,"23-24/1",
IF(#REF!=5,"23-24/2",
IF(#REF!=6,"23-24/3","Hata12")))))),
IF(#REF!+BJ294=2023,
IF(#REF!=1,"23-24/1",
IF(#REF!=2,"23-24/2",
IF(#REF!=3,"23-24/3",
IF(#REF!=4,"24-25/1",
IF(#REF!=5,"24-25/2",
IF(#REF!=6,"24-25/3","Hata13")))))),
))))))))))))))
)</f>
        <v>#REF!</v>
      </c>
      <c r="G294" s="15"/>
      <c r="H294" s="14" t="s">
        <v>416</v>
      </c>
      <c r="I294" s="14">
        <v>54698</v>
      </c>
      <c r="J294" s="14" t="s">
        <v>403</v>
      </c>
      <c r="Q294" s="14" t="s">
        <v>423</v>
      </c>
      <c r="R294" s="14" t="s">
        <v>423</v>
      </c>
      <c r="S294" s="16">
        <v>4</v>
      </c>
      <c r="T294" s="14">
        <f>VLOOKUP($S294,[1]sistem!$I$3:$L$10,2,FALSE)</f>
        <v>0</v>
      </c>
      <c r="U294" s="14">
        <f>VLOOKUP($S294,[1]sistem!$I$3:$L$10,3,FALSE)</f>
        <v>1</v>
      </c>
      <c r="V294" s="14">
        <f>VLOOKUP($S294,[1]sistem!$I$3:$L$10,4,FALSE)</f>
        <v>1</v>
      </c>
      <c r="W294" s="14" t="e">
        <f>VLOOKUP($BB294,[1]sistem!$I$13:$L$14,2,FALSE)*#REF!</f>
        <v>#REF!</v>
      </c>
      <c r="X294" s="14" t="e">
        <f>VLOOKUP($BB294,[1]sistem!$I$13:$L$14,3,FALSE)*#REF!</f>
        <v>#REF!</v>
      </c>
      <c r="Y294" s="14" t="e">
        <f>VLOOKUP($BB294,[1]sistem!$I$13:$L$14,4,FALSE)*#REF!</f>
        <v>#REF!</v>
      </c>
      <c r="Z294" s="14" t="e">
        <f t="shared" si="55"/>
        <v>#REF!</v>
      </c>
      <c r="AA294" s="14" t="e">
        <f t="shared" si="55"/>
        <v>#REF!</v>
      </c>
      <c r="AB294" s="14" t="e">
        <f t="shared" si="55"/>
        <v>#REF!</v>
      </c>
      <c r="AC294" s="14" t="e">
        <f t="shared" si="56"/>
        <v>#REF!</v>
      </c>
      <c r="AD294" s="14">
        <f>VLOOKUP(BB294,[1]sistem!$I$18:$J$19,2,FALSE)</f>
        <v>11</v>
      </c>
      <c r="AE294" s="14">
        <v>0.25</v>
      </c>
      <c r="AF294" s="14">
        <f>VLOOKUP($S294,[1]sistem!$I$3:$M$10,5,FALSE)</f>
        <v>1</v>
      </c>
      <c r="AI294" s="14" t="e">
        <f>(#REF!+#REF!)*AD294</f>
        <v>#REF!</v>
      </c>
      <c r="AJ294" s="14">
        <f>VLOOKUP($S294,[1]sistem!$I$3:$N$10,6,FALSE)</f>
        <v>2</v>
      </c>
      <c r="AK294" s="14">
        <v>2</v>
      </c>
      <c r="AL294" s="14">
        <f t="shared" si="57"/>
        <v>4</v>
      </c>
      <c r="AM294" s="14">
        <f>VLOOKUP($BB294,[1]sistem!$I$18:$K$19,3,FALSE)</f>
        <v>11</v>
      </c>
      <c r="AN294" s="14" t="e">
        <f>AM294*#REF!</f>
        <v>#REF!</v>
      </c>
      <c r="AO294" s="14" t="e">
        <f t="shared" si="58"/>
        <v>#REF!</v>
      </c>
      <c r="AP294" s="14">
        <f t="shared" si="68"/>
        <v>25</v>
      </c>
      <c r="AQ294" s="14" t="e">
        <f t="shared" si="59"/>
        <v>#REF!</v>
      </c>
      <c r="AR294" s="14" t="e">
        <f>ROUND(AQ294-#REF!,0)</f>
        <v>#REF!</v>
      </c>
      <c r="AS294" s="14">
        <f>IF(BB294="s",IF(S294=0,0,
IF(S294=1,#REF!*4*4,
IF(S294=2,0,
IF(S294=3,#REF!*4*2,
IF(S294=4,0,
IF(S294=5,0,
IF(S294=6,0,
IF(S294=7,0)))))))),
IF(BB294="t",
IF(S294=0,0,
IF(S294=1,#REF!*4*4*0.8,
IF(S294=2,0,
IF(S294=3,#REF!*4*2*0.8,
IF(S294=4,0,
IF(S294=5,0,
IF(S294=6,0,
IF(S294=7,0))))))))))</f>
        <v>0</v>
      </c>
      <c r="AT294" s="14" t="e">
        <f>IF(BB294="s",
IF(S294=0,0,
IF(S294=1,0,
IF(S294=2,#REF!*4*2,
IF(S294=3,#REF!*4,
IF(S294=4,#REF!*4,
IF(S294=5,0,
IF(S294=6,0,
IF(S294=7,#REF!*4)))))))),
IF(BB294="t",
IF(S294=0,0,
IF(S294=1,0,
IF(S294=2,#REF!*4*2*0.8,
IF(S294=3,#REF!*4*0.8,
IF(S294=4,#REF!*4*0.8,
IF(S294=5,0,
IF(S294=6,0,
IF(S294=7,#REF!*4))))))))))</f>
        <v>#REF!</v>
      </c>
      <c r="AU294" s="14" t="e">
        <f>IF(BB294="s",
IF(S294=0,0,
IF(S294=1,#REF!*2,
IF(S294=2,#REF!*2,
IF(S294=3,#REF!*2,
IF(S294=4,#REF!*2,
IF(S294=5,#REF!*2,
IF(S294=6,#REF!*2,
IF(S294=7,#REF!*2)))))))),
IF(BB294="t",
IF(S294=0,#REF!*2*0.8,
IF(S294=1,#REF!*2*0.8,
IF(S294=2,#REF!*2*0.8,
IF(S294=3,#REF!*2*0.8,
IF(S294=4,#REF!*2*0.8,
IF(S294=5,#REF!*2*0.8,
IF(S294=6,#REF!*1*0.8,
IF(S294=7,#REF!*2))))))))))</f>
        <v>#REF!</v>
      </c>
      <c r="AV294" s="14" t="e">
        <f t="shared" si="60"/>
        <v>#REF!</v>
      </c>
      <c r="AW294" s="14" t="e">
        <f>IF(BB294="s",
IF(S294=0,0,
IF(S294=1,(14-2)*(#REF!+#REF!)/4*4,
IF(S294=2,(14-2)*(#REF!+#REF!)/4*2,
IF(S294=3,(14-2)*(#REF!+#REF!)/4*3,
IF(S294=4,(14-2)*(#REF!+#REF!)/4,
IF(S294=5,(14-2)*#REF!/4,
IF(S294=6,0,
IF(S294=7,(14)*#REF!)))))))),
IF(BB294="t",
IF(S294=0,0,
IF(S294=1,(11-2)*(#REF!+#REF!)/4*4,
IF(S294=2,(11-2)*(#REF!+#REF!)/4*2,
IF(S294=3,(11-2)*(#REF!+#REF!)/4*3,
IF(S294=4,(11-2)*(#REF!+#REF!)/4,
IF(S294=5,(11-2)*#REF!/4,
IF(S294=6,0,
IF(S294=7,(11)*#REF!))))))))))</f>
        <v>#REF!</v>
      </c>
      <c r="AX294" s="14" t="e">
        <f t="shared" si="61"/>
        <v>#REF!</v>
      </c>
      <c r="AY294" s="14">
        <f t="shared" si="62"/>
        <v>8</v>
      </c>
      <c r="AZ294" s="14">
        <f t="shared" si="63"/>
        <v>4</v>
      </c>
      <c r="BA294" s="14" t="e">
        <f t="shared" si="64"/>
        <v>#REF!</v>
      </c>
      <c r="BB294" s="14" t="s">
        <v>186</v>
      </c>
      <c r="BC294" s="14" t="e">
        <f>IF(BI294="A",0,IF(BB294="s",14*#REF!,IF(BB294="T",11*#REF!,"HATA")))</f>
        <v>#REF!</v>
      </c>
      <c r="BD294" s="14" t="e">
        <f t="shared" si="65"/>
        <v>#REF!</v>
      </c>
      <c r="BE294" s="14" t="e">
        <f t="shared" si="66"/>
        <v>#REF!</v>
      </c>
      <c r="BF294" s="14" t="e">
        <f>IF(BE294-#REF!=0,"DOĞRU","YANLIŞ")</f>
        <v>#REF!</v>
      </c>
      <c r="BG294" s="14" t="e">
        <f>#REF!-BE294</f>
        <v>#REF!</v>
      </c>
      <c r="BH294" s="14">
        <v>0</v>
      </c>
      <c r="BJ294" s="14">
        <v>0</v>
      </c>
      <c r="BL294" s="14">
        <v>4</v>
      </c>
      <c r="BN294" s="5" t="e">
        <f>#REF!*11</f>
        <v>#REF!</v>
      </c>
      <c r="BO294" s="6"/>
      <c r="BP294" s="7"/>
      <c r="BQ294" s="8"/>
      <c r="BR294" s="8"/>
      <c r="BS294" s="8"/>
      <c r="BT294" s="8"/>
      <c r="BU294" s="8"/>
      <c r="BV294" s="9"/>
      <c r="BW294" s="10"/>
      <c r="BX294" s="11"/>
      <c r="CE294" s="8"/>
      <c r="CF294" s="17"/>
      <c r="CG294" s="17"/>
      <c r="CH294" s="17"/>
      <c r="CI294" s="17"/>
    </row>
    <row r="295" spans="1:87" hidden="1" x14ac:dyDescent="0.25">
      <c r="A295" s="14" t="s">
        <v>426</v>
      </c>
      <c r="B295" s="14" t="s">
        <v>427</v>
      </c>
      <c r="C295" s="14" t="s">
        <v>427</v>
      </c>
      <c r="D295" s="15" t="s">
        <v>90</v>
      </c>
      <c r="E295" s="15" t="s">
        <v>90</v>
      </c>
      <c r="F295" s="16" t="e">
        <f>IF(BB295="S",
IF(#REF!+BJ295=2012,
IF(#REF!=1,"12-13/1",
IF(#REF!=2,"12-13/2",
IF(#REF!=3,"13-14/1",
IF(#REF!=4,"13-14/2","Hata1")))),
IF(#REF!+BJ295=2013,
IF(#REF!=1,"13-14/1",
IF(#REF!=2,"13-14/2",
IF(#REF!=3,"14-15/1",
IF(#REF!=4,"14-15/2","Hata2")))),
IF(#REF!+BJ295=2014,
IF(#REF!=1,"14-15/1",
IF(#REF!=2,"14-15/2",
IF(#REF!=3,"15-16/1",
IF(#REF!=4,"15-16/2","Hata3")))),
IF(#REF!+BJ295=2015,
IF(#REF!=1,"15-16/1",
IF(#REF!=2,"15-16/2",
IF(#REF!=3,"16-17/1",
IF(#REF!=4,"16-17/2","Hata4")))),
IF(#REF!+BJ295=2016,
IF(#REF!=1,"16-17/1",
IF(#REF!=2,"16-17/2",
IF(#REF!=3,"17-18/1",
IF(#REF!=4,"17-18/2","Hata5")))),
IF(#REF!+BJ295=2017,
IF(#REF!=1,"17-18/1",
IF(#REF!=2,"17-18/2",
IF(#REF!=3,"18-19/1",
IF(#REF!=4,"18-19/2","Hata6")))),
IF(#REF!+BJ295=2018,
IF(#REF!=1,"18-19/1",
IF(#REF!=2,"18-19/2",
IF(#REF!=3,"19-20/1",
IF(#REF!=4,"19-20/2","Hata7")))),
IF(#REF!+BJ295=2019,
IF(#REF!=1,"19-20/1",
IF(#REF!=2,"19-20/2",
IF(#REF!=3,"20-21/1",
IF(#REF!=4,"20-21/2","Hata8")))),
IF(#REF!+BJ295=2020,
IF(#REF!=1,"20-21/1",
IF(#REF!=2,"20-21/2",
IF(#REF!=3,"21-22/1",
IF(#REF!=4,"21-22/2","Hata9")))),
IF(#REF!+BJ295=2021,
IF(#REF!=1,"21-22/1",
IF(#REF!=2,"21-22/2",
IF(#REF!=3,"22-23/1",
IF(#REF!=4,"22-23/2","Hata10")))),
IF(#REF!+BJ295=2022,
IF(#REF!=1,"22-23/1",
IF(#REF!=2,"22-23/2",
IF(#REF!=3,"23-24/1",
IF(#REF!=4,"23-24/2","Hata11")))),
IF(#REF!+BJ295=2023,
IF(#REF!=1,"23-24/1",
IF(#REF!=2,"23-24/2",
IF(#REF!=3,"24-25/1",
IF(#REF!=4,"24-25/2","Hata12")))),
)))))))))))),
IF(BB295="T",
IF(#REF!+BJ295=2012,
IF(#REF!=1,"12-13/1",
IF(#REF!=2,"12-13/2",
IF(#REF!=3,"12-13/3",
IF(#REF!=4,"13-14/1",
IF(#REF!=5,"13-14/2",
IF(#REF!=6,"13-14/3","Hata1")))))),
IF(#REF!+BJ295=2013,
IF(#REF!=1,"13-14/1",
IF(#REF!=2,"13-14/2",
IF(#REF!=3,"13-14/3",
IF(#REF!=4,"14-15/1",
IF(#REF!=5,"14-15/2",
IF(#REF!=6,"14-15/3","Hata2")))))),
IF(#REF!+BJ295=2014,
IF(#REF!=1,"14-15/1",
IF(#REF!=2,"14-15/2",
IF(#REF!=3,"14-15/3",
IF(#REF!=4,"15-16/1",
IF(#REF!=5,"15-16/2",
IF(#REF!=6,"15-16/3","Hata3")))))),
IF(AND(#REF!+#REF!&gt;2014,#REF!+#REF!&lt;2015,BJ295=1),
IF(#REF!=0.1,"14-15/0.1",
IF(#REF!=0.2,"14-15/0.2",
IF(#REF!=0.3,"14-15/0.3","Hata4"))),
IF(#REF!+BJ295=2015,
IF(#REF!=1,"15-16/1",
IF(#REF!=2,"15-16/2",
IF(#REF!=3,"15-16/3",
IF(#REF!=4,"16-17/1",
IF(#REF!=5,"16-17/2",
IF(#REF!=6,"16-17/3","Hata5")))))),
IF(#REF!+BJ295=2016,
IF(#REF!=1,"16-17/1",
IF(#REF!=2,"16-17/2",
IF(#REF!=3,"16-17/3",
IF(#REF!=4,"17-18/1",
IF(#REF!=5,"17-18/2",
IF(#REF!=6,"17-18/3","Hata6")))))),
IF(#REF!+BJ295=2017,
IF(#REF!=1,"17-18/1",
IF(#REF!=2,"17-18/2",
IF(#REF!=3,"17-18/3",
IF(#REF!=4,"18-19/1",
IF(#REF!=5,"18-19/2",
IF(#REF!=6,"18-19/3","Hata7")))))),
IF(#REF!+BJ295=2018,
IF(#REF!=1,"18-19/1",
IF(#REF!=2,"18-19/2",
IF(#REF!=3,"18-19/3",
IF(#REF!=4,"19-20/1",
IF(#REF!=5," 19-20/2",
IF(#REF!=6,"19-20/3","Hata8")))))),
IF(#REF!+BJ295=2019,
IF(#REF!=1,"19-20/1",
IF(#REF!=2,"19-20/2",
IF(#REF!=3,"19-20/3",
IF(#REF!=4,"20-21/1",
IF(#REF!=5,"20-21/2",
IF(#REF!=6,"20-21/3","Hata9")))))),
IF(#REF!+BJ295=2020,
IF(#REF!=1,"20-21/1",
IF(#REF!=2,"20-21/2",
IF(#REF!=3,"20-21/3",
IF(#REF!=4,"21-22/1",
IF(#REF!=5,"21-22/2",
IF(#REF!=6,"21-22/3","Hata10")))))),
IF(#REF!+BJ295=2021,
IF(#REF!=1,"21-22/1",
IF(#REF!=2,"21-22/2",
IF(#REF!=3,"21-22/3",
IF(#REF!=4,"22-23/1",
IF(#REF!=5,"22-23/2",
IF(#REF!=6,"22-23/3","Hata11")))))),
IF(#REF!+BJ295=2022,
IF(#REF!=1,"22-23/1",
IF(#REF!=2,"22-23/2",
IF(#REF!=3,"22-23/3",
IF(#REF!=4,"23-24/1",
IF(#REF!=5,"23-24/2",
IF(#REF!=6,"23-24/3","Hata12")))))),
IF(#REF!+BJ295=2023,
IF(#REF!=1,"23-24/1",
IF(#REF!=2,"23-24/2",
IF(#REF!=3,"23-24/3",
IF(#REF!=4,"24-25/1",
IF(#REF!=5,"24-25/2",
IF(#REF!=6,"24-25/3","Hata13")))))),
))))))))))))))
)</f>
        <v>#REF!</v>
      </c>
      <c r="G295" s="15"/>
      <c r="H295" s="14" t="s">
        <v>416</v>
      </c>
      <c r="I295" s="14">
        <v>54698</v>
      </c>
      <c r="J295" s="14" t="s">
        <v>403</v>
      </c>
      <c r="Q295" s="14" t="s">
        <v>428</v>
      </c>
      <c r="R295" s="14" t="s">
        <v>428</v>
      </c>
      <c r="S295" s="16">
        <v>4</v>
      </c>
      <c r="T295" s="14">
        <f>VLOOKUP($S295,[1]sistem!$I$3:$L$10,2,FALSE)</f>
        <v>0</v>
      </c>
      <c r="U295" s="14">
        <f>VLOOKUP($S295,[1]sistem!$I$3:$L$10,3,FALSE)</f>
        <v>1</v>
      </c>
      <c r="V295" s="14">
        <f>VLOOKUP($S295,[1]sistem!$I$3:$L$10,4,FALSE)</f>
        <v>1</v>
      </c>
      <c r="W295" s="14" t="e">
        <f>VLOOKUP($BB295,[1]sistem!$I$13:$L$14,2,FALSE)*#REF!</f>
        <v>#REF!</v>
      </c>
      <c r="X295" s="14" t="e">
        <f>VLOOKUP($BB295,[1]sistem!$I$13:$L$14,3,FALSE)*#REF!</f>
        <v>#REF!</v>
      </c>
      <c r="Y295" s="14" t="e">
        <f>VLOOKUP($BB295,[1]sistem!$I$13:$L$14,4,FALSE)*#REF!</f>
        <v>#REF!</v>
      </c>
      <c r="Z295" s="14" t="e">
        <f t="shared" si="55"/>
        <v>#REF!</v>
      </c>
      <c r="AA295" s="14" t="e">
        <f t="shared" si="55"/>
        <v>#REF!</v>
      </c>
      <c r="AB295" s="14" t="e">
        <f t="shared" si="55"/>
        <v>#REF!</v>
      </c>
      <c r="AC295" s="14" t="e">
        <f t="shared" si="56"/>
        <v>#REF!</v>
      </c>
      <c r="AD295" s="14">
        <f>VLOOKUP(BB295,[1]sistem!$I$18:$J$19,2,FALSE)</f>
        <v>11</v>
      </c>
      <c r="AE295" s="14">
        <v>0.25</v>
      </c>
      <c r="AF295" s="14">
        <f>VLOOKUP($S295,[1]sistem!$I$3:$M$10,5,FALSE)</f>
        <v>1</v>
      </c>
      <c r="AI295" s="14" t="e">
        <f>(#REF!+#REF!)*AD295</f>
        <v>#REF!</v>
      </c>
      <c r="AJ295" s="14">
        <f>VLOOKUP($S295,[1]sistem!$I$3:$N$10,6,FALSE)</f>
        <v>2</v>
      </c>
      <c r="AK295" s="14">
        <v>2</v>
      </c>
      <c r="AL295" s="14">
        <f t="shared" si="57"/>
        <v>4</v>
      </c>
      <c r="AM295" s="14">
        <f>VLOOKUP($BB295,[1]sistem!$I$18:$K$19,3,FALSE)</f>
        <v>11</v>
      </c>
      <c r="AN295" s="14" t="e">
        <f>AM295*#REF!</f>
        <v>#REF!</v>
      </c>
      <c r="AO295" s="14" t="e">
        <f t="shared" si="58"/>
        <v>#REF!</v>
      </c>
      <c r="AP295" s="14">
        <f t="shared" si="68"/>
        <v>25</v>
      </c>
      <c r="AQ295" s="14" t="e">
        <f t="shared" si="59"/>
        <v>#REF!</v>
      </c>
      <c r="AR295" s="14" t="e">
        <f>ROUND(AQ295-#REF!,0)</f>
        <v>#REF!</v>
      </c>
      <c r="AS295" s="14">
        <f>IF(BB295="s",IF(S295=0,0,
IF(S295=1,#REF!*4*4,
IF(S295=2,0,
IF(S295=3,#REF!*4*2,
IF(S295=4,0,
IF(S295=5,0,
IF(S295=6,0,
IF(S295=7,0)))))))),
IF(BB295="t",
IF(S295=0,0,
IF(S295=1,#REF!*4*4*0.8,
IF(S295=2,0,
IF(S295=3,#REF!*4*2*0.8,
IF(S295=4,0,
IF(S295=5,0,
IF(S295=6,0,
IF(S295=7,0))))))))))</f>
        <v>0</v>
      </c>
      <c r="AT295" s="14" t="e">
        <f>IF(BB295="s",
IF(S295=0,0,
IF(S295=1,0,
IF(S295=2,#REF!*4*2,
IF(S295=3,#REF!*4,
IF(S295=4,#REF!*4,
IF(S295=5,0,
IF(S295=6,0,
IF(S295=7,#REF!*4)))))))),
IF(BB295="t",
IF(S295=0,0,
IF(S295=1,0,
IF(S295=2,#REF!*4*2*0.8,
IF(S295=3,#REF!*4*0.8,
IF(S295=4,#REF!*4*0.8,
IF(S295=5,0,
IF(S295=6,0,
IF(S295=7,#REF!*4))))))))))</f>
        <v>#REF!</v>
      </c>
      <c r="AU295" s="14" t="e">
        <f>IF(BB295="s",
IF(S295=0,0,
IF(S295=1,#REF!*2,
IF(S295=2,#REF!*2,
IF(S295=3,#REF!*2,
IF(S295=4,#REF!*2,
IF(S295=5,#REF!*2,
IF(S295=6,#REF!*2,
IF(S295=7,#REF!*2)))))))),
IF(BB295="t",
IF(S295=0,#REF!*2*0.8,
IF(S295=1,#REF!*2*0.8,
IF(S295=2,#REF!*2*0.8,
IF(S295=3,#REF!*2*0.8,
IF(S295=4,#REF!*2*0.8,
IF(S295=5,#REF!*2*0.8,
IF(S295=6,#REF!*1*0.8,
IF(S295=7,#REF!*2))))))))))</f>
        <v>#REF!</v>
      </c>
      <c r="AV295" s="14" t="e">
        <f t="shared" si="60"/>
        <v>#REF!</v>
      </c>
      <c r="AW295" s="14" t="e">
        <f>IF(BB295="s",
IF(S295=0,0,
IF(S295=1,(14-2)*(#REF!+#REF!)/4*4,
IF(S295=2,(14-2)*(#REF!+#REF!)/4*2,
IF(S295=3,(14-2)*(#REF!+#REF!)/4*3,
IF(S295=4,(14-2)*(#REF!+#REF!)/4,
IF(S295=5,(14-2)*#REF!/4,
IF(S295=6,0,
IF(S295=7,(14)*#REF!)))))))),
IF(BB295="t",
IF(S295=0,0,
IF(S295=1,(11-2)*(#REF!+#REF!)/4*4,
IF(S295=2,(11-2)*(#REF!+#REF!)/4*2,
IF(S295=3,(11-2)*(#REF!+#REF!)/4*3,
IF(S295=4,(11-2)*(#REF!+#REF!)/4,
IF(S295=5,(11-2)*#REF!/4,
IF(S295=6,0,
IF(S295=7,(11)*#REF!))))))))))</f>
        <v>#REF!</v>
      </c>
      <c r="AX295" s="14" t="e">
        <f t="shared" si="61"/>
        <v>#REF!</v>
      </c>
      <c r="AY295" s="14">
        <f t="shared" si="62"/>
        <v>8</v>
      </c>
      <c r="AZ295" s="14">
        <f t="shared" si="63"/>
        <v>4</v>
      </c>
      <c r="BA295" s="14" t="e">
        <f t="shared" si="64"/>
        <v>#REF!</v>
      </c>
      <c r="BB295" s="14" t="s">
        <v>186</v>
      </c>
      <c r="BC295" s="14" t="e">
        <f>IF(BI295="A",0,IF(BB295="s",14*#REF!,IF(BB295="T",11*#REF!,"HATA")))</f>
        <v>#REF!</v>
      </c>
      <c r="BD295" s="14" t="e">
        <f t="shared" si="65"/>
        <v>#REF!</v>
      </c>
      <c r="BE295" s="14" t="e">
        <f t="shared" si="66"/>
        <v>#REF!</v>
      </c>
      <c r="BF295" s="14" t="e">
        <f>IF(BE295-#REF!=0,"DOĞRU","YANLIŞ")</f>
        <v>#REF!</v>
      </c>
      <c r="BG295" s="14" t="e">
        <f>#REF!-BE295</f>
        <v>#REF!</v>
      </c>
      <c r="BH295" s="14">
        <v>0</v>
      </c>
      <c r="BJ295" s="14">
        <v>0</v>
      </c>
      <c r="BL295" s="14">
        <v>4</v>
      </c>
      <c r="BN295" s="5" t="e">
        <f>#REF!*11</f>
        <v>#REF!</v>
      </c>
      <c r="BO295" s="20">
        <v>14</v>
      </c>
      <c r="BP295" s="21">
        <v>8</v>
      </c>
      <c r="BQ295" s="22" t="s">
        <v>429</v>
      </c>
      <c r="BR295" s="22"/>
      <c r="BS295" s="22"/>
      <c r="BT295" s="22"/>
      <c r="BU295" s="22"/>
      <c r="BV295" s="23" t="s">
        <v>193</v>
      </c>
      <c r="BW295" s="24" t="s">
        <v>430</v>
      </c>
      <c r="BX295" s="25" t="s">
        <v>431</v>
      </c>
      <c r="CE295" s="8"/>
      <c r="CF295" s="17"/>
      <c r="CG295" s="17"/>
      <c r="CH295" s="17"/>
      <c r="CI295" s="17"/>
    </row>
    <row r="296" spans="1:87" hidden="1" x14ac:dyDescent="0.25">
      <c r="A296" s="14" t="s">
        <v>432</v>
      </c>
      <c r="B296" s="14" t="s">
        <v>149</v>
      </c>
      <c r="C296" s="14" t="s">
        <v>149</v>
      </c>
      <c r="D296" s="15" t="s">
        <v>84</v>
      </c>
      <c r="E296" s="15">
        <v>3</v>
      </c>
      <c r="F296" s="16" t="e">
        <f>IF(BB296="S",
IF(#REF!+BJ296=2012,
IF(#REF!=1,"12-13/1",
IF(#REF!=2,"12-13/2",
IF(#REF!=3,"13-14/1",
IF(#REF!=4,"13-14/2","Hata1")))),
IF(#REF!+BJ296=2013,
IF(#REF!=1,"13-14/1",
IF(#REF!=2,"13-14/2",
IF(#REF!=3,"14-15/1",
IF(#REF!=4,"14-15/2","Hata2")))),
IF(#REF!+BJ296=2014,
IF(#REF!=1,"14-15/1",
IF(#REF!=2,"14-15/2",
IF(#REF!=3,"15-16/1",
IF(#REF!=4,"15-16/2","Hata3")))),
IF(#REF!+BJ296=2015,
IF(#REF!=1,"15-16/1",
IF(#REF!=2,"15-16/2",
IF(#REF!=3,"16-17/1",
IF(#REF!=4,"16-17/2","Hata4")))),
IF(#REF!+BJ296=2016,
IF(#REF!=1,"16-17/1",
IF(#REF!=2,"16-17/2",
IF(#REF!=3,"17-18/1",
IF(#REF!=4,"17-18/2","Hata5")))),
IF(#REF!+BJ296=2017,
IF(#REF!=1,"17-18/1",
IF(#REF!=2,"17-18/2",
IF(#REF!=3,"18-19/1",
IF(#REF!=4,"18-19/2","Hata6")))),
IF(#REF!+BJ296=2018,
IF(#REF!=1,"18-19/1",
IF(#REF!=2,"18-19/2",
IF(#REF!=3,"19-20/1",
IF(#REF!=4,"19-20/2","Hata7")))),
IF(#REF!+BJ296=2019,
IF(#REF!=1,"19-20/1",
IF(#REF!=2,"19-20/2",
IF(#REF!=3,"20-21/1",
IF(#REF!=4,"20-21/2","Hata8")))),
IF(#REF!+BJ296=2020,
IF(#REF!=1,"20-21/1",
IF(#REF!=2,"20-21/2",
IF(#REF!=3,"21-22/1",
IF(#REF!=4,"21-22/2","Hata9")))),
IF(#REF!+BJ296=2021,
IF(#REF!=1,"21-22/1",
IF(#REF!=2,"21-22/2",
IF(#REF!=3,"22-23/1",
IF(#REF!=4,"22-23/2","Hata10")))),
IF(#REF!+BJ296=2022,
IF(#REF!=1,"22-23/1",
IF(#REF!=2,"22-23/2",
IF(#REF!=3,"23-24/1",
IF(#REF!=4,"23-24/2","Hata11")))),
IF(#REF!+BJ296=2023,
IF(#REF!=1,"23-24/1",
IF(#REF!=2,"23-24/2",
IF(#REF!=3,"24-25/1",
IF(#REF!=4,"24-25/2","Hata12")))),
)))))))))))),
IF(BB296="T",
IF(#REF!+BJ296=2012,
IF(#REF!=1,"12-13/1",
IF(#REF!=2,"12-13/2",
IF(#REF!=3,"12-13/3",
IF(#REF!=4,"13-14/1",
IF(#REF!=5,"13-14/2",
IF(#REF!=6,"13-14/3","Hata1")))))),
IF(#REF!+BJ296=2013,
IF(#REF!=1,"13-14/1",
IF(#REF!=2,"13-14/2",
IF(#REF!=3,"13-14/3",
IF(#REF!=4,"14-15/1",
IF(#REF!=5,"14-15/2",
IF(#REF!=6,"14-15/3","Hata2")))))),
IF(#REF!+BJ296=2014,
IF(#REF!=1,"14-15/1",
IF(#REF!=2,"14-15/2",
IF(#REF!=3,"14-15/3",
IF(#REF!=4,"15-16/1",
IF(#REF!=5,"15-16/2",
IF(#REF!=6,"15-16/3","Hata3")))))),
IF(AND(#REF!+#REF!&gt;2014,#REF!+#REF!&lt;2015,BJ296=1),
IF(#REF!=0.1,"14-15/0.1",
IF(#REF!=0.2,"14-15/0.2",
IF(#REF!=0.3,"14-15/0.3","Hata4"))),
IF(#REF!+BJ296=2015,
IF(#REF!=1,"15-16/1",
IF(#REF!=2,"15-16/2",
IF(#REF!=3,"15-16/3",
IF(#REF!=4,"16-17/1",
IF(#REF!=5,"16-17/2",
IF(#REF!=6,"16-17/3","Hata5")))))),
IF(#REF!+BJ296=2016,
IF(#REF!=1,"16-17/1",
IF(#REF!=2,"16-17/2",
IF(#REF!=3,"16-17/3",
IF(#REF!=4,"17-18/1",
IF(#REF!=5,"17-18/2",
IF(#REF!=6,"17-18/3","Hata6")))))),
IF(#REF!+BJ296=2017,
IF(#REF!=1,"17-18/1",
IF(#REF!=2,"17-18/2",
IF(#REF!=3,"17-18/3",
IF(#REF!=4,"18-19/1",
IF(#REF!=5,"18-19/2",
IF(#REF!=6,"18-19/3","Hata7")))))),
IF(#REF!+BJ296=2018,
IF(#REF!=1,"18-19/1",
IF(#REF!=2,"18-19/2",
IF(#REF!=3,"18-19/3",
IF(#REF!=4,"19-20/1",
IF(#REF!=5," 19-20/2",
IF(#REF!=6,"19-20/3","Hata8")))))),
IF(#REF!+BJ296=2019,
IF(#REF!=1,"19-20/1",
IF(#REF!=2,"19-20/2",
IF(#REF!=3,"19-20/3",
IF(#REF!=4,"20-21/1",
IF(#REF!=5,"20-21/2",
IF(#REF!=6,"20-21/3","Hata9")))))),
IF(#REF!+BJ296=2020,
IF(#REF!=1,"20-21/1",
IF(#REF!=2,"20-21/2",
IF(#REF!=3,"20-21/3",
IF(#REF!=4,"21-22/1",
IF(#REF!=5,"21-22/2",
IF(#REF!=6,"21-22/3","Hata10")))))),
IF(#REF!+BJ296=2021,
IF(#REF!=1,"21-22/1",
IF(#REF!=2,"21-22/2",
IF(#REF!=3,"21-22/3",
IF(#REF!=4,"22-23/1",
IF(#REF!=5,"22-23/2",
IF(#REF!=6,"22-23/3","Hata11")))))),
IF(#REF!+BJ296=2022,
IF(#REF!=1,"22-23/1",
IF(#REF!=2,"22-23/2",
IF(#REF!=3,"22-23/3",
IF(#REF!=4,"23-24/1",
IF(#REF!=5,"23-24/2",
IF(#REF!=6,"23-24/3","Hata12")))))),
IF(#REF!+BJ296=2023,
IF(#REF!=1,"23-24/1",
IF(#REF!=2,"23-24/2",
IF(#REF!=3,"23-24/3",
IF(#REF!=4,"24-25/1",
IF(#REF!=5,"24-25/2",
IF(#REF!=6,"24-25/3","Hata13")))))),
))))))))))))))
)</f>
        <v>#REF!</v>
      </c>
      <c r="G296" s="15"/>
      <c r="H296" s="14" t="s">
        <v>416</v>
      </c>
      <c r="I296" s="14">
        <v>54698</v>
      </c>
      <c r="J296" s="14" t="s">
        <v>403</v>
      </c>
      <c r="Q296" s="14" t="s">
        <v>140</v>
      </c>
      <c r="R296" s="14" t="s">
        <v>140</v>
      </c>
      <c r="S296" s="16">
        <v>7</v>
      </c>
      <c r="T296" s="14">
        <f>VLOOKUP($S296,[1]sistem!$I$3:$L$10,2,FALSE)</f>
        <v>0</v>
      </c>
      <c r="U296" s="14">
        <f>VLOOKUP($S296,[1]sistem!$I$3:$L$10,3,FALSE)</f>
        <v>1</v>
      </c>
      <c r="V296" s="14">
        <f>VLOOKUP($S296,[1]sistem!$I$3:$L$10,4,FALSE)</f>
        <v>1</v>
      </c>
      <c r="W296" s="14" t="e">
        <f>VLOOKUP($BB296,[1]sistem!$I$13:$L$14,2,FALSE)*#REF!</f>
        <v>#REF!</v>
      </c>
      <c r="X296" s="14" t="e">
        <f>VLOOKUP($BB296,[1]sistem!$I$13:$L$14,3,FALSE)*#REF!</f>
        <v>#REF!</v>
      </c>
      <c r="Y296" s="14" t="e">
        <f>VLOOKUP($BB296,[1]sistem!$I$13:$L$14,4,FALSE)*#REF!</f>
        <v>#REF!</v>
      </c>
      <c r="Z296" s="14" t="e">
        <f t="shared" si="55"/>
        <v>#REF!</v>
      </c>
      <c r="AA296" s="14" t="e">
        <f t="shared" si="55"/>
        <v>#REF!</v>
      </c>
      <c r="AB296" s="14" t="e">
        <f t="shared" si="55"/>
        <v>#REF!</v>
      </c>
      <c r="AC296" s="14" t="e">
        <f t="shared" si="56"/>
        <v>#REF!</v>
      </c>
      <c r="AD296" s="14">
        <f>VLOOKUP(BB296,[1]sistem!$I$18:$J$19,2,FALSE)</f>
        <v>11</v>
      </c>
      <c r="AE296" s="14">
        <v>0.25</v>
      </c>
      <c r="AF296" s="14">
        <f>VLOOKUP($S296,[1]sistem!$I$3:$M$10,5,FALSE)</f>
        <v>1</v>
      </c>
      <c r="AG296" s="14">
        <v>5</v>
      </c>
      <c r="AI296" s="14">
        <f>AG296*AM296</f>
        <v>55</v>
      </c>
      <c r="AJ296" s="14">
        <f>VLOOKUP($S296,[1]sistem!$I$3:$N$10,6,FALSE)</f>
        <v>2</v>
      </c>
      <c r="AK296" s="14">
        <v>2</v>
      </c>
      <c r="AL296" s="14">
        <f t="shared" si="57"/>
        <v>4</v>
      </c>
      <c r="AM296" s="14">
        <f>VLOOKUP($BB296,[1]sistem!$I$18:$K$19,3,FALSE)</f>
        <v>11</v>
      </c>
      <c r="AN296" s="14" t="e">
        <f>AM296*#REF!</f>
        <v>#REF!</v>
      </c>
      <c r="AO296" s="14" t="e">
        <f t="shared" si="58"/>
        <v>#REF!</v>
      </c>
      <c r="AP296" s="14">
        <f t="shared" si="68"/>
        <v>25</v>
      </c>
      <c r="AQ296" s="14" t="e">
        <f t="shared" si="59"/>
        <v>#REF!</v>
      </c>
      <c r="AR296" s="14" t="e">
        <f>ROUND(AQ296-#REF!,0)</f>
        <v>#REF!</v>
      </c>
      <c r="AS296" s="14">
        <f>IF(BB296="s",IF(S296=0,0,
IF(S296=1,#REF!*4*4,
IF(S296=2,0,
IF(S296=3,#REF!*4*2,
IF(S296=4,0,
IF(S296=5,0,
IF(S296=6,0,
IF(S296=7,0)))))))),
IF(BB296="t",
IF(S296=0,0,
IF(S296=1,#REF!*4*4*0.8,
IF(S296=2,0,
IF(S296=3,#REF!*4*2*0.8,
IF(S296=4,0,
IF(S296=5,0,
IF(S296=6,0,
IF(S296=7,0))))))))))</f>
        <v>0</v>
      </c>
      <c r="AT296" s="14" t="e">
        <f>IF(BB296="s",
IF(S296=0,0,
IF(S296=1,0,
IF(S296=2,#REF!*4*2,
IF(S296=3,#REF!*4,
IF(S296=4,#REF!*4,
IF(S296=5,0,
IF(S296=6,0,
IF(S296=7,#REF!*4)))))))),
IF(BB296="t",
IF(S296=0,0,
IF(S296=1,0,
IF(S296=2,#REF!*4*2*0.8,
IF(S296=3,#REF!*4*0.8,
IF(S296=4,#REF!*4*0.8,
IF(S296=5,0,
IF(S296=6,0,
IF(S296=7,#REF!*4))))))))))</f>
        <v>#REF!</v>
      </c>
      <c r="AU296" s="14" t="e">
        <f>IF(BB296="s",
IF(S296=0,0,
IF(S296=1,#REF!*2,
IF(S296=2,#REF!*2,
IF(S296=3,#REF!*2,
IF(S296=4,#REF!*2,
IF(S296=5,#REF!*2,
IF(S296=6,#REF!*2,
IF(S296=7,#REF!*2)))))))),
IF(BB296="t",
IF(S296=0,#REF!*2*0.8,
IF(S296=1,#REF!*2*0.8,
IF(S296=2,#REF!*2*0.8,
IF(S296=3,#REF!*2*0.8,
IF(S296=4,#REF!*2*0.8,
IF(S296=5,#REF!*2*0.8,
IF(S296=6,#REF!*1*0.8,
IF(S296=7,#REF!*2))))))))))</f>
        <v>#REF!</v>
      </c>
      <c r="AV296" s="14" t="e">
        <f t="shared" si="60"/>
        <v>#REF!</v>
      </c>
      <c r="AW296" s="14" t="e">
        <f>IF(BB296="s",
IF(S296=0,0,
IF(S296=1,(14-2)*(#REF!+#REF!)/4*4,
IF(S296=2,(14-2)*(#REF!+#REF!)/4*2,
IF(S296=3,(14-2)*(#REF!+#REF!)/4*3,
IF(S296=4,(14-2)*(#REF!+#REF!)/4,
IF(S296=5,(14-2)*#REF!/4,
IF(S296=6,0,
IF(S296=7,(14)*#REF!)))))))),
IF(BB296="t",
IF(S296=0,0,
IF(S296=1,(11-2)*(#REF!+#REF!)/4*4,
IF(S296=2,(11-2)*(#REF!+#REF!)/4*2,
IF(S296=3,(11-2)*(#REF!+#REF!)/4*3,
IF(S296=4,(11-2)*(#REF!+#REF!)/4,
IF(S296=5,(11-2)*#REF!/4,
IF(S296=6,0,
IF(S296=7,(11)*#REF!))))))))))</f>
        <v>#REF!</v>
      </c>
      <c r="AX296" s="14" t="e">
        <f t="shared" si="61"/>
        <v>#REF!</v>
      </c>
      <c r="AY296" s="14">
        <f t="shared" si="62"/>
        <v>8</v>
      </c>
      <c r="AZ296" s="14">
        <f t="shared" si="63"/>
        <v>4</v>
      </c>
      <c r="BA296" s="14" t="e">
        <f t="shared" si="64"/>
        <v>#REF!</v>
      </c>
      <c r="BB296" s="14" t="s">
        <v>186</v>
      </c>
      <c r="BC296" s="14" t="e">
        <f>IF(BI296="A",0,IF(BB296="s",14*#REF!,IF(BB296="T",11*#REF!,"HATA")))</f>
        <v>#REF!</v>
      </c>
      <c r="BD296" s="14" t="e">
        <f t="shared" si="65"/>
        <v>#REF!</v>
      </c>
      <c r="BE296" s="14" t="e">
        <f t="shared" si="66"/>
        <v>#REF!</v>
      </c>
      <c r="BF296" s="14" t="e">
        <f>IF(BE296-#REF!=0,"DOĞRU","YANLIŞ")</f>
        <v>#REF!</v>
      </c>
      <c r="BG296" s="14" t="e">
        <f>#REF!-BE296</f>
        <v>#REF!</v>
      </c>
      <c r="BH296" s="14">
        <v>0</v>
      </c>
      <c r="BJ296" s="14">
        <v>0</v>
      </c>
      <c r="BL296" s="14">
        <v>7</v>
      </c>
      <c r="BN296" s="5" t="e">
        <f>#REF!*11</f>
        <v>#REF!</v>
      </c>
      <c r="BO296" s="6"/>
      <c r="BP296" s="7"/>
      <c r="BQ296" s="8"/>
      <c r="BR296" s="8"/>
      <c r="BS296" s="8"/>
      <c r="BT296" s="8"/>
      <c r="BU296" s="8"/>
      <c r="BV296" s="9"/>
      <c r="BW296" s="10"/>
      <c r="BX296" s="11"/>
      <c r="CE296" s="8"/>
      <c r="CF296" s="17"/>
      <c r="CG296" s="17"/>
      <c r="CH296" s="17"/>
      <c r="CI296" s="17"/>
    </row>
    <row r="297" spans="1:87" hidden="1" x14ac:dyDescent="0.25">
      <c r="A297" s="14" t="s">
        <v>433</v>
      </c>
      <c r="B297" s="14" t="s">
        <v>132</v>
      </c>
      <c r="C297" s="14" t="s">
        <v>132</v>
      </c>
      <c r="D297" s="15" t="s">
        <v>90</v>
      </c>
      <c r="E297" s="15" t="s">
        <v>90</v>
      </c>
      <c r="F297" s="16" t="e">
        <f>IF(BB297="S",
IF(#REF!+BJ297=2012,
IF(#REF!=1,"12-13/1",
IF(#REF!=2,"12-13/2",
IF(#REF!=3,"13-14/1",
IF(#REF!=4,"13-14/2","Hata1")))),
IF(#REF!+BJ297=2013,
IF(#REF!=1,"13-14/1",
IF(#REF!=2,"13-14/2",
IF(#REF!=3,"14-15/1",
IF(#REF!=4,"14-15/2","Hata2")))),
IF(#REF!+BJ297=2014,
IF(#REF!=1,"14-15/1",
IF(#REF!=2,"14-15/2",
IF(#REF!=3,"15-16/1",
IF(#REF!=4,"15-16/2","Hata3")))),
IF(#REF!+BJ297=2015,
IF(#REF!=1,"15-16/1",
IF(#REF!=2,"15-16/2",
IF(#REF!=3,"16-17/1",
IF(#REF!=4,"16-17/2","Hata4")))),
IF(#REF!+BJ297=2016,
IF(#REF!=1,"16-17/1",
IF(#REF!=2,"16-17/2",
IF(#REF!=3,"17-18/1",
IF(#REF!=4,"17-18/2","Hata5")))),
IF(#REF!+BJ297=2017,
IF(#REF!=1,"17-18/1",
IF(#REF!=2,"17-18/2",
IF(#REF!=3,"18-19/1",
IF(#REF!=4,"18-19/2","Hata6")))),
IF(#REF!+BJ297=2018,
IF(#REF!=1,"18-19/1",
IF(#REF!=2,"18-19/2",
IF(#REF!=3,"19-20/1",
IF(#REF!=4,"19-20/2","Hata7")))),
IF(#REF!+BJ297=2019,
IF(#REF!=1,"19-20/1",
IF(#REF!=2,"19-20/2",
IF(#REF!=3,"20-21/1",
IF(#REF!=4,"20-21/2","Hata8")))),
IF(#REF!+BJ297=2020,
IF(#REF!=1,"20-21/1",
IF(#REF!=2,"20-21/2",
IF(#REF!=3,"21-22/1",
IF(#REF!=4,"21-22/2","Hata9")))),
IF(#REF!+BJ297=2021,
IF(#REF!=1,"21-22/1",
IF(#REF!=2,"21-22/2",
IF(#REF!=3,"22-23/1",
IF(#REF!=4,"22-23/2","Hata10")))),
IF(#REF!+BJ297=2022,
IF(#REF!=1,"22-23/1",
IF(#REF!=2,"22-23/2",
IF(#REF!=3,"23-24/1",
IF(#REF!=4,"23-24/2","Hata11")))),
IF(#REF!+BJ297=2023,
IF(#REF!=1,"23-24/1",
IF(#REF!=2,"23-24/2",
IF(#REF!=3,"24-25/1",
IF(#REF!=4,"24-25/2","Hata12")))),
)))))))))))),
IF(BB297="T",
IF(#REF!+BJ297=2012,
IF(#REF!=1,"12-13/1",
IF(#REF!=2,"12-13/2",
IF(#REF!=3,"12-13/3",
IF(#REF!=4,"13-14/1",
IF(#REF!=5,"13-14/2",
IF(#REF!=6,"13-14/3","Hata1")))))),
IF(#REF!+BJ297=2013,
IF(#REF!=1,"13-14/1",
IF(#REF!=2,"13-14/2",
IF(#REF!=3,"13-14/3",
IF(#REF!=4,"14-15/1",
IF(#REF!=5,"14-15/2",
IF(#REF!=6,"14-15/3","Hata2")))))),
IF(#REF!+BJ297=2014,
IF(#REF!=1,"14-15/1",
IF(#REF!=2,"14-15/2",
IF(#REF!=3,"14-15/3",
IF(#REF!=4,"15-16/1",
IF(#REF!=5,"15-16/2",
IF(#REF!=6,"15-16/3","Hata3")))))),
IF(AND(#REF!+#REF!&gt;2014,#REF!+#REF!&lt;2015,BJ297=1),
IF(#REF!=0.1,"14-15/0.1",
IF(#REF!=0.2,"14-15/0.2",
IF(#REF!=0.3,"14-15/0.3","Hata4"))),
IF(#REF!+BJ297=2015,
IF(#REF!=1,"15-16/1",
IF(#REF!=2,"15-16/2",
IF(#REF!=3,"15-16/3",
IF(#REF!=4,"16-17/1",
IF(#REF!=5,"16-17/2",
IF(#REF!=6,"16-17/3","Hata5")))))),
IF(#REF!+BJ297=2016,
IF(#REF!=1,"16-17/1",
IF(#REF!=2,"16-17/2",
IF(#REF!=3,"16-17/3",
IF(#REF!=4,"17-18/1",
IF(#REF!=5,"17-18/2",
IF(#REF!=6,"17-18/3","Hata6")))))),
IF(#REF!+BJ297=2017,
IF(#REF!=1,"17-18/1",
IF(#REF!=2,"17-18/2",
IF(#REF!=3,"17-18/3",
IF(#REF!=4,"18-19/1",
IF(#REF!=5,"18-19/2",
IF(#REF!=6,"18-19/3","Hata7")))))),
IF(#REF!+BJ297=2018,
IF(#REF!=1,"18-19/1",
IF(#REF!=2,"18-19/2",
IF(#REF!=3,"18-19/3",
IF(#REF!=4,"19-20/1",
IF(#REF!=5," 19-20/2",
IF(#REF!=6,"19-20/3","Hata8")))))),
IF(#REF!+BJ297=2019,
IF(#REF!=1,"19-20/1",
IF(#REF!=2,"19-20/2",
IF(#REF!=3,"19-20/3",
IF(#REF!=4,"20-21/1",
IF(#REF!=5,"20-21/2",
IF(#REF!=6,"20-21/3","Hata9")))))),
IF(#REF!+BJ297=2020,
IF(#REF!=1,"20-21/1",
IF(#REF!=2,"20-21/2",
IF(#REF!=3,"20-21/3",
IF(#REF!=4,"21-22/1",
IF(#REF!=5,"21-22/2",
IF(#REF!=6,"21-22/3","Hata10")))))),
IF(#REF!+BJ297=2021,
IF(#REF!=1,"21-22/1",
IF(#REF!=2,"21-22/2",
IF(#REF!=3,"21-22/3",
IF(#REF!=4,"22-23/1",
IF(#REF!=5,"22-23/2",
IF(#REF!=6,"22-23/3","Hata11")))))),
IF(#REF!+BJ297=2022,
IF(#REF!=1,"22-23/1",
IF(#REF!=2,"22-23/2",
IF(#REF!=3,"22-23/3",
IF(#REF!=4,"23-24/1",
IF(#REF!=5,"23-24/2",
IF(#REF!=6,"23-24/3","Hata12")))))),
IF(#REF!+BJ297=2023,
IF(#REF!=1,"23-24/1",
IF(#REF!=2,"23-24/2",
IF(#REF!=3,"23-24/3",
IF(#REF!=4,"24-25/1",
IF(#REF!=5,"24-25/2",
IF(#REF!=6,"24-25/3","Hata13")))))),
))))))))))))))
)</f>
        <v>#REF!</v>
      </c>
      <c r="G297" s="15"/>
      <c r="H297" s="14" t="s">
        <v>416</v>
      </c>
      <c r="I297" s="14">
        <v>54698</v>
      </c>
      <c r="J297" s="14" t="s">
        <v>403</v>
      </c>
      <c r="Q297" s="14" t="s">
        <v>133</v>
      </c>
      <c r="R297" s="14" t="s">
        <v>133</v>
      </c>
      <c r="S297" s="16">
        <v>7</v>
      </c>
      <c r="T297" s="14">
        <f>VLOOKUP($S297,[1]sistem!$I$3:$L$10,2,FALSE)</f>
        <v>0</v>
      </c>
      <c r="U297" s="14">
        <f>VLOOKUP($S297,[1]sistem!$I$3:$L$10,3,FALSE)</f>
        <v>1</v>
      </c>
      <c r="V297" s="14">
        <f>VLOOKUP($S297,[1]sistem!$I$3:$L$10,4,FALSE)</f>
        <v>1</v>
      </c>
      <c r="W297" s="14" t="e">
        <f>VLOOKUP($BB297,[1]sistem!$I$13:$L$14,2,FALSE)*#REF!</f>
        <v>#REF!</v>
      </c>
      <c r="X297" s="14" t="e">
        <f>VLOOKUP($BB297,[1]sistem!$I$13:$L$14,3,FALSE)*#REF!</f>
        <v>#REF!</v>
      </c>
      <c r="Y297" s="14" t="e">
        <f>VLOOKUP($BB297,[1]sistem!$I$13:$L$14,4,FALSE)*#REF!</f>
        <v>#REF!</v>
      </c>
      <c r="Z297" s="14" t="e">
        <f t="shared" si="55"/>
        <v>#REF!</v>
      </c>
      <c r="AA297" s="14" t="e">
        <f t="shared" si="55"/>
        <v>#REF!</v>
      </c>
      <c r="AB297" s="14" t="e">
        <f t="shared" si="55"/>
        <v>#REF!</v>
      </c>
      <c r="AC297" s="14" t="e">
        <f t="shared" si="56"/>
        <v>#REF!</v>
      </c>
      <c r="AD297" s="14">
        <f>VLOOKUP(BB297,[1]sistem!$I$18:$J$19,2,FALSE)</f>
        <v>11</v>
      </c>
      <c r="AE297" s="14">
        <v>0.25</v>
      </c>
      <c r="AF297" s="14">
        <f>VLOOKUP($S297,[1]sistem!$I$3:$M$10,5,FALSE)</f>
        <v>1</v>
      </c>
      <c r="AG297" s="14">
        <v>3</v>
      </c>
      <c r="AI297" s="14">
        <f>AG297*AM297</f>
        <v>33</v>
      </c>
      <c r="AJ297" s="14">
        <f>VLOOKUP($S297,[1]sistem!$I$3:$N$10,6,FALSE)</f>
        <v>2</v>
      </c>
      <c r="AK297" s="14">
        <v>2</v>
      </c>
      <c r="AL297" s="14">
        <f t="shared" si="57"/>
        <v>4</v>
      </c>
      <c r="AM297" s="14">
        <f>VLOOKUP($BB297,[1]sistem!$I$18:$K$19,3,FALSE)</f>
        <v>11</v>
      </c>
      <c r="AN297" s="14" t="e">
        <f>AM297*#REF!</f>
        <v>#REF!</v>
      </c>
      <c r="AO297" s="14" t="e">
        <f t="shared" si="58"/>
        <v>#REF!</v>
      </c>
      <c r="AP297" s="14">
        <f t="shared" si="68"/>
        <v>25</v>
      </c>
      <c r="AQ297" s="14" t="e">
        <f t="shared" si="59"/>
        <v>#REF!</v>
      </c>
      <c r="AR297" s="14" t="e">
        <f>ROUND(AQ297-#REF!,0)</f>
        <v>#REF!</v>
      </c>
      <c r="AS297" s="14">
        <f>IF(BB297="s",IF(S297=0,0,
IF(S297=1,#REF!*4*4,
IF(S297=2,0,
IF(S297=3,#REF!*4*2,
IF(S297=4,0,
IF(S297=5,0,
IF(S297=6,0,
IF(S297=7,0)))))))),
IF(BB297="t",
IF(S297=0,0,
IF(S297=1,#REF!*4*4*0.8,
IF(S297=2,0,
IF(S297=3,#REF!*4*2*0.8,
IF(S297=4,0,
IF(S297=5,0,
IF(S297=6,0,
IF(S297=7,0))))))))))</f>
        <v>0</v>
      </c>
      <c r="AT297" s="14" t="e">
        <f>IF(BB297="s",
IF(S297=0,0,
IF(S297=1,0,
IF(S297=2,#REF!*4*2,
IF(S297=3,#REF!*4,
IF(S297=4,#REF!*4,
IF(S297=5,0,
IF(S297=6,0,
IF(S297=7,#REF!*4)))))))),
IF(BB297="t",
IF(S297=0,0,
IF(S297=1,0,
IF(S297=2,#REF!*4*2*0.8,
IF(S297=3,#REF!*4*0.8,
IF(S297=4,#REF!*4*0.8,
IF(S297=5,0,
IF(S297=6,0,
IF(S297=7,#REF!*4))))))))))</f>
        <v>#REF!</v>
      </c>
      <c r="AU297" s="14" t="e">
        <f>IF(BB297="s",
IF(S297=0,0,
IF(S297=1,#REF!*2,
IF(S297=2,#REF!*2,
IF(S297=3,#REF!*2,
IF(S297=4,#REF!*2,
IF(S297=5,#REF!*2,
IF(S297=6,#REF!*2,
IF(S297=7,#REF!*2)))))))),
IF(BB297="t",
IF(S297=0,#REF!*2*0.8,
IF(S297=1,#REF!*2*0.8,
IF(S297=2,#REF!*2*0.8,
IF(S297=3,#REF!*2*0.8,
IF(S297=4,#REF!*2*0.8,
IF(S297=5,#REF!*2*0.8,
IF(S297=6,#REF!*1*0.8,
IF(S297=7,#REF!*2))))))))))</f>
        <v>#REF!</v>
      </c>
      <c r="AV297" s="14" t="e">
        <f t="shared" si="60"/>
        <v>#REF!</v>
      </c>
      <c r="AW297" s="14" t="e">
        <f>IF(BB297="s",
IF(S297=0,0,
IF(S297=1,(14-2)*(#REF!+#REF!)/4*4,
IF(S297=2,(14-2)*(#REF!+#REF!)/4*2,
IF(S297=3,(14-2)*(#REF!+#REF!)/4*3,
IF(S297=4,(14-2)*(#REF!+#REF!)/4,
IF(S297=5,(14-2)*#REF!/4,
IF(S297=6,0,
IF(S297=7,(14)*#REF!)))))))),
IF(BB297="t",
IF(S297=0,0,
IF(S297=1,(11-2)*(#REF!+#REF!)/4*4,
IF(S297=2,(11-2)*(#REF!+#REF!)/4*2,
IF(S297=3,(11-2)*(#REF!+#REF!)/4*3,
IF(S297=4,(11-2)*(#REF!+#REF!)/4,
IF(S297=5,(11-2)*#REF!/4,
IF(S297=6,0,
IF(S297=7,(11)*#REF!))))))))))</f>
        <v>#REF!</v>
      </c>
      <c r="AX297" s="14" t="e">
        <f t="shared" si="61"/>
        <v>#REF!</v>
      </c>
      <c r="AY297" s="14">
        <f t="shared" si="62"/>
        <v>8</v>
      </c>
      <c r="AZ297" s="14">
        <f t="shared" si="63"/>
        <v>4</v>
      </c>
      <c r="BA297" s="14" t="e">
        <f t="shared" si="64"/>
        <v>#REF!</v>
      </c>
      <c r="BB297" s="14" t="s">
        <v>186</v>
      </c>
      <c r="BC297" s="14">
        <f>IF(BI297="A",0,IF(BB297="s",14*#REF!,IF(BB297="T",11*#REF!,"HATA")))</f>
        <v>0</v>
      </c>
      <c r="BD297" s="14" t="e">
        <f t="shared" si="65"/>
        <v>#REF!</v>
      </c>
      <c r="BE297" s="14" t="e">
        <f t="shared" si="66"/>
        <v>#REF!</v>
      </c>
      <c r="BF297" s="14" t="e">
        <f>IF(BE297-#REF!=0,"DOĞRU","YANLIŞ")</f>
        <v>#REF!</v>
      </c>
      <c r="BG297" s="14" t="e">
        <f>#REF!-BE297</f>
        <v>#REF!</v>
      </c>
      <c r="BH297" s="14">
        <v>0</v>
      </c>
      <c r="BI297" s="14" t="s">
        <v>93</v>
      </c>
      <c r="BJ297" s="14">
        <v>0</v>
      </c>
      <c r="BL297" s="14">
        <v>7</v>
      </c>
      <c r="BN297" s="5" t="e">
        <f>#REF!*11</f>
        <v>#REF!</v>
      </c>
      <c r="BO297" s="6"/>
      <c r="BP297" s="7"/>
      <c r="BQ297" s="8"/>
      <c r="BR297" s="8"/>
      <c r="BS297" s="8"/>
      <c r="BT297" s="8"/>
      <c r="BU297" s="8"/>
      <c r="BV297" s="9"/>
      <c r="BW297" s="10"/>
      <c r="BX297" s="11"/>
      <c r="CE297" s="8"/>
      <c r="CF297" s="17"/>
      <c r="CG297" s="17"/>
      <c r="CH297" s="17"/>
      <c r="CI297" s="17"/>
    </row>
    <row r="298" spans="1:87" hidden="1" x14ac:dyDescent="0.25">
      <c r="A298" s="14" t="s">
        <v>434</v>
      </c>
      <c r="B298" s="14" t="s">
        <v>435</v>
      </c>
      <c r="C298" s="14" t="s">
        <v>435</v>
      </c>
      <c r="D298" s="15" t="s">
        <v>90</v>
      </c>
      <c r="E298" s="15" t="s">
        <v>90</v>
      </c>
      <c r="F298" s="16" t="e">
        <f>IF(BB298="S",
IF(#REF!+BJ298=2012,
IF(#REF!=1,"12-13/1",
IF(#REF!=2,"12-13/2",
IF(#REF!=3,"13-14/1",
IF(#REF!=4,"13-14/2","Hata1")))),
IF(#REF!+BJ298=2013,
IF(#REF!=1,"13-14/1",
IF(#REF!=2,"13-14/2",
IF(#REF!=3,"14-15/1",
IF(#REF!=4,"14-15/2","Hata2")))),
IF(#REF!+BJ298=2014,
IF(#REF!=1,"14-15/1",
IF(#REF!=2,"14-15/2",
IF(#REF!=3,"15-16/1",
IF(#REF!=4,"15-16/2","Hata3")))),
IF(#REF!+BJ298=2015,
IF(#REF!=1,"15-16/1",
IF(#REF!=2,"15-16/2",
IF(#REF!=3,"16-17/1",
IF(#REF!=4,"16-17/2","Hata4")))),
IF(#REF!+BJ298=2016,
IF(#REF!=1,"16-17/1",
IF(#REF!=2,"16-17/2",
IF(#REF!=3,"17-18/1",
IF(#REF!=4,"17-18/2","Hata5")))),
IF(#REF!+BJ298=2017,
IF(#REF!=1,"17-18/1",
IF(#REF!=2,"17-18/2",
IF(#REF!=3,"18-19/1",
IF(#REF!=4,"18-19/2","Hata6")))),
IF(#REF!+BJ298=2018,
IF(#REF!=1,"18-19/1",
IF(#REF!=2,"18-19/2",
IF(#REF!=3,"19-20/1",
IF(#REF!=4,"19-20/2","Hata7")))),
IF(#REF!+BJ298=2019,
IF(#REF!=1,"19-20/1",
IF(#REF!=2,"19-20/2",
IF(#REF!=3,"20-21/1",
IF(#REF!=4,"20-21/2","Hata8")))),
IF(#REF!+BJ298=2020,
IF(#REF!=1,"20-21/1",
IF(#REF!=2,"20-21/2",
IF(#REF!=3,"21-22/1",
IF(#REF!=4,"21-22/2","Hata9")))),
IF(#REF!+BJ298=2021,
IF(#REF!=1,"21-22/1",
IF(#REF!=2,"21-22/2",
IF(#REF!=3,"22-23/1",
IF(#REF!=4,"22-23/2","Hata10")))),
IF(#REF!+BJ298=2022,
IF(#REF!=1,"22-23/1",
IF(#REF!=2,"22-23/2",
IF(#REF!=3,"23-24/1",
IF(#REF!=4,"23-24/2","Hata11")))),
IF(#REF!+BJ298=2023,
IF(#REF!=1,"23-24/1",
IF(#REF!=2,"23-24/2",
IF(#REF!=3,"24-25/1",
IF(#REF!=4,"24-25/2","Hata12")))),
)))))))))))),
IF(BB298="T",
IF(#REF!+BJ298=2012,
IF(#REF!=1,"12-13/1",
IF(#REF!=2,"12-13/2",
IF(#REF!=3,"12-13/3",
IF(#REF!=4,"13-14/1",
IF(#REF!=5,"13-14/2",
IF(#REF!=6,"13-14/3","Hata1")))))),
IF(#REF!+BJ298=2013,
IF(#REF!=1,"13-14/1",
IF(#REF!=2,"13-14/2",
IF(#REF!=3,"13-14/3",
IF(#REF!=4,"14-15/1",
IF(#REF!=5,"14-15/2",
IF(#REF!=6,"14-15/3","Hata2")))))),
IF(#REF!+BJ298=2014,
IF(#REF!=1,"14-15/1",
IF(#REF!=2,"14-15/2",
IF(#REF!=3,"14-15/3",
IF(#REF!=4,"15-16/1",
IF(#REF!=5,"15-16/2",
IF(#REF!=6,"15-16/3","Hata3")))))),
IF(AND(#REF!+#REF!&gt;2014,#REF!+#REF!&lt;2015,BJ298=1),
IF(#REF!=0.1,"14-15/0.1",
IF(#REF!=0.2,"14-15/0.2",
IF(#REF!=0.3,"14-15/0.3","Hata4"))),
IF(#REF!+BJ298=2015,
IF(#REF!=1,"15-16/1",
IF(#REF!=2,"15-16/2",
IF(#REF!=3,"15-16/3",
IF(#REF!=4,"16-17/1",
IF(#REF!=5,"16-17/2",
IF(#REF!=6,"16-17/3","Hata5")))))),
IF(#REF!+BJ298=2016,
IF(#REF!=1,"16-17/1",
IF(#REF!=2,"16-17/2",
IF(#REF!=3,"16-17/3",
IF(#REF!=4,"17-18/1",
IF(#REF!=5,"17-18/2",
IF(#REF!=6,"17-18/3","Hata6")))))),
IF(#REF!+BJ298=2017,
IF(#REF!=1,"17-18/1",
IF(#REF!=2,"17-18/2",
IF(#REF!=3,"17-18/3",
IF(#REF!=4,"18-19/1",
IF(#REF!=5,"18-19/2",
IF(#REF!=6,"18-19/3","Hata7")))))),
IF(#REF!+BJ298=2018,
IF(#REF!=1,"18-19/1",
IF(#REF!=2,"18-19/2",
IF(#REF!=3,"18-19/3",
IF(#REF!=4,"19-20/1",
IF(#REF!=5," 19-20/2",
IF(#REF!=6,"19-20/3","Hata8")))))),
IF(#REF!+BJ298=2019,
IF(#REF!=1,"19-20/1",
IF(#REF!=2,"19-20/2",
IF(#REF!=3,"19-20/3",
IF(#REF!=4,"20-21/1",
IF(#REF!=5,"20-21/2",
IF(#REF!=6,"20-21/3","Hata9")))))),
IF(#REF!+BJ298=2020,
IF(#REF!=1,"20-21/1",
IF(#REF!=2,"20-21/2",
IF(#REF!=3,"20-21/3",
IF(#REF!=4,"21-22/1",
IF(#REF!=5,"21-22/2",
IF(#REF!=6,"21-22/3","Hata10")))))),
IF(#REF!+BJ298=2021,
IF(#REF!=1,"21-22/1",
IF(#REF!=2,"21-22/2",
IF(#REF!=3,"21-22/3",
IF(#REF!=4,"22-23/1",
IF(#REF!=5,"22-23/2",
IF(#REF!=6,"22-23/3","Hata11")))))),
IF(#REF!+BJ298=2022,
IF(#REF!=1,"22-23/1",
IF(#REF!=2,"22-23/2",
IF(#REF!=3,"22-23/3",
IF(#REF!=4,"23-24/1",
IF(#REF!=5,"23-24/2",
IF(#REF!=6,"23-24/3","Hata12")))))),
IF(#REF!+BJ298=2023,
IF(#REF!=1,"23-24/1",
IF(#REF!=2,"23-24/2",
IF(#REF!=3,"23-24/3",
IF(#REF!=4,"24-25/1",
IF(#REF!=5,"24-25/2",
IF(#REF!=6,"24-25/3","Hata13")))))),
))))))))))))))
)</f>
        <v>#REF!</v>
      </c>
      <c r="G298" s="15"/>
      <c r="H298" s="14" t="s">
        <v>416</v>
      </c>
      <c r="I298" s="14">
        <v>54698</v>
      </c>
      <c r="J298" s="14" t="s">
        <v>403</v>
      </c>
      <c r="Q298" s="14" t="s">
        <v>436</v>
      </c>
      <c r="R298" s="14" t="s">
        <v>436</v>
      </c>
      <c r="S298" s="16">
        <v>4</v>
      </c>
      <c r="T298" s="14">
        <f>VLOOKUP($S298,[1]sistem!$I$3:$L$10,2,FALSE)</f>
        <v>0</v>
      </c>
      <c r="U298" s="14">
        <f>VLOOKUP($S298,[1]sistem!$I$3:$L$10,3,FALSE)</f>
        <v>1</v>
      </c>
      <c r="V298" s="14">
        <f>VLOOKUP($S298,[1]sistem!$I$3:$L$10,4,FALSE)</f>
        <v>1</v>
      </c>
      <c r="W298" s="14" t="e">
        <f>VLOOKUP($BB298,[1]sistem!$I$13:$L$14,2,FALSE)*#REF!</f>
        <v>#REF!</v>
      </c>
      <c r="X298" s="14" t="e">
        <f>VLOOKUP($BB298,[1]sistem!$I$13:$L$14,3,FALSE)*#REF!</f>
        <v>#REF!</v>
      </c>
      <c r="Y298" s="14" t="e">
        <f>VLOOKUP($BB298,[1]sistem!$I$13:$L$14,4,FALSE)*#REF!</f>
        <v>#REF!</v>
      </c>
      <c r="Z298" s="14" t="e">
        <f t="shared" si="55"/>
        <v>#REF!</v>
      </c>
      <c r="AA298" s="14" t="e">
        <f t="shared" si="55"/>
        <v>#REF!</v>
      </c>
      <c r="AB298" s="14" t="e">
        <f t="shared" si="55"/>
        <v>#REF!</v>
      </c>
      <c r="AC298" s="14" t="e">
        <f t="shared" si="56"/>
        <v>#REF!</v>
      </c>
      <c r="AD298" s="14">
        <f>VLOOKUP(BB298,[1]sistem!$I$18:$J$19,2,FALSE)</f>
        <v>11</v>
      </c>
      <c r="AE298" s="14">
        <v>0.25</v>
      </c>
      <c r="AF298" s="14">
        <f>VLOOKUP($S298,[1]sistem!$I$3:$M$10,5,FALSE)</f>
        <v>1</v>
      </c>
      <c r="AI298" s="14" t="e">
        <f>(#REF!+#REF!)*AD298</f>
        <v>#REF!</v>
      </c>
      <c r="AJ298" s="14">
        <f>VLOOKUP($S298,[1]sistem!$I$3:$N$10,6,FALSE)</f>
        <v>2</v>
      </c>
      <c r="AK298" s="14">
        <v>2</v>
      </c>
      <c r="AL298" s="14">
        <f t="shared" si="57"/>
        <v>4</v>
      </c>
      <c r="AM298" s="14">
        <f>VLOOKUP($BB298,[1]sistem!$I$18:$K$19,3,FALSE)</f>
        <v>11</v>
      </c>
      <c r="AN298" s="14" t="e">
        <f>AM298*#REF!</f>
        <v>#REF!</v>
      </c>
      <c r="AO298" s="14" t="e">
        <f t="shared" si="58"/>
        <v>#REF!</v>
      </c>
      <c r="AP298" s="14">
        <f t="shared" si="68"/>
        <v>25</v>
      </c>
      <c r="AQ298" s="14" t="e">
        <f t="shared" si="59"/>
        <v>#REF!</v>
      </c>
      <c r="AR298" s="14" t="e">
        <f>ROUND(AQ298-#REF!,0)</f>
        <v>#REF!</v>
      </c>
      <c r="AS298" s="14">
        <f>IF(BB298="s",IF(S298=0,0,
IF(S298=1,#REF!*4*4,
IF(S298=2,0,
IF(S298=3,#REF!*4*2,
IF(S298=4,0,
IF(S298=5,0,
IF(S298=6,0,
IF(S298=7,0)))))))),
IF(BB298="t",
IF(S298=0,0,
IF(S298=1,#REF!*4*4*0.8,
IF(S298=2,0,
IF(S298=3,#REF!*4*2*0.8,
IF(S298=4,0,
IF(S298=5,0,
IF(S298=6,0,
IF(S298=7,0))))))))))</f>
        <v>0</v>
      </c>
      <c r="AT298" s="14" t="e">
        <f>IF(BB298="s",
IF(S298=0,0,
IF(S298=1,0,
IF(S298=2,#REF!*4*2,
IF(S298=3,#REF!*4,
IF(S298=4,#REF!*4,
IF(S298=5,0,
IF(S298=6,0,
IF(S298=7,#REF!*4)))))))),
IF(BB298="t",
IF(S298=0,0,
IF(S298=1,0,
IF(S298=2,#REF!*4*2*0.8,
IF(S298=3,#REF!*4*0.8,
IF(S298=4,#REF!*4*0.8,
IF(S298=5,0,
IF(S298=6,0,
IF(S298=7,#REF!*4))))))))))</f>
        <v>#REF!</v>
      </c>
      <c r="AU298" s="14" t="e">
        <f>IF(BB298="s",
IF(S298=0,0,
IF(S298=1,#REF!*2,
IF(S298=2,#REF!*2,
IF(S298=3,#REF!*2,
IF(S298=4,#REF!*2,
IF(S298=5,#REF!*2,
IF(S298=6,#REF!*2,
IF(S298=7,#REF!*2)))))))),
IF(BB298="t",
IF(S298=0,#REF!*2*0.8,
IF(S298=1,#REF!*2*0.8,
IF(S298=2,#REF!*2*0.8,
IF(S298=3,#REF!*2*0.8,
IF(S298=4,#REF!*2*0.8,
IF(S298=5,#REF!*2*0.8,
IF(S298=6,#REF!*1*0.8,
IF(S298=7,#REF!*2))))))))))</f>
        <v>#REF!</v>
      </c>
      <c r="AV298" s="14" t="e">
        <f t="shared" si="60"/>
        <v>#REF!</v>
      </c>
      <c r="AW298" s="14" t="e">
        <f>IF(BB298="s",
IF(S298=0,0,
IF(S298=1,(14-2)*(#REF!+#REF!)/4*4,
IF(S298=2,(14-2)*(#REF!+#REF!)/4*2,
IF(S298=3,(14-2)*(#REF!+#REF!)/4*3,
IF(S298=4,(14-2)*(#REF!+#REF!)/4,
IF(S298=5,(14-2)*#REF!/4,
IF(S298=6,0,
IF(S298=7,(14)*#REF!)))))))),
IF(BB298="t",
IF(S298=0,0,
IF(S298=1,(11-2)*(#REF!+#REF!)/4*4,
IF(S298=2,(11-2)*(#REF!+#REF!)/4*2,
IF(S298=3,(11-2)*(#REF!+#REF!)/4*3,
IF(S298=4,(11-2)*(#REF!+#REF!)/4,
IF(S298=5,(11-2)*#REF!/4,
IF(S298=6,0,
IF(S298=7,(11)*#REF!))))))))))</f>
        <v>#REF!</v>
      </c>
      <c r="AX298" s="14" t="e">
        <f t="shared" si="61"/>
        <v>#REF!</v>
      </c>
      <c r="AY298" s="14">
        <f t="shared" si="62"/>
        <v>8</v>
      </c>
      <c r="AZ298" s="14">
        <f t="shared" si="63"/>
        <v>4</v>
      </c>
      <c r="BA298" s="14" t="e">
        <f t="shared" si="64"/>
        <v>#REF!</v>
      </c>
      <c r="BB298" s="14" t="s">
        <v>186</v>
      </c>
      <c r="BC298" s="14" t="e">
        <f>IF(BI298="A",0,IF(BB298="s",14*#REF!,IF(BB298="T",11*#REF!,"HATA")))</f>
        <v>#REF!</v>
      </c>
      <c r="BD298" s="14" t="e">
        <f t="shared" si="65"/>
        <v>#REF!</v>
      </c>
      <c r="BE298" s="14" t="e">
        <f t="shared" si="66"/>
        <v>#REF!</v>
      </c>
      <c r="BF298" s="14" t="e">
        <f>IF(BE298-#REF!=0,"DOĞRU","YANLIŞ")</f>
        <v>#REF!</v>
      </c>
      <c r="BG298" s="14" t="e">
        <f>#REF!-BE298</f>
        <v>#REF!</v>
      </c>
      <c r="BH298" s="14">
        <v>0</v>
      </c>
      <c r="BJ298" s="14">
        <v>0</v>
      </c>
      <c r="BL298" s="14">
        <v>4</v>
      </c>
      <c r="BN298" s="5" t="e">
        <f>#REF!*11</f>
        <v>#REF!</v>
      </c>
      <c r="BO298" s="6"/>
      <c r="BP298" s="7"/>
      <c r="BQ298" s="8"/>
      <c r="BR298" s="8"/>
      <c r="BS298" s="8"/>
      <c r="BT298" s="8"/>
      <c r="BU298" s="8"/>
      <c r="BV298" s="9"/>
      <c r="BW298" s="10"/>
      <c r="BX298" s="11"/>
      <c r="CE298" s="8"/>
      <c r="CF298" s="17"/>
      <c r="CG298" s="17"/>
      <c r="CH298" s="17"/>
      <c r="CI298" s="17"/>
    </row>
    <row r="299" spans="1:87" hidden="1" x14ac:dyDescent="0.25">
      <c r="A299" s="14" t="s">
        <v>437</v>
      </c>
      <c r="B299" s="14" t="s">
        <v>438</v>
      </c>
      <c r="C299" s="14" t="s">
        <v>438</v>
      </c>
      <c r="D299" s="15" t="s">
        <v>90</v>
      </c>
      <c r="E299" s="15" t="s">
        <v>90</v>
      </c>
      <c r="F299" s="16" t="e">
        <f>IF(BB299="S",
IF(#REF!+BJ299=2012,
IF(#REF!=1,"12-13/1",
IF(#REF!=2,"12-13/2",
IF(#REF!=3,"13-14/1",
IF(#REF!=4,"13-14/2","Hata1")))),
IF(#REF!+BJ299=2013,
IF(#REF!=1,"13-14/1",
IF(#REF!=2,"13-14/2",
IF(#REF!=3,"14-15/1",
IF(#REF!=4,"14-15/2","Hata2")))),
IF(#REF!+BJ299=2014,
IF(#REF!=1,"14-15/1",
IF(#REF!=2,"14-15/2",
IF(#REF!=3,"15-16/1",
IF(#REF!=4,"15-16/2","Hata3")))),
IF(#REF!+BJ299=2015,
IF(#REF!=1,"15-16/1",
IF(#REF!=2,"15-16/2",
IF(#REF!=3,"16-17/1",
IF(#REF!=4,"16-17/2","Hata4")))),
IF(#REF!+BJ299=2016,
IF(#REF!=1,"16-17/1",
IF(#REF!=2,"16-17/2",
IF(#REF!=3,"17-18/1",
IF(#REF!=4,"17-18/2","Hata5")))),
IF(#REF!+BJ299=2017,
IF(#REF!=1,"17-18/1",
IF(#REF!=2,"17-18/2",
IF(#REF!=3,"18-19/1",
IF(#REF!=4,"18-19/2","Hata6")))),
IF(#REF!+BJ299=2018,
IF(#REF!=1,"18-19/1",
IF(#REF!=2,"18-19/2",
IF(#REF!=3,"19-20/1",
IF(#REF!=4,"19-20/2","Hata7")))),
IF(#REF!+BJ299=2019,
IF(#REF!=1,"19-20/1",
IF(#REF!=2,"19-20/2",
IF(#REF!=3,"20-21/1",
IF(#REF!=4,"20-21/2","Hata8")))),
IF(#REF!+BJ299=2020,
IF(#REF!=1,"20-21/1",
IF(#REF!=2,"20-21/2",
IF(#REF!=3,"21-22/1",
IF(#REF!=4,"21-22/2","Hata9")))),
IF(#REF!+BJ299=2021,
IF(#REF!=1,"21-22/1",
IF(#REF!=2,"21-22/2",
IF(#REF!=3,"22-23/1",
IF(#REF!=4,"22-23/2","Hata10")))),
IF(#REF!+BJ299=2022,
IF(#REF!=1,"22-23/1",
IF(#REF!=2,"22-23/2",
IF(#REF!=3,"23-24/1",
IF(#REF!=4,"23-24/2","Hata11")))),
IF(#REF!+BJ299=2023,
IF(#REF!=1,"23-24/1",
IF(#REF!=2,"23-24/2",
IF(#REF!=3,"24-25/1",
IF(#REF!=4,"24-25/2","Hata12")))),
)))))))))))),
IF(BB299="T",
IF(#REF!+BJ299=2012,
IF(#REF!=1,"12-13/1",
IF(#REF!=2,"12-13/2",
IF(#REF!=3,"12-13/3",
IF(#REF!=4,"13-14/1",
IF(#REF!=5,"13-14/2",
IF(#REF!=6,"13-14/3","Hata1")))))),
IF(#REF!+BJ299=2013,
IF(#REF!=1,"13-14/1",
IF(#REF!=2,"13-14/2",
IF(#REF!=3,"13-14/3",
IF(#REF!=4,"14-15/1",
IF(#REF!=5,"14-15/2",
IF(#REF!=6,"14-15/3","Hata2")))))),
IF(#REF!+BJ299=2014,
IF(#REF!=1,"14-15/1",
IF(#REF!=2,"14-15/2",
IF(#REF!=3,"14-15/3",
IF(#REF!=4,"15-16/1",
IF(#REF!=5,"15-16/2",
IF(#REF!=6,"15-16/3","Hata3")))))),
IF(AND(#REF!+#REF!&gt;2014,#REF!+#REF!&lt;2015,BJ299=1),
IF(#REF!=0.1,"14-15/0.1",
IF(#REF!=0.2,"14-15/0.2",
IF(#REF!=0.3,"14-15/0.3","Hata4"))),
IF(#REF!+BJ299=2015,
IF(#REF!=1,"15-16/1",
IF(#REF!=2,"15-16/2",
IF(#REF!=3,"15-16/3",
IF(#REF!=4,"16-17/1",
IF(#REF!=5,"16-17/2",
IF(#REF!=6,"16-17/3","Hata5")))))),
IF(#REF!+BJ299=2016,
IF(#REF!=1,"16-17/1",
IF(#REF!=2,"16-17/2",
IF(#REF!=3,"16-17/3",
IF(#REF!=4,"17-18/1",
IF(#REF!=5,"17-18/2",
IF(#REF!=6,"17-18/3","Hata6")))))),
IF(#REF!+BJ299=2017,
IF(#REF!=1,"17-18/1",
IF(#REF!=2,"17-18/2",
IF(#REF!=3,"17-18/3",
IF(#REF!=4,"18-19/1",
IF(#REF!=5,"18-19/2",
IF(#REF!=6,"18-19/3","Hata7")))))),
IF(#REF!+BJ299=2018,
IF(#REF!=1,"18-19/1",
IF(#REF!=2,"18-19/2",
IF(#REF!=3,"18-19/3",
IF(#REF!=4,"19-20/1",
IF(#REF!=5," 19-20/2",
IF(#REF!=6,"19-20/3","Hata8")))))),
IF(#REF!+BJ299=2019,
IF(#REF!=1,"19-20/1",
IF(#REF!=2,"19-20/2",
IF(#REF!=3,"19-20/3",
IF(#REF!=4,"20-21/1",
IF(#REF!=5,"20-21/2",
IF(#REF!=6,"20-21/3","Hata9")))))),
IF(#REF!+BJ299=2020,
IF(#REF!=1,"20-21/1",
IF(#REF!=2,"20-21/2",
IF(#REF!=3,"20-21/3",
IF(#REF!=4,"21-22/1",
IF(#REF!=5,"21-22/2",
IF(#REF!=6,"21-22/3","Hata10")))))),
IF(#REF!+BJ299=2021,
IF(#REF!=1,"21-22/1",
IF(#REF!=2,"21-22/2",
IF(#REF!=3,"21-22/3",
IF(#REF!=4,"22-23/1",
IF(#REF!=5,"22-23/2",
IF(#REF!=6,"22-23/3","Hata11")))))),
IF(#REF!+BJ299=2022,
IF(#REF!=1,"22-23/1",
IF(#REF!=2,"22-23/2",
IF(#REF!=3,"22-23/3",
IF(#REF!=4,"23-24/1",
IF(#REF!=5,"23-24/2",
IF(#REF!=6,"23-24/3","Hata12")))))),
IF(#REF!+BJ299=2023,
IF(#REF!=1,"23-24/1",
IF(#REF!=2,"23-24/2",
IF(#REF!=3,"23-24/3",
IF(#REF!=4,"24-25/1",
IF(#REF!=5,"24-25/2",
IF(#REF!=6,"24-25/3","Hata13")))))),
))))))))))))))
)</f>
        <v>#REF!</v>
      </c>
      <c r="G299" s="15"/>
      <c r="H299" s="14" t="s">
        <v>439</v>
      </c>
      <c r="I299" s="14">
        <v>54709</v>
      </c>
      <c r="J299" s="14" t="s">
        <v>157</v>
      </c>
      <c r="S299" s="16">
        <v>4</v>
      </c>
      <c r="T299" s="14">
        <f>VLOOKUP($S299,[1]sistem!$I$3:$L$10,2,FALSE)</f>
        <v>0</v>
      </c>
      <c r="U299" s="14">
        <f>VLOOKUP($S299,[1]sistem!$I$3:$L$10,3,FALSE)</f>
        <v>1</v>
      </c>
      <c r="V299" s="14">
        <f>VLOOKUP($S299,[1]sistem!$I$3:$L$10,4,FALSE)</f>
        <v>1</v>
      </c>
      <c r="W299" s="14" t="e">
        <f>VLOOKUP($BB299,[1]sistem!$I$13:$L$14,2,FALSE)*#REF!</f>
        <v>#REF!</v>
      </c>
      <c r="X299" s="14" t="e">
        <f>VLOOKUP($BB299,[1]sistem!$I$13:$L$14,3,FALSE)*#REF!</f>
        <v>#REF!</v>
      </c>
      <c r="Y299" s="14" t="e">
        <f>VLOOKUP($BB299,[1]sistem!$I$13:$L$14,4,FALSE)*#REF!</f>
        <v>#REF!</v>
      </c>
      <c r="Z299" s="14" t="e">
        <f t="shared" si="55"/>
        <v>#REF!</v>
      </c>
      <c r="AA299" s="14" t="e">
        <f t="shared" si="55"/>
        <v>#REF!</v>
      </c>
      <c r="AB299" s="14" t="e">
        <f t="shared" si="55"/>
        <v>#REF!</v>
      </c>
      <c r="AC299" s="14" t="e">
        <f t="shared" si="56"/>
        <v>#REF!</v>
      </c>
      <c r="AD299" s="14">
        <f>VLOOKUP(BB299,[1]sistem!$I$18:$J$19,2,FALSE)</f>
        <v>14</v>
      </c>
      <c r="AE299" s="14">
        <v>0.25</v>
      </c>
      <c r="AF299" s="14">
        <f>VLOOKUP($S299,[1]sistem!$I$3:$M$10,5,FALSE)</f>
        <v>1</v>
      </c>
      <c r="AG299" s="14">
        <v>4</v>
      </c>
      <c r="AI299" s="14">
        <f>AG299*AM299</f>
        <v>56</v>
      </c>
      <c r="AJ299" s="14">
        <f>VLOOKUP($S299,[1]sistem!$I$3:$N$10,6,FALSE)</f>
        <v>2</v>
      </c>
      <c r="AK299" s="14">
        <v>2</v>
      </c>
      <c r="AL299" s="14">
        <f t="shared" si="57"/>
        <v>4</v>
      </c>
      <c r="AM299" s="14">
        <f>VLOOKUP($BB299,[1]sistem!$I$18:$K$19,3,FALSE)</f>
        <v>14</v>
      </c>
      <c r="AN299" s="14" t="e">
        <f>AM299*#REF!</f>
        <v>#REF!</v>
      </c>
      <c r="AO299" s="14" t="e">
        <f t="shared" si="58"/>
        <v>#REF!</v>
      </c>
      <c r="AP299" s="14">
        <f t="shared" ref="AP299:AP362" si="69">IF(BB299="s",25,25)</f>
        <v>25</v>
      </c>
      <c r="AQ299" s="14" t="e">
        <f t="shared" si="59"/>
        <v>#REF!</v>
      </c>
      <c r="AR299" s="14" t="e">
        <f>ROUND(AQ299-#REF!,0)</f>
        <v>#REF!</v>
      </c>
      <c r="AS299" s="14">
        <f>IF(BB299="s",IF(S299=0,0,
IF(S299=1,#REF!*4*4,
IF(S299=2,0,
IF(S299=3,#REF!*4*2,
IF(S299=4,0,
IF(S299=5,0,
IF(S299=6,0,
IF(S299=7,0)))))))),
IF(BB299="t",
IF(S299=0,0,
IF(S299=1,#REF!*4*4*0.8,
IF(S299=2,0,
IF(S299=3,#REF!*4*2*0.8,
IF(S299=4,0,
IF(S299=5,0,
IF(S299=6,0,
IF(S299=7,0))))))))))</f>
        <v>0</v>
      </c>
      <c r="AT299" s="14" t="e">
        <f>IF(BB299="s",
IF(S299=0,0,
IF(S299=1,0,
IF(S299=2,#REF!*4*2,
IF(S299=3,#REF!*4,
IF(S299=4,#REF!*4,
IF(S299=5,0,
IF(S299=6,0,
IF(S299=7,#REF!*4)))))))),
IF(BB299="t",
IF(S299=0,0,
IF(S299=1,0,
IF(S299=2,#REF!*4*2*0.8,
IF(S299=3,#REF!*4*0.8,
IF(S299=4,#REF!*4*0.8,
IF(S299=5,0,
IF(S299=6,0,
IF(S299=7,#REF!*4))))))))))</f>
        <v>#REF!</v>
      </c>
      <c r="AU299" s="14" t="e">
        <f>IF(BB299="s",
IF(S299=0,0,
IF(S299=1,#REF!*2,
IF(S299=2,#REF!*2,
IF(S299=3,#REF!*2,
IF(S299=4,#REF!*2,
IF(S299=5,#REF!*2,
IF(S299=6,#REF!*2,
IF(S299=7,#REF!*2)))))))),
IF(BB299="t",
IF(S299=0,#REF!*2*0.8,
IF(S299=1,#REF!*2*0.8,
IF(S299=2,#REF!*2*0.8,
IF(S299=3,#REF!*2*0.8,
IF(S299=4,#REF!*2*0.8,
IF(S299=5,#REF!*2*0.8,
IF(S299=6,#REF!*1*0.8,
IF(S299=7,#REF!*2))))))))))</f>
        <v>#REF!</v>
      </c>
      <c r="AV299" s="14" t="e">
        <f t="shared" si="60"/>
        <v>#REF!</v>
      </c>
      <c r="AW299" s="14" t="e">
        <f>IF(BB299="s",
IF(S299=0,0,
IF(S299=1,(14-2)*(#REF!+#REF!)/4*4,
IF(S299=2,(14-2)*(#REF!+#REF!)/4*2,
IF(S299=3,(14-2)*(#REF!+#REF!)/4*3,
IF(S299=4,(14-2)*(#REF!+#REF!)/4,
IF(S299=5,(14-2)*#REF!/4,
IF(S299=6,0,
IF(S299=7,(14)*#REF!)))))))),
IF(BB299="t",
IF(S299=0,0,
IF(S299=1,(11-2)*(#REF!+#REF!)/4*4,
IF(S299=2,(11-2)*(#REF!+#REF!)/4*2,
IF(S299=3,(11-2)*(#REF!+#REF!)/4*3,
IF(S299=4,(11-2)*(#REF!+#REF!)/4,
IF(S299=5,(11-2)*#REF!/4,
IF(S299=6,0,
IF(S299=7,(11)*#REF!))))))))))</f>
        <v>#REF!</v>
      </c>
      <c r="AX299" s="14" t="e">
        <f t="shared" si="61"/>
        <v>#REF!</v>
      </c>
      <c r="AY299" s="14">
        <f t="shared" si="62"/>
        <v>8</v>
      </c>
      <c r="AZ299" s="14">
        <f t="shared" si="63"/>
        <v>4</v>
      </c>
      <c r="BA299" s="14" t="e">
        <f t="shared" si="64"/>
        <v>#REF!</v>
      </c>
      <c r="BB299" s="14" t="s">
        <v>87</v>
      </c>
      <c r="BC299" s="14" t="e">
        <f>IF(BI299="A",0,IF(BB299="s",14*#REF!,IF(BB299="T",11*#REF!,"HATA")))</f>
        <v>#REF!</v>
      </c>
      <c r="BD299" s="14" t="e">
        <f t="shared" si="65"/>
        <v>#REF!</v>
      </c>
      <c r="BE299" s="14" t="e">
        <f t="shared" si="66"/>
        <v>#REF!</v>
      </c>
      <c r="BF299" s="14" t="e">
        <f>IF(BE299-#REF!=0,"DOĞRU","YANLIŞ")</f>
        <v>#REF!</v>
      </c>
      <c r="BG299" s="14" t="e">
        <f>#REF!-BE299</f>
        <v>#REF!</v>
      </c>
      <c r="BH299" s="14">
        <v>0</v>
      </c>
      <c r="BJ299" s="14">
        <v>0</v>
      </c>
      <c r="BL299" s="14">
        <v>4</v>
      </c>
      <c r="BN299" s="5" t="e">
        <f>#REF!*14</f>
        <v>#REF!</v>
      </c>
      <c r="BO299" s="6"/>
      <c r="BP299" s="7"/>
      <c r="BQ299" s="8"/>
      <c r="BR299" s="8"/>
      <c r="BS299" s="8"/>
      <c r="BT299" s="8"/>
      <c r="BU299" s="8"/>
      <c r="BV299" s="9"/>
      <c r="BW299" s="10"/>
      <c r="BX299" s="11"/>
      <c r="CE299" s="8"/>
      <c r="CF299" s="17"/>
      <c r="CG299" s="17"/>
      <c r="CH299" s="17"/>
      <c r="CI299" s="17"/>
    </row>
    <row r="300" spans="1:87" hidden="1" x14ac:dyDescent="0.25">
      <c r="A300" s="14" t="s">
        <v>117</v>
      </c>
      <c r="B300" s="14" t="s">
        <v>118</v>
      </c>
      <c r="C300" s="14" t="s">
        <v>118</v>
      </c>
      <c r="D300" s="15" t="s">
        <v>90</v>
      </c>
      <c r="E300" s="15" t="s">
        <v>90</v>
      </c>
      <c r="F300" s="16" t="e">
        <f>IF(BB300="S",
IF(#REF!+BJ300=2012,
IF(#REF!=1,"12-13/1",
IF(#REF!=2,"12-13/2",
IF(#REF!=3,"13-14/1",
IF(#REF!=4,"13-14/2","Hata1")))),
IF(#REF!+BJ300=2013,
IF(#REF!=1,"13-14/1",
IF(#REF!=2,"13-14/2",
IF(#REF!=3,"14-15/1",
IF(#REF!=4,"14-15/2","Hata2")))),
IF(#REF!+BJ300=2014,
IF(#REF!=1,"14-15/1",
IF(#REF!=2,"14-15/2",
IF(#REF!=3,"15-16/1",
IF(#REF!=4,"15-16/2","Hata3")))),
IF(#REF!+BJ300=2015,
IF(#REF!=1,"15-16/1",
IF(#REF!=2,"15-16/2",
IF(#REF!=3,"16-17/1",
IF(#REF!=4,"16-17/2","Hata4")))),
IF(#REF!+BJ300=2016,
IF(#REF!=1,"16-17/1",
IF(#REF!=2,"16-17/2",
IF(#REF!=3,"17-18/1",
IF(#REF!=4,"17-18/2","Hata5")))),
IF(#REF!+BJ300=2017,
IF(#REF!=1,"17-18/1",
IF(#REF!=2,"17-18/2",
IF(#REF!=3,"18-19/1",
IF(#REF!=4,"18-19/2","Hata6")))),
IF(#REF!+BJ300=2018,
IF(#REF!=1,"18-19/1",
IF(#REF!=2,"18-19/2",
IF(#REF!=3,"19-20/1",
IF(#REF!=4,"19-20/2","Hata7")))),
IF(#REF!+BJ300=2019,
IF(#REF!=1,"19-20/1",
IF(#REF!=2,"19-20/2",
IF(#REF!=3,"20-21/1",
IF(#REF!=4,"20-21/2","Hata8")))),
IF(#REF!+BJ300=2020,
IF(#REF!=1,"20-21/1",
IF(#REF!=2,"20-21/2",
IF(#REF!=3,"21-22/1",
IF(#REF!=4,"21-22/2","Hata9")))),
IF(#REF!+BJ300=2021,
IF(#REF!=1,"21-22/1",
IF(#REF!=2,"21-22/2",
IF(#REF!=3,"22-23/1",
IF(#REF!=4,"22-23/2","Hata10")))),
IF(#REF!+BJ300=2022,
IF(#REF!=1,"22-23/1",
IF(#REF!=2,"22-23/2",
IF(#REF!=3,"23-24/1",
IF(#REF!=4,"23-24/2","Hata11")))),
IF(#REF!+BJ300=2023,
IF(#REF!=1,"23-24/1",
IF(#REF!=2,"23-24/2",
IF(#REF!=3,"24-25/1",
IF(#REF!=4,"24-25/2","Hata12")))),
)))))))))))),
IF(BB300="T",
IF(#REF!+BJ300=2012,
IF(#REF!=1,"12-13/1",
IF(#REF!=2,"12-13/2",
IF(#REF!=3,"12-13/3",
IF(#REF!=4,"13-14/1",
IF(#REF!=5,"13-14/2",
IF(#REF!=6,"13-14/3","Hata1")))))),
IF(#REF!+BJ300=2013,
IF(#REF!=1,"13-14/1",
IF(#REF!=2,"13-14/2",
IF(#REF!=3,"13-14/3",
IF(#REF!=4,"14-15/1",
IF(#REF!=5,"14-15/2",
IF(#REF!=6,"14-15/3","Hata2")))))),
IF(#REF!+BJ300=2014,
IF(#REF!=1,"14-15/1",
IF(#REF!=2,"14-15/2",
IF(#REF!=3,"14-15/3",
IF(#REF!=4,"15-16/1",
IF(#REF!=5,"15-16/2",
IF(#REF!=6,"15-16/3","Hata3")))))),
IF(AND(#REF!+#REF!&gt;2014,#REF!+#REF!&lt;2015,BJ300=1),
IF(#REF!=0.1,"14-15/0.1",
IF(#REF!=0.2,"14-15/0.2",
IF(#REF!=0.3,"14-15/0.3","Hata4"))),
IF(#REF!+BJ300=2015,
IF(#REF!=1,"15-16/1",
IF(#REF!=2,"15-16/2",
IF(#REF!=3,"15-16/3",
IF(#REF!=4,"16-17/1",
IF(#REF!=5,"16-17/2",
IF(#REF!=6,"16-17/3","Hata5")))))),
IF(#REF!+BJ300=2016,
IF(#REF!=1,"16-17/1",
IF(#REF!=2,"16-17/2",
IF(#REF!=3,"16-17/3",
IF(#REF!=4,"17-18/1",
IF(#REF!=5,"17-18/2",
IF(#REF!=6,"17-18/3","Hata6")))))),
IF(#REF!+BJ300=2017,
IF(#REF!=1,"17-18/1",
IF(#REF!=2,"17-18/2",
IF(#REF!=3,"17-18/3",
IF(#REF!=4,"18-19/1",
IF(#REF!=5,"18-19/2",
IF(#REF!=6,"18-19/3","Hata7")))))),
IF(#REF!+BJ300=2018,
IF(#REF!=1,"18-19/1",
IF(#REF!=2,"18-19/2",
IF(#REF!=3,"18-19/3",
IF(#REF!=4,"19-20/1",
IF(#REF!=5," 19-20/2",
IF(#REF!=6,"19-20/3","Hata8")))))),
IF(#REF!+BJ300=2019,
IF(#REF!=1,"19-20/1",
IF(#REF!=2,"19-20/2",
IF(#REF!=3,"19-20/3",
IF(#REF!=4,"20-21/1",
IF(#REF!=5,"20-21/2",
IF(#REF!=6,"20-21/3","Hata9")))))),
IF(#REF!+BJ300=2020,
IF(#REF!=1,"20-21/1",
IF(#REF!=2,"20-21/2",
IF(#REF!=3,"20-21/3",
IF(#REF!=4,"21-22/1",
IF(#REF!=5,"21-22/2",
IF(#REF!=6,"21-22/3","Hata10")))))),
IF(#REF!+BJ300=2021,
IF(#REF!=1,"21-22/1",
IF(#REF!=2,"21-22/2",
IF(#REF!=3,"21-22/3",
IF(#REF!=4,"22-23/1",
IF(#REF!=5,"22-23/2",
IF(#REF!=6,"22-23/3","Hata11")))))),
IF(#REF!+BJ300=2022,
IF(#REF!=1,"22-23/1",
IF(#REF!=2,"22-23/2",
IF(#REF!=3,"22-23/3",
IF(#REF!=4,"23-24/1",
IF(#REF!=5,"23-24/2",
IF(#REF!=6,"23-24/3","Hata12")))))),
IF(#REF!+BJ300=2023,
IF(#REF!=1,"23-24/1",
IF(#REF!=2,"23-24/2",
IF(#REF!=3,"23-24/3",
IF(#REF!=4,"24-25/1",
IF(#REF!=5,"24-25/2",
IF(#REF!=6,"24-25/3","Hata13")))))),
))))))))))))))
)</f>
        <v>#REF!</v>
      </c>
      <c r="G300" s="15"/>
      <c r="H300" s="14" t="s">
        <v>439</v>
      </c>
      <c r="I300" s="14">
        <v>54709</v>
      </c>
      <c r="J300" s="14" t="s">
        <v>157</v>
      </c>
      <c r="Q300" s="14" t="s">
        <v>119</v>
      </c>
      <c r="R300" s="14" t="s">
        <v>120</v>
      </c>
      <c r="S300" s="16">
        <v>7</v>
      </c>
      <c r="T300" s="14">
        <f>VLOOKUP($S300,[1]sistem!$I$3:$L$10,2,FALSE)</f>
        <v>0</v>
      </c>
      <c r="U300" s="14">
        <f>VLOOKUP($S300,[1]sistem!$I$3:$L$10,3,FALSE)</f>
        <v>1</v>
      </c>
      <c r="V300" s="14">
        <f>VLOOKUP($S300,[1]sistem!$I$3:$L$10,4,FALSE)</f>
        <v>1</v>
      </c>
      <c r="W300" s="14" t="e">
        <f>VLOOKUP($BB300,[1]sistem!$I$13:$L$14,2,FALSE)*#REF!</f>
        <v>#REF!</v>
      </c>
      <c r="X300" s="14" t="e">
        <f>VLOOKUP($BB300,[1]sistem!$I$13:$L$14,3,FALSE)*#REF!</f>
        <v>#REF!</v>
      </c>
      <c r="Y300" s="14" t="e">
        <f>VLOOKUP($BB300,[1]sistem!$I$13:$L$14,4,FALSE)*#REF!</f>
        <v>#REF!</v>
      </c>
      <c r="Z300" s="14" t="e">
        <f t="shared" si="55"/>
        <v>#REF!</v>
      </c>
      <c r="AA300" s="14" t="e">
        <f t="shared" si="55"/>
        <v>#REF!</v>
      </c>
      <c r="AB300" s="14" t="e">
        <f t="shared" si="55"/>
        <v>#REF!</v>
      </c>
      <c r="AC300" s="14" t="e">
        <f t="shared" si="56"/>
        <v>#REF!</v>
      </c>
      <c r="AD300" s="14">
        <f>VLOOKUP(BB300,[1]sistem!$I$18:$J$19,2,FALSE)</f>
        <v>14</v>
      </c>
      <c r="AE300" s="14">
        <v>0.25</v>
      </c>
      <c r="AF300" s="14">
        <f>VLOOKUP($S300,[1]sistem!$I$3:$M$10,5,FALSE)</f>
        <v>1</v>
      </c>
      <c r="AI300" s="14" t="e">
        <f>(#REF!+#REF!)*AD300</f>
        <v>#REF!</v>
      </c>
      <c r="AJ300" s="14">
        <f>VLOOKUP($S300,[1]sistem!$I$3:$N$10,6,FALSE)</f>
        <v>2</v>
      </c>
      <c r="AK300" s="14">
        <v>2</v>
      </c>
      <c r="AL300" s="14">
        <f t="shared" si="57"/>
        <v>4</v>
      </c>
      <c r="AM300" s="14">
        <f>VLOOKUP($BB300,[1]sistem!$I$18:$K$19,3,FALSE)</f>
        <v>14</v>
      </c>
      <c r="AN300" s="14" t="e">
        <f>AM300*#REF!</f>
        <v>#REF!</v>
      </c>
      <c r="AO300" s="14" t="e">
        <f t="shared" si="58"/>
        <v>#REF!</v>
      </c>
      <c r="AP300" s="14">
        <f t="shared" si="69"/>
        <v>25</v>
      </c>
      <c r="AQ300" s="14" t="e">
        <f t="shared" si="59"/>
        <v>#REF!</v>
      </c>
      <c r="AR300" s="14" t="e">
        <f>ROUND(AQ300-#REF!,0)</f>
        <v>#REF!</v>
      </c>
      <c r="AS300" s="14">
        <f>IF(BB300="s",IF(S300=0,0,
IF(S300=1,#REF!*4*4,
IF(S300=2,0,
IF(S300=3,#REF!*4*2,
IF(S300=4,0,
IF(S300=5,0,
IF(S300=6,0,
IF(S300=7,0)))))))),
IF(BB300="t",
IF(S300=0,0,
IF(S300=1,#REF!*4*4*0.8,
IF(S300=2,0,
IF(S300=3,#REF!*4*2*0.8,
IF(S300=4,0,
IF(S300=5,0,
IF(S300=6,0,
IF(S300=7,0))))))))))</f>
        <v>0</v>
      </c>
      <c r="AT300" s="14" t="e">
        <f>IF(BB300="s",
IF(S300=0,0,
IF(S300=1,0,
IF(S300=2,#REF!*4*2,
IF(S300=3,#REF!*4,
IF(S300=4,#REF!*4,
IF(S300=5,0,
IF(S300=6,0,
IF(S300=7,#REF!*4)))))))),
IF(BB300="t",
IF(S300=0,0,
IF(S300=1,0,
IF(S300=2,#REF!*4*2*0.8,
IF(S300=3,#REF!*4*0.8,
IF(S300=4,#REF!*4*0.8,
IF(S300=5,0,
IF(S300=6,0,
IF(S300=7,#REF!*4))))))))))</f>
        <v>#REF!</v>
      </c>
      <c r="AU300" s="14" t="e">
        <f>IF(BB300="s",
IF(S300=0,0,
IF(S300=1,#REF!*2,
IF(S300=2,#REF!*2,
IF(S300=3,#REF!*2,
IF(S300=4,#REF!*2,
IF(S300=5,#REF!*2,
IF(S300=6,#REF!*2,
IF(S300=7,#REF!*2)))))))),
IF(BB300="t",
IF(S300=0,#REF!*2*0.8,
IF(S300=1,#REF!*2*0.8,
IF(S300=2,#REF!*2*0.8,
IF(S300=3,#REF!*2*0.8,
IF(S300=4,#REF!*2*0.8,
IF(S300=5,#REF!*2*0.8,
IF(S300=6,#REF!*1*0.8,
IF(S300=7,#REF!*2))))))))))</f>
        <v>#REF!</v>
      </c>
      <c r="AV300" s="14" t="e">
        <f t="shared" si="60"/>
        <v>#REF!</v>
      </c>
      <c r="AW300" s="14" t="e">
        <f>IF(BB300="s",
IF(S300=0,0,
IF(S300=1,(14-2)*(#REF!+#REF!)/4*4,
IF(S300=2,(14-2)*(#REF!+#REF!)/4*2,
IF(S300=3,(14-2)*(#REF!+#REF!)/4*3,
IF(S300=4,(14-2)*(#REF!+#REF!)/4,
IF(S300=5,(14-2)*#REF!/4,
IF(S300=6,0,
IF(S300=7,(14)*#REF!)))))))),
IF(BB300="t",
IF(S300=0,0,
IF(S300=1,(11-2)*(#REF!+#REF!)/4*4,
IF(S300=2,(11-2)*(#REF!+#REF!)/4*2,
IF(S300=3,(11-2)*(#REF!+#REF!)/4*3,
IF(S300=4,(11-2)*(#REF!+#REF!)/4,
IF(S300=5,(11-2)*#REF!/4,
IF(S300=6,0,
IF(S300=7,(11)*#REF!))))))))))</f>
        <v>#REF!</v>
      </c>
      <c r="AX300" s="14" t="e">
        <f t="shared" si="61"/>
        <v>#REF!</v>
      </c>
      <c r="AY300" s="14">
        <f t="shared" si="62"/>
        <v>8</v>
      </c>
      <c r="AZ300" s="14">
        <f t="shared" si="63"/>
        <v>4</v>
      </c>
      <c r="BA300" s="14" t="e">
        <f t="shared" si="64"/>
        <v>#REF!</v>
      </c>
      <c r="BB300" s="14" t="s">
        <v>87</v>
      </c>
      <c r="BC300" s="14">
        <f>IF(BI300="A",0,IF(BB300="s",14*#REF!,IF(BB300="T",11*#REF!,"HATA")))</f>
        <v>0</v>
      </c>
      <c r="BD300" s="14" t="e">
        <f t="shared" si="65"/>
        <v>#REF!</v>
      </c>
      <c r="BE300" s="14" t="e">
        <f t="shared" si="66"/>
        <v>#REF!</v>
      </c>
      <c r="BF300" s="14" t="e">
        <f>IF(BE300-#REF!=0,"DOĞRU","YANLIŞ")</f>
        <v>#REF!</v>
      </c>
      <c r="BG300" s="14" t="e">
        <f>#REF!-BE300</f>
        <v>#REF!</v>
      </c>
      <c r="BH300" s="14">
        <v>0</v>
      </c>
      <c r="BI300" s="14" t="s">
        <v>93</v>
      </c>
      <c r="BJ300" s="14">
        <v>0</v>
      </c>
      <c r="BL300" s="14">
        <v>7</v>
      </c>
      <c r="BN300" s="5" t="e">
        <f>#REF!*14</f>
        <v>#REF!</v>
      </c>
      <c r="BO300" s="6"/>
      <c r="BP300" s="7"/>
      <c r="BQ300" s="8"/>
      <c r="BR300" s="8"/>
      <c r="BS300" s="8"/>
      <c r="BT300" s="8"/>
      <c r="BU300" s="8"/>
      <c r="BV300" s="9"/>
      <c r="BW300" s="10"/>
      <c r="BX300" s="11"/>
      <c r="CE300" s="8"/>
      <c r="CF300" s="17"/>
      <c r="CG300" s="17"/>
      <c r="CH300" s="17"/>
      <c r="CI300" s="17"/>
    </row>
    <row r="301" spans="1:87" hidden="1" x14ac:dyDescent="0.25">
      <c r="A301" s="14" t="s">
        <v>91</v>
      </c>
      <c r="B301" s="14" t="s">
        <v>92</v>
      </c>
      <c r="C301" s="14" t="s">
        <v>92</v>
      </c>
      <c r="D301" s="15" t="s">
        <v>90</v>
      </c>
      <c r="E301" s="15" t="s">
        <v>90</v>
      </c>
      <c r="F301" s="16" t="e">
        <f>IF(BB301="S",
IF(#REF!+BJ301=2012,
IF(#REF!=1,"12-13/1",
IF(#REF!=2,"12-13/2",
IF(#REF!=3,"13-14/1",
IF(#REF!=4,"13-14/2","Hata1")))),
IF(#REF!+BJ301=2013,
IF(#REF!=1,"13-14/1",
IF(#REF!=2,"13-14/2",
IF(#REF!=3,"14-15/1",
IF(#REF!=4,"14-15/2","Hata2")))),
IF(#REF!+BJ301=2014,
IF(#REF!=1,"14-15/1",
IF(#REF!=2,"14-15/2",
IF(#REF!=3,"15-16/1",
IF(#REF!=4,"15-16/2","Hata3")))),
IF(#REF!+BJ301=2015,
IF(#REF!=1,"15-16/1",
IF(#REF!=2,"15-16/2",
IF(#REF!=3,"16-17/1",
IF(#REF!=4,"16-17/2","Hata4")))),
IF(#REF!+BJ301=2016,
IF(#REF!=1,"16-17/1",
IF(#REF!=2,"16-17/2",
IF(#REF!=3,"17-18/1",
IF(#REF!=4,"17-18/2","Hata5")))),
IF(#REF!+BJ301=2017,
IF(#REF!=1,"17-18/1",
IF(#REF!=2,"17-18/2",
IF(#REF!=3,"18-19/1",
IF(#REF!=4,"18-19/2","Hata6")))),
IF(#REF!+BJ301=2018,
IF(#REF!=1,"18-19/1",
IF(#REF!=2,"18-19/2",
IF(#REF!=3,"19-20/1",
IF(#REF!=4,"19-20/2","Hata7")))),
IF(#REF!+BJ301=2019,
IF(#REF!=1,"19-20/1",
IF(#REF!=2,"19-20/2",
IF(#REF!=3,"20-21/1",
IF(#REF!=4,"20-21/2","Hata8")))),
IF(#REF!+BJ301=2020,
IF(#REF!=1,"20-21/1",
IF(#REF!=2,"20-21/2",
IF(#REF!=3,"21-22/1",
IF(#REF!=4,"21-22/2","Hata9")))),
IF(#REF!+BJ301=2021,
IF(#REF!=1,"21-22/1",
IF(#REF!=2,"21-22/2",
IF(#REF!=3,"22-23/1",
IF(#REF!=4,"22-23/2","Hata10")))),
IF(#REF!+BJ301=2022,
IF(#REF!=1,"22-23/1",
IF(#REF!=2,"22-23/2",
IF(#REF!=3,"23-24/1",
IF(#REF!=4,"23-24/2","Hata11")))),
IF(#REF!+BJ301=2023,
IF(#REF!=1,"23-24/1",
IF(#REF!=2,"23-24/2",
IF(#REF!=3,"24-25/1",
IF(#REF!=4,"24-25/2","Hata12")))),
)))))))))))),
IF(BB301="T",
IF(#REF!+BJ301=2012,
IF(#REF!=1,"12-13/1",
IF(#REF!=2,"12-13/2",
IF(#REF!=3,"12-13/3",
IF(#REF!=4,"13-14/1",
IF(#REF!=5,"13-14/2",
IF(#REF!=6,"13-14/3","Hata1")))))),
IF(#REF!+BJ301=2013,
IF(#REF!=1,"13-14/1",
IF(#REF!=2,"13-14/2",
IF(#REF!=3,"13-14/3",
IF(#REF!=4,"14-15/1",
IF(#REF!=5,"14-15/2",
IF(#REF!=6,"14-15/3","Hata2")))))),
IF(#REF!+BJ301=2014,
IF(#REF!=1,"14-15/1",
IF(#REF!=2,"14-15/2",
IF(#REF!=3,"14-15/3",
IF(#REF!=4,"15-16/1",
IF(#REF!=5,"15-16/2",
IF(#REF!=6,"15-16/3","Hata3")))))),
IF(AND(#REF!+#REF!&gt;2014,#REF!+#REF!&lt;2015,BJ301=1),
IF(#REF!=0.1,"14-15/0.1",
IF(#REF!=0.2,"14-15/0.2",
IF(#REF!=0.3,"14-15/0.3","Hata4"))),
IF(#REF!+BJ301=2015,
IF(#REF!=1,"15-16/1",
IF(#REF!=2,"15-16/2",
IF(#REF!=3,"15-16/3",
IF(#REF!=4,"16-17/1",
IF(#REF!=5,"16-17/2",
IF(#REF!=6,"16-17/3","Hata5")))))),
IF(#REF!+BJ301=2016,
IF(#REF!=1,"16-17/1",
IF(#REF!=2,"16-17/2",
IF(#REF!=3,"16-17/3",
IF(#REF!=4,"17-18/1",
IF(#REF!=5,"17-18/2",
IF(#REF!=6,"17-18/3","Hata6")))))),
IF(#REF!+BJ301=2017,
IF(#REF!=1,"17-18/1",
IF(#REF!=2,"17-18/2",
IF(#REF!=3,"17-18/3",
IF(#REF!=4,"18-19/1",
IF(#REF!=5,"18-19/2",
IF(#REF!=6,"18-19/3","Hata7")))))),
IF(#REF!+BJ301=2018,
IF(#REF!=1,"18-19/1",
IF(#REF!=2,"18-19/2",
IF(#REF!=3,"18-19/3",
IF(#REF!=4,"19-20/1",
IF(#REF!=5," 19-20/2",
IF(#REF!=6,"19-20/3","Hata8")))))),
IF(#REF!+BJ301=2019,
IF(#REF!=1,"19-20/1",
IF(#REF!=2,"19-20/2",
IF(#REF!=3,"19-20/3",
IF(#REF!=4,"20-21/1",
IF(#REF!=5,"20-21/2",
IF(#REF!=6,"20-21/3","Hata9")))))),
IF(#REF!+BJ301=2020,
IF(#REF!=1,"20-21/1",
IF(#REF!=2,"20-21/2",
IF(#REF!=3,"20-21/3",
IF(#REF!=4,"21-22/1",
IF(#REF!=5,"21-22/2",
IF(#REF!=6,"21-22/3","Hata10")))))),
IF(#REF!+BJ301=2021,
IF(#REF!=1,"21-22/1",
IF(#REF!=2,"21-22/2",
IF(#REF!=3,"21-22/3",
IF(#REF!=4,"22-23/1",
IF(#REF!=5,"22-23/2",
IF(#REF!=6,"22-23/3","Hata11")))))),
IF(#REF!+BJ301=2022,
IF(#REF!=1,"22-23/1",
IF(#REF!=2,"22-23/2",
IF(#REF!=3,"22-23/3",
IF(#REF!=4,"23-24/1",
IF(#REF!=5,"23-24/2",
IF(#REF!=6,"23-24/3","Hata12")))))),
IF(#REF!+BJ301=2023,
IF(#REF!=1,"23-24/1",
IF(#REF!=2,"23-24/2",
IF(#REF!=3,"23-24/3",
IF(#REF!=4,"24-25/1",
IF(#REF!=5,"24-25/2",
IF(#REF!=6,"24-25/3","Hata13")))))),
))))))))))))))
)</f>
        <v>#REF!</v>
      </c>
      <c r="G301" s="15"/>
      <c r="H301" s="14" t="s">
        <v>439</v>
      </c>
      <c r="I301" s="14">
        <v>54709</v>
      </c>
      <c r="J301" s="14" t="s">
        <v>157</v>
      </c>
      <c r="L301" s="14">
        <v>4358</v>
      </c>
      <c r="S301" s="16">
        <v>0</v>
      </c>
      <c r="T301" s="14">
        <f>VLOOKUP($S301,[1]sistem!$I$3:$L$10,2,FALSE)</f>
        <v>0</v>
      </c>
      <c r="U301" s="14">
        <f>VLOOKUP($S301,[1]sistem!$I$3:$L$10,3,FALSE)</f>
        <v>0</v>
      </c>
      <c r="V301" s="14">
        <f>VLOOKUP($S301,[1]sistem!$I$3:$L$10,4,FALSE)</f>
        <v>0</v>
      </c>
      <c r="W301" s="14" t="e">
        <f>VLOOKUP($BB301,[1]sistem!$I$13:$L$14,2,FALSE)*#REF!</f>
        <v>#REF!</v>
      </c>
      <c r="X301" s="14" t="e">
        <f>VLOOKUP($BB301,[1]sistem!$I$13:$L$14,3,FALSE)*#REF!</f>
        <v>#REF!</v>
      </c>
      <c r="Y301" s="14" t="e">
        <f>VLOOKUP($BB301,[1]sistem!$I$13:$L$14,4,FALSE)*#REF!</f>
        <v>#REF!</v>
      </c>
      <c r="Z301" s="14" t="e">
        <f t="shared" si="55"/>
        <v>#REF!</v>
      </c>
      <c r="AA301" s="14" t="e">
        <f t="shared" si="55"/>
        <v>#REF!</v>
      </c>
      <c r="AB301" s="14" t="e">
        <f t="shared" si="55"/>
        <v>#REF!</v>
      </c>
      <c r="AC301" s="14" t="e">
        <f t="shared" si="56"/>
        <v>#REF!</v>
      </c>
      <c r="AD301" s="14">
        <f>VLOOKUP(BB301,[1]sistem!$I$18:$J$19,2,FALSE)</f>
        <v>11</v>
      </c>
      <c r="AE301" s="14">
        <v>0.25</v>
      </c>
      <c r="AF301" s="14">
        <f>VLOOKUP($S301,[1]sistem!$I$3:$M$10,5,FALSE)</f>
        <v>0</v>
      </c>
      <c r="AI301" s="14" t="e">
        <f>(#REF!+#REF!)*AD301</f>
        <v>#REF!</v>
      </c>
      <c r="AJ301" s="14">
        <f>VLOOKUP($S301,[1]sistem!$I$3:$N$10,6,FALSE)</f>
        <v>0</v>
      </c>
      <c r="AK301" s="14">
        <v>2</v>
      </c>
      <c r="AL301" s="14">
        <f t="shared" si="57"/>
        <v>0</v>
      </c>
      <c r="AM301" s="14">
        <f>VLOOKUP($BB301,[1]sistem!$I$18:$K$19,3,FALSE)</f>
        <v>11</v>
      </c>
      <c r="AN301" s="14" t="e">
        <f>AM301*#REF!</f>
        <v>#REF!</v>
      </c>
      <c r="AO301" s="14" t="e">
        <f t="shared" si="58"/>
        <v>#REF!</v>
      </c>
      <c r="AP301" s="14">
        <f t="shared" si="69"/>
        <v>25</v>
      </c>
      <c r="AQ301" s="14" t="e">
        <f t="shared" si="59"/>
        <v>#REF!</v>
      </c>
      <c r="AR301" s="14" t="e">
        <f>ROUND(AQ301-#REF!,0)</f>
        <v>#REF!</v>
      </c>
      <c r="AS301" s="14">
        <f>IF(BB301="s",IF(S301=0,0,
IF(S301=1,#REF!*4*4,
IF(S301=2,0,
IF(S301=3,#REF!*4*2,
IF(S301=4,0,
IF(S301=5,0,
IF(S301=6,0,
IF(S301=7,0)))))))),
IF(BB301="t",
IF(S301=0,0,
IF(S301=1,#REF!*4*4*0.8,
IF(S301=2,0,
IF(S301=3,#REF!*4*2*0.8,
IF(S301=4,0,
IF(S301=5,0,
IF(S301=6,0,
IF(S301=7,0))))))))))</f>
        <v>0</v>
      </c>
      <c r="AT301" s="14">
        <f>IF(BB301="s",
IF(S301=0,0,
IF(S301=1,0,
IF(S301=2,#REF!*4*2,
IF(S301=3,#REF!*4,
IF(S301=4,#REF!*4,
IF(S301=5,0,
IF(S301=6,0,
IF(S301=7,#REF!*4)))))))),
IF(BB301="t",
IF(S301=0,0,
IF(S301=1,0,
IF(S301=2,#REF!*4*2*0.8,
IF(S301=3,#REF!*4*0.8,
IF(S301=4,#REF!*4*0.8,
IF(S301=5,0,
IF(S301=6,0,
IF(S301=7,#REF!*4))))))))))</f>
        <v>0</v>
      </c>
      <c r="AU301" s="14" t="e">
        <f>IF(BB301="s",
IF(S301=0,0,
IF(S301=1,#REF!*2,
IF(S301=2,#REF!*2,
IF(S301=3,#REF!*2,
IF(S301=4,#REF!*2,
IF(S301=5,#REF!*2,
IF(S301=6,#REF!*2,
IF(S301=7,#REF!*2)))))))),
IF(BB301="t",
IF(S301=0,#REF!*2*0.8,
IF(S301=1,#REF!*2*0.8,
IF(S301=2,#REF!*2*0.8,
IF(S301=3,#REF!*2*0.8,
IF(S301=4,#REF!*2*0.8,
IF(S301=5,#REF!*2*0.8,
IF(S301=6,#REF!*1*0.8,
IF(S301=7,#REF!*2))))))))))</f>
        <v>#REF!</v>
      </c>
      <c r="AV301" s="14" t="e">
        <f t="shared" si="60"/>
        <v>#REF!</v>
      </c>
      <c r="AW301" s="14">
        <f>IF(BB301="s",
IF(S301=0,0,
IF(S301=1,(14-2)*(#REF!+#REF!)/4*4,
IF(S301=2,(14-2)*(#REF!+#REF!)/4*2,
IF(S301=3,(14-2)*(#REF!+#REF!)/4*3,
IF(S301=4,(14-2)*(#REF!+#REF!)/4,
IF(S301=5,(14-2)*#REF!/4,
IF(S301=6,0,
IF(S301=7,(14)*#REF!)))))))),
IF(BB301="t",
IF(S301=0,0,
IF(S301=1,(11-2)*(#REF!+#REF!)/4*4,
IF(S301=2,(11-2)*(#REF!+#REF!)/4*2,
IF(S301=3,(11-2)*(#REF!+#REF!)/4*3,
IF(S301=4,(11-2)*(#REF!+#REF!)/4,
IF(S301=5,(11-2)*#REF!/4,
IF(S301=6,0,
IF(S301=7,(11)*#REF!))))))))))</f>
        <v>0</v>
      </c>
      <c r="AX301" s="14" t="e">
        <f t="shared" si="61"/>
        <v>#REF!</v>
      </c>
      <c r="AY301" s="14">
        <f t="shared" si="62"/>
        <v>0</v>
      </c>
      <c r="AZ301" s="14">
        <f t="shared" si="63"/>
        <v>0</v>
      </c>
      <c r="BA301" s="14" t="e">
        <f t="shared" si="64"/>
        <v>#REF!</v>
      </c>
      <c r="BB301" s="14" t="s">
        <v>186</v>
      </c>
      <c r="BC301" s="14" t="e">
        <f>IF(BI301="A",0,IF(BB301="s",14*#REF!,IF(BB301="T",11*#REF!,"HATA")))</f>
        <v>#REF!</v>
      </c>
      <c r="BD301" s="14" t="e">
        <f t="shared" si="65"/>
        <v>#REF!</v>
      </c>
      <c r="BE301" s="14" t="e">
        <f t="shared" si="66"/>
        <v>#REF!</v>
      </c>
      <c r="BF301" s="14" t="e">
        <f>IF(BE301-#REF!=0,"DOĞRU","YANLIŞ")</f>
        <v>#REF!</v>
      </c>
      <c r="BG301" s="14" t="e">
        <f>#REF!-BE301</f>
        <v>#REF!</v>
      </c>
      <c r="BH301" s="14">
        <v>0</v>
      </c>
      <c r="BJ301" s="14">
        <v>0</v>
      </c>
      <c r="BL301" s="14">
        <v>0</v>
      </c>
      <c r="BN301" s="5" t="e">
        <f>#REF!*14</f>
        <v>#REF!</v>
      </c>
      <c r="BO301" s="6"/>
      <c r="BP301" s="7"/>
      <c r="BQ301" s="8"/>
      <c r="BR301" s="8"/>
      <c r="BS301" s="8"/>
      <c r="BT301" s="8"/>
      <c r="BU301" s="8"/>
      <c r="BV301" s="9"/>
      <c r="BW301" s="10"/>
      <c r="BX301" s="11"/>
      <c r="CE301" s="8"/>
      <c r="CF301" s="17"/>
      <c r="CG301" s="17"/>
      <c r="CH301" s="17"/>
      <c r="CI301" s="17"/>
    </row>
    <row r="302" spans="1:87" hidden="1" x14ac:dyDescent="0.25">
      <c r="A302" s="14" t="s">
        <v>121</v>
      </c>
      <c r="B302" s="14" t="s">
        <v>122</v>
      </c>
      <c r="C302" s="14" t="s">
        <v>122</v>
      </c>
      <c r="D302" s="15" t="s">
        <v>90</v>
      </c>
      <c r="E302" s="15" t="s">
        <v>90</v>
      </c>
      <c r="F302" s="16" t="e">
        <f>IF(BB302="S",
IF(#REF!+BJ302=2012,
IF(#REF!=1,"12-13/1",
IF(#REF!=2,"12-13/2",
IF(#REF!=3,"13-14/1",
IF(#REF!=4,"13-14/2","Hata1")))),
IF(#REF!+BJ302=2013,
IF(#REF!=1,"13-14/1",
IF(#REF!=2,"13-14/2",
IF(#REF!=3,"14-15/1",
IF(#REF!=4,"14-15/2","Hata2")))),
IF(#REF!+BJ302=2014,
IF(#REF!=1,"14-15/1",
IF(#REF!=2,"14-15/2",
IF(#REF!=3,"15-16/1",
IF(#REF!=4,"15-16/2","Hata3")))),
IF(#REF!+BJ302=2015,
IF(#REF!=1,"15-16/1",
IF(#REF!=2,"15-16/2",
IF(#REF!=3,"16-17/1",
IF(#REF!=4,"16-17/2","Hata4")))),
IF(#REF!+BJ302=2016,
IF(#REF!=1,"16-17/1",
IF(#REF!=2,"16-17/2",
IF(#REF!=3,"17-18/1",
IF(#REF!=4,"17-18/2","Hata5")))),
IF(#REF!+BJ302=2017,
IF(#REF!=1,"17-18/1",
IF(#REF!=2,"17-18/2",
IF(#REF!=3,"18-19/1",
IF(#REF!=4,"18-19/2","Hata6")))),
IF(#REF!+BJ302=2018,
IF(#REF!=1,"18-19/1",
IF(#REF!=2,"18-19/2",
IF(#REF!=3,"19-20/1",
IF(#REF!=4,"19-20/2","Hata7")))),
IF(#REF!+BJ302=2019,
IF(#REF!=1,"19-20/1",
IF(#REF!=2,"19-20/2",
IF(#REF!=3,"20-21/1",
IF(#REF!=4,"20-21/2","Hata8")))),
IF(#REF!+BJ302=2020,
IF(#REF!=1,"20-21/1",
IF(#REF!=2,"20-21/2",
IF(#REF!=3,"21-22/1",
IF(#REF!=4,"21-22/2","Hata9")))),
IF(#REF!+BJ302=2021,
IF(#REF!=1,"21-22/1",
IF(#REF!=2,"21-22/2",
IF(#REF!=3,"22-23/1",
IF(#REF!=4,"22-23/2","Hata10")))),
IF(#REF!+BJ302=2022,
IF(#REF!=1,"22-23/1",
IF(#REF!=2,"22-23/2",
IF(#REF!=3,"23-24/1",
IF(#REF!=4,"23-24/2","Hata11")))),
IF(#REF!+BJ302=2023,
IF(#REF!=1,"23-24/1",
IF(#REF!=2,"23-24/2",
IF(#REF!=3,"24-25/1",
IF(#REF!=4,"24-25/2","Hata12")))),
)))))))))))),
IF(BB302="T",
IF(#REF!+BJ302=2012,
IF(#REF!=1,"12-13/1",
IF(#REF!=2,"12-13/2",
IF(#REF!=3,"12-13/3",
IF(#REF!=4,"13-14/1",
IF(#REF!=5,"13-14/2",
IF(#REF!=6,"13-14/3","Hata1")))))),
IF(#REF!+BJ302=2013,
IF(#REF!=1,"13-14/1",
IF(#REF!=2,"13-14/2",
IF(#REF!=3,"13-14/3",
IF(#REF!=4,"14-15/1",
IF(#REF!=5,"14-15/2",
IF(#REF!=6,"14-15/3","Hata2")))))),
IF(#REF!+BJ302=2014,
IF(#REF!=1,"14-15/1",
IF(#REF!=2,"14-15/2",
IF(#REF!=3,"14-15/3",
IF(#REF!=4,"15-16/1",
IF(#REF!=5,"15-16/2",
IF(#REF!=6,"15-16/3","Hata3")))))),
IF(AND(#REF!+#REF!&gt;2014,#REF!+#REF!&lt;2015,BJ302=1),
IF(#REF!=0.1,"14-15/0.1",
IF(#REF!=0.2,"14-15/0.2",
IF(#REF!=0.3,"14-15/0.3","Hata4"))),
IF(#REF!+BJ302=2015,
IF(#REF!=1,"15-16/1",
IF(#REF!=2,"15-16/2",
IF(#REF!=3,"15-16/3",
IF(#REF!=4,"16-17/1",
IF(#REF!=5,"16-17/2",
IF(#REF!=6,"16-17/3","Hata5")))))),
IF(#REF!+BJ302=2016,
IF(#REF!=1,"16-17/1",
IF(#REF!=2,"16-17/2",
IF(#REF!=3,"16-17/3",
IF(#REF!=4,"17-18/1",
IF(#REF!=5,"17-18/2",
IF(#REF!=6,"17-18/3","Hata6")))))),
IF(#REF!+BJ302=2017,
IF(#REF!=1,"17-18/1",
IF(#REF!=2,"17-18/2",
IF(#REF!=3,"17-18/3",
IF(#REF!=4,"18-19/1",
IF(#REF!=5,"18-19/2",
IF(#REF!=6,"18-19/3","Hata7")))))),
IF(#REF!+BJ302=2018,
IF(#REF!=1,"18-19/1",
IF(#REF!=2,"18-19/2",
IF(#REF!=3,"18-19/3",
IF(#REF!=4,"19-20/1",
IF(#REF!=5," 19-20/2",
IF(#REF!=6,"19-20/3","Hata8")))))),
IF(#REF!+BJ302=2019,
IF(#REF!=1,"19-20/1",
IF(#REF!=2,"19-20/2",
IF(#REF!=3,"19-20/3",
IF(#REF!=4,"20-21/1",
IF(#REF!=5,"20-21/2",
IF(#REF!=6,"20-21/3","Hata9")))))),
IF(#REF!+BJ302=2020,
IF(#REF!=1,"20-21/1",
IF(#REF!=2,"20-21/2",
IF(#REF!=3,"20-21/3",
IF(#REF!=4,"21-22/1",
IF(#REF!=5,"21-22/2",
IF(#REF!=6,"21-22/3","Hata10")))))),
IF(#REF!+BJ302=2021,
IF(#REF!=1,"21-22/1",
IF(#REF!=2,"21-22/2",
IF(#REF!=3,"21-22/3",
IF(#REF!=4,"22-23/1",
IF(#REF!=5,"22-23/2",
IF(#REF!=6,"22-23/3","Hata11")))))),
IF(#REF!+BJ302=2022,
IF(#REF!=1,"22-23/1",
IF(#REF!=2,"22-23/2",
IF(#REF!=3,"22-23/3",
IF(#REF!=4,"23-24/1",
IF(#REF!=5,"23-24/2",
IF(#REF!=6,"23-24/3","Hata12")))))),
IF(#REF!+BJ302=2023,
IF(#REF!=1,"23-24/1",
IF(#REF!=2,"23-24/2",
IF(#REF!=3,"23-24/3",
IF(#REF!=4,"24-25/1",
IF(#REF!=5,"24-25/2",
IF(#REF!=6,"24-25/3","Hata13")))))),
))))))))))))))
)</f>
        <v>#REF!</v>
      </c>
      <c r="G302" s="15"/>
      <c r="H302" s="14" t="s">
        <v>439</v>
      </c>
      <c r="I302" s="14">
        <v>54709</v>
      </c>
      <c r="J302" s="14" t="s">
        <v>157</v>
      </c>
      <c r="Q302" s="14" t="s">
        <v>123</v>
      </c>
      <c r="R302" s="14" t="s">
        <v>123</v>
      </c>
      <c r="S302" s="16">
        <v>7</v>
      </c>
      <c r="T302" s="14">
        <f>VLOOKUP($S302,[1]sistem!$I$3:$L$10,2,FALSE)</f>
        <v>0</v>
      </c>
      <c r="U302" s="14">
        <f>VLOOKUP($S302,[1]sistem!$I$3:$L$10,3,FALSE)</f>
        <v>1</v>
      </c>
      <c r="V302" s="14">
        <f>VLOOKUP($S302,[1]sistem!$I$3:$L$10,4,FALSE)</f>
        <v>1</v>
      </c>
      <c r="W302" s="14" t="e">
        <f>VLOOKUP($BB302,[1]sistem!$I$13:$L$14,2,FALSE)*#REF!</f>
        <v>#REF!</v>
      </c>
      <c r="X302" s="14" t="e">
        <f>VLOOKUP($BB302,[1]sistem!$I$13:$L$14,3,FALSE)*#REF!</f>
        <v>#REF!</v>
      </c>
      <c r="Y302" s="14" t="e">
        <f>VLOOKUP($BB302,[1]sistem!$I$13:$L$14,4,FALSE)*#REF!</f>
        <v>#REF!</v>
      </c>
      <c r="Z302" s="14" t="e">
        <f t="shared" si="55"/>
        <v>#REF!</v>
      </c>
      <c r="AA302" s="14" t="e">
        <f t="shared" si="55"/>
        <v>#REF!</v>
      </c>
      <c r="AB302" s="14" t="e">
        <f t="shared" si="55"/>
        <v>#REF!</v>
      </c>
      <c r="AC302" s="14" t="e">
        <f t="shared" si="56"/>
        <v>#REF!</v>
      </c>
      <c r="AD302" s="14">
        <f>VLOOKUP(BB302,[1]sistem!$I$18:$J$19,2,FALSE)</f>
        <v>14</v>
      </c>
      <c r="AE302" s="14">
        <v>0.25</v>
      </c>
      <c r="AF302" s="14">
        <f>VLOOKUP($S302,[1]sistem!$I$3:$M$10,5,FALSE)</f>
        <v>1</v>
      </c>
      <c r="AG302" s="14">
        <v>4</v>
      </c>
      <c r="AI302" s="14">
        <f>AG302*AM302</f>
        <v>56</v>
      </c>
      <c r="AJ302" s="14">
        <f>VLOOKUP($S302,[1]sistem!$I$3:$N$10,6,FALSE)</f>
        <v>2</v>
      </c>
      <c r="AK302" s="14">
        <v>2</v>
      </c>
      <c r="AL302" s="14">
        <f t="shared" si="57"/>
        <v>4</v>
      </c>
      <c r="AM302" s="14">
        <f>VLOOKUP($BB302,[1]sistem!$I$18:$K$19,3,FALSE)</f>
        <v>14</v>
      </c>
      <c r="AN302" s="14" t="e">
        <f>AM302*#REF!</f>
        <v>#REF!</v>
      </c>
      <c r="AO302" s="14" t="e">
        <f t="shared" si="58"/>
        <v>#REF!</v>
      </c>
      <c r="AP302" s="14">
        <f t="shared" si="69"/>
        <v>25</v>
      </c>
      <c r="AQ302" s="14" t="e">
        <f t="shared" si="59"/>
        <v>#REF!</v>
      </c>
      <c r="AR302" s="14" t="e">
        <f>ROUND(AQ302-#REF!,0)</f>
        <v>#REF!</v>
      </c>
      <c r="AS302" s="14">
        <f>IF(BB302="s",IF(S302=0,0,
IF(S302=1,#REF!*4*4,
IF(S302=2,0,
IF(S302=3,#REF!*4*2,
IF(S302=4,0,
IF(S302=5,0,
IF(S302=6,0,
IF(S302=7,0)))))))),
IF(BB302="t",
IF(S302=0,0,
IF(S302=1,#REF!*4*4*0.8,
IF(S302=2,0,
IF(S302=3,#REF!*4*2*0.8,
IF(S302=4,0,
IF(S302=5,0,
IF(S302=6,0,
IF(S302=7,0))))))))))</f>
        <v>0</v>
      </c>
      <c r="AT302" s="14" t="e">
        <f>IF(BB302="s",
IF(S302=0,0,
IF(S302=1,0,
IF(S302=2,#REF!*4*2,
IF(S302=3,#REF!*4,
IF(S302=4,#REF!*4,
IF(S302=5,0,
IF(S302=6,0,
IF(S302=7,#REF!*4)))))))),
IF(BB302="t",
IF(S302=0,0,
IF(S302=1,0,
IF(S302=2,#REF!*4*2*0.8,
IF(S302=3,#REF!*4*0.8,
IF(S302=4,#REF!*4*0.8,
IF(S302=5,0,
IF(S302=6,0,
IF(S302=7,#REF!*4))))))))))</f>
        <v>#REF!</v>
      </c>
      <c r="AU302" s="14" t="e">
        <f>IF(BB302="s",
IF(S302=0,0,
IF(S302=1,#REF!*2,
IF(S302=2,#REF!*2,
IF(S302=3,#REF!*2,
IF(S302=4,#REF!*2,
IF(S302=5,#REF!*2,
IF(S302=6,#REF!*2,
IF(S302=7,#REF!*2)))))))),
IF(BB302="t",
IF(S302=0,#REF!*2*0.8,
IF(S302=1,#REF!*2*0.8,
IF(S302=2,#REF!*2*0.8,
IF(S302=3,#REF!*2*0.8,
IF(S302=4,#REF!*2*0.8,
IF(S302=5,#REF!*2*0.8,
IF(S302=6,#REF!*1*0.8,
IF(S302=7,#REF!*2))))))))))</f>
        <v>#REF!</v>
      </c>
      <c r="AV302" s="14" t="e">
        <f t="shared" si="60"/>
        <v>#REF!</v>
      </c>
      <c r="AW302" s="14" t="e">
        <f>IF(BB302="s",
IF(S302=0,0,
IF(S302=1,(14-2)*(#REF!+#REF!)/4*4,
IF(S302=2,(14-2)*(#REF!+#REF!)/4*2,
IF(S302=3,(14-2)*(#REF!+#REF!)/4*3,
IF(S302=4,(14-2)*(#REF!+#REF!)/4,
IF(S302=5,(14-2)*#REF!/4,
IF(S302=6,0,
IF(S302=7,(14)*#REF!)))))))),
IF(BB302="t",
IF(S302=0,0,
IF(S302=1,(11-2)*(#REF!+#REF!)/4*4,
IF(S302=2,(11-2)*(#REF!+#REF!)/4*2,
IF(S302=3,(11-2)*(#REF!+#REF!)/4*3,
IF(S302=4,(11-2)*(#REF!+#REF!)/4,
IF(S302=5,(11-2)*#REF!/4,
IF(S302=6,0,
IF(S302=7,(11)*#REF!))))))))))</f>
        <v>#REF!</v>
      </c>
      <c r="AX302" s="14" t="e">
        <f t="shared" si="61"/>
        <v>#REF!</v>
      </c>
      <c r="AY302" s="14">
        <f t="shared" si="62"/>
        <v>8</v>
      </c>
      <c r="AZ302" s="14">
        <f t="shared" si="63"/>
        <v>4</v>
      </c>
      <c r="BA302" s="14" t="e">
        <f t="shared" si="64"/>
        <v>#REF!</v>
      </c>
      <c r="BB302" s="14" t="s">
        <v>87</v>
      </c>
      <c r="BC302" s="14" t="e">
        <f>IF(BI302="A",0,IF(BB302="s",14*#REF!,IF(BB302="T",11*#REF!,"HATA")))</f>
        <v>#REF!</v>
      </c>
      <c r="BD302" s="14" t="e">
        <f t="shared" si="65"/>
        <v>#REF!</v>
      </c>
      <c r="BE302" s="14" t="e">
        <f t="shared" si="66"/>
        <v>#REF!</v>
      </c>
      <c r="BF302" s="14" t="e">
        <f>IF(BE302-#REF!=0,"DOĞRU","YANLIŞ")</f>
        <v>#REF!</v>
      </c>
      <c r="BG302" s="14" t="e">
        <f>#REF!-BE302</f>
        <v>#REF!</v>
      </c>
      <c r="BH302" s="14">
        <v>1</v>
      </c>
      <c r="BJ302" s="14">
        <v>0</v>
      </c>
      <c r="BL302" s="14">
        <v>7</v>
      </c>
      <c r="BN302" s="5" t="e">
        <f>#REF!*14</f>
        <v>#REF!</v>
      </c>
      <c r="BO302" s="6"/>
      <c r="BP302" s="7"/>
      <c r="BQ302" s="8"/>
      <c r="BR302" s="8"/>
      <c r="BS302" s="8"/>
      <c r="BT302" s="8"/>
      <c r="BU302" s="8"/>
      <c r="BV302" s="9"/>
      <c r="BW302" s="10"/>
      <c r="BX302" s="11"/>
      <c r="CE302" s="8"/>
      <c r="CF302" s="17"/>
      <c r="CG302" s="17"/>
      <c r="CH302" s="17"/>
      <c r="CI302" s="17"/>
    </row>
    <row r="303" spans="1:87" hidden="1" x14ac:dyDescent="0.25">
      <c r="A303" s="14" t="s">
        <v>440</v>
      </c>
      <c r="B303" s="14" t="s">
        <v>441</v>
      </c>
      <c r="C303" s="14" t="s">
        <v>441</v>
      </c>
      <c r="D303" s="15" t="s">
        <v>90</v>
      </c>
      <c r="E303" s="15" t="s">
        <v>90</v>
      </c>
      <c r="F303" s="16" t="e">
        <f>IF(BB303="S",
IF(#REF!+BJ303=2012,
IF(#REF!=1,"12-13/1",
IF(#REF!=2,"12-13/2",
IF(#REF!=3,"13-14/1",
IF(#REF!=4,"13-14/2","Hata1")))),
IF(#REF!+BJ303=2013,
IF(#REF!=1,"13-14/1",
IF(#REF!=2,"13-14/2",
IF(#REF!=3,"14-15/1",
IF(#REF!=4,"14-15/2","Hata2")))),
IF(#REF!+BJ303=2014,
IF(#REF!=1,"14-15/1",
IF(#REF!=2,"14-15/2",
IF(#REF!=3,"15-16/1",
IF(#REF!=4,"15-16/2","Hata3")))),
IF(#REF!+BJ303=2015,
IF(#REF!=1,"15-16/1",
IF(#REF!=2,"15-16/2",
IF(#REF!=3,"16-17/1",
IF(#REF!=4,"16-17/2","Hata4")))),
IF(#REF!+BJ303=2016,
IF(#REF!=1,"16-17/1",
IF(#REF!=2,"16-17/2",
IF(#REF!=3,"17-18/1",
IF(#REF!=4,"17-18/2","Hata5")))),
IF(#REF!+BJ303=2017,
IF(#REF!=1,"17-18/1",
IF(#REF!=2,"17-18/2",
IF(#REF!=3,"18-19/1",
IF(#REF!=4,"18-19/2","Hata6")))),
IF(#REF!+BJ303=2018,
IF(#REF!=1,"18-19/1",
IF(#REF!=2,"18-19/2",
IF(#REF!=3,"19-20/1",
IF(#REF!=4,"19-20/2","Hata7")))),
IF(#REF!+BJ303=2019,
IF(#REF!=1,"19-20/1",
IF(#REF!=2,"19-20/2",
IF(#REF!=3,"20-21/1",
IF(#REF!=4,"20-21/2","Hata8")))),
IF(#REF!+BJ303=2020,
IF(#REF!=1,"20-21/1",
IF(#REF!=2,"20-21/2",
IF(#REF!=3,"21-22/1",
IF(#REF!=4,"21-22/2","Hata9")))),
IF(#REF!+BJ303=2021,
IF(#REF!=1,"21-22/1",
IF(#REF!=2,"21-22/2",
IF(#REF!=3,"22-23/1",
IF(#REF!=4,"22-23/2","Hata10")))),
IF(#REF!+BJ303=2022,
IF(#REF!=1,"22-23/1",
IF(#REF!=2,"22-23/2",
IF(#REF!=3,"23-24/1",
IF(#REF!=4,"23-24/2","Hata11")))),
IF(#REF!+BJ303=2023,
IF(#REF!=1,"23-24/1",
IF(#REF!=2,"23-24/2",
IF(#REF!=3,"24-25/1",
IF(#REF!=4,"24-25/2","Hata12")))),
)))))))))))),
IF(BB303="T",
IF(#REF!+BJ303=2012,
IF(#REF!=1,"12-13/1",
IF(#REF!=2,"12-13/2",
IF(#REF!=3,"12-13/3",
IF(#REF!=4,"13-14/1",
IF(#REF!=5,"13-14/2",
IF(#REF!=6,"13-14/3","Hata1")))))),
IF(#REF!+BJ303=2013,
IF(#REF!=1,"13-14/1",
IF(#REF!=2,"13-14/2",
IF(#REF!=3,"13-14/3",
IF(#REF!=4,"14-15/1",
IF(#REF!=5,"14-15/2",
IF(#REF!=6,"14-15/3","Hata2")))))),
IF(#REF!+BJ303=2014,
IF(#REF!=1,"14-15/1",
IF(#REF!=2,"14-15/2",
IF(#REF!=3,"14-15/3",
IF(#REF!=4,"15-16/1",
IF(#REF!=5,"15-16/2",
IF(#REF!=6,"15-16/3","Hata3")))))),
IF(AND(#REF!+#REF!&gt;2014,#REF!+#REF!&lt;2015,BJ303=1),
IF(#REF!=0.1,"14-15/0.1",
IF(#REF!=0.2,"14-15/0.2",
IF(#REF!=0.3,"14-15/0.3","Hata4"))),
IF(#REF!+BJ303=2015,
IF(#REF!=1,"15-16/1",
IF(#REF!=2,"15-16/2",
IF(#REF!=3,"15-16/3",
IF(#REF!=4,"16-17/1",
IF(#REF!=5,"16-17/2",
IF(#REF!=6,"16-17/3","Hata5")))))),
IF(#REF!+BJ303=2016,
IF(#REF!=1,"16-17/1",
IF(#REF!=2,"16-17/2",
IF(#REF!=3,"16-17/3",
IF(#REF!=4,"17-18/1",
IF(#REF!=5,"17-18/2",
IF(#REF!=6,"17-18/3","Hata6")))))),
IF(#REF!+BJ303=2017,
IF(#REF!=1,"17-18/1",
IF(#REF!=2,"17-18/2",
IF(#REF!=3,"17-18/3",
IF(#REF!=4,"18-19/1",
IF(#REF!=5,"18-19/2",
IF(#REF!=6,"18-19/3","Hata7")))))),
IF(#REF!+BJ303=2018,
IF(#REF!=1,"18-19/1",
IF(#REF!=2,"18-19/2",
IF(#REF!=3,"18-19/3",
IF(#REF!=4,"19-20/1",
IF(#REF!=5," 19-20/2",
IF(#REF!=6,"19-20/3","Hata8")))))),
IF(#REF!+BJ303=2019,
IF(#REF!=1,"19-20/1",
IF(#REF!=2,"19-20/2",
IF(#REF!=3,"19-20/3",
IF(#REF!=4,"20-21/1",
IF(#REF!=5,"20-21/2",
IF(#REF!=6,"20-21/3","Hata9")))))),
IF(#REF!+BJ303=2020,
IF(#REF!=1,"20-21/1",
IF(#REF!=2,"20-21/2",
IF(#REF!=3,"20-21/3",
IF(#REF!=4,"21-22/1",
IF(#REF!=5,"21-22/2",
IF(#REF!=6,"21-22/3","Hata10")))))),
IF(#REF!+BJ303=2021,
IF(#REF!=1,"21-22/1",
IF(#REF!=2,"21-22/2",
IF(#REF!=3,"21-22/3",
IF(#REF!=4,"22-23/1",
IF(#REF!=5,"22-23/2",
IF(#REF!=6,"22-23/3","Hata11")))))),
IF(#REF!+BJ303=2022,
IF(#REF!=1,"22-23/1",
IF(#REF!=2,"22-23/2",
IF(#REF!=3,"22-23/3",
IF(#REF!=4,"23-24/1",
IF(#REF!=5,"23-24/2",
IF(#REF!=6,"23-24/3","Hata12")))))),
IF(#REF!+BJ303=2023,
IF(#REF!=1,"23-24/1",
IF(#REF!=2,"23-24/2",
IF(#REF!=3,"23-24/3",
IF(#REF!=4,"24-25/1",
IF(#REF!=5,"24-25/2",
IF(#REF!=6,"24-25/3","Hata13")))))),
))))))))))))))
)</f>
        <v>#REF!</v>
      </c>
      <c r="G303" s="15"/>
      <c r="H303" s="14" t="s">
        <v>439</v>
      </c>
      <c r="I303" s="14">
        <v>54709</v>
      </c>
      <c r="J303" s="14" t="s">
        <v>157</v>
      </c>
      <c r="S303" s="16">
        <v>2</v>
      </c>
      <c r="T303" s="14">
        <f>VLOOKUP($S303,[1]sistem!$I$3:$L$10,2,FALSE)</f>
        <v>0</v>
      </c>
      <c r="U303" s="14">
        <f>VLOOKUP($S303,[1]sistem!$I$3:$L$10,3,FALSE)</f>
        <v>2</v>
      </c>
      <c r="V303" s="14">
        <f>VLOOKUP($S303,[1]sistem!$I$3:$L$10,4,FALSE)</f>
        <v>1</v>
      </c>
      <c r="W303" s="14" t="e">
        <f>VLOOKUP($BB303,[1]sistem!$I$13:$L$14,2,FALSE)*#REF!</f>
        <v>#REF!</v>
      </c>
      <c r="X303" s="14" t="e">
        <f>VLOOKUP($BB303,[1]sistem!$I$13:$L$14,3,FALSE)*#REF!</f>
        <v>#REF!</v>
      </c>
      <c r="Y303" s="14" t="e">
        <f>VLOOKUP($BB303,[1]sistem!$I$13:$L$14,4,FALSE)*#REF!</f>
        <v>#REF!</v>
      </c>
      <c r="Z303" s="14" t="e">
        <f t="shared" si="55"/>
        <v>#REF!</v>
      </c>
      <c r="AA303" s="14" t="e">
        <f t="shared" si="55"/>
        <v>#REF!</v>
      </c>
      <c r="AB303" s="14" t="e">
        <f t="shared" si="55"/>
        <v>#REF!</v>
      </c>
      <c r="AC303" s="14" t="e">
        <f t="shared" si="56"/>
        <v>#REF!</v>
      </c>
      <c r="AD303" s="14">
        <f>VLOOKUP(BB303,[1]sistem!$I$18:$J$19,2,FALSE)</f>
        <v>14</v>
      </c>
      <c r="AE303" s="14">
        <v>0.25</v>
      </c>
      <c r="AF303" s="14">
        <f>VLOOKUP($S303,[1]sistem!$I$3:$M$10,5,FALSE)</f>
        <v>2</v>
      </c>
      <c r="AG303" s="14">
        <v>6</v>
      </c>
      <c r="AI303" s="14">
        <f>AG303*AM303</f>
        <v>84</v>
      </c>
      <c r="AJ303" s="14">
        <f>VLOOKUP($S303,[1]sistem!$I$3:$N$10,6,FALSE)</f>
        <v>3</v>
      </c>
      <c r="AK303" s="14">
        <v>2</v>
      </c>
      <c r="AL303" s="14">
        <f t="shared" si="57"/>
        <v>6</v>
      </c>
      <c r="AM303" s="14">
        <f>VLOOKUP($BB303,[1]sistem!$I$18:$K$19,3,FALSE)</f>
        <v>14</v>
      </c>
      <c r="AN303" s="14" t="e">
        <f>AM303*#REF!</f>
        <v>#REF!</v>
      </c>
      <c r="AO303" s="14" t="e">
        <f t="shared" si="58"/>
        <v>#REF!</v>
      </c>
      <c r="AP303" s="14">
        <f t="shared" si="69"/>
        <v>25</v>
      </c>
      <c r="AQ303" s="14" t="e">
        <f t="shared" si="59"/>
        <v>#REF!</v>
      </c>
      <c r="AR303" s="14" t="e">
        <f>ROUND(AQ303-#REF!,0)</f>
        <v>#REF!</v>
      </c>
      <c r="AS303" s="14">
        <f>IF(BB303="s",IF(S303=0,0,
IF(S303=1,#REF!*4*4,
IF(S303=2,0,
IF(S303=3,#REF!*4*2,
IF(S303=4,0,
IF(S303=5,0,
IF(S303=6,0,
IF(S303=7,0)))))))),
IF(BB303="t",
IF(S303=0,0,
IF(S303=1,#REF!*4*4*0.8,
IF(S303=2,0,
IF(S303=3,#REF!*4*2*0.8,
IF(S303=4,0,
IF(S303=5,0,
IF(S303=6,0,
IF(S303=7,0))))))))))</f>
        <v>0</v>
      </c>
      <c r="AT303" s="14" t="e">
        <f>IF(BB303="s",
IF(S303=0,0,
IF(S303=1,0,
IF(S303=2,#REF!*4*2,
IF(S303=3,#REF!*4,
IF(S303=4,#REF!*4,
IF(S303=5,0,
IF(S303=6,0,
IF(S303=7,#REF!*4)))))))),
IF(BB303="t",
IF(S303=0,0,
IF(S303=1,0,
IF(S303=2,#REF!*4*2*0.8,
IF(S303=3,#REF!*4*0.8,
IF(S303=4,#REF!*4*0.8,
IF(S303=5,0,
IF(S303=6,0,
IF(S303=7,#REF!*4))))))))))</f>
        <v>#REF!</v>
      </c>
      <c r="AU303" s="14" t="e">
        <f>IF(BB303="s",
IF(S303=0,0,
IF(S303=1,#REF!*2,
IF(S303=2,#REF!*2,
IF(S303=3,#REF!*2,
IF(S303=4,#REF!*2,
IF(S303=5,#REF!*2,
IF(S303=6,#REF!*2,
IF(S303=7,#REF!*2)))))))),
IF(BB303="t",
IF(S303=0,#REF!*2*0.8,
IF(S303=1,#REF!*2*0.8,
IF(S303=2,#REF!*2*0.8,
IF(S303=3,#REF!*2*0.8,
IF(S303=4,#REF!*2*0.8,
IF(S303=5,#REF!*2*0.8,
IF(S303=6,#REF!*1*0.8,
IF(S303=7,#REF!*2))))))))))</f>
        <v>#REF!</v>
      </c>
      <c r="AV303" s="14" t="e">
        <f t="shared" si="60"/>
        <v>#REF!</v>
      </c>
      <c r="AW303" s="14" t="e">
        <f>IF(BB303="s",
IF(S303=0,0,
IF(S303=1,(14-2)*(#REF!+#REF!)/4*4,
IF(S303=2,(14-2)*(#REF!+#REF!)/4*2,
IF(S303=3,(14-2)*(#REF!+#REF!)/4*3,
IF(S303=4,(14-2)*(#REF!+#REF!)/4,
IF(S303=5,(14-2)*#REF!/4,
IF(S303=6,0,
IF(S303=7,(14)*#REF!)))))))),
IF(BB303="t",
IF(S303=0,0,
IF(S303=1,(11-2)*(#REF!+#REF!)/4*4,
IF(S303=2,(11-2)*(#REF!+#REF!)/4*2,
IF(S303=3,(11-2)*(#REF!+#REF!)/4*3,
IF(S303=4,(11-2)*(#REF!+#REF!)/4,
IF(S303=5,(11-2)*#REF!/4,
IF(S303=6,0,
IF(S303=7,(11)*#REF!))))))))))</f>
        <v>#REF!</v>
      </c>
      <c r="AX303" s="14" t="e">
        <f t="shared" si="61"/>
        <v>#REF!</v>
      </c>
      <c r="AY303" s="14">
        <f t="shared" si="62"/>
        <v>12</v>
      </c>
      <c r="AZ303" s="14">
        <f t="shared" si="63"/>
        <v>6</v>
      </c>
      <c r="BA303" s="14" t="e">
        <f t="shared" si="64"/>
        <v>#REF!</v>
      </c>
      <c r="BB303" s="14" t="s">
        <v>87</v>
      </c>
      <c r="BC303" s="14" t="e">
        <f>IF(BI303="A",0,IF(BB303="s",14*#REF!,IF(BB303="T",11*#REF!,"HATA")))</f>
        <v>#REF!</v>
      </c>
      <c r="BD303" s="14" t="e">
        <f t="shared" si="65"/>
        <v>#REF!</v>
      </c>
      <c r="BE303" s="14" t="e">
        <f t="shared" si="66"/>
        <v>#REF!</v>
      </c>
      <c r="BF303" s="14" t="e">
        <f>IF(BE303-#REF!=0,"DOĞRU","YANLIŞ")</f>
        <v>#REF!</v>
      </c>
      <c r="BG303" s="14" t="e">
        <f>#REF!-BE303</f>
        <v>#REF!</v>
      </c>
      <c r="BH303" s="14">
        <v>0</v>
      </c>
      <c r="BJ303" s="14">
        <v>0</v>
      </c>
      <c r="BL303" s="14">
        <v>2</v>
      </c>
      <c r="BN303" s="5" t="e">
        <f>#REF!*14</f>
        <v>#REF!</v>
      </c>
      <c r="BO303" s="6"/>
      <c r="BP303" s="7"/>
      <c r="BQ303" s="8"/>
      <c r="BR303" s="8"/>
      <c r="BS303" s="8"/>
      <c r="BT303" s="8"/>
      <c r="BU303" s="8"/>
      <c r="BV303" s="9"/>
      <c r="BW303" s="10"/>
      <c r="BX303" s="11"/>
      <c r="CE303" s="8"/>
      <c r="CF303" s="17"/>
      <c r="CG303" s="17"/>
      <c r="CH303" s="17"/>
      <c r="CI303" s="17"/>
    </row>
    <row r="304" spans="1:87" hidden="1" x14ac:dyDescent="0.25">
      <c r="A304" s="14" t="s">
        <v>442</v>
      </c>
      <c r="B304" s="14" t="s">
        <v>443</v>
      </c>
      <c r="C304" s="14" t="s">
        <v>443</v>
      </c>
      <c r="D304" s="15" t="s">
        <v>90</v>
      </c>
      <c r="E304" s="15" t="s">
        <v>90</v>
      </c>
      <c r="F304" s="16" t="e">
        <f>IF(BB304="S",
IF(#REF!+BJ304=2012,
IF(#REF!=1,"12-13/1",
IF(#REF!=2,"12-13/2",
IF(#REF!=3,"13-14/1",
IF(#REF!=4,"13-14/2","Hata1")))),
IF(#REF!+BJ304=2013,
IF(#REF!=1,"13-14/1",
IF(#REF!=2,"13-14/2",
IF(#REF!=3,"14-15/1",
IF(#REF!=4,"14-15/2","Hata2")))),
IF(#REF!+BJ304=2014,
IF(#REF!=1,"14-15/1",
IF(#REF!=2,"14-15/2",
IF(#REF!=3,"15-16/1",
IF(#REF!=4,"15-16/2","Hata3")))),
IF(#REF!+BJ304=2015,
IF(#REF!=1,"15-16/1",
IF(#REF!=2,"15-16/2",
IF(#REF!=3,"16-17/1",
IF(#REF!=4,"16-17/2","Hata4")))),
IF(#REF!+BJ304=2016,
IF(#REF!=1,"16-17/1",
IF(#REF!=2,"16-17/2",
IF(#REF!=3,"17-18/1",
IF(#REF!=4,"17-18/2","Hata5")))),
IF(#REF!+BJ304=2017,
IF(#REF!=1,"17-18/1",
IF(#REF!=2,"17-18/2",
IF(#REF!=3,"18-19/1",
IF(#REF!=4,"18-19/2","Hata6")))),
IF(#REF!+BJ304=2018,
IF(#REF!=1,"18-19/1",
IF(#REF!=2,"18-19/2",
IF(#REF!=3,"19-20/1",
IF(#REF!=4,"19-20/2","Hata7")))),
IF(#REF!+BJ304=2019,
IF(#REF!=1,"19-20/1",
IF(#REF!=2,"19-20/2",
IF(#REF!=3,"20-21/1",
IF(#REF!=4,"20-21/2","Hata8")))),
IF(#REF!+BJ304=2020,
IF(#REF!=1,"20-21/1",
IF(#REF!=2,"20-21/2",
IF(#REF!=3,"21-22/1",
IF(#REF!=4,"21-22/2","Hata9")))),
IF(#REF!+BJ304=2021,
IF(#REF!=1,"21-22/1",
IF(#REF!=2,"21-22/2",
IF(#REF!=3,"22-23/1",
IF(#REF!=4,"22-23/2","Hata10")))),
IF(#REF!+BJ304=2022,
IF(#REF!=1,"22-23/1",
IF(#REF!=2,"22-23/2",
IF(#REF!=3,"23-24/1",
IF(#REF!=4,"23-24/2","Hata11")))),
IF(#REF!+BJ304=2023,
IF(#REF!=1,"23-24/1",
IF(#REF!=2,"23-24/2",
IF(#REF!=3,"24-25/1",
IF(#REF!=4,"24-25/2","Hata12")))),
)))))))))))),
IF(BB304="T",
IF(#REF!+BJ304=2012,
IF(#REF!=1,"12-13/1",
IF(#REF!=2,"12-13/2",
IF(#REF!=3,"12-13/3",
IF(#REF!=4,"13-14/1",
IF(#REF!=5,"13-14/2",
IF(#REF!=6,"13-14/3","Hata1")))))),
IF(#REF!+BJ304=2013,
IF(#REF!=1,"13-14/1",
IF(#REF!=2,"13-14/2",
IF(#REF!=3,"13-14/3",
IF(#REF!=4,"14-15/1",
IF(#REF!=5,"14-15/2",
IF(#REF!=6,"14-15/3","Hata2")))))),
IF(#REF!+BJ304=2014,
IF(#REF!=1,"14-15/1",
IF(#REF!=2,"14-15/2",
IF(#REF!=3,"14-15/3",
IF(#REF!=4,"15-16/1",
IF(#REF!=5,"15-16/2",
IF(#REF!=6,"15-16/3","Hata3")))))),
IF(AND(#REF!+#REF!&gt;2014,#REF!+#REF!&lt;2015,BJ304=1),
IF(#REF!=0.1,"14-15/0.1",
IF(#REF!=0.2,"14-15/0.2",
IF(#REF!=0.3,"14-15/0.3","Hata4"))),
IF(#REF!+BJ304=2015,
IF(#REF!=1,"15-16/1",
IF(#REF!=2,"15-16/2",
IF(#REF!=3,"15-16/3",
IF(#REF!=4,"16-17/1",
IF(#REF!=5,"16-17/2",
IF(#REF!=6,"16-17/3","Hata5")))))),
IF(#REF!+BJ304=2016,
IF(#REF!=1,"16-17/1",
IF(#REF!=2,"16-17/2",
IF(#REF!=3,"16-17/3",
IF(#REF!=4,"17-18/1",
IF(#REF!=5,"17-18/2",
IF(#REF!=6,"17-18/3","Hata6")))))),
IF(#REF!+BJ304=2017,
IF(#REF!=1,"17-18/1",
IF(#REF!=2,"17-18/2",
IF(#REF!=3,"17-18/3",
IF(#REF!=4,"18-19/1",
IF(#REF!=5,"18-19/2",
IF(#REF!=6,"18-19/3","Hata7")))))),
IF(#REF!+BJ304=2018,
IF(#REF!=1,"18-19/1",
IF(#REF!=2,"18-19/2",
IF(#REF!=3,"18-19/3",
IF(#REF!=4,"19-20/1",
IF(#REF!=5," 19-20/2",
IF(#REF!=6,"19-20/3","Hata8")))))),
IF(#REF!+BJ304=2019,
IF(#REF!=1,"19-20/1",
IF(#REF!=2,"19-20/2",
IF(#REF!=3,"19-20/3",
IF(#REF!=4,"20-21/1",
IF(#REF!=5,"20-21/2",
IF(#REF!=6,"20-21/3","Hata9")))))),
IF(#REF!+BJ304=2020,
IF(#REF!=1,"20-21/1",
IF(#REF!=2,"20-21/2",
IF(#REF!=3,"20-21/3",
IF(#REF!=4,"21-22/1",
IF(#REF!=5,"21-22/2",
IF(#REF!=6,"21-22/3","Hata10")))))),
IF(#REF!+BJ304=2021,
IF(#REF!=1,"21-22/1",
IF(#REF!=2,"21-22/2",
IF(#REF!=3,"21-22/3",
IF(#REF!=4,"22-23/1",
IF(#REF!=5,"22-23/2",
IF(#REF!=6,"22-23/3","Hata11")))))),
IF(#REF!+BJ304=2022,
IF(#REF!=1,"22-23/1",
IF(#REF!=2,"22-23/2",
IF(#REF!=3,"22-23/3",
IF(#REF!=4,"23-24/1",
IF(#REF!=5,"23-24/2",
IF(#REF!=6,"23-24/3","Hata12")))))),
IF(#REF!+BJ304=2023,
IF(#REF!=1,"23-24/1",
IF(#REF!=2,"23-24/2",
IF(#REF!=3,"23-24/3",
IF(#REF!=4,"24-25/1",
IF(#REF!=5,"24-25/2",
IF(#REF!=6,"24-25/3","Hata13")))))),
))))))))))))))
)</f>
        <v>#REF!</v>
      </c>
      <c r="G304" s="15"/>
      <c r="H304" s="14" t="s">
        <v>439</v>
      </c>
      <c r="I304" s="14">
        <v>54709</v>
      </c>
      <c r="J304" s="14" t="s">
        <v>157</v>
      </c>
      <c r="S304" s="16">
        <v>4</v>
      </c>
      <c r="T304" s="14">
        <f>VLOOKUP($S304,[1]sistem!$I$3:$L$10,2,FALSE)</f>
        <v>0</v>
      </c>
      <c r="U304" s="14">
        <f>VLOOKUP($S304,[1]sistem!$I$3:$L$10,3,FALSE)</f>
        <v>1</v>
      </c>
      <c r="V304" s="14">
        <f>VLOOKUP($S304,[1]sistem!$I$3:$L$10,4,FALSE)</f>
        <v>1</v>
      </c>
      <c r="W304" s="14" t="e">
        <f>VLOOKUP($BB304,[1]sistem!$I$13:$L$14,2,FALSE)*#REF!</f>
        <v>#REF!</v>
      </c>
      <c r="X304" s="14" t="e">
        <f>VLOOKUP($BB304,[1]sistem!$I$13:$L$14,3,FALSE)*#REF!</f>
        <v>#REF!</v>
      </c>
      <c r="Y304" s="14" t="e">
        <f>VLOOKUP($BB304,[1]sistem!$I$13:$L$14,4,FALSE)*#REF!</f>
        <v>#REF!</v>
      </c>
      <c r="Z304" s="14" t="e">
        <f t="shared" si="55"/>
        <v>#REF!</v>
      </c>
      <c r="AA304" s="14" t="e">
        <f t="shared" si="55"/>
        <v>#REF!</v>
      </c>
      <c r="AB304" s="14" t="e">
        <f t="shared" si="55"/>
        <v>#REF!</v>
      </c>
      <c r="AC304" s="14" t="e">
        <f t="shared" si="56"/>
        <v>#REF!</v>
      </c>
      <c r="AD304" s="14">
        <f>VLOOKUP(BB304,[1]sistem!$I$18:$J$19,2,FALSE)</f>
        <v>14</v>
      </c>
      <c r="AE304" s="14">
        <v>0.25</v>
      </c>
      <c r="AF304" s="14">
        <f>VLOOKUP($S304,[1]sistem!$I$3:$M$10,5,FALSE)</f>
        <v>1</v>
      </c>
      <c r="AG304" s="14">
        <v>4</v>
      </c>
      <c r="AI304" s="14">
        <f>AG304*AM304</f>
        <v>56</v>
      </c>
      <c r="AJ304" s="14">
        <f>VLOOKUP($S304,[1]sistem!$I$3:$N$10,6,FALSE)</f>
        <v>2</v>
      </c>
      <c r="AK304" s="14">
        <v>2</v>
      </c>
      <c r="AL304" s="14">
        <f t="shared" si="57"/>
        <v>4</v>
      </c>
      <c r="AM304" s="14">
        <f>VLOOKUP($BB304,[1]sistem!$I$18:$K$19,3,FALSE)</f>
        <v>14</v>
      </c>
      <c r="AN304" s="14" t="e">
        <f>AM304*#REF!</f>
        <v>#REF!</v>
      </c>
      <c r="AO304" s="14" t="e">
        <f t="shared" si="58"/>
        <v>#REF!</v>
      </c>
      <c r="AP304" s="14">
        <f t="shared" si="69"/>
        <v>25</v>
      </c>
      <c r="AQ304" s="14" t="e">
        <f t="shared" si="59"/>
        <v>#REF!</v>
      </c>
      <c r="AR304" s="14" t="e">
        <f>ROUND(AQ304-#REF!,0)</f>
        <v>#REF!</v>
      </c>
      <c r="AS304" s="14">
        <f>IF(BB304="s",IF(S304=0,0,
IF(S304=1,#REF!*4*4,
IF(S304=2,0,
IF(S304=3,#REF!*4*2,
IF(S304=4,0,
IF(S304=5,0,
IF(S304=6,0,
IF(S304=7,0)))))))),
IF(BB304="t",
IF(S304=0,0,
IF(S304=1,#REF!*4*4*0.8,
IF(S304=2,0,
IF(S304=3,#REF!*4*2*0.8,
IF(S304=4,0,
IF(S304=5,0,
IF(S304=6,0,
IF(S304=7,0))))))))))</f>
        <v>0</v>
      </c>
      <c r="AT304" s="14" t="e">
        <f>IF(BB304="s",
IF(S304=0,0,
IF(S304=1,0,
IF(S304=2,#REF!*4*2,
IF(S304=3,#REF!*4,
IF(S304=4,#REF!*4,
IF(S304=5,0,
IF(S304=6,0,
IF(S304=7,#REF!*4)))))))),
IF(BB304="t",
IF(S304=0,0,
IF(S304=1,0,
IF(S304=2,#REF!*4*2*0.8,
IF(S304=3,#REF!*4*0.8,
IF(S304=4,#REF!*4*0.8,
IF(S304=5,0,
IF(S304=6,0,
IF(S304=7,#REF!*4))))))))))</f>
        <v>#REF!</v>
      </c>
      <c r="AU304" s="14" t="e">
        <f>IF(BB304="s",
IF(S304=0,0,
IF(S304=1,#REF!*2,
IF(S304=2,#REF!*2,
IF(S304=3,#REF!*2,
IF(S304=4,#REF!*2,
IF(S304=5,#REF!*2,
IF(S304=6,#REF!*2,
IF(S304=7,#REF!*2)))))))),
IF(BB304="t",
IF(S304=0,#REF!*2*0.8,
IF(S304=1,#REF!*2*0.8,
IF(S304=2,#REF!*2*0.8,
IF(S304=3,#REF!*2*0.8,
IF(S304=4,#REF!*2*0.8,
IF(S304=5,#REF!*2*0.8,
IF(S304=6,#REF!*1*0.8,
IF(S304=7,#REF!*2))))))))))</f>
        <v>#REF!</v>
      </c>
      <c r="AV304" s="14" t="e">
        <f t="shared" si="60"/>
        <v>#REF!</v>
      </c>
      <c r="AW304" s="14" t="e">
        <f>IF(BB304="s",
IF(S304=0,0,
IF(S304=1,(14-2)*(#REF!+#REF!)/4*4,
IF(S304=2,(14-2)*(#REF!+#REF!)/4*2,
IF(S304=3,(14-2)*(#REF!+#REF!)/4*3,
IF(S304=4,(14-2)*(#REF!+#REF!)/4,
IF(S304=5,(14-2)*#REF!/4,
IF(S304=6,0,
IF(S304=7,(14)*#REF!)))))))),
IF(BB304="t",
IF(S304=0,0,
IF(S304=1,(11-2)*(#REF!+#REF!)/4*4,
IF(S304=2,(11-2)*(#REF!+#REF!)/4*2,
IF(S304=3,(11-2)*(#REF!+#REF!)/4*3,
IF(S304=4,(11-2)*(#REF!+#REF!)/4,
IF(S304=5,(11-2)*#REF!/4,
IF(S304=6,0,
IF(S304=7,(11)*#REF!))))))))))</f>
        <v>#REF!</v>
      </c>
      <c r="AX304" s="14" t="e">
        <f t="shared" si="61"/>
        <v>#REF!</v>
      </c>
      <c r="AY304" s="14">
        <f t="shared" si="62"/>
        <v>8</v>
      </c>
      <c r="AZ304" s="14">
        <f t="shared" si="63"/>
        <v>4</v>
      </c>
      <c r="BA304" s="14" t="e">
        <f t="shared" si="64"/>
        <v>#REF!</v>
      </c>
      <c r="BB304" s="14" t="s">
        <v>87</v>
      </c>
      <c r="BC304" s="14" t="e">
        <f>IF(BI304="A",0,IF(BB304="s",14*#REF!,IF(BB304="T",11*#REF!,"HATA")))</f>
        <v>#REF!</v>
      </c>
      <c r="BD304" s="14" t="e">
        <f t="shared" si="65"/>
        <v>#REF!</v>
      </c>
      <c r="BE304" s="14" t="e">
        <f t="shared" si="66"/>
        <v>#REF!</v>
      </c>
      <c r="BF304" s="14" t="e">
        <f>IF(BE304-#REF!=0,"DOĞRU","YANLIŞ")</f>
        <v>#REF!</v>
      </c>
      <c r="BG304" s="14" t="e">
        <f>#REF!-BE304</f>
        <v>#REF!</v>
      </c>
      <c r="BH304" s="14">
        <v>0</v>
      </c>
      <c r="BJ304" s="14">
        <v>0</v>
      </c>
      <c r="BL304" s="14">
        <v>4</v>
      </c>
      <c r="BN304" s="5" t="e">
        <f>#REF!*14</f>
        <v>#REF!</v>
      </c>
      <c r="BO304" s="6"/>
      <c r="BP304" s="7"/>
      <c r="BQ304" s="8"/>
      <c r="BR304" s="8"/>
      <c r="BS304" s="8"/>
      <c r="BT304" s="8"/>
      <c r="BU304" s="8"/>
      <c r="BV304" s="9"/>
      <c r="BW304" s="10"/>
      <c r="BX304" s="11"/>
      <c r="CE304" s="8"/>
      <c r="CF304" s="17"/>
      <c r="CG304" s="17"/>
      <c r="CH304" s="17"/>
      <c r="CI304" s="17"/>
    </row>
    <row r="305" spans="1:87" hidden="1" x14ac:dyDescent="0.25">
      <c r="A305" s="14" t="s">
        <v>444</v>
      </c>
      <c r="B305" s="14" t="s">
        <v>445</v>
      </c>
      <c r="C305" s="14" t="s">
        <v>445</v>
      </c>
      <c r="D305" s="15" t="s">
        <v>90</v>
      </c>
      <c r="E305" s="15" t="s">
        <v>90</v>
      </c>
      <c r="F305" s="16" t="e">
        <f>IF(BB305="S",
IF(#REF!+BJ305=2012,
IF(#REF!=1,"12-13/1",
IF(#REF!=2,"12-13/2",
IF(#REF!=3,"13-14/1",
IF(#REF!=4,"13-14/2","Hata1")))),
IF(#REF!+BJ305=2013,
IF(#REF!=1,"13-14/1",
IF(#REF!=2,"13-14/2",
IF(#REF!=3,"14-15/1",
IF(#REF!=4,"14-15/2","Hata2")))),
IF(#REF!+BJ305=2014,
IF(#REF!=1,"14-15/1",
IF(#REF!=2,"14-15/2",
IF(#REF!=3,"15-16/1",
IF(#REF!=4,"15-16/2","Hata3")))),
IF(#REF!+BJ305=2015,
IF(#REF!=1,"15-16/1",
IF(#REF!=2,"15-16/2",
IF(#REF!=3,"16-17/1",
IF(#REF!=4,"16-17/2","Hata4")))),
IF(#REF!+BJ305=2016,
IF(#REF!=1,"16-17/1",
IF(#REF!=2,"16-17/2",
IF(#REF!=3,"17-18/1",
IF(#REF!=4,"17-18/2","Hata5")))),
IF(#REF!+BJ305=2017,
IF(#REF!=1,"17-18/1",
IF(#REF!=2,"17-18/2",
IF(#REF!=3,"18-19/1",
IF(#REF!=4,"18-19/2","Hata6")))),
IF(#REF!+BJ305=2018,
IF(#REF!=1,"18-19/1",
IF(#REF!=2,"18-19/2",
IF(#REF!=3,"19-20/1",
IF(#REF!=4,"19-20/2","Hata7")))),
IF(#REF!+BJ305=2019,
IF(#REF!=1,"19-20/1",
IF(#REF!=2,"19-20/2",
IF(#REF!=3,"20-21/1",
IF(#REF!=4,"20-21/2","Hata8")))),
IF(#REF!+BJ305=2020,
IF(#REF!=1,"20-21/1",
IF(#REF!=2,"20-21/2",
IF(#REF!=3,"21-22/1",
IF(#REF!=4,"21-22/2","Hata9")))),
IF(#REF!+BJ305=2021,
IF(#REF!=1,"21-22/1",
IF(#REF!=2,"21-22/2",
IF(#REF!=3,"22-23/1",
IF(#REF!=4,"22-23/2","Hata10")))),
IF(#REF!+BJ305=2022,
IF(#REF!=1,"22-23/1",
IF(#REF!=2,"22-23/2",
IF(#REF!=3,"23-24/1",
IF(#REF!=4,"23-24/2","Hata11")))),
IF(#REF!+BJ305=2023,
IF(#REF!=1,"23-24/1",
IF(#REF!=2,"23-24/2",
IF(#REF!=3,"24-25/1",
IF(#REF!=4,"24-25/2","Hata12")))),
)))))))))))),
IF(BB305="T",
IF(#REF!+BJ305=2012,
IF(#REF!=1,"12-13/1",
IF(#REF!=2,"12-13/2",
IF(#REF!=3,"12-13/3",
IF(#REF!=4,"13-14/1",
IF(#REF!=5,"13-14/2",
IF(#REF!=6,"13-14/3","Hata1")))))),
IF(#REF!+BJ305=2013,
IF(#REF!=1,"13-14/1",
IF(#REF!=2,"13-14/2",
IF(#REF!=3,"13-14/3",
IF(#REF!=4,"14-15/1",
IF(#REF!=5,"14-15/2",
IF(#REF!=6,"14-15/3","Hata2")))))),
IF(#REF!+BJ305=2014,
IF(#REF!=1,"14-15/1",
IF(#REF!=2,"14-15/2",
IF(#REF!=3,"14-15/3",
IF(#REF!=4,"15-16/1",
IF(#REF!=5,"15-16/2",
IF(#REF!=6,"15-16/3","Hata3")))))),
IF(AND(#REF!+#REF!&gt;2014,#REF!+#REF!&lt;2015,BJ305=1),
IF(#REF!=0.1,"14-15/0.1",
IF(#REF!=0.2,"14-15/0.2",
IF(#REF!=0.3,"14-15/0.3","Hata4"))),
IF(#REF!+BJ305=2015,
IF(#REF!=1,"15-16/1",
IF(#REF!=2,"15-16/2",
IF(#REF!=3,"15-16/3",
IF(#REF!=4,"16-17/1",
IF(#REF!=5,"16-17/2",
IF(#REF!=6,"16-17/3","Hata5")))))),
IF(#REF!+BJ305=2016,
IF(#REF!=1,"16-17/1",
IF(#REF!=2,"16-17/2",
IF(#REF!=3,"16-17/3",
IF(#REF!=4,"17-18/1",
IF(#REF!=5,"17-18/2",
IF(#REF!=6,"17-18/3","Hata6")))))),
IF(#REF!+BJ305=2017,
IF(#REF!=1,"17-18/1",
IF(#REF!=2,"17-18/2",
IF(#REF!=3,"17-18/3",
IF(#REF!=4,"18-19/1",
IF(#REF!=5,"18-19/2",
IF(#REF!=6,"18-19/3","Hata7")))))),
IF(#REF!+BJ305=2018,
IF(#REF!=1,"18-19/1",
IF(#REF!=2,"18-19/2",
IF(#REF!=3,"18-19/3",
IF(#REF!=4,"19-20/1",
IF(#REF!=5," 19-20/2",
IF(#REF!=6,"19-20/3","Hata8")))))),
IF(#REF!+BJ305=2019,
IF(#REF!=1,"19-20/1",
IF(#REF!=2,"19-20/2",
IF(#REF!=3,"19-20/3",
IF(#REF!=4,"20-21/1",
IF(#REF!=5,"20-21/2",
IF(#REF!=6,"20-21/3","Hata9")))))),
IF(#REF!+BJ305=2020,
IF(#REF!=1,"20-21/1",
IF(#REF!=2,"20-21/2",
IF(#REF!=3,"20-21/3",
IF(#REF!=4,"21-22/1",
IF(#REF!=5,"21-22/2",
IF(#REF!=6,"21-22/3","Hata10")))))),
IF(#REF!+BJ305=2021,
IF(#REF!=1,"21-22/1",
IF(#REF!=2,"21-22/2",
IF(#REF!=3,"21-22/3",
IF(#REF!=4,"22-23/1",
IF(#REF!=5,"22-23/2",
IF(#REF!=6,"22-23/3","Hata11")))))),
IF(#REF!+BJ305=2022,
IF(#REF!=1,"22-23/1",
IF(#REF!=2,"22-23/2",
IF(#REF!=3,"22-23/3",
IF(#REF!=4,"23-24/1",
IF(#REF!=5,"23-24/2",
IF(#REF!=6,"23-24/3","Hata12")))))),
IF(#REF!+BJ305=2023,
IF(#REF!=1,"23-24/1",
IF(#REF!=2,"23-24/2",
IF(#REF!=3,"23-24/3",
IF(#REF!=4,"24-25/1",
IF(#REF!=5,"24-25/2",
IF(#REF!=6,"24-25/3","Hata13")))))),
))))))))))))))
)</f>
        <v>#REF!</v>
      </c>
      <c r="G305" s="15"/>
      <c r="H305" s="14" t="s">
        <v>439</v>
      </c>
      <c r="I305" s="14">
        <v>54709</v>
      </c>
      <c r="J305" s="14" t="s">
        <v>157</v>
      </c>
      <c r="S305" s="16">
        <v>2</v>
      </c>
      <c r="T305" s="14">
        <f>VLOOKUP($S305,[1]sistem!$I$3:$L$10,2,FALSE)</f>
        <v>0</v>
      </c>
      <c r="U305" s="14">
        <f>VLOOKUP($S305,[1]sistem!$I$3:$L$10,3,FALSE)</f>
        <v>2</v>
      </c>
      <c r="V305" s="14">
        <f>VLOOKUP($S305,[1]sistem!$I$3:$L$10,4,FALSE)</f>
        <v>1</v>
      </c>
      <c r="W305" s="14" t="e">
        <f>VLOOKUP($BB305,[1]sistem!$I$13:$L$14,2,FALSE)*#REF!</f>
        <v>#REF!</v>
      </c>
      <c r="X305" s="14" t="e">
        <f>VLOOKUP($BB305,[1]sistem!$I$13:$L$14,3,FALSE)*#REF!</f>
        <v>#REF!</v>
      </c>
      <c r="Y305" s="14" t="e">
        <f>VLOOKUP($BB305,[1]sistem!$I$13:$L$14,4,FALSE)*#REF!</f>
        <v>#REF!</v>
      </c>
      <c r="Z305" s="14" t="e">
        <f t="shared" si="55"/>
        <v>#REF!</v>
      </c>
      <c r="AA305" s="14" t="e">
        <f t="shared" si="55"/>
        <v>#REF!</v>
      </c>
      <c r="AB305" s="14" t="e">
        <f t="shared" si="55"/>
        <v>#REF!</v>
      </c>
      <c r="AC305" s="14" t="e">
        <f t="shared" si="56"/>
        <v>#REF!</v>
      </c>
      <c r="AD305" s="14">
        <f>VLOOKUP(BB305,[1]sistem!$I$18:$J$19,2,FALSE)</f>
        <v>14</v>
      </c>
      <c r="AE305" s="14">
        <v>0.25</v>
      </c>
      <c r="AF305" s="14">
        <f>VLOOKUP($S305,[1]sistem!$I$3:$M$10,5,FALSE)</f>
        <v>2</v>
      </c>
      <c r="AI305" s="14" t="e">
        <f>(#REF!+#REF!)*AD305</f>
        <v>#REF!</v>
      </c>
      <c r="AJ305" s="14">
        <f>VLOOKUP($S305,[1]sistem!$I$3:$N$10,6,FALSE)</f>
        <v>3</v>
      </c>
      <c r="AK305" s="14">
        <v>2</v>
      </c>
      <c r="AL305" s="14">
        <f t="shared" si="57"/>
        <v>6</v>
      </c>
      <c r="AM305" s="14">
        <f>VLOOKUP($BB305,[1]sistem!$I$18:$K$19,3,FALSE)</f>
        <v>14</v>
      </c>
      <c r="AN305" s="14" t="e">
        <f>AM305*#REF!</f>
        <v>#REF!</v>
      </c>
      <c r="AO305" s="14" t="e">
        <f t="shared" si="58"/>
        <v>#REF!</v>
      </c>
      <c r="AP305" s="14">
        <f t="shared" si="69"/>
        <v>25</v>
      </c>
      <c r="AQ305" s="14" t="e">
        <f t="shared" si="59"/>
        <v>#REF!</v>
      </c>
      <c r="AR305" s="14" t="e">
        <f>ROUND(AQ305-#REF!,0)</f>
        <v>#REF!</v>
      </c>
      <c r="AS305" s="14">
        <f>IF(BB305="s",IF(S305=0,0,
IF(S305=1,#REF!*4*4,
IF(S305=2,0,
IF(S305=3,#REF!*4*2,
IF(S305=4,0,
IF(S305=5,0,
IF(S305=6,0,
IF(S305=7,0)))))))),
IF(BB305="t",
IF(S305=0,0,
IF(S305=1,#REF!*4*4*0.8,
IF(S305=2,0,
IF(S305=3,#REF!*4*2*0.8,
IF(S305=4,0,
IF(S305=5,0,
IF(S305=6,0,
IF(S305=7,0))))))))))</f>
        <v>0</v>
      </c>
      <c r="AT305" s="14" t="e">
        <f>IF(BB305="s",
IF(S305=0,0,
IF(S305=1,0,
IF(S305=2,#REF!*4*2,
IF(S305=3,#REF!*4,
IF(S305=4,#REF!*4,
IF(S305=5,0,
IF(S305=6,0,
IF(S305=7,#REF!*4)))))))),
IF(BB305="t",
IF(S305=0,0,
IF(S305=1,0,
IF(S305=2,#REF!*4*2*0.8,
IF(S305=3,#REF!*4*0.8,
IF(S305=4,#REF!*4*0.8,
IF(S305=5,0,
IF(S305=6,0,
IF(S305=7,#REF!*4))))))))))</f>
        <v>#REF!</v>
      </c>
      <c r="AU305" s="14" t="e">
        <f>IF(BB305="s",
IF(S305=0,0,
IF(S305=1,#REF!*2,
IF(S305=2,#REF!*2,
IF(S305=3,#REF!*2,
IF(S305=4,#REF!*2,
IF(S305=5,#REF!*2,
IF(S305=6,#REF!*2,
IF(S305=7,#REF!*2)))))))),
IF(BB305="t",
IF(S305=0,#REF!*2*0.8,
IF(S305=1,#REF!*2*0.8,
IF(S305=2,#REF!*2*0.8,
IF(S305=3,#REF!*2*0.8,
IF(S305=4,#REF!*2*0.8,
IF(S305=5,#REF!*2*0.8,
IF(S305=6,#REF!*1*0.8,
IF(S305=7,#REF!*2))))))))))</f>
        <v>#REF!</v>
      </c>
      <c r="AV305" s="14" t="e">
        <f t="shared" si="60"/>
        <v>#REF!</v>
      </c>
      <c r="AW305" s="14" t="e">
        <f>IF(BB305="s",
IF(S305=0,0,
IF(S305=1,(14-2)*(#REF!+#REF!)/4*4,
IF(S305=2,(14-2)*(#REF!+#REF!)/4*2,
IF(S305=3,(14-2)*(#REF!+#REF!)/4*3,
IF(S305=4,(14-2)*(#REF!+#REF!)/4,
IF(S305=5,(14-2)*#REF!/4,
IF(S305=6,0,
IF(S305=7,(14)*#REF!)))))))),
IF(BB305="t",
IF(S305=0,0,
IF(S305=1,(11-2)*(#REF!+#REF!)/4*4,
IF(S305=2,(11-2)*(#REF!+#REF!)/4*2,
IF(S305=3,(11-2)*(#REF!+#REF!)/4*3,
IF(S305=4,(11-2)*(#REF!+#REF!)/4,
IF(S305=5,(11-2)*#REF!/4,
IF(S305=6,0,
IF(S305=7,(11)*#REF!))))))))))</f>
        <v>#REF!</v>
      </c>
      <c r="AX305" s="14" t="e">
        <f t="shared" si="61"/>
        <v>#REF!</v>
      </c>
      <c r="AY305" s="14">
        <f t="shared" si="62"/>
        <v>12</v>
      </c>
      <c r="AZ305" s="14">
        <f t="shared" si="63"/>
        <v>6</v>
      </c>
      <c r="BA305" s="14" t="e">
        <f t="shared" si="64"/>
        <v>#REF!</v>
      </c>
      <c r="BB305" s="14" t="s">
        <v>87</v>
      </c>
      <c r="BC305" s="14" t="e">
        <f>IF(BI305="A",0,IF(BB305="s",14*#REF!,IF(BB305="T",11*#REF!,"HATA")))</f>
        <v>#REF!</v>
      </c>
      <c r="BD305" s="14" t="e">
        <f t="shared" si="65"/>
        <v>#REF!</v>
      </c>
      <c r="BE305" s="14" t="e">
        <f t="shared" si="66"/>
        <v>#REF!</v>
      </c>
      <c r="BF305" s="14" t="e">
        <f>IF(BE305-#REF!=0,"DOĞRU","YANLIŞ")</f>
        <v>#REF!</v>
      </c>
      <c r="BG305" s="14" t="e">
        <f>#REF!-BE305</f>
        <v>#REF!</v>
      </c>
      <c r="BH305" s="14">
        <v>0</v>
      </c>
      <c r="BJ305" s="14">
        <v>0</v>
      </c>
      <c r="BL305" s="14">
        <v>2</v>
      </c>
      <c r="BN305" s="5" t="e">
        <f>#REF!*14</f>
        <v>#REF!</v>
      </c>
      <c r="BO305" s="6"/>
      <c r="BP305" s="7"/>
      <c r="BQ305" s="8"/>
      <c r="BR305" s="8"/>
      <c r="BS305" s="8"/>
      <c r="BT305" s="8"/>
      <c r="BU305" s="8"/>
      <c r="BV305" s="9"/>
      <c r="BW305" s="10"/>
      <c r="BX305" s="11"/>
      <c r="CE305" s="8"/>
      <c r="CF305" s="17"/>
      <c r="CG305" s="17"/>
      <c r="CH305" s="17"/>
      <c r="CI305" s="17"/>
    </row>
    <row r="306" spans="1:87" hidden="1" x14ac:dyDescent="0.25">
      <c r="A306" s="14" t="s">
        <v>131</v>
      </c>
      <c r="B306" s="14" t="s">
        <v>132</v>
      </c>
      <c r="C306" s="14" t="s">
        <v>132</v>
      </c>
      <c r="D306" s="15" t="s">
        <v>90</v>
      </c>
      <c r="E306" s="15" t="s">
        <v>90</v>
      </c>
      <c r="F306" s="16" t="e">
        <f>IF(BB306="S",
IF(#REF!+BJ306=2012,
IF(#REF!=1,"12-13/1",
IF(#REF!=2,"12-13/2",
IF(#REF!=3,"13-14/1",
IF(#REF!=4,"13-14/2","Hata1")))),
IF(#REF!+BJ306=2013,
IF(#REF!=1,"13-14/1",
IF(#REF!=2,"13-14/2",
IF(#REF!=3,"14-15/1",
IF(#REF!=4,"14-15/2","Hata2")))),
IF(#REF!+BJ306=2014,
IF(#REF!=1,"14-15/1",
IF(#REF!=2,"14-15/2",
IF(#REF!=3,"15-16/1",
IF(#REF!=4,"15-16/2","Hata3")))),
IF(#REF!+BJ306=2015,
IF(#REF!=1,"15-16/1",
IF(#REF!=2,"15-16/2",
IF(#REF!=3,"16-17/1",
IF(#REF!=4,"16-17/2","Hata4")))),
IF(#REF!+BJ306=2016,
IF(#REF!=1,"16-17/1",
IF(#REF!=2,"16-17/2",
IF(#REF!=3,"17-18/1",
IF(#REF!=4,"17-18/2","Hata5")))),
IF(#REF!+BJ306=2017,
IF(#REF!=1,"17-18/1",
IF(#REF!=2,"17-18/2",
IF(#REF!=3,"18-19/1",
IF(#REF!=4,"18-19/2","Hata6")))),
IF(#REF!+BJ306=2018,
IF(#REF!=1,"18-19/1",
IF(#REF!=2,"18-19/2",
IF(#REF!=3,"19-20/1",
IF(#REF!=4,"19-20/2","Hata7")))),
IF(#REF!+BJ306=2019,
IF(#REF!=1,"19-20/1",
IF(#REF!=2,"19-20/2",
IF(#REF!=3,"20-21/1",
IF(#REF!=4,"20-21/2","Hata8")))),
IF(#REF!+BJ306=2020,
IF(#REF!=1,"20-21/1",
IF(#REF!=2,"20-21/2",
IF(#REF!=3,"21-22/1",
IF(#REF!=4,"21-22/2","Hata9")))),
IF(#REF!+BJ306=2021,
IF(#REF!=1,"21-22/1",
IF(#REF!=2,"21-22/2",
IF(#REF!=3,"22-23/1",
IF(#REF!=4,"22-23/2","Hata10")))),
IF(#REF!+BJ306=2022,
IF(#REF!=1,"22-23/1",
IF(#REF!=2,"22-23/2",
IF(#REF!=3,"23-24/1",
IF(#REF!=4,"23-24/2","Hata11")))),
IF(#REF!+BJ306=2023,
IF(#REF!=1,"23-24/1",
IF(#REF!=2,"23-24/2",
IF(#REF!=3,"24-25/1",
IF(#REF!=4,"24-25/2","Hata12")))),
)))))))))))),
IF(BB306="T",
IF(#REF!+BJ306=2012,
IF(#REF!=1,"12-13/1",
IF(#REF!=2,"12-13/2",
IF(#REF!=3,"12-13/3",
IF(#REF!=4,"13-14/1",
IF(#REF!=5,"13-14/2",
IF(#REF!=6,"13-14/3","Hata1")))))),
IF(#REF!+BJ306=2013,
IF(#REF!=1,"13-14/1",
IF(#REF!=2,"13-14/2",
IF(#REF!=3,"13-14/3",
IF(#REF!=4,"14-15/1",
IF(#REF!=5,"14-15/2",
IF(#REF!=6,"14-15/3","Hata2")))))),
IF(#REF!+BJ306=2014,
IF(#REF!=1,"14-15/1",
IF(#REF!=2,"14-15/2",
IF(#REF!=3,"14-15/3",
IF(#REF!=4,"15-16/1",
IF(#REF!=5,"15-16/2",
IF(#REF!=6,"15-16/3","Hata3")))))),
IF(AND(#REF!+#REF!&gt;2014,#REF!+#REF!&lt;2015,BJ306=1),
IF(#REF!=0.1,"14-15/0.1",
IF(#REF!=0.2,"14-15/0.2",
IF(#REF!=0.3,"14-15/0.3","Hata4"))),
IF(#REF!+BJ306=2015,
IF(#REF!=1,"15-16/1",
IF(#REF!=2,"15-16/2",
IF(#REF!=3,"15-16/3",
IF(#REF!=4,"16-17/1",
IF(#REF!=5,"16-17/2",
IF(#REF!=6,"16-17/3","Hata5")))))),
IF(#REF!+BJ306=2016,
IF(#REF!=1,"16-17/1",
IF(#REF!=2,"16-17/2",
IF(#REF!=3,"16-17/3",
IF(#REF!=4,"17-18/1",
IF(#REF!=5,"17-18/2",
IF(#REF!=6,"17-18/3","Hata6")))))),
IF(#REF!+BJ306=2017,
IF(#REF!=1,"17-18/1",
IF(#REF!=2,"17-18/2",
IF(#REF!=3,"17-18/3",
IF(#REF!=4,"18-19/1",
IF(#REF!=5,"18-19/2",
IF(#REF!=6,"18-19/3","Hata7")))))),
IF(#REF!+BJ306=2018,
IF(#REF!=1,"18-19/1",
IF(#REF!=2,"18-19/2",
IF(#REF!=3,"18-19/3",
IF(#REF!=4,"19-20/1",
IF(#REF!=5," 19-20/2",
IF(#REF!=6,"19-20/3","Hata8")))))),
IF(#REF!+BJ306=2019,
IF(#REF!=1,"19-20/1",
IF(#REF!=2,"19-20/2",
IF(#REF!=3,"19-20/3",
IF(#REF!=4,"20-21/1",
IF(#REF!=5,"20-21/2",
IF(#REF!=6,"20-21/3","Hata9")))))),
IF(#REF!+BJ306=2020,
IF(#REF!=1,"20-21/1",
IF(#REF!=2,"20-21/2",
IF(#REF!=3,"20-21/3",
IF(#REF!=4,"21-22/1",
IF(#REF!=5,"21-22/2",
IF(#REF!=6,"21-22/3","Hata10")))))),
IF(#REF!+BJ306=2021,
IF(#REF!=1,"21-22/1",
IF(#REF!=2,"21-22/2",
IF(#REF!=3,"21-22/3",
IF(#REF!=4,"22-23/1",
IF(#REF!=5,"22-23/2",
IF(#REF!=6,"22-23/3","Hata11")))))),
IF(#REF!+BJ306=2022,
IF(#REF!=1,"22-23/1",
IF(#REF!=2,"22-23/2",
IF(#REF!=3,"22-23/3",
IF(#REF!=4,"23-24/1",
IF(#REF!=5,"23-24/2",
IF(#REF!=6,"23-24/3","Hata12")))))),
IF(#REF!+BJ306=2023,
IF(#REF!=1,"23-24/1",
IF(#REF!=2,"23-24/2",
IF(#REF!=3,"23-24/3",
IF(#REF!=4,"24-25/1",
IF(#REF!=5,"24-25/2",
IF(#REF!=6,"24-25/3","Hata13")))))),
))))))))))))))
)</f>
        <v>#REF!</v>
      </c>
      <c r="G306" s="15"/>
      <c r="H306" s="14" t="s">
        <v>439</v>
      </c>
      <c r="I306" s="14">
        <v>54709</v>
      </c>
      <c r="J306" s="14" t="s">
        <v>157</v>
      </c>
      <c r="Q306" s="14" t="s">
        <v>133</v>
      </c>
      <c r="R306" s="14" t="s">
        <v>133</v>
      </c>
      <c r="S306" s="16">
        <v>7</v>
      </c>
      <c r="T306" s="14">
        <f>VLOOKUP($S306,[1]sistem!$I$3:$L$10,2,FALSE)</f>
        <v>0</v>
      </c>
      <c r="U306" s="14">
        <f>VLOOKUP($S306,[1]sistem!$I$3:$L$10,3,FALSE)</f>
        <v>1</v>
      </c>
      <c r="V306" s="14">
        <f>VLOOKUP($S306,[1]sistem!$I$3:$L$10,4,FALSE)</f>
        <v>1</v>
      </c>
      <c r="W306" s="14" t="e">
        <f>VLOOKUP($BB306,[1]sistem!$I$13:$L$14,2,FALSE)*#REF!</f>
        <v>#REF!</v>
      </c>
      <c r="X306" s="14" t="e">
        <f>VLOOKUP($BB306,[1]sistem!$I$13:$L$14,3,FALSE)*#REF!</f>
        <v>#REF!</v>
      </c>
      <c r="Y306" s="14" t="e">
        <f>VLOOKUP($BB306,[1]sistem!$I$13:$L$14,4,FALSE)*#REF!</f>
        <v>#REF!</v>
      </c>
      <c r="Z306" s="14" t="e">
        <f t="shared" si="55"/>
        <v>#REF!</v>
      </c>
      <c r="AA306" s="14" t="e">
        <f t="shared" si="55"/>
        <v>#REF!</v>
      </c>
      <c r="AB306" s="14" t="e">
        <f t="shared" si="55"/>
        <v>#REF!</v>
      </c>
      <c r="AC306" s="14" t="e">
        <f t="shared" si="56"/>
        <v>#REF!</v>
      </c>
      <c r="AD306" s="14">
        <f>VLOOKUP(BB306,[1]sistem!$I$18:$J$19,2,FALSE)</f>
        <v>14</v>
      </c>
      <c r="AE306" s="14">
        <v>0.25</v>
      </c>
      <c r="AF306" s="14">
        <f>VLOOKUP($S306,[1]sistem!$I$3:$M$10,5,FALSE)</f>
        <v>1</v>
      </c>
      <c r="AI306" s="14" t="e">
        <f>(#REF!+#REF!)*AD306</f>
        <v>#REF!</v>
      </c>
      <c r="AJ306" s="14">
        <f>VLOOKUP($S306,[1]sistem!$I$3:$N$10,6,FALSE)</f>
        <v>2</v>
      </c>
      <c r="AK306" s="14">
        <v>2</v>
      </c>
      <c r="AL306" s="14">
        <f t="shared" si="57"/>
        <v>4</v>
      </c>
      <c r="AM306" s="14">
        <f>VLOOKUP($BB306,[1]sistem!$I$18:$K$19,3,FALSE)</f>
        <v>14</v>
      </c>
      <c r="AN306" s="14" t="e">
        <f>AM306*#REF!</f>
        <v>#REF!</v>
      </c>
      <c r="AO306" s="14" t="e">
        <f t="shared" si="58"/>
        <v>#REF!</v>
      </c>
      <c r="AP306" s="14">
        <f t="shared" si="69"/>
        <v>25</v>
      </c>
      <c r="AQ306" s="14" t="e">
        <f t="shared" si="59"/>
        <v>#REF!</v>
      </c>
      <c r="AR306" s="14" t="e">
        <f>ROUND(AQ306-#REF!,0)</f>
        <v>#REF!</v>
      </c>
      <c r="AS306" s="14">
        <f>IF(BB306="s",IF(S306=0,0,
IF(S306=1,#REF!*4*4,
IF(S306=2,0,
IF(S306=3,#REF!*4*2,
IF(S306=4,0,
IF(S306=5,0,
IF(S306=6,0,
IF(S306=7,0)))))))),
IF(BB306="t",
IF(S306=0,0,
IF(S306=1,#REF!*4*4*0.8,
IF(S306=2,0,
IF(S306=3,#REF!*4*2*0.8,
IF(S306=4,0,
IF(S306=5,0,
IF(S306=6,0,
IF(S306=7,0))))))))))</f>
        <v>0</v>
      </c>
      <c r="AT306" s="14" t="e">
        <f>IF(BB306="s",
IF(S306=0,0,
IF(S306=1,0,
IF(S306=2,#REF!*4*2,
IF(S306=3,#REF!*4,
IF(S306=4,#REF!*4,
IF(S306=5,0,
IF(S306=6,0,
IF(S306=7,#REF!*4)))))))),
IF(BB306="t",
IF(S306=0,0,
IF(S306=1,0,
IF(S306=2,#REF!*4*2*0.8,
IF(S306=3,#REF!*4*0.8,
IF(S306=4,#REF!*4*0.8,
IF(S306=5,0,
IF(S306=6,0,
IF(S306=7,#REF!*4))))))))))</f>
        <v>#REF!</v>
      </c>
      <c r="AU306" s="14" t="e">
        <f>IF(BB306="s",
IF(S306=0,0,
IF(S306=1,#REF!*2,
IF(S306=2,#REF!*2,
IF(S306=3,#REF!*2,
IF(S306=4,#REF!*2,
IF(S306=5,#REF!*2,
IF(S306=6,#REF!*2,
IF(S306=7,#REF!*2)))))))),
IF(BB306="t",
IF(S306=0,#REF!*2*0.8,
IF(S306=1,#REF!*2*0.8,
IF(S306=2,#REF!*2*0.8,
IF(S306=3,#REF!*2*0.8,
IF(S306=4,#REF!*2*0.8,
IF(S306=5,#REF!*2*0.8,
IF(S306=6,#REF!*1*0.8,
IF(S306=7,#REF!*2))))))))))</f>
        <v>#REF!</v>
      </c>
      <c r="AV306" s="14" t="e">
        <f t="shared" si="60"/>
        <v>#REF!</v>
      </c>
      <c r="AW306" s="14" t="e">
        <f>IF(BB306="s",
IF(S306=0,0,
IF(S306=1,(14-2)*(#REF!+#REF!)/4*4,
IF(S306=2,(14-2)*(#REF!+#REF!)/4*2,
IF(S306=3,(14-2)*(#REF!+#REF!)/4*3,
IF(S306=4,(14-2)*(#REF!+#REF!)/4,
IF(S306=5,(14-2)*#REF!/4,
IF(S306=6,0,
IF(S306=7,(14)*#REF!)))))))),
IF(BB306="t",
IF(S306=0,0,
IF(S306=1,(11-2)*(#REF!+#REF!)/4*4,
IF(S306=2,(11-2)*(#REF!+#REF!)/4*2,
IF(S306=3,(11-2)*(#REF!+#REF!)/4*3,
IF(S306=4,(11-2)*(#REF!+#REF!)/4,
IF(S306=5,(11-2)*#REF!/4,
IF(S306=6,0,
IF(S306=7,(11)*#REF!))))))))))</f>
        <v>#REF!</v>
      </c>
      <c r="AX306" s="14" t="e">
        <f t="shared" si="61"/>
        <v>#REF!</v>
      </c>
      <c r="AY306" s="14">
        <f t="shared" si="62"/>
        <v>8</v>
      </c>
      <c r="AZ306" s="14">
        <f t="shared" si="63"/>
        <v>4</v>
      </c>
      <c r="BA306" s="14" t="e">
        <f t="shared" si="64"/>
        <v>#REF!</v>
      </c>
      <c r="BB306" s="14" t="s">
        <v>87</v>
      </c>
      <c r="BC306" s="14">
        <f>IF(BI306="A",0,IF(BB306="s",14*#REF!,IF(BB306="T",11*#REF!,"HATA")))</f>
        <v>0</v>
      </c>
      <c r="BD306" s="14" t="e">
        <f t="shared" si="65"/>
        <v>#REF!</v>
      </c>
      <c r="BE306" s="14" t="e">
        <f t="shared" si="66"/>
        <v>#REF!</v>
      </c>
      <c r="BF306" s="14" t="e">
        <f>IF(BE306-#REF!=0,"DOĞRU","YANLIŞ")</f>
        <v>#REF!</v>
      </c>
      <c r="BG306" s="14" t="e">
        <f>#REF!-BE306</f>
        <v>#REF!</v>
      </c>
      <c r="BH306" s="14">
        <v>0</v>
      </c>
      <c r="BI306" s="14" t="s">
        <v>93</v>
      </c>
      <c r="BJ306" s="14">
        <v>0</v>
      </c>
      <c r="BL306" s="14">
        <v>7</v>
      </c>
      <c r="BN306" s="5" t="e">
        <f>#REF!*14</f>
        <v>#REF!</v>
      </c>
      <c r="BO306" s="6"/>
      <c r="BP306" s="7"/>
      <c r="BQ306" s="8"/>
      <c r="BR306" s="8"/>
      <c r="BS306" s="8"/>
      <c r="BT306" s="8"/>
      <c r="BU306" s="8"/>
      <c r="BV306" s="9"/>
      <c r="BW306" s="10"/>
      <c r="BX306" s="11"/>
      <c r="CE306" s="8"/>
      <c r="CF306" s="17"/>
      <c r="CG306" s="17"/>
      <c r="CH306" s="17"/>
      <c r="CI306" s="17"/>
    </row>
    <row r="307" spans="1:87" hidden="1" x14ac:dyDescent="0.25">
      <c r="A307" s="14" t="s">
        <v>134</v>
      </c>
      <c r="B307" s="14" t="s">
        <v>135</v>
      </c>
      <c r="C307" s="14" t="s">
        <v>135</v>
      </c>
      <c r="D307" s="15" t="s">
        <v>84</v>
      </c>
      <c r="E307" s="15">
        <v>1</v>
      </c>
      <c r="F307" s="16" t="e">
        <f>IF(BB307="S",
IF(#REF!+BJ307=2012,
IF(#REF!=1,"12-13/1",
IF(#REF!=2,"12-13/2",
IF(#REF!=3,"13-14/1",
IF(#REF!=4,"13-14/2","Hata1")))),
IF(#REF!+BJ307=2013,
IF(#REF!=1,"13-14/1",
IF(#REF!=2,"13-14/2",
IF(#REF!=3,"14-15/1",
IF(#REF!=4,"14-15/2","Hata2")))),
IF(#REF!+BJ307=2014,
IF(#REF!=1,"14-15/1",
IF(#REF!=2,"14-15/2",
IF(#REF!=3,"15-16/1",
IF(#REF!=4,"15-16/2","Hata3")))),
IF(#REF!+BJ307=2015,
IF(#REF!=1,"15-16/1",
IF(#REF!=2,"15-16/2",
IF(#REF!=3,"16-17/1",
IF(#REF!=4,"16-17/2","Hata4")))),
IF(#REF!+BJ307=2016,
IF(#REF!=1,"16-17/1",
IF(#REF!=2,"16-17/2",
IF(#REF!=3,"17-18/1",
IF(#REF!=4,"17-18/2","Hata5")))),
IF(#REF!+BJ307=2017,
IF(#REF!=1,"17-18/1",
IF(#REF!=2,"17-18/2",
IF(#REF!=3,"18-19/1",
IF(#REF!=4,"18-19/2","Hata6")))),
IF(#REF!+BJ307=2018,
IF(#REF!=1,"18-19/1",
IF(#REF!=2,"18-19/2",
IF(#REF!=3,"19-20/1",
IF(#REF!=4,"19-20/2","Hata7")))),
IF(#REF!+BJ307=2019,
IF(#REF!=1,"19-20/1",
IF(#REF!=2,"19-20/2",
IF(#REF!=3,"20-21/1",
IF(#REF!=4,"20-21/2","Hata8")))),
IF(#REF!+BJ307=2020,
IF(#REF!=1,"20-21/1",
IF(#REF!=2,"20-21/2",
IF(#REF!=3,"21-22/1",
IF(#REF!=4,"21-22/2","Hata9")))),
IF(#REF!+BJ307=2021,
IF(#REF!=1,"21-22/1",
IF(#REF!=2,"21-22/2",
IF(#REF!=3,"22-23/1",
IF(#REF!=4,"22-23/2","Hata10")))),
IF(#REF!+BJ307=2022,
IF(#REF!=1,"22-23/1",
IF(#REF!=2,"22-23/2",
IF(#REF!=3,"23-24/1",
IF(#REF!=4,"23-24/2","Hata11")))),
IF(#REF!+BJ307=2023,
IF(#REF!=1,"23-24/1",
IF(#REF!=2,"23-24/2",
IF(#REF!=3,"24-25/1",
IF(#REF!=4,"24-25/2","Hata12")))),
)))))))))))),
IF(BB307="T",
IF(#REF!+BJ307=2012,
IF(#REF!=1,"12-13/1",
IF(#REF!=2,"12-13/2",
IF(#REF!=3,"12-13/3",
IF(#REF!=4,"13-14/1",
IF(#REF!=5,"13-14/2",
IF(#REF!=6,"13-14/3","Hata1")))))),
IF(#REF!+BJ307=2013,
IF(#REF!=1,"13-14/1",
IF(#REF!=2,"13-14/2",
IF(#REF!=3,"13-14/3",
IF(#REF!=4,"14-15/1",
IF(#REF!=5,"14-15/2",
IF(#REF!=6,"14-15/3","Hata2")))))),
IF(#REF!+BJ307=2014,
IF(#REF!=1,"14-15/1",
IF(#REF!=2,"14-15/2",
IF(#REF!=3,"14-15/3",
IF(#REF!=4,"15-16/1",
IF(#REF!=5,"15-16/2",
IF(#REF!=6,"15-16/3","Hata3")))))),
IF(AND(#REF!+#REF!&gt;2014,#REF!+#REF!&lt;2015,BJ307=1),
IF(#REF!=0.1,"14-15/0.1",
IF(#REF!=0.2,"14-15/0.2",
IF(#REF!=0.3,"14-15/0.3","Hata4"))),
IF(#REF!+BJ307=2015,
IF(#REF!=1,"15-16/1",
IF(#REF!=2,"15-16/2",
IF(#REF!=3,"15-16/3",
IF(#REF!=4,"16-17/1",
IF(#REF!=5,"16-17/2",
IF(#REF!=6,"16-17/3","Hata5")))))),
IF(#REF!+BJ307=2016,
IF(#REF!=1,"16-17/1",
IF(#REF!=2,"16-17/2",
IF(#REF!=3,"16-17/3",
IF(#REF!=4,"17-18/1",
IF(#REF!=5,"17-18/2",
IF(#REF!=6,"17-18/3","Hata6")))))),
IF(#REF!+BJ307=2017,
IF(#REF!=1,"17-18/1",
IF(#REF!=2,"17-18/2",
IF(#REF!=3,"17-18/3",
IF(#REF!=4,"18-19/1",
IF(#REF!=5,"18-19/2",
IF(#REF!=6,"18-19/3","Hata7")))))),
IF(#REF!+BJ307=2018,
IF(#REF!=1,"18-19/1",
IF(#REF!=2,"18-19/2",
IF(#REF!=3,"18-19/3",
IF(#REF!=4,"19-20/1",
IF(#REF!=5," 19-20/2",
IF(#REF!=6,"19-20/3","Hata8")))))),
IF(#REF!+BJ307=2019,
IF(#REF!=1,"19-20/1",
IF(#REF!=2,"19-20/2",
IF(#REF!=3,"19-20/3",
IF(#REF!=4,"20-21/1",
IF(#REF!=5,"20-21/2",
IF(#REF!=6,"20-21/3","Hata9")))))),
IF(#REF!+BJ307=2020,
IF(#REF!=1,"20-21/1",
IF(#REF!=2,"20-21/2",
IF(#REF!=3,"20-21/3",
IF(#REF!=4,"21-22/1",
IF(#REF!=5,"21-22/2",
IF(#REF!=6,"21-22/3","Hata10")))))),
IF(#REF!+BJ307=2021,
IF(#REF!=1,"21-22/1",
IF(#REF!=2,"21-22/2",
IF(#REF!=3,"21-22/3",
IF(#REF!=4,"22-23/1",
IF(#REF!=5,"22-23/2",
IF(#REF!=6,"22-23/3","Hata11")))))),
IF(#REF!+BJ307=2022,
IF(#REF!=1,"22-23/1",
IF(#REF!=2,"22-23/2",
IF(#REF!=3,"22-23/3",
IF(#REF!=4,"23-24/1",
IF(#REF!=5,"23-24/2",
IF(#REF!=6,"23-24/3","Hata12")))))),
IF(#REF!+BJ307=2023,
IF(#REF!=1,"23-24/1",
IF(#REF!=2,"23-24/2",
IF(#REF!=3,"23-24/3",
IF(#REF!=4,"24-25/1",
IF(#REF!=5,"24-25/2",
IF(#REF!=6,"24-25/3","Hata13")))))),
))))))))))))))
)</f>
        <v>#REF!</v>
      </c>
      <c r="G307" s="15">
        <v>0</v>
      </c>
      <c r="H307" s="14" t="s">
        <v>439</v>
      </c>
      <c r="I307" s="14">
        <v>54709</v>
      </c>
      <c r="J307" s="14" t="s">
        <v>157</v>
      </c>
      <c r="S307" s="16">
        <v>4</v>
      </c>
      <c r="T307" s="14">
        <f>VLOOKUP($S307,[1]sistem!$I$3:$L$10,2,FALSE)</f>
        <v>0</v>
      </c>
      <c r="U307" s="14">
        <f>VLOOKUP($S307,[1]sistem!$I$3:$L$10,3,FALSE)</f>
        <v>1</v>
      </c>
      <c r="V307" s="14">
        <f>VLOOKUP($S307,[1]sistem!$I$3:$L$10,4,FALSE)</f>
        <v>1</v>
      </c>
      <c r="W307" s="14" t="e">
        <f>VLOOKUP($BB307,[1]sistem!$I$13:$L$14,2,FALSE)*#REF!</f>
        <v>#REF!</v>
      </c>
      <c r="X307" s="14" t="e">
        <f>VLOOKUP($BB307,[1]sistem!$I$13:$L$14,3,FALSE)*#REF!</f>
        <v>#REF!</v>
      </c>
      <c r="Y307" s="14" t="e">
        <f>VLOOKUP($BB307,[1]sistem!$I$13:$L$14,4,FALSE)*#REF!</f>
        <v>#REF!</v>
      </c>
      <c r="Z307" s="14" t="e">
        <f t="shared" si="55"/>
        <v>#REF!</v>
      </c>
      <c r="AA307" s="14" t="e">
        <f t="shared" si="55"/>
        <v>#REF!</v>
      </c>
      <c r="AB307" s="14" t="e">
        <f t="shared" si="55"/>
        <v>#REF!</v>
      </c>
      <c r="AC307" s="14" t="e">
        <f t="shared" si="56"/>
        <v>#REF!</v>
      </c>
      <c r="AD307" s="14">
        <f>VLOOKUP(BB307,[1]sistem!$I$18:$J$19,2,FALSE)</f>
        <v>14</v>
      </c>
      <c r="AE307" s="14">
        <v>0.25</v>
      </c>
      <c r="AF307" s="14">
        <f>VLOOKUP($S307,[1]sistem!$I$3:$M$10,5,FALSE)</f>
        <v>1</v>
      </c>
      <c r="AG307" s="14">
        <v>4</v>
      </c>
      <c r="AI307" s="14">
        <f>AG307*AM307</f>
        <v>56</v>
      </c>
      <c r="AJ307" s="14">
        <f>VLOOKUP($S307,[1]sistem!$I$3:$N$10,6,FALSE)</f>
        <v>2</v>
      </c>
      <c r="AK307" s="14">
        <v>2</v>
      </c>
      <c r="AL307" s="14">
        <f t="shared" si="57"/>
        <v>4</v>
      </c>
      <c r="AM307" s="14">
        <f>VLOOKUP($BB307,[1]sistem!$I$18:$K$19,3,FALSE)</f>
        <v>14</v>
      </c>
      <c r="AN307" s="14" t="e">
        <f>AM307*#REF!</f>
        <v>#REF!</v>
      </c>
      <c r="AO307" s="14" t="e">
        <f t="shared" si="58"/>
        <v>#REF!</v>
      </c>
      <c r="AP307" s="14">
        <f t="shared" si="69"/>
        <v>25</v>
      </c>
      <c r="AQ307" s="14" t="e">
        <f t="shared" si="59"/>
        <v>#REF!</v>
      </c>
      <c r="AR307" s="14" t="e">
        <f>ROUND(AQ307-#REF!,0)</f>
        <v>#REF!</v>
      </c>
      <c r="AS307" s="14">
        <f>IF(BB307="s",IF(S307=0,0,
IF(S307=1,#REF!*4*4,
IF(S307=2,0,
IF(S307=3,#REF!*4*2,
IF(S307=4,0,
IF(S307=5,0,
IF(S307=6,0,
IF(S307=7,0)))))))),
IF(BB307="t",
IF(S307=0,0,
IF(S307=1,#REF!*4*4*0.8,
IF(S307=2,0,
IF(S307=3,#REF!*4*2*0.8,
IF(S307=4,0,
IF(S307=5,0,
IF(S307=6,0,
IF(S307=7,0))))))))))</f>
        <v>0</v>
      </c>
      <c r="AT307" s="14" t="e">
        <f>IF(BB307="s",
IF(S307=0,0,
IF(S307=1,0,
IF(S307=2,#REF!*4*2,
IF(S307=3,#REF!*4,
IF(S307=4,#REF!*4,
IF(S307=5,0,
IF(S307=6,0,
IF(S307=7,#REF!*4)))))))),
IF(BB307="t",
IF(S307=0,0,
IF(S307=1,0,
IF(S307=2,#REF!*4*2*0.8,
IF(S307=3,#REF!*4*0.8,
IF(S307=4,#REF!*4*0.8,
IF(S307=5,0,
IF(S307=6,0,
IF(S307=7,#REF!*4))))))))))</f>
        <v>#REF!</v>
      </c>
      <c r="AU307" s="14" t="e">
        <f>IF(BB307="s",
IF(S307=0,0,
IF(S307=1,#REF!*2,
IF(S307=2,#REF!*2,
IF(S307=3,#REF!*2,
IF(S307=4,#REF!*2,
IF(S307=5,#REF!*2,
IF(S307=6,#REF!*2,
IF(S307=7,#REF!*2)))))))),
IF(BB307="t",
IF(S307=0,#REF!*2*0.8,
IF(S307=1,#REF!*2*0.8,
IF(S307=2,#REF!*2*0.8,
IF(S307=3,#REF!*2*0.8,
IF(S307=4,#REF!*2*0.8,
IF(S307=5,#REF!*2*0.8,
IF(S307=6,#REF!*1*0.8,
IF(S307=7,#REF!*2))))))))))</f>
        <v>#REF!</v>
      </c>
      <c r="AV307" s="14" t="e">
        <f t="shared" si="60"/>
        <v>#REF!</v>
      </c>
      <c r="AW307" s="14" t="e">
        <f>IF(BB307="s",
IF(S307=0,0,
IF(S307=1,(14-2)*(#REF!+#REF!)/4*4,
IF(S307=2,(14-2)*(#REF!+#REF!)/4*2,
IF(S307=3,(14-2)*(#REF!+#REF!)/4*3,
IF(S307=4,(14-2)*(#REF!+#REF!)/4,
IF(S307=5,(14-2)*#REF!/4,
IF(S307=6,0,
IF(S307=7,(14)*#REF!)))))))),
IF(BB307="t",
IF(S307=0,0,
IF(S307=1,(11-2)*(#REF!+#REF!)/4*4,
IF(S307=2,(11-2)*(#REF!+#REF!)/4*2,
IF(S307=3,(11-2)*(#REF!+#REF!)/4*3,
IF(S307=4,(11-2)*(#REF!+#REF!)/4,
IF(S307=5,(11-2)*#REF!/4,
IF(S307=6,0,
IF(S307=7,(11)*#REF!))))))))))</f>
        <v>#REF!</v>
      </c>
      <c r="AX307" s="14" t="e">
        <f t="shared" si="61"/>
        <v>#REF!</v>
      </c>
      <c r="AY307" s="14">
        <f t="shared" si="62"/>
        <v>8</v>
      </c>
      <c r="AZ307" s="14">
        <f t="shared" si="63"/>
        <v>4</v>
      </c>
      <c r="BA307" s="14" t="e">
        <f t="shared" si="64"/>
        <v>#REF!</v>
      </c>
      <c r="BB307" s="14" t="s">
        <v>87</v>
      </c>
      <c r="BC307" s="14" t="e">
        <f>IF(BI307="A",0,IF(BB307="s",14*#REF!,IF(BB307="T",11*#REF!,"HATA")))</f>
        <v>#REF!</v>
      </c>
      <c r="BD307" s="14" t="e">
        <f t="shared" si="65"/>
        <v>#REF!</v>
      </c>
      <c r="BE307" s="14" t="e">
        <f t="shared" si="66"/>
        <v>#REF!</v>
      </c>
      <c r="BF307" s="14" t="e">
        <f>IF(BE307-#REF!=0,"DOĞRU","YANLIŞ")</f>
        <v>#REF!</v>
      </c>
      <c r="BG307" s="14" t="e">
        <f>#REF!-BE307</f>
        <v>#REF!</v>
      </c>
      <c r="BH307" s="14">
        <v>0</v>
      </c>
      <c r="BJ307" s="14">
        <v>0</v>
      </c>
      <c r="BL307" s="14">
        <v>4</v>
      </c>
      <c r="BN307" s="5" t="e">
        <f>#REF!*14</f>
        <v>#REF!</v>
      </c>
      <c r="BO307" s="6"/>
      <c r="BP307" s="7"/>
      <c r="BQ307" s="8"/>
      <c r="BR307" s="8"/>
      <c r="BS307" s="8"/>
      <c r="BT307" s="8"/>
      <c r="BU307" s="8"/>
      <c r="BV307" s="9"/>
      <c r="BW307" s="10"/>
      <c r="BX307" s="11"/>
      <c r="CE307" s="8"/>
      <c r="CF307" s="17"/>
      <c r="CG307" s="17"/>
      <c r="CH307" s="17"/>
      <c r="CI307" s="17"/>
    </row>
    <row r="308" spans="1:87" hidden="1" x14ac:dyDescent="0.25">
      <c r="A308" s="14" t="s">
        <v>446</v>
      </c>
      <c r="B308" s="14" t="s">
        <v>447</v>
      </c>
      <c r="C308" s="14" t="s">
        <v>447</v>
      </c>
      <c r="D308" s="15" t="s">
        <v>90</v>
      </c>
      <c r="E308" s="15" t="s">
        <v>90</v>
      </c>
      <c r="F308" s="16" t="e">
        <f>IF(BB308="S",
IF(#REF!+BJ308=2012,
IF(#REF!=1,"12-13/1",
IF(#REF!=2,"12-13/2",
IF(#REF!=3,"13-14/1",
IF(#REF!=4,"13-14/2","Hata1")))),
IF(#REF!+BJ308=2013,
IF(#REF!=1,"13-14/1",
IF(#REF!=2,"13-14/2",
IF(#REF!=3,"14-15/1",
IF(#REF!=4,"14-15/2","Hata2")))),
IF(#REF!+BJ308=2014,
IF(#REF!=1,"14-15/1",
IF(#REF!=2,"14-15/2",
IF(#REF!=3,"15-16/1",
IF(#REF!=4,"15-16/2","Hata3")))),
IF(#REF!+BJ308=2015,
IF(#REF!=1,"15-16/1",
IF(#REF!=2,"15-16/2",
IF(#REF!=3,"16-17/1",
IF(#REF!=4,"16-17/2","Hata4")))),
IF(#REF!+BJ308=2016,
IF(#REF!=1,"16-17/1",
IF(#REF!=2,"16-17/2",
IF(#REF!=3,"17-18/1",
IF(#REF!=4,"17-18/2","Hata5")))),
IF(#REF!+BJ308=2017,
IF(#REF!=1,"17-18/1",
IF(#REF!=2,"17-18/2",
IF(#REF!=3,"18-19/1",
IF(#REF!=4,"18-19/2","Hata6")))),
IF(#REF!+BJ308=2018,
IF(#REF!=1,"18-19/1",
IF(#REF!=2,"18-19/2",
IF(#REF!=3,"19-20/1",
IF(#REF!=4,"19-20/2","Hata7")))),
IF(#REF!+BJ308=2019,
IF(#REF!=1,"19-20/1",
IF(#REF!=2,"19-20/2",
IF(#REF!=3,"20-21/1",
IF(#REF!=4,"20-21/2","Hata8")))),
IF(#REF!+BJ308=2020,
IF(#REF!=1,"20-21/1",
IF(#REF!=2,"20-21/2",
IF(#REF!=3,"21-22/1",
IF(#REF!=4,"21-22/2","Hata9")))),
IF(#REF!+BJ308=2021,
IF(#REF!=1,"21-22/1",
IF(#REF!=2,"21-22/2",
IF(#REF!=3,"22-23/1",
IF(#REF!=4,"22-23/2","Hata10")))),
IF(#REF!+BJ308=2022,
IF(#REF!=1,"22-23/1",
IF(#REF!=2,"22-23/2",
IF(#REF!=3,"23-24/1",
IF(#REF!=4,"23-24/2","Hata11")))),
IF(#REF!+BJ308=2023,
IF(#REF!=1,"23-24/1",
IF(#REF!=2,"23-24/2",
IF(#REF!=3,"24-25/1",
IF(#REF!=4,"24-25/2","Hata12")))),
)))))))))))),
IF(BB308="T",
IF(#REF!+BJ308=2012,
IF(#REF!=1,"12-13/1",
IF(#REF!=2,"12-13/2",
IF(#REF!=3,"12-13/3",
IF(#REF!=4,"13-14/1",
IF(#REF!=5,"13-14/2",
IF(#REF!=6,"13-14/3","Hata1")))))),
IF(#REF!+BJ308=2013,
IF(#REF!=1,"13-14/1",
IF(#REF!=2,"13-14/2",
IF(#REF!=3,"13-14/3",
IF(#REF!=4,"14-15/1",
IF(#REF!=5,"14-15/2",
IF(#REF!=6,"14-15/3","Hata2")))))),
IF(#REF!+BJ308=2014,
IF(#REF!=1,"14-15/1",
IF(#REF!=2,"14-15/2",
IF(#REF!=3,"14-15/3",
IF(#REF!=4,"15-16/1",
IF(#REF!=5,"15-16/2",
IF(#REF!=6,"15-16/3","Hata3")))))),
IF(AND(#REF!+#REF!&gt;2014,#REF!+#REF!&lt;2015,BJ308=1),
IF(#REF!=0.1,"14-15/0.1",
IF(#REF!=0.2,"14-15/0.2",
IF(#REF!=0.3,"14-15/0.3","Hata4"))),
IF(#REF!+BJ308=2015,
IF(#REF!=1,"15-16/1",
IF(#REF!=2,"15-16/2",
IF(#REF!=3,"15-16/3",
IF(#REF!=4,"16-17/1",
IF(#REF!=5,"16-17/2",
IF(#REF!=6,"16-17/3","Hata5")))))),
IF(#REF!+BJ308=2016,
IF(#REF!=1,"16-17/1",
IF(#REF!=2,"16-17/2",
IF(#REF!=3,"16-17/3",
IF(#REF!=4,"17-18/1",
IF(#REF!=5,"17-18/2",
IF(#REF!=6,"17-18/3","Hata6")))))),
IF(#REF!+BJ308=2017,
IF(#REF!=1,"17-18/1",
IF(#REF!=2,"17-18/2",
IF(#REF!=3,"17-18/3",
IF(#REF!=4,"18-19/1",
IF(#REF!=5,"18-19/2",
IF(#REF!=6,"18-19/3","Hata7")))))),
IF(#REF!+BJ308=2018,
IF(#REF!=1,"18-19/1",
IF(#REF!=2,"18-19/2",
IF(#REF!=3,"18-19/3",
IF(#REF!=4,"19-20/1",
IF(#REF!=5," 19-20/2",
IF(#REF!=6,"19-20/3","Hata8")))))),
IF(#REF!+BJ308=2019,
IF(#REF!=1,"19-20/1",
IF(#REF!=2,"19-20/2",
IF(#REF!=3,"19-20/3",
IF(#REF!=4,"20-21/1",
IF(#REF!=5,"20-21/2",
IF(#REF!=6,"20-21/3","Hata9")))))),
IF(#REF!+BJ308=2020,
IF(#REF!=1,"20-21/1",
IF(#REF!=2,"20-21/2",
IF(#REF!=3,"20-21/3",
IF(#REF!=4,"21-22/1",
IF(#REF!=5,"21-22/2",
IF(#REF!=6,"21-22/3","Hata10")))))),
IF(#REF!+BJ308=2021,
IF(#REF!=1,"21-22/1",
IF(#REF!=2,"21-22/2",
IF(#REF!=3,"21-22/3",
IF(#REF!=4,"22-23/1",
IF(#REF!=5,"22-23/2",
IF(#REF!=6,"22-23/3","Hata11")))))),
IF(#REF!+BJ308=2022,
IF(#REF!=1,"22-23/1",
IF(#REF!=2,"22-23/2",
IF(#REF!=3,"22-23/3",
IF(#REF!=4,"23-24/1",
IF(#REF!=5,"23-24/2",
IF(#REF!=6,"23-24/3","Hata12")))))),
IF(#REF!+BJ308=2023,
IF(#REF!=1,"23-24/1",
IF(#REF!=2,"23-24/2",
IF(#REF!=3,"23-24/3",
IF(#REF!=4,"24-25/1",
IF(#REF!=5,"24-25/2",
IF(#REF!=6,"24-25/3","Hata13")))))),
))))))))))))))
)</f>
        <v>#REF!</v>
      </c>
      <c r="G308" s="15"/>
      <c r="H308" s="14" t="s">
        <v>439</v>
      </c>
      <c r="I308" s="14">
        <v>54709</v>
      </c>
      <c r="J308" s="14" t="s">
        <v>157</v>
      </c>
      <c r="S308" s="16">
        <v>4</v>
      </c>
      <c r="T308" s="14">
        <f>VLOOKUP($S308,[1]sistem!$I$3:$L$10,2,FALSE)</f>
        <v>0</v>
      </c>
      <c r="U308" s="14">
        <f>VLOOKUP($S308,[1]sistem!$I$3:$L$10,3,FALSE)</f>
        <v>1</v>
      </c>
      <c r="V308" s="14">
        <f>VLOOKUP($S308,[1]sistem!$I$3:$L$10,4,FALSE)</f>
        <v>1</v>
      </c>
      <c r="W308" s="14" t="e">
        <f>VLOOKUP($BB308,[1]sistem!$I$13:$L$14,2,FALSE)*#REF!</f>
        <v>#REF!</v>
      </c>
      <c r="X308" s="14" t="e">
        <f>VLOOKUP($BB308,[1]sistem!$I$13:$L$14,3,FALSE)*#REF!</f>
        <v>#REF!</v>
      </c>
      <c r="Y308" s="14" t="e">
        <f>VLOOKUP($BB308,[1]sistem!$I$13:$L$14,4,FALSE)*#REF!</f>
        <v>#REF!</v>
      </c>
      <c r="Z308" s="14" t="e">
        <f t="shared" si="55"/>
        <v>#REF!</v>
      </c>
      <c r="AA308" s="14" t="e">
        <f t="shared" si="55"/>
        <v>#REF!</v>
      </c>
      <c r="AB308" s="14" t="e">
        <f t="shared" si="55"/>
        <v>#REF!</v>
      </c>
      <c r="AC308" s="14" t="e">
        <f t="shared" si="56"/>
        <v>#REF!</v>
      </c>
      <c r="AD308" s="14">
        <f>VLOOKUP(BB308,[1]sistem!$I$18:$J$19,2,FALSE)</f>
        <v>14</v>
      </c>
      <c r="AE308" s="14">
        <v>0.25</v>
      </c>
      <c r="AF308" s="14">
        <f>VLOOKUP($S308,[1]sistem!$I$3:$M$10,5,FALSE)</f>
        <v>1</v>
      </c>
      <c r="AG308" s="14">
        <v>1</v>
      </c>
      <c r="AI308" s="14">
        <f>AG308*AM308</f>
        <v>14</v>
      </c>
      <c r="AJ308" s="14">
        <f>VLOOKUP($S308,[1]sistem!$I$3:$N$10,6,FALSE)</f>
        <v>2</v>
      </c>
      <c r="AK308" s="14">
        <v>2</v>
      </c>
      <c r="AL308" s="14">
        <f t="shared" si="57"/>
        <v>4</v>
      </c>
      <c r="AM308" s="14">
        <f>VLOOKUP($BB308,[1]sistem!$I$18:$K$19,3,FALSE)</f>
        <v>14</v>
      </c>
      <c r="AN308" s="14" t="e">
        <f>AM308*#REF!</f>
        <v>#REF!</v>
      </c>
      <c r="AO308" s="14" t="e">
        <f t="shared" si="58"/>
        <v>#REF!</v>
      </c>
      <c r="AP308" s="14">
        <f t="shared" si="69"/>
        <v>25</v>
      </c>
      <c r="AQ308" s="14" t="e">
        <f t="shared" si="59"/>
        <v>#REF!</v>
      </c>
      <c r="AR308" s="14" t="e">
        <f>ROUND(AQ308-#REF!,0)</f>
        <v>#REF!</v>
      </c>
      <c r="AS308" s="14">
        <f>IF(BB308="s",IF(S308=0,0,
IF(S308=1,#REF!*4*4,
IF(S308=2,0,
IF(S308=3,#REF!*4*2,
IF(S308=4,0,
IF(S308=5,0,
IF(S308=6,0,
IF(S308=7,0)))))))),
IF(BB308="t",
IF(S308=0,0,
IF(S308=1,#REF!*4*4*0.8,
IF(S308=2,0,
IF(S308=3,#REF!*4*2*0.8,
IF(S308=4,0,
IF(S308=5,0,
IF(S308=6,0,
IF(S308=7,0))))))))))</f>
        <v>0</v>
      </c>
      <c r="AT308" s="14" t="e">
        <f>IF(BB308="s",
IF(S308=0,0,
IF(S308=1,0,
IF(S308=2,#REF!*4*2,
IF(S308=3,#REF!*4,
IF(S308=4,#REF!*4,
IF(S308=5,0,
IF(S308=6,0,
IF(S308=7,#REF!*4)))))))),
IF(BB308="t",
IF(S308=0,0,
IF(S308=1,0,
IF(S308=2,#REF!*4*2*0.8,
IF(S308=3,#REF!*4*0.8,
IF(S308=4,#REF!*4*0.8,
IF(S308=5,0,
IF(S308=6,0,
IF(S308=7,#REF!*4))))))))))</f>
        <v>#REF!</v>
      </c>
      <c r="AU308" s="14" t="e">
        <f>IF(BB308="s",
IF(S308=0,0,
IF(S308=1,#REF!*2,
IF(S308=2,#REF!*2,
IF(S308=3,#REF!*2,
IF(S308=4,#REF!*2,
IF(S308=5,#REF!*2,
IF(S308=6,#REF!*2,
IF(S308=7,#REF!*2)))))))),
IF(BB308="t",
IF(S308=0,#REF!*2*0.8,
IF(S308=1,#REF!*2*0.8,
IF(S308=2,#REF!*2*0.8,
IF(S308=3,#REF!*2*0.8,
IF(S308=4,#REF!*2*0.8,
IF(S308=5,#REF!*2*0.8,
IF(S308=6,#REF!*1*0.8,
IF(S308=7,#REF!*2))))))))))</f>
        <v>#REF!</v>
      </c>
      <c r="AV308" s="14" t="e">
        <f t="shared" si="60"/>
        <v>#REF!</v>
      </c>
      <c r="AW308" s="14" t="e">
        <f>IF(BB308="s",
IF(S308=0,0,
IF(S308=1,(14-2)*(#REF!+#REF!)/4*4,
IF(S308=2,(14-2)*(#REF!+#REF!)/4*2,
IF(S308=3,(14-2)*(#REF!+#REF!)/4*3,
IF(S308=4,(14-2)*(#REF!+#REF!)/4,
IF(S308=5,(14-2)*#REF!/4,
IF(S308=6,0,
IF(S308=7,(14)*#REF!)))))))),
IF(BB308="t",
IF(S308=0,0,
IF(S308=1,(11-2)*(#REF!+#REF!)/4*4,
IF(S308=2,(11-2)*(#REF!+#REF!)/4*2,
IF(S308=3,(11-2)*(#REF!+#REF!)/4*3,
IF(S308=4,(11-2)*(#REF!+#REF!)/4,
IF(S308=5,(11-2)*#REF!/4,
IF(S308=6,0,
IF(S308=7,(11)*#REF!))))))))))</f>
        <v>#REF!</v>
      </c>
      <c r="AX308" s="14" t="e">
        <f t="shared" si="61"/>
        <v>#REF!</v>
      </c>
      <c r="AY308" s="14">
        <f t="shared" si="62"/>
        <v>8</v>
      </c>
      <c r="AZ308" s="14">
        <f t="shared" si="63"/>
        <v>4</v>
      </c>
      <c r="BA308" s="14" t="e">
        <f t="shared" si="64"/>
        <v>#REF!</v>
      </c>
      <c r="BB308" s="14" t="s">
        <v>87</v>
      </c>
      <c r="BC308" s="14" t="e">
        <f>IF(BI308="A",0,IF(BB308="s",14*#REF!,IF(BB308="T",11*#REF!,"HATA")))</f>
        <v>#REF!</v>
      </c>
      <c r="BD308" s="14" t="e">
        <f t="shared" si="65"/>
        <v>#REF!</v>
      </c>
      <c r="BE308" s="14" t="e">
        <f t="shared" si="66"/>
        <v>#REF!</v>
      </c>
      <c r="BF308" s="14" t="e">
        <f>IF(BE308-#REF!=0,"DOĞRU","YANLIŞ")</f>
        <v>#REF!</v>
      </c>
      <c r="BG308" s="14" t="e">
        <f>#REF!-BE308</f>
        <v>#REF!</v>
      </c>
      <c r="BH308" s="14">
        <v>0</v>
      </c>
      <c r="BJ308" s="14">
        <v>0</v>
      </c>
      <c r="BL308" s="14">
        <v>4</v>
      </c>
      <c r="BN308" s="5" t="e">
        <f>#REF!*14</f>
        <v>#REF!</v>
      </c>
      <c r="BO308" s="6"/>
      <c r="BP308" s="7"/>
      <c r="BQ308" s="8"/>
      <c r="BR308" s="8"/>
      <c r="BS308" s="8"/>
      <c r="BT308" s="8"/>
      <c r="BU308" s="8"/>
      <c r="BV308" s="9"/>
      <c r="BW308" s="10"/>
      <c r="BX308" s="11"/>
      <c r="CE308" s="8"/>
      <c r="CF308" s="17"/>
      <c r="CG308" s="17"/>
      <c r="CH308" s="17"/>
      <c r="CI308" s="17"/>
    </row>
    <row r="309" spans="1:87" hidden="1" x14ac:dyDescent="0.25">
      <c r="A309" s="14" t="s">
        <v>91</v>
      </c>
      <c r="B309" s="14" t="s">
        <v>92</v>
      </c>
      <c r="C309" s="14" t="s">
        <v>92</v>
      </c>
      <c r="D309" s="15" t="s">
        <v>90</v>
      </c>
      <c r="E309" s="15" t="s">
        <v>90</v>
      </c>
      <c r="F309" s="16" t="e">
        <f>IF(BB309="S",
IF(#REF!+BJ309=2012,
IF(#REF!=1,"12-13/1",
IF(#REF!=2,"12-13/2",
IF(#REF!=3,"13-14/1",
IF(#REF!=4,"13-14/2","Hata1")))),
IF(#REF!+BJ309=2013,
IF(#REF!=1,"13-14/1",
IF(#REF!=2,"13-14/2",
IF(#REF!=3,"14-15/1",
IF(#REF!=4,"14-15/2","Hata2")))),
IF(#REF!+BJ309=2014,
IF(#REF!=1,"14-15/1",
IF(#REF!=2,"14-15/2",
IF(#REF!=3,"15-16/1",
IF(#REF!=4,"15-16/2","Hata3")))),
IF(#REF!+BJ309=2015,
IF(#REF!=1,"15-16/1",
IF(#REF!=2,"15-16/2",
IF(#REF!=3,"16-17/1",
IF(#REF!=4,"16-17/2","Hata4")))),
IF(#REF!+BJ309=2016,
IF(#REF!=1,"16-17/1",
IF(#REF!=2,"16-17/2",
IF(#REF!=3,"17-18/1",
IF(#REF!=4,"17-18/2","Hata5")))),
IF(#REF!+BJ309=2017,
IF(#REF!=1,"17-18/1",
IF(#REF!=2,"17-18/2",
IF(#REF!=3,"18-19/1",
IF(#REF!=4,"18-19/2","Hata6")))),
IF(#REF!+BJ309=2018,
IF(#REF!=1,"18-19/1",
IF(#REF!=2,"18-19/2",
IF(#REF!=3,"19-20/1",
IF(#REF!=4,"19-20/2","Hata7")))),
IF(#REF!+BJ309=2019,
IF(#REF!=1,"19-20/1",
IF(#REF!=2,"19-20/2",
IF(#REF!=3,"20-21/1",
IF(#REF!=4,"20-21/2","Hata8")))),
IF(#REF!+BJ309=2020,
IF(#REF!=1,"20-21/1",
IF(#REF!=2,"20-21/2",
IF(#REF!=3,"21-22/1",
IF(#REF!=4,"21-22/2","Hata9")))),
IF(#REF!+BJ309=2021,
IF(#REF!=1,"21-22/1",
IF(#REF!=2,"21-22/2",
IF(#REF!=3,"22-23/1",
IF(#REF!=4,"22-23/2","Hata10")))),
IF(#REF!+BJ309=2022,
IF(#REF!=1,"22-23/1",
IF(#REF!=2,"22-23/2",
IF(#REF!=3,"23-24/1",
IF(#REF!=4,"23-24/2","Hata11")))),
IF(#REF!+BJ309=2023,
IF(#REF!=1,"23-24/1",
IF(#REF!=2,"23-24/2",
IF(#REF!=3,"24-25/1",
IF(#REF!=4,"24-25/2","Hata12")))),
)))))))))))),
IF(BB309="T",
IF(#REF!+BJ309=2012,
IF(#REF!=1,"12-13/1",
IF(#REF!=2,"12-13/2",
IF(#REF!=3,"12-13/3",
IF(#REF!=4,"13-14/1",
IF(#REF!=5,"13-14/2",
IF(#REF!=6,"13-14/3","Hata1")))))),
IF(#REF!+BJ309=2013,
IF(#REF!=1,"13-14/1",
IF(#REF!=2,"13-14/2",
IF(#REF!=3,"13-14/3",
IF(#REF!=4,"14-15/1",
IF(#REF!=5,"14-15/2",
IF(#REF!=6,"14-15/3","Hata2")))))),
IF(#REF!+BJ309=2014,
IF(#REF!=1,"14-15/1",
IF(#REF!=2,"14-15/2",
IF(#REF!=3,"14-15/3",
IF(#REF!=4,"15-16/1",
IF(#REF!=5,"15-16/2",
IF(#REF!=6,"15-16/3","Hata3")))))),
IF(AND(#REF!+#REF!&gt;2014,#REF!+#REF!&lt;2015,BJ309=1),
IF(#REF!=0.1,"14-15/0.1",
IF(#REF!=0.2,"14-15/0.2",
IF(#REF!=0.3,"14-15/0.3","Hata4"))),
IF(#REF!+BJ309=2015,
IF(#REF!=1,"15-16/1",
IF(#REF!=2,"15-16/2",
IF(#REF!=3,"15-16/3",
IF(#REF!=4,"16-17/1",
IF(#REF!=5,"16-17/2",
IF(#REF!=6,"16-17/3","Hata5")))))),
IF(#REF!+BJ309=2016,
IF(#REF!=1,"16-17/1",
IF(#REF!=2,"16-17/2",
IF(#REF!=3,"16-17/3",
IF(#REF!=4,"17-18/1",
IF(#REF!=5,"17-18/2",
IF(#REF!=6,"17-18/3","Hata6")))))),
IF(#REF!+BJ309=2017,
IF(#REF!=1,"17-18/1",
IF(#REF!=2,"17-18/2",
IF(#REF!=3,"17-18/3",
IF(#REF!=4,"18-19/1",
IF(#REF!=5,"18-19/2",
IF(#REF!=6,"18-19/3","Hata7")))))),
IF(#REF!+BJ309=2018,
IF(#REF!=1,"18-19/1",
IF(#REF!=2,"18-19/2",
IF(#REF!=3,"18-19/3",
IF(#REF!=4,"19-20/1",
IF(#REF!=5," 19-20/2",
IF(#REF!=6,"19-20/3","Hata8")))))),
IF(#REF!+BJ309=2019,
IF(#REF!=1,"19-20/1",
IF(#REF!=2,"19-20/2",
IF(#REF!=3,"19-20/3",
IF(#REF!=4,"20-21/1",
IF(#REF!=5,"20-21/2",
IF(#REF!=6,"20-21/3","Hata9")))))),
IF(#REF!+BJ309=2020,
IF(#REF!=1,"20-21/1",
IF(#REF!=2,"20-21/2",
IF(#REF!=3,"20-21/3",
IF(#REF!=4,"21-22/1",
IF(#REF!=5,"21-22/2",
IF(#REF!=6,"21-22/3","Hata10")))))),
IF(#REF!+BJ309=2021,
IF(#REF!=1,"21-22/1",
IF(#REF!=2,"21-22/2",
IF(#REF!=3,"21-22/3",
IF(#REF!=4,"22-23/1",
IF(#REF!=5,"22-23/2",
IF(#REF!=6,"22-23/3","Hata11")))))),
IF(#REF!+BJ309=2022,
IF(#REF!=1,"22-23/1",
IF(#REF!=2,"22-23/2",
IF(#REF!=3,"22-23/3",
IF(#REF!=4,"23-24/1",
IF(#REF!=5,"23-24/2",
IF(#REF!=6,"23-24/3","Hata12")))))),
IF(#REF!+BJ309=2023,
IF(#REF!=1,"23-24/1",
IF(#REF!=2,"23-24/2",
IF(#REF!=3,"23-24/3",
IF(#REF!=4,"24-25/1",
IF(#REF!=5,"24-25/2",
IF(#REF!=6,"24-25/3","Hata13")))))),
))))))))))))))
)</f>
        <v>#REF!</v>
      </c>
      <c r="G309" s="15"/>
      <c r="H309" s="14" t="s">
        <v>439</v>
      </c>
      <c r="I309" s="14">
        <v>54709</v>
      </c>
      <c r="J309" s="14" t="s">
        <v>157</v>
      </c>
      <c r="L309" s="14">
        <v>4358</v>
      </c>
      <c r="S309" s="16">
        <v>0</v>
      </c>
      <c r="T309" s="14">
        <f>VLOOKUP($S309,[1]sistem!$I$3:$L$10,2,FALSE)</f>
        <v>0</v>
      </c>
      <c r="U309" s="14">
        <f>VLOOKUP($S309,[1]sistem!$I$3:$L$10,3,FALSE)</f>
        <v>0</v>
      </c>
      <c r="V309" s="14">
        <f>VLOOKUP($S309,[1]sistem!$I$3:$L$10,4,FALSE)</f>
        <v>0</v>
      </c>
      <c r="W309" s="14" t="e">
        <f>VLOOKUP($BB309,[1]sistem!$I$13:$L$14,2,FALSE)*#REF!</f>
        <v>#REF!</v>
      </c>
      <c r="X309" s="14" t="e">
        <f>VLOOKUP($BB309,[1]sistem!$I$13:$L$14,3,FALSE)*#REF!</f>
        <v>#REF!</v>
      </c>
      <c r="Y309" s="14" t="e">
        <f>VLOOKUP($BB309,[1]sistem!$I$13:$L$14,4,FALSE)*#REF!</f>
        <v>#REF!</v>
      </c>
      <c r="Z309" s="14" t="e">
        <f t="shared" si="55"/>
        <v>#REF!</v>
      </c>
      <c r="AA309" s="14" t="e">
        <f t="shared" si="55"/>
        <v>#REF!</v>
      </c>
      <c r="AB309" s="14" t="e">
        <f t="shared" si="55"/>
        <v>#REF!</v>
      </c>
      <c r="AC309" s="14" t="e">
        <f t="shared" si="56"/>
        <v>#REF!</v>
      </c>
      <c r="AD309" s="14">
        <f>VLOOKUP(BB309,[1]sistem!$I$18:$J$19,2,FALSE)</f>
        <v>11</v>
      </c>
      <c r="AE309" s="14">
        <v>0.25</v>
      </c>
      <c r="AF309" s="14">
        <f>VLOOKUP($S309,[1]sistem!$I$3:$M$10,5,FALSE)</f>
        <v>0</v>
      </c>
      <c r="AI309" s="14" t="e">
        <f>(#REF!+#REF!)*AD309</f>
        <v>#REF!</v>
      </c>
      <c r="AJ309" s="14">
        <f>VLOOKUP($S309,[1]sistem!$I$3:$N$10,6,FALSE)</f>
        <v>0</v>
      </c>
      <c r="AK309" s="14">
        <v>2</v>
      </c>
      <c r="AL309" s="14">
        <f t="shared" si="57"/>
        <v>0</v>
      </c>
      <c r="AM309" s="14">
        <f>VLOOKUP($BB309,[1]sistem!$I$18:$K$19,3,FALSE)</f>
        <v>11</v>
      </c>
      <c r="AN309" s="14" t="e">
        <f>AM309*#REF!</f>
        <v>#REF!</v>
      </c>
      <c r="AO309" s="14" t="e">
        <f t="shared" si="58"/>
        <v>#REF!</v>
      </c>
      <c r="AP309" s="14">
        <f t="shared" si="69"/>
        <v>25</v>
      </c>
      <c r="AQ309" s="14" t="e">
        <f t="shared" si="59"/>
        <v>#REF!</v>
      </c>
      <c r="AR309" s="14" t="e">
        <f>ROUND(AQ309-#REF!,0)</f>
        <v>#REF!</v>
      </c>
      <c r="AS309" s="14">
        <f>IF(BB309="s",IF(S309=0,0,
IF(S309=1,#REF!*4*4,
IF(S309=2,0,
IF(S309=3,#REF!*4*2,
IF(S309=4,0,
IF(S309=5,0,
IF(S309=6,0,
IF(S309=7,0)))))))),
IF(BB309="t",
IF(S309=0,0,
IF(S309=1,#REF!*4*4*0.8,
IF(S309=2,0,
IF(S309=3,#REF!*4*2*0.8,
IF(S309=4,0,
IF(S309=5,0,
IF(S309=6,0,
IF(S309=7,0))))))))))</f>
        <v>0</v>
      </c>
      <c r="AT309" s="14">
        <f>IF(BB309="s",
IF(S309=0,0,
IF(S309=1,0,
IF(S309=2,#REF!*4*2,
IF(S309=3,#REF!*4,
IF(S309=4,#REF!*4,
IF(S309=5,0,
IF(S309=6,0,
IF(S309=7,#REF!*4)))))))),
IF(BB309="t",
IF(S309=0,0,
IF(S309=1,0,
IF(S309=2,#REF!*4*2*0.8,
IF(S309=3,#REF!*4*0.8,
IF(S309=4,#REF!*4*0.8,
IF(S309=5,0,
IF(S309=6,0,
IF(S309=7,#REF!*4))))))))))</f>
        <v>0</v>
      </c>
      <c r="AU309" s="14" t="e">
        <f>IF(BB309="s",
IF(S309=0,0,
IF(S309=1,#REF!*2,
IF(S309=2,#REF!*2,
IF(S309=3,#REF!*2,
IF(S309=4,#REF!*2,
IF(S309=5,#REF!*2,
IF(S309=6,#REF!*2,
IF(S309=7,#REF!*2)))))))),
IF(BB309="t",
IF(S309=0,#REF!*2*0.8,
IF(S309=1,#REF!*2*0.8,
IF(S309=2,#REF!*2*0.8,
IF(S309=3,#REF!*2*0.8,
IF(S309=4,#REF!*2*0.8,
IF(S309=5,#REF!*2*0.8,
IF(S309=6,#REF!*1*0.8,
IF(S309=7,#REF!*2))))))))))</f>
        <v>#REF!</v>
      </c>
      <c r="AV309" s="14" t="e">
        <f t="shared" si="60"/>
        <v>#REF!</v>
      </c>
      <c r="AW309" s="14">
        <f>IF(BB309="s",
IF(S309=0,0,
IF(S309=1,(14-2)*(#REF!+#REF!)/4*4,
IF(S309=2,(14-2)*(#REF!+#REF!)/4*2,
IF(S309=3,(14-2)*(#REF!+#REF!)/4*3,
IF(S309=4,(14-2)*(#REF!+#REF!)/4,
IF(S309=5,(14-2)*#REF!/4,
IF(S309=6,0,
IF(S309=7,(14)*#REF!)))))))),
IF(BB309="t",
IF(S309=0,0,
IF(S309=1,(11-2)*(#REF!+#REF!)/4*4,
IF(S309=2,(11-2)*(#REF!+#REF!)/4*2,
IF(S309=3,(11-2)*(#REF!+#REF!)/4*3,
IF(S309=4,(11-2)*(#REF!+#REF!)/4,
IF(S309=5,(11-2)*#REF!/4,
IF(S309=6,0,
IF(S309=7,(11)*#REF!))))))))))</f>
        <v>0</v>
      </c>
      <c r="AX309" s="14" t="e">
        <f t="shared" si="61"/>
        <v>#REF!</v>
      </c>
      <c r="AY309" s="14">
        <f t="shared" si="62"/>
        <v>0</v>
      </c>
      <c r="AZ309" s="14">
        <f t="shared" si="63"/>
        <v>0</v>
      </c>
      <c r="BA309" s="14" t="e">
        <f t="shared" si="64"/>
        <v>#REF!</v>
      </c>
      <c r="BB309" s="14" t="s">
        <v>186</v>
      </c>
      <c r="BC309" s="14" t="e">
        <f>IF(BI309="A",0,IF(BB309="s",14*#REF!,IF(BB309="T",11*#REF!,"HATA")))</f>
        <v>#REF!</v>
      </c>
      <c r="BD309" s="14" t="e">
        <f t="shared" si="65"/>
        <v>#REF!</v>
      </c>
      <c r="BE309" s="14" t="e">
        <f t="shared" si="66"/>
        <v>#REF!</v>
      </c>
      <c r="BF309" s="14" t="e">
        <f>IF(BE309-#REF!=0,"DOĞRU","YANLIŞ")</f>
        <v>#REF!</v>
      </c>
      <c r="BG309" s="14" t="e">
        <f>#REF!-BE309</f>
        <v>#REF!</v>
      </c>
      <c r="BH309" s="14">
        <v>0</v>
      </c>
      <c r="BJ309" s="14">
        <v>0</v>
      </c>
      <c r="BL309" s="14">
        <v>0</v>
      </c>
      <c r="BN309" s="5" t="e">
        <f>#REF!*14</f>
        <v>#REF!</v>
      </c>
      <c r="BO309" s="6"/>
      <c r="BP309" s="7"/>
      <c r="BQ309" s="8"/>
      <c r="BR309" s="8"/>
      <c r="BS309" s="8"/>
      <c r="BT309" s="8"/>
      <c r="BU309" s="8"/>
      <c r="BV309" s="9"/>
      <c r="BW309" s="10"/>
      <c r="BX309" s="11"/>
      <c r="CE309" s="8"/>
      <c r="CF309" s="17"/>
      <c r="CG309" s="17"/>
      <c r="CH309" s="17"/>
      <c r="CI309" s="17"/>
    </row>
    <row r="310" spans="1:87" hidden="1" x14ac:dyDescent="0.25">
      <c r="A310" s="14" t="s">
        <v>96</v>
      </c>
      <c r="B310" s="14" t="s">
        <v>97</v>
      </c>
      <c r="C310" s="14" t="s">
        <v>97</v>
      </c>
      <c r="D310" s="15" t="s">
        <v>90</v>
      </c>
      <c r="E310" s="15" t="s">
        <v>90</v>
      </c>
      <c r="F310" s="16" t="e">
        <f>IF(BB310="S",
IF(#REF!+BJ310=2012,
IF(#REF!=1,"12-13/1",
IF(#REF!=2,"12-13/2",
IF(#REF!=3,"13-14/1",
IF(#REF!=4,"13-14/2","Hata1")))),
IF(#REF!+BJ310=2013,
IF(#REF!=1,"13-14/1",
IF(#REF!=2,"13-14/2",
IF(#REF!=3,"14-15/1",
IF(#REF!=4,"14-15/2","Hata2")))),
IF(#REF!+BJ310=2014,
IF(#REF!=1,"14-15/1",
IF(#REF!=2,"14-15/2",
IF(#REF!=3,"15-16/1",
IF(#REF!=4,"15-16/2","Hata3")))),
IF(#REF!+BJ310=2015,
IF(#REF!=1,"15-16/1",
IF(#REF!=2,"15-16/2",
IF(#REF!=3,"16-17/1",
IF(#REF!=4,"16-17/2","Hata4")))),
IF(#REF!+BJ310=2016,
IF(#REF!=1,"16-17/1",
IF(#REF!=2,"16-17/2",
IF(#REF!=3,"17-18/1",
IF(#REF!=4,"17-18/2","Hata5")))),
IF(#REF!+BJ310=2017,
IF(#REF!=1,"17-18/1",
IF(#REF!=2,"17-18/2",
IF(#REF!=3,"18-19/1",
IF(#REF!=4,"18-19/2","Hata6")))),
IF(#REF!+BJ310=2018,
IF(#REF!=1,"18-19/1",
IF(#REF!=2,"18-19/2",
IF(#REF!=3,"19-20/1",
IF(#REF!=4,"19-20/2","Hata7")))),
IF(#REF!+BJ310=2019,
IF(#REF!=1,"19-20/1",
IF(#REF!=2,"19-20/2",
IF(#REF!=3,"20-21/1",
IF(#REF!=4,"20-21/2","Hata8")))),
IF(#REF!+BJ310=2020,
IF(#REF!=1,"20-21/1",
IF(#REF!=2,"20-21/2",
IF(#REF!=3,"21-22/1",
IF(#REF!=4,"21-22/2","Hata9")))),
IF(#REF!+BJ310=2021,
IF(#REF!=1,"21-22/1",
IF(#REF!=2,"21-22/2",
IF(#REF!=3,"22-23/1",
IF(#REF!=4,"22-23/2","Hata10")))),
IF(#REF!+BJ310=2022,
IF(#REF!=1,"22-23/1",
IF(#REF!=2,"22-23/2",
IF(#REF!=3,"23-24/1",
IF(#REF!=4,"23-24/2","Hata11")))),
IF(#REF!+BJ310=2023,
IF(#REF!=1,"23-24/1",
IF(#REF!=2,"23-24/2",
IF(#REF!=3,"24-25/1",
IF(#REF!=4,"24-25/2","Hata12")))),
)))))))))))),
IF(BB310="T",
IF(#REF!+BJ310=2012,
IF(#REF!=1,"12-13/1",
IF(#REF!=2,"12-13/2",
IF(#REF!=3,"12-13/3",
IF(#REF!=4,"13-14/1",
IF(#REF!=5,"13-14/2",
IF(#REF!=6,"13-14/3","Hata1")))))),
IF(#REF!+BJ310=2013,
IF(#REF!=1,"13-14/1",
IF(#REF!=2,"13-14/2",
IF(#REF!=3,"13-14/3",
IF(#REF!=4,"14-15/1",
IF(#REF!=5,"14-15/2",
IF(#REF!=6,"14-15/3","Hata2")))))),
IF(#REF!+BJ310=2014,
IF(#REF!=1,"14-15/1",
IF(#REF!=2,"14-15/2",
IF(#REF!=3,"14-15/3",
IF(#REF!=4,"15-16/1",
IF(#REF!=5,"15-16/2",
IF(#REF!=6,"15-16/3","Hata3")))))),
IF(AND(#REF!+#REF!&gt;2014,#REF!+#REF!&lt;2015,BJ310=1),
IF(#REF!=0.1,"14-15/0.1",
IF(#REF!=0.2,"14-15/0.2",
IF(#REF!=0.3,"14-15/0.3","Hata4"))),
IF(#REF!+BJ310=2015,
IF(#REF!=1,"15-16/1",
IF(#REF!=2,"15-16/2",
IF(#REF!=3,"15-16/3",
IF(#REF!=4,"16-17/1",
IF(#REF!=5,"16-17/2",
IF(#REF!=6,"16-17/3","Hata5")))))),
IF(#REF!+BJ310=2016,
IF(#REF!=1,"16-17/1",
IF(#REF!=2,"16-17/2",
IF(#REF!=3,"16-17/3",
IF(#REF!=4,"17-18/1",
IF(#REF!=5,"17-18/2",
IF(#REF!=6,"17-18/3","Hata6")))))),
IF(#REF!+BJ310=2017,
IF(#REF!=1,"17-18/1",
IF(#REF!=2,"17-18/2",
IF(#REF!=3,"17-18/3",
IF(#REF!=4,"18-19/1",
IF(#REF!=5,"18-19/2",
IF(#REF!=6,"18-19/3","Hata7")))))),
IF(#REF!+BJ310=2018,
IF(#REF!=1,"18-19/1",
IF(#REF!=2,"18-19/2",
IF(#REF!=3,"18-19/3",
IF(#REF!=4,"19-20/1",
IF(#REF!=5," 19-20/2",
IF(#REF!=6,"19-20/3","Hata8")))))),
IF(#REF!+BJ310=2019,
IF(#REF!=1,"19-20/1",
IF(#REF!=2,"19-20/2",
IF(#REF!=3,"19-20/3",
IF(#REF!=4,"20-21/1",
IF(#REF!=5,"20-21/2",
IF(#REF!=6,"20-21/3","Hata9")))))),
IF(#REF!+BJ310=2020,
IF(#REF!=1,"20-21/1",
IF(#REF!=2,"20-21/2",
IF(#REF!=3,"20-21/3",
IF(#REF!=4,"21-22/1",
IF(#REF!=5,"21-22/2",
IF(#REF!=6,"21-22/3","Hata10")))))),
IF(#REF!+BJ310=2021,
IF(#REF!=1,"21-22/1",
IF(#REF!=2,"21-22/2",
IF(#REF!=3,"21-22/3",
IF(#REF!=4,"22-23/1",
IF(#REF!=5,"22-23/2",
IF(#REF!=6,"22-23/3","Hata11")))))),
IF(#REF!+BJ310=2022,
IF(#REF!=1,"22-23/1",
IF(#REF!=2,"22-23/2",
IF(#REF!=3,"22-23/3",
IF(#REF!=4,"23-24/1",
IF(#REF!=5,"23-24/2",
IF(#REF!=6,"23-24/3","Hata12")))))),
IF(#REF!+BJ310=2023,
IF(#REF!=1,"23-24/1",
IF(#REF!=2,"23-24/2",
IF(#REF!=3,"23-24/3",
IF(#REF!=4,"24-25/1",
IF(#REF!=5,"24-25/2",
IF(#REF!=6,"24-25/3","Hata13")))))),
))))))))))))))
)</f>
        <v>#REF!</v>
      </c>
      <c r="G310" s="15"/>
      <c r="H310" s="14" t="s">
        <v>439</v>
      </c>
      <c r="I310" s="14">
        <v>54709</v>
      </c>
      <c r="J310" s="14" t="s">
        <v>157</v>
      </c>
      <c r="Q310" s="14" t="s">
        <v>98</v>
      </c>
      <c r="R310" s="14" t="s">
        <v>98</v>
      </c>
      <c r="S310" s="16">
        <v>0</v>
      </c>
      <c r="T310" s="14">
        <f>VLOOKUP($S310,[1]sistem!$I$3:$L$10,2,FALSE)</f>
        <v>0</v>
      </c>
      <c r="U310" s="14">
        <f>VLOOKUP($S310,[1]sistem!$I$3:$L$10,3,FALSE)</f>
        <v>0</v>
      </c>
      <c r="V310" s="14">
        <f>VLOOKUP($S310,[1]sistem!$I$3:$L$10,4,FALSE)</f>
        <v>0</v>
      </c>
      <c r="W310" s="14" t="e">
        <f>VLOOKUP($BB310,[1]sistem!$I$13:$L$14,2,FALSE)*#REF!</f>
        <v>#REF!</v>
      </c>
      <c r="X310" s="14" t="e">
        <f>VLOOKUP($BB310,[1]sistem!$I$13:$L$14,3,FALSE)*#REF!</f>
        <v>#REF!</v>
      </c>
      <c r="Y310" s="14" t="e">
        <f>VLOOKUP($BB310,[1]sistem!$I$13:$L$14,4,FALSE)*#REF!</f>
        <v>#REF!</v>
      </c>
      <c r="Z310" s="14" t="e">
        <f t="shared" si="55"/>
        <v>#REF!</v>
      </c>
      <c r="AA310" s="14" t="e">
        <f t="shared" si="55"/>
        <v>#REF!</v>
      </c>
      <c r="AB310" s="14" t="e">
        <f t="shared" si="55"/>
        <v>#REF!</v>
      </c>
      <c r="AC310" s="14" t="e">
        <f t="shared" si="56"/>
        <v>#REF!</v>
      </c>
      <c r="AD310" s="14">
        <f>VLOOKUP(BB310,[1]sistem!$I$18:$J$19,2,FALSE)</f>
        <v>14</v>
      </c>
      <c r="AE310" s="14">
        <v>0.25</v>
      </c>
      <c r="AF310" s="14">
        <f>VLOOKUP($S310,[1]sistem!$I$3:$M$10,5,FALSE)</f>
        <v>0</v>
      </c>
      <c r="AI310" s="14" t="e">
        <f>(#REF!+#REF!)*AD310</f>
        <v>#REF!</v>
      </c>
      <c r="AJ310" s="14">
        <f>VLOOKUP($S310,[1]sistem!$I$3:$N$10,6,FALSE)</f>
        <v>0</v>
      </c>
      <c r="AK310" s="14">
        <v>2</v>
      </c>
      <c r="AL310" s="14">
        <f t="shared" si="57"/>
        <v>0</v>
      </c>
      <c r="AM310" s="14">
        <f>VLOOKUP($BB310,[1]sistem!$I$18:$K$19,3,FALSE)</f>
        <v>14</v>
      </c>
      <c r="AN310" s="14" t="e">
        <f>AM310*#REF!</f>
        <v>#REF!</v>
      </c>
      <c r="AO310" s="14" t="e">
        <f t="shared" si="58"/>
        <v>#REF!</v>
      </c>
      <c r="AP310" s="14">
        <f t="shared" si="69"/>
        <v>25</v>
      </c>
      <c r="AQ310" s="14" t="e">
        <f t="shared" si="59"/>
        <v>#REF!</v>
      </c>
      <c r="AR310" s="14" t="e">
        <f>ROUND(AQ310-#REF!,0)</f>
        <v>#REF!</v>
      </c>
      <c r="AS310" s="14">
        <f>IF(BB310="s",IF(S310=0,0,
IF(S310=1,#REF!*4*4,
IF(S310=2,0,
IF(S310=3,#REF!*4*2,
IF(S310=4,0,
IF(S310=5,0,
IF(S310=6,0,
IF(S310=7,0)))))))),
IF(BB310="t",
IF(S310=0,0,
IF(S310=1,#REF!*4*4*0.8,
IF(S310=2,0,
IF(S310=3,#REF!*4*2*0.8,
IF(S310=4,0,
IF(S310=5,0,
IF(S310=6,0,
IF(S310=7,0))))))))))</f>
        <v>0</v>
      </c>
      <c r="AT310" s="14">
        <f>IF(BB310="s",
IF(S310=0,0,
IF(S310=1,0,
IF(S310=2,#REF!*4*2,
IF(S310=3,#REF!*4,
IF(S310=4,#REF!*4,
IF(S310=5,0,
IF(S310=6,0,
IF(S310=7,#REF!*4)))))))),
IF(BB310="t",
IF(S310=0,0,
IF(S310=1,0,
IF(S310=2,#REF!*4*2*0.8,
IF(S310=3,#REF!*4*0.8,
IF(S310=4,#REF!*4*0.8,
IF(S310=5,0,
IF(S310=6,0,
IF(S310=7,#REF!*4))))))))))</f>
        <v>0</v>
      </c>
      <c r="AU310" s="14">
        <f>IF(BB310="s",
IF(S310=0,0,
IF(S310=1,#REF!*2,
IF(S310=2,#REF!*2,
IF(S310=3,#REF!*2,
IF(S310=4,#REF!*2,
IF(S310=5,#REF!*2,
IF(S310=6,#REF!*2,
IF(S310=7,#REF!*2)))))))),
IF(BB310="t",
IF(S310=0,#REF!*2*0.8,
IF(S310=1,#REF!*2*0.8,
IF(S310=2,#REF!*2*0.8,
IF(S310=3,#REF!*2*0.8,
IF(S310=4,#REF!*2*0.8,
IF(S310=5,#REF!*2*0.8,
IF(S310=6,#REF!*1*0.8,
IF(S310=7,#REF!*2))))))))))</f>
        <v>0</v>
      </c>
      <c r="AV310" s="14" t="e">
        <f t="shared" si="60"/>
        <v>#REF!</v>
      </c>
      <c r="AW310" s="14">
        <f>IF(BB310="s",
IF(S310=0,0,
IF(S310=1,(14-2)*(#REF!+#REF!)/4*4,
IF(S310=2,(14-2)*(#REF!+#REF!)/4*2,
IF(S310=3,(14-2)*(#REF!+#REF!)/4*3,
IF(S310=4,(14-2)*(#REF!+#REF!)/4,
IF(S310=5,(14-2)*#REF!/4,
IF(S310=6,0,
IF(S310=7,(14)*#REF!)))))))),
IF(BB310="t",
IF(S310=0,0,
IF(S310=1,(11-2)*(#REF!+#REF!)/4*4,
IF(S310=2,(11-2)*(#REF!+#REF!)/4*2,
IF(S310=3,(11-2)*(#REF!+#REF!)/4*3,
IF(S310=4,(11-2)*(#REF!+#REF!)/4,
IF(S310=5,(11-2)*#REF!/4,
IF(S310=6,0,
IF(S310=7,(11)*#REF!))))))))))</f>
        <v>0</v>
      </c>
      <c r="AX310" s="14" t="e">
        <f t="shared" si="61"/>
        <v>#REF!</v>
      </c>
      <c r="AY310" s="14">
        <f t="shared" si="62"/>
        <v>0</v>
      </c>
      <c r="AZ310" s="14">
        <f t="shared" si="63"/>
        <v>0</v>
      </c>
      <c r="BA310" s="14">
        <f t="shared" si="64"/>
        <v>0</v>
      </c>
      <c r="BB310" s="14" t="s">
        <v>87</v>
      </c>
      <c r="BC310" s="14" t="e">
        <f>IF(BI310="A",0,IF(BB310="s",14*#REF!,IF(BB310="T",11*#REF!,"HATA")))</f>
        <v>#REF!</v>
      </c>
      <c r="BD310" s="14" t="e">
        <f t="shared" si="65"/>
        <v>#REF!</v>
      </c>
      <c r="BE310" s="14" t="e">
        <f t="shared" si="66"/>
        <v>#REF!</v>
      </c>
      <c r="BF310" s="14" t="e">
        <f>IF(BE310-#REF!=0,"DOĞRU","YANLIŞ")</f>
        <v>#REF!</v>
      </c>
      <c r="BG310" s="14" t="e">
        <f>#REF!-BE310</f>
        <v>#REF!</v>
      </c>
      <c r="BH310" s="14">
        <v>0</v>
      </c>
      <c r="BJ310" s="14">
        <v>0</v>
      </c>
      <c r="BL310" s="14">
        <v>0</v>
      </c>
      <c r="BN310" s="5" t="e">
        <f>#REF!*14</f>
        <v>#REF!</v>
      </c>
      <c r="BO310" s="6"/>
      <c r="BP310" s="7"/>
      <c r="BQ310" s="8"/>
      <c r="BR310" s="8"/>
      <c r="BS310" s="8"/>
      <c r="BT310" s="8"/>
      <c r="BU310" s="8"/>
      <c r="BV310" s="9"/>
      <c r="BW310" s="10"/>
      <c r="BX310" s="11"/>
      <c r="CE310" s="8"/>
      <c r="CF310" s="17"/>
      <c r="CG310" s="17"/>
      <c r="CH310" s="17"/>
      <c r="CI310" s="17"/>
    </row>
    <row r="311" spans="1:87" hidden="1" x14ac:dyDescent="0.25">
      <c r="A311" s="14" t="s">
        <v>138</v>
      </c>
      <c r="B311" s="14" t="s">
        <v>139</v>
      </c>
      <c r="C311" s="14" t="s">
        <v>139</v>
      </c>
      <c r="D311" s="15" t="s">
        <v>84</v>
      </c>
      <c r="E311" s="15">
        <v>3</v>
      </c>
      <c r="F311" s="16" t="e">
        <f>IF(BB311="S",
IF(#REF!+BJ311=2012,
IF(#REF!=1,"12-13/1",
IF(#REF!=2,"12-13/2",
IF(#REF!=3,"13-14/1",
IF(#REF!=4,"13-14/2","Hata1")))),
IF(#REF!+BJ311=2013,
IF(#REF!=1,"13-14/1",
IF(#REF!=2,"13-14/2",
IF(#REF!=3,"14-15/1",
IF(#REF!=4,"14-15/2","Hata2")))),
IF(#REF!+BJ311=2014,
IF(#REF!=1,"14-15/1",
IF(#REF!=2,"14-15/2",
IF(#REF!=3,"15-16/1",
IF(#REF!=4,"15-16/2","Hata3")))),
IF(#REF!+BJ311=2015,
IF(#REF!=1,"15-16/1",
IF(#REF!=2,"15-16/2",
IF(#REF!=3,"16-17/1",
IF(#REF!=4,"16-17/2","Hata4")))),
IF(#REF!+BJ311=2016,
IF(#REF!=1,"16-17/1",
IF(#REF!=2,"16-17/2",
IF(#REF!=3,"17-18/1",
IF(#REF!=4,"17-18/2","Hata5")))),
IF(#REF!+BJ311=2017,
IF(#REF!=1,"17-18/1",
IF(#REF!=2,"17-18/2",
IF(#REF!=3,"18-19/1",
IF(#REF!=4,"18-19/2","Hata6")))),
IF(#REF!+BJ311=2018,
IF(#REF!=1,"18-19/1",
IF(#REF!=2,"18-19/2",
IF(#REF!=3,"19-20/1",
IF(#REF!=4,"19-20/2","Hata7")))),
IF(#REF!+BJ311=2019,
IF(#REF!=1,"19-20/1",
IF(#REF!=2,"19-20/2",
IF(#REF!=3,"20-21/1",
IF(#REF!=4,"20-21/2","Hata8")))),
IF(#REF!+BJ311=2020,
IF(#REF!=1,"20-21/1",
IF(#REF!=2,"20-21/2",
IF(#REF!=3,"21-22/1",
IF(#REF!=4,"21-22/2","Hata9")))),
IF(#REF!+BJ311=2021,
IF(#REF!=1,"21-22/1",
IF(#REF!=2,"21-22/2",
IF(#REF!=3,"22-23/1",
IF(#REF!=4,"22-23/2","Hata10")))),
IF(#REF!+BJ311=2022,
IF(#REF!=1,"22-23/1",
IF(#REF!=2,"22-23/2",
IF(#REF!=3,"23-24/1",
IF(#REF!=4,"23-24/2","Hata11")))),
IF(#REF!+BJ311=2023,
IF(#REF!=1,"23-24/1",
IF(#REF!=2,"23-24/2",
IF(#REF!=3,"24-25/1",
IF(#REF!=4,"24-25/2","Hata12")))),
)))))))))))),
IF(BB311="T",
IF(#REF!+BJ311=2012,
IF(#REF!=1,"12-13/1",
IF(#REF!=2,"12-13/2",
IF(#REF!=3,"12-13/3",
IF(#REF!=4,"13-14/1",
IF(#REF!=5,"13-14/2",
IF(#REF!=6,"13-14/3","Hata1")))))),
IF(#REF!+BJ311=2013,
IF(#REF!=1,"13-14/1",
IF(#REF!=2,"13-14/2",
IF(#REF!=3,"13-14/3",
IF(#REF!=4,"14-15/1",
IF(#REF!=5,"14-15/2",
IF(#REF!=6,"14-15/3","Hata2")))))),
IF(#REF!+BJ311=2014,
IF(#REF!=1,"14-15/1",
IF(#REF!=2,"14-15/2",
IF(#REF!=3,"14-15/3",
IF(#REF!=4,"15-16/1",
IF(#REF!=5,"15-16/2",
IF(#REF!=6,"15-16/3","Hata3")))))),
IF(AND(#REF!+#REF!&gt;2014,#REF!+#REF!&lt;2015,BJ311=1),
IF(#REF!=0.1,"14-15/0.1",
IF(#REF!=0.2,"14-15/0.2",
IF(#REF!=0.3,"14-15/0.3","Hata4"))),
IF(#REF!+BJ311=2015,
IF(#REF!=1,"15-16/1",
IF(#REF!=2,"15-16/2",
IF(#REF!=3,"15-16/3",
IF(#REF!=4,"16-17/1",
IF(#REF!=5,"16-17/2",
IF(#REF!=6,"16-17/3","Hata5")))))),
IF(#REF!+BJ311=2016,
IF(#REF!=1,"16-17/1",
IF(#REF!=2,"16-17/2",
IF(#REF!=3,"16-17/3",
IF(#REF!=4,"17-18/1",
IF(#REF!=5,"17-18/2",
IF(#REF!=6,"17-18/3","Hata6")))))),
IF(#REF!+BJ311=2017,
IF(#REF!=1,"17-18/1",
IF(#REF!=2,"17-18/2",
IF(#REF!=3,"17-18/3",
IF(#REF!=4,"18-19/1",
IF(#REF!=5,"18-19/2",
IF(#REF!=6,"18-19/3","Hata7")))))),
IF(#REF!+BJ311=2018,
IF(#REF!=1,"18-19/1",
IF(#REF!=2,"18-19/2",
IF(#REF!=3,"18-19/3",
IF(#REF!=4,"19-20/1",
IF(#REF!=5," 19-20/2",
IF(#REF!=6,"19-20/3","Hata8")))))),
IF(#REF!+BJ311=2019,
IF(#REF!=1,"19-20/1",
IF(#REF!=2,"19-20/2",
IF(#REF!=3,"19-20/3",
IF(#REF!=4,"20-21/1",
IF(#REF!=5,"20-21/2",
IF(#REF!=6,"20-21/3","Hata9")))))),
IF(#REF!+BJ311=2020,
IF(#REF!=1,"20-21/1",
IF(#REF!=2,"20-21/2",
IF(#REF!=3,"20-21/3",
IF(#REF!=4,"21-22/1",
IF(#REF!=5,"21-22/2",
IF(#REF!=6,"21-22/3","Hata10")))))),
IF(#REF!+BJ311=2021,
IF(#REF!=1,"21-22/1",
IF(#REF!=2,"21-22/2",
IF(#REF!=3,"21-22/3",
IF(#REF!=4,"22-23/1",
IF(#REF!=5,"22-23/2",
IF(#REF!=6,"22-23/3","Hata11")))))),
IF(#REF!+BJ311=2022,
IF(#REF!=1,"22-23/1",
IF(#REF!=2,"22-23/2",
IF(#REF!=3,"22-23/3",
IF(#REF!=4,"23-24/1",
IF(#REF!=5,"23-24/2",
IF(#REF!=6,"23-24/3","Hata12")))))),
IF(#REF!+BJ311=2023,
IF(#REF!=1,"23-24/1",
IF(#REF!=2,"23-24/2",
IF(#REF!=3,"23-24/3",
IF(#REF!=4,"24-25/1",
IF(#REF!=5,"24-25/2",
IF(#REF!=6,"24-25/3","Hata13")))))),
))))))))))))))
)</f>
        <v>#REF!</v>
      </c>
      <c r="G311" s="15"/>
      <c r="H311" s="14" t="s">
        <v>439</v>
      </c>
      <c r="I311" s="14">
        <v>54709</v>
      </c>
      <c r="J311" s="14" t="s">
        <v>157</v>
      </c>
      <c r="Q311" s="14" t="s">
        <v>140</v>
      </c>
      <c r="R311" s="14" t="s">
        <v>140</v>
      </c>
      <c r="S311" s="16">
        <v>7</v>
      </c>
      <c r="T311" s="14">
        <f>VLOOKUP($S311,[1]sistem!$I$3:$L$10,2,FALSE)</f>
        <v>0</v>
      </c>
      <c r="U311" s="14">
        <f>VLOOKUP($S311,[1]sistem!$I$3:$L$10,3,FALSE)</f>
        <v>1</v>
      </c>
      <c r="V311" s="14">
        <f>VLOOKUP($S311,[1]sistem!$I$3:$L$10,4,FALSE)</f>
        <v>1</v>
      </c>
      <c r="W311" s="14" t="e">
        <f>VLOOKUP($BB311,[1]sistem!$I$13:$L$14,2,FALSE)*#REF!</f>
        <v>#REF!</v>
      </c>
      <c r="X311" s="14" t="e">
        <f>VLOOKUP($BB311,[1]sistem!$I$13:$L$14,3,FALSE)*#REF!</f>
        <v>#REF!</v>
      </c>
      <c r="Y311" s="14" t="e">
        <f>VLOOKUP($BB311,[1]sistem!$I$13:$L$14,4,FALSE)*#REF!</f>
        <v>#REF!</v>
      </c>
      <c r="Z311" s="14" t="e">
        <f t="shared" si="55"/>
        <v>#REF!</v>
      </c>
      <c r="AA311" s="14" t="e">
        <f t="shared" si="55"/>
        <v>#REF!</v>
      </c>
      <c r="AB311" s="14" t="e">
        <f t="shared" si="55"/>
        <v>#REF!</v>
      </c>
      <c r="AC311" s="14" t="e">
        <f t="shared" si="56"/>
        <v>#REF!</v>
      </c>
      <c r="AD311" s="14">
        <f>VLOOKUP(BB311,[1]sistem!$I$18:$J$19,2,FALSE)</f>
        <v>14</v>
      </c>
      <c r="AE311" s="14">
        <v>0.25</v>
      </c>
      <c r="AF311" s="14">
        <f>VLOOKUP($S311,[1]sistem!$I$3:$M$10,5,FALSE)</f>
        <v>1</v>
      </c>
      <c r="AG311" s="14">
        <v>4</v>
      </c>
      <c r="AI311" s="14">
        <f>AG311*AM311</f>
        <v>56</v>
      </c>
      <c r="AJ311" s="14">
        <f>VLOOKUP($S311,[1]sistem!$I$3:$N$10,6,FALSE)</f>
        <v>2</v>
      </c>
      <c r="AK311" s="14">
        <v>2</v>
      </c>
      <c r="AL311" s="14">
        <f t="shared" si="57"/>
        <v>4</v>
      </c>
      <c r="AM311" s="14">
        <f>VLOOKUP($BB311,[1]sistem!$I$18:$K$19,3,FALSE)</f>
        <v>14</v>
      </c>
      <c r="AN311" s="14" t="e">
        <f>AM311*#REF!</f>
        <v>#REF!</v>
      </c>
      <c r="AO311" s="14" t="e">
        <f t="shared" si="58"/>
        <v>#REF!</v>
      </c>
      <c r="AP311" s="14">
        <f t="shared" si="69"/>
        <v>25</v>
      </c>
      <c r="AQ311" s="14" t="e">
        <f t="shared" si="59"/>
        <v>#REF!</v>
      </c>
      <c r="AR311" s="14" t="e">
        <f>ROUND(AQ311-#REF!,0)</f>
        <v>#REF!</v>
      </c>
      <c r="AS311" s="14">
        <f>IF(BB311="s",IF(S311=0,0,
IF(S311=1,#REF!*4*4,
IF(S311=2,0,
IF(S311=3,#REF!*4*2,
IF(S311=4,0,
IF(S311=5,0,
IF(S311=6,0,
IF(S311=7,0)))))))),
IF(BB311="t",
IF(S311=0,0,
IF(S311=1,#REF!*4*4*0.8,
IF(S311=2,0,
IF(S311=3,#REF!*4*2*0.8,
IF(S311=4,0,
IF(S311=5,0,
IF(S311=6,0,
IF(S311=7,0))))))))))</f>
        <v>0</v>
      </c>
      <c r="AT311" s="14" t="e">
        <f>IF(BB311="s",
IF(S311=0,0,
IF(S311=1,0,
IF(S311=2,#REF!*4*2,
IF(S311=3,#REF!*4,
IF(S311=4,#REF!*4,
IF(S311=5,0,
IF(S311=6,0,
IF(S311=7,#REF!*4)))))))),
IF(BB311="t",
IF(S311=0,0,
IF(S311=1,0,
IF(S311=2,#REF!*4*2*0.8,
IF(S311=3,#REF!*4*0.8,
IF(S311=4,#REF!*4*0.8,
IF(S311=5,0,
IF(S311=6,0,
IF(S311=7,#REF!*4))))))))))</f>
        <v>#REF!</v>
      </c>
      <c r="AU311" s="14" t="e">
        <f>IF(BB311="s",
IF(S311=0,0,
IF(S311=1,#REF!*2,
IF(S311=2,#REF!*2,
IF(S311=3,#REF!*2,
IF(S311=4,#REF!*2,
IF(S311=5,#REF!*2,
IF(S311=6,#REF!*2,
IF(S311=7,#REF!*2)))))))),
IF(BB311="t",
IF(S311=0,#REF!*2*0.8,
IF(S311=1,#REF!*2*0.8,
IF(S311=2,#REF!*2*0.8,
IF(S311=3,#REF!*2*0.8,
IF(S311=4,#REF!*2*0.8,
IF(S311=5,#REF!*2*0.8,
IF(S311=6,#REF!*1*0.8,
IF(S311=7,#REF!*2))))))))))</f>
        <v>#REF!</v>
      </c>
      <c r="AV311" s="14" t="e">
        <f t="shared" si="60"/>
        <v>#REF!</v>
      </c>
      <c r="AW311" s="14" t="e">
        <f>IF(BB311="s",
IF(S311=0,0,
IF(S311=1,(14-2)*(#REF!+#REF!)/4*4,
IF(S311=2,(14-2)*(#REF!+#REF!)/4*2,
IF(S311=3,(14-2)*(#REF!+#REF!)/4*3,
IF(S311=4,(14-2)*(#REF!+#REF!)/4,
IF(S311=5,(14-2)*#REF!/4,
IF(S311=6,0,
IF(S311=7,(14)*#REF!)))))))),
IF(BB311="t",
IF(S311=0,0,
IF(S311=1,(11-2)*(#REF!+#REF!)/4*4,
IF(S311=2,(11-2)*(#REF!+#REF!)/4*2,
IF(S311=3,(11-2)*(#REF!+#REF!)/4*3,
IF(S311=4,(11-2)*(#REF!+#REF!)/4,
IF(S311=5,(11-2)*#REF!/4,
IF(S311=6,0,
IF(S311=7,(11)*#REF!))))))))))</f>
        <v>#REF!</v>
      </c>
      <c r="AX311" s="14" t="e">
        <f t="shared" si="61"/>
        <v>#REF!</v>
      </c>
      <c r="AY311" s="14">
        <f t="shared" si="62"/>
        <v>8</v>
      </c>
      <c r="AZ311" s="14">
        <f t="shared" si="63"/>
        <v>4</v>
      </c>
      <c r="BA311" s="14" t="e">
        <f t="shared" si="64"/>
        <v>#REF!</v>
      </c>
      <c r="BB311" s="14" t="s">
        <v>87</v>
      </c>
      <c r="BC311" s="14" t="e">
        <f>IF(BI311="A",0,IF(BB311="s",14*#REF!,IF(BB311="T",11*#REF!,"HATA")))</f>
        <v>#REF!</v>
      </c>
      <c r="BD311" s="14" t="e">
        <f t="shared" si="65"/>
        <v>#REF!</v>
      </c>
      <c r="BE311" s="14" t="e">
        <f t="shared" si="66"/>
        <v>#REF!</v>
      </c>
      <c r="BF311" s="14" t="e">
        <f>IF(BE311-#REF!=0,"DOĞRU","YANLIŞ")</f>
        <v>#REF!</v>
      </c>
      <c r="BG311" s="14" t="e">
        <f>#REF!-BE311</f>
        <v>#REF!</v>
      </c>
      <c r="BH311" s="14">
        <v>0</v>
      </c>
      <c r="BJ311" s="14">
        <v>0</v>
      </c>
      <c r="BL311" s="14">
        <v>7</v>
      </c>
      <c r="BN311" s="5" t="e">
        <f>#REF!*14</f>
        <v>#REF!</v>
      </c>
      <c r="BO311" s="6"/>
      <c r="BP311" s="7"/>
      <c r="BQ311" s="8"/>
      <c r="BR311" s="8"/>
      <c r="BS311" s="8"/>
      <c r="BT311" s="8"/>
      <c r="BU311" s="8"/>
      <c r="BV311" s="9"/>
      <c r="BW311" s="10"/>
      <c r="BX311" s="11"/>
      <c r="CE311" s="8"/>
      <c r="CF311" s="17"/>
      <c r="CG311" s="17"/>
      <c r="CH311" s="17"/>
      <c r="CI311" s="17"/>
    </row>
    <row r="312" spans="1:87" hidden="1" x14ac:dyDescent="0.25">
      <c r="A312" s="14" t="s">
        <v>103</v>
      </c>
      <c r="B312" s="14" t="s">
        <v>104</v>
      </c>
      <c r="C312" s="14" t="s">
        <v>104</v>
      </c>
      <c r="D312" s="15" t="s">
        <v>84</v>
      </c>
      <c r="E312" s="15">
        <v>1</v>
      </c>
      <c r="F312" s="16" t="e">
        <f>IF(BB312="S",
IF(#REF!+BJ312=2012,
IF(#REF!=1,"12-13/1",
IF(#REF!=2,"12-13/2",
IF(#REF!=3,"13-14/1",
IF(#REF!=4,"13-14/2","Hata1")))),
IF(#REF!+BJ312=2013,
IF(#REF!=1,"13-14/1",
IF(#REF!=2,"13-14/2",
IF(#REF!=3,"14-15/1",
IF(#REF!=4,"14-15/2","Hata2")))),
IF(#REF!+BJ312=2014,
IF(#REF!=1,"14-15/1",
IF(#REF!=2,"14-15/2",
IF(#REF!=3,"15-16/1",
IF(#REF!=4,"15-16/2","Hata3")))),
IF(#REF!+BJ312=2015,
IF(#REF!=1,"15-16/1",
IF(#REF!=2,"15-16/2",
IF(#REF!=3,"16-17/1",
IF(#REF!=4,"16-17/2","Hata4")))),
IF(#REF!+BJ312=2016,
IF(#REF!=1,"16-17/1",
IF(#REF!=2,"16-17/2",
IF(#REF!=3,"17-18/1",
IF(#REF!=4,"17-18/2","Hata5")))),
IF(#REF!+BJ312=2017,
IF(#REF!=1,"17-18/1",
IF(#REF!=2,"17-18/2",
IF(#REF!=3,"18-19/1",
IF(#REF!=4,"18-19/2","Hata6")))),
IF(#REF!+BJ312=2018,
IF(#REF!=1,"18-19/1",
IF(#REF!=2,"18-19/2",
IF(#REF!=3,"19-20/1",
IF(#REF!=4,"19-20/2","Hata7")))),
IF(#REF!+BJ312=2019,
IF(#REF!=1,"19-20/1",
IF(#REF!=2,"19-20/2",
IF(#REF!=3,"20-21/1",
IF(#REF!=4,"20-21/2","Hata8")))),
IF(#REF!+BJ312=2020,
IF(#REF!=1,"20-21/1",
IF(#REF!=2,"20-21/2",
IF(#REF!=3,"21-22/1",
IF(#REF!=4,"21-22/2","Hata9")))),
IF(#REF!+BJ312=2021,
IF(#REF!=1,"21-22/1",
IF(#REF!=2,"21-22/2",
IF(#REF!=3,"22-23/1",
IF(#REF!=4,"22-23/2","Hata10")))),
IF(#REF!+BJ312=2022,
IF(#REF!=1,"22-23/1",
IF(#REF!=2,"22-23/2",
IF(#REF!=3,"23-24/1",
IF(#REF!=4,"23-24/2","Hata11")))),
IF(#REF!+BJ312=2023,
IF(#REF!=1,"23-24/1",
IF(#REF!=2,"23-24/2",
IF(#REF!=3,"24-25/1",
IF(#REF!=4,"24-25/2","Hata12")))),
)))))))))))),
IF(BB312="T",
IF(#REF!+BJ312=2012,
IF(#REF!=1,"12-13/1",
IF(#REF!=2,"12-13/2",
IF(#REF!=3,"12-13/3",
IF(#REF!=4,"13-14/1",
IF(#REF!=5,"13-14/2",
IF(#REF!=6,"13-14/3","Hata1")))))),
IF(#REF!+BJ312=2013,
IF(#REF!=1,"13-14/1",
IF(#REF!=2,"13-14/2",
IF(#REF!=3,"13-14/3",
IF(#REF!=4,"14-15/1",
IF(#REF!=5,"14-15/2",
IF(#REF!=6,"14-15/3","Hata2")))))),
IF(#REF!+BJ312=2014,
IF(#REF!=1,"14-15/1",
IF(#REF!=2,"14-15/2",
IF(#REF!=3,"14-15/3",
IF(#REF!=4,"15-16/1",
IF(#REF!=5,"15-16/2",
IF(#REF!=6,"15-16/3","Hata3")))))),
IF(AND(#REF!+#REF!&gt;2014,#REF!+#REF!&lt;2015,BJ312=1),
IF(#REF!=0.1,"14-15/0.1",
IF(#REF!=0.2,"14-15/0.2",
IF(#REF!=0.3,"14-15/0.3","Hata4"))),
IF(#REF!+BJ312=2015,
IF(#REF!=1,"15-16/1",
IF(#REF!=2,"15-16/2",
IF(#REF!=3,"15-16/3",
IF(#REF!=4,"16-17/1",
IF(#REF!=5,"16-17/2",
IF(#REF!=6,"16-17/3","Hata5")))))),
IF(#REF!+BJ312=2016,
IF(#REF!=1,"16-17/1",
IF(#REF!=2,"16-17/2",
IF(#REF!=3,"16-17/3",
IF(#REF!=4,"17-18/1",
IF(#REF!=5,"17-18/2",
IF(#REF!=6,"17-18/3","Hata6")))))),
IF(#REF!+BJ312=2017,
IF(#REF!=1,"17-18/1",
IF(#REF!=2,"17-18/2",
IF(#REF!=3,"17-18/3",
IF(#REF!=4,"18-19/1",
IF(#REF!=5,"18-19/2",
IF(#REF!=6,"18-19/3","Hata7")))))),
IF(#REF!+BJ312=2018,
IF(#REF!=1,"18-19/1",
IF(#REF!=2,"18-19/2",
IF(#REF!=3,"18-19/3",
IF(#REF!=4,"19-20/1",
IF(#REF!=5," 19-20/2",
IF(#REF!=6,"19-20/3","Hata8")))))),
IF(#REF!+BJ312=2019,
IF(#REF!=1,"19-20/1",
IF(#REF!=2,"19-20/2",
IF(#REF!=3,"19-20/3",
IF(#REF!=4,"20-21/1",
IF(#REF!=5,"20-21/2",
IF(#REF!=6,"20-21/3","Hata9")))))),
IF(#REF!+BJ312=2020,
IF(#REF!=1,"20-21/1",
IF(#REF!=2,"20-21/2",
IF(#REF!=3,"20-21/3",
IF(#REF!=4,"21-22/1",
IF(#REF!=5,"21-22/2",
IF(#REF!=6,"21-22/3","Hata10")))))),
IF(#REF!+BJ312=2021,
IF(#REF!=1,"21-22/1",
IF(#REF!=2,"21-22/2",
IF(#REF!=3,"21-22/3",
IF(#REF!=4,"22-23/1",
IF(#REF!=5,"22-23/2",
IF(#REF!=6,"22-23/3","Hata11")))))),
IF(#REF!+BJ312=2022,
IF(#REF!=1,"22-23/1",
IF(#REF!=2,"22-23/2",
IF(#REF!=3,"22-23/3",
IF(#REF!=4,"23-24/1",
IF(#REF!=5,"23-24/2",
IF(#REF!=6,"23-24/3","Hata12")))))),
IF(#REF!+BJ312=2023,
IF(#REF!=1,"23-24/1",
IF(#REF!=2,"23-24/2",
IF(#REF!=3,"23-24/3",
IF(#REF!=4,"24-25/1",
IF(#REF!=5,"24-25/2",
IF(#REF!=6,"24-25/3","Hata13")))))),
))))))))))))))
)</f>
        <v>#REF!</v>
      </c>
      <c r="G312" s="15">
        <v>0</v>
      </c>
      <c r="H312" s="14" t="s">
        <v>439</v>
      </c>
      <c r="I312" s="14">
        <v>54709</v>
      </c>
      <c r="J312" s="14" t="s">
        <v>157</v>
      </c>
      <c r="Q312" s="14" t="s">
        <v>105</v>
      </c>
      <c r="R312" s="14" t="s">
        <v>105</v>
      </c>
      <c r="S312" s="16">
        <v>7</v>
      </c>
      <c r="T312" s="14">
        <f>VLOOKUP($S312,[1]sistem!$I$3:$L$10,2,FALSE)</f>
        <v>0</v>
      </c>
      <c r="U312" s="14">
        <f>VLOOKUP($S312,[1]sistem!$I$3:$L$10,3,FALSE)</f>
        <v>1</v>
      </c>
      <c r="V312" s="14">
        <f>VLOOKUP($S312,[1]sistem!$I$3:$L$10,4,FALSE)</f>
        <v>1</v>
      </c>
      <c r="W312" s="14" t="e">
        <f>VLOOKUP($BB312,[1]sistem!$I$13:$L$14,2,FALSE)*#REF!</f>
        <v>#REF!</v>
      </c>
      <c r="X312" s="14" t="e">
        <f>VLOOKUP($BB312,[1]sistem!$I$13:$L$14,3,FALSE)*#REF!</f>
        <v>#REF!</v>
      </c>
      <c r="Y312" s="14" t="e">
        <f>VLOOKUP($BB312,[1]sistem!$I$13:$L$14,4,FALSE)*#REF!</f>
        <v>#REF!</v>
      </c>
      <c r="Z312" s="14" t="e">
        <f t="shared" si="55"/>
        <v>#REF!</v>
      </c>
      <c r="AA312" s="14" t="e">
        <f t="shared" si="55"/>
        <v>#REF!</v>
      </c>
      <c r="AB312" s="14" t="e">
        <f t="shared" si="55"/>
        <v>#REF!</v>
      </c>
      <c r="AC312" s="14" t="e">
        <f t="shared" si="56"/>
        <v>#REF!</v>
      </c>
      <c r="AD312" s="14">
        <f>VLOOKUP(BB312,[1]sistem!$I$18:$J$19,2,FALSE)</f>
        <v>14</v>
      </c>
      <c r="AE312" s="14">
        <v>0.25</v>
      </c>
      <c r="AF312" s="14">
        <f>VLOOKUP($S312,[1]sistem!$I$3:$M$10,5,FALSE)</f>
        <v>1</v>
      </c>
      <c r="AG312" s="14">
        <v>4</v>
      </c>
      <c r="AI312" s="14">
        <f>AG312*AM312</f>
        <v>56</v>
      </c>
      <c r="AJ312" s="14">
        <f>VLOOKUP($S312,[1]sistem!$I$3:$N$10,6,FALSE)</f>
        <v>2</v>
      </c>
      <c r="AK312" s="14">
        <v>2</v>
      </c>
      <c r="AL312" s="14">
        <f t="shared" si="57"/>
        <v>4</v>
      </c>
      <c r="AM312" s="14">
        <f>VLOOKUP($BB312,[1]sistem!$I$18:$K$19,3,FALSE)</f>
        <v>14</v>
      </c>
      <c r="AN312" s="14" t="e">
        <f>AM312*#REF!</f>
        <v>#REF!</v>
      </c>
      <c r="AO312" s="14" t="e">
        <f t="shared" si="58"/>
        <v>#REF!</v>
      </c>
      <c r="AP312" s="14">
        <f t="shared" si="69"/>
        <v>25</v>
      </c>
      <c r="AQ312" s="14" t="e">
        <f t="shared" si="59"/>
        <v>#REF!</v>
      </c>
      <c r="AR312" s="14" t="e">
        <f>ROUND(AQ312-#REF!,0)</f>
        <v>#REF!</v>
      </c>
      <c r="AS312" s="14">
        <f>IF(BB312="s",IF(S312=0,0,
IF(S312=1,#REF!*4*4,
IF(S312=2,0,
IF(S312=3,#REF!*4*2,
IF(S312=4,0,
IF(S312=5,0,
IF(S312=6,0,
IF(S312=7,0)))))))),
IF(BB312="t",
IF(S312=0,0,
IF(S312=1,#REF!*4*4*0.8,
IF(S312=2,0,
IF(S312=3,#REF!*4*2*0.8,
IF(S312=4,0,
IF(S312=5,0,
IF(S312=6,0,
IF(S312=7,0))))))))))</f>
        <v>0</v>
      </c>
      <c r="AT312" s="14" t="e">
        <f>IF(BB312="s",
IF(S312=0,0,
IF(S312=1,0,
IF(S312=2,#REF!*4*2,
IF(S312=3,#REF!*4,
IF(S312=4,#REF!*4,
IF(S312=5,0,
IF(S312=6,0,
IF(S312=7,#REF!*4)))))))),
IF(BB312="t",
IF(S312=0,0,
IF(S312=1,0,
IF(S312=2,#REF!*4*2*0.8,
IF(S312=3,#REF!*4*0.8,
IF(S312=4,#REF!*4*0.8,
IF(S312=5,0,
IF(S312=6,0,
IF(S312=7,#REF!*4))))))))))</f>
        <v>#REF!</v>
      </c>
      <c r="AU312" s="14" t="e">
        <f>IF(BB312="s",
IF(S312=0,0,
IF(S312=1,#REF!*2,
IF(S312=2,#REF!*2,
IF(S312=3,#REF!*2,
IF(S312=4,#REF!*2,
IF(S312=5,#REF!*2,
IF(S312=6,#REF!*2,
IF(S312=7,#REF!*2)))))))),
IF(BB312="t",
IF(S312=0,#REF!*2*0.8,
IF(S312=1,#REF!*2*0.8,
IF(S312=2,#REF!*2*0.8,
IF(S312=3,#REF!*2*0.8,
IF(S312=4,#REF!*2*0.8,
IF(S312=5,#REF!*2*0.8,
IF(S312=6,#REF!*1*0.8,
IF(S312=7,#REF!*2))))))))))</f>
        <v>#REF!</v>
      </c>
      <c r="AV312" s="14" t="e">
        <f t="shared" si="60"/>
        <v>#REF!</v>
      </c>
      <c r="AW312" s="14" t="e">
        <f>IF(BB312="s",
IF(S312=0,0,
IF(S312=1,(14-2)*(#REF!+#REF!)/4*4,
IF(S312=2,(14-2)*(#REF!+#REF!)/4*2,
IF(S312=3,(14-2)*(#REF!+#REF!)/4*3,
IF(S312=4,(14-2)*(#REF!+#REF!)/4,
IF(S312=5,(14-2)*#REF!/4,
IF(S312=6,0,
IF(S312=7,(14)*#REF!)))))))),
IF(BB312="t",
IF(S312=0,0,
IF(S312=1,(11-2)*(#REF!+#REF!)/4*4,
IF(S312=2,(11-2)*(#REF!+#REF!)/4*2,
IF(S312=3,(11-2)*(#REF!+#REF!)/4*3,
IF(S312=4,(11-2)*(#REF!+#REF!)/4,
IF(S312=5,(11-2)*#REF!/4,
IF(S312=6,0,
IF(S312=7,(11)*#REF!))))))))))</f>
        <v>#REF!</v>
      </c>
      <c r="AX312" s="14" t="e">
        <f t="shared" si="61"/>
        <v>#REF!</v>
      </c>
      <c r="AY312" s="14">
        <f t="shared" si="62"/>
        <v>8</v>
      </c>
      <c r="AZ312" s="14">
        <f t="shared" si="63"/>
        <v>4</v>
      </c>
      <c r="BA312" s="14" t="e">
        <f t="shared" si="64"/>
        <v>#REF!</v>
      </c>
      <c r="BB312" s="14" t="s">
        <v>87</v>
      </c>
      <c r="BC312" s="14" t="e">
        <f>IF(BI312="A",0,IF(BB312="s",14*#REF!,IF(BB312="T",11*#REF!,"HATA")))</f>
        <v>#REF!</v>
      </c>
      <c r="BD312" s="14" t="e">
        <f t="shared" si="65"/>
        <v>#REF!</v>
      </c>
      <c r="BE312" s="14" t="e">
        <f t="shared" si="66"/>
        <v>#REF!</v>
      </c>
      <c r="BF312" s="14" t="e">
        <f>IF(BE312-#REF!=0,"DOĞRU","YANLIŞ")</f>
        <v>#REF!</v>
      </c>
      <c r="BG312" s="14" t="e">
        <f>#REF!-BE312</f>
        <v>#REF!</v>
      </c>
      <c r="BH312" s="14">
        <v>1</v>
      </c>
      <c r="BJ312" s="14">
        <v>0</v>
      </c>
      <c r="BL312" s="14">
        <v>7</v>
      </c>
      <c r="BN312" s="5" t="e">
        <f>#REF!*14</f>
        <v>#REF!</v>
      </c>
      <c r="BO312" s="6"/>
      <c r="BP312" s="7"/>
      <c r="BQ312" s="8"/>
      <c r="BR312" s="8"/>
      <c r="BS312" s="8"/>
      <c r="BT312" s="8"/>
      <c r="BU312" s="8"/>
      <c r="BV312" s="9"/>
      <c r="BW312" s="10"/>
      <c r="BX312" s="11"/>
      <c r="CE312" s="8"/>
      <c r="CF312" s="17"/>
      <c r="CG312" s="17"/>
      <c r="CH312" s="17"/>
      <c r="CI312" s="17"/>
    </row>
    <row r="313" spans="1:87" hidden="1" x14ac:dyDescent="0.25">
      <c r="A313" s="14" t="s">
        <v>448</v>
      </c>
      <c r="B313" s="14" t="s">
        <v>449</v>
      </c>
      <c r="C313" s="14" t="s">
        <v>449</v>
      </c>
      <c r="D313" s="15" t="s">
        <v>90</v>
      </c>
      <c r="E313" s="15" t="s">
        <v>90</v>
      </c>
      <c r="F313" s="16" t="e">
        <f>IF(BB313="S",
IF(#REF!+BJ313=2012,
IF(#REF!=1,"12-13/1",
IF(#REF!=2,"12-13/2",
IF(#REF!=3,"13-14/1",
IF(#REF!=4,"13-14/2","Hata1")))),
IF(#REF!+BJ313=2013,
IF(#REF!=1,"13-14/1",
IF(#REF!=2,"13-14/2",
IF(#REF!=3,"14-15/1",
IF(#REF!=4,"14-15/2","Hata2")))),
IF(#REF!+BJ313=2014,
IF(#REF!=1,"14-15/1",
IF(#REF!=2,"14-15/2",
IF(#REF!=3,"15-16/1",
IF(#REF!=4,"15-16/2","Hata3")))),
IF(#REF!+BJ313=2015,
IF(#REF!=1,"15-16/1",
IF(#REF!=2,"15-16/2",
IF(#REF!=3,"16-17/1",
IF(#REF!=4,"16-17/2","Hata4")))),
IF(#REF!+BJ313=2016,
IF(#REF!=1,"16-17/1",
IF(#REF!=2,"16-17/2",
IF(#REF!=3,"17-18/1",
IF(#REF!=4,"17-18/2","Hata5")))),
IF(#REF!+BJ313=2017,
IF(#REF!=1,"17-18/1",
IF(#REF!=2,"17-18/2",
IF(#REF!=3,"18-19/1",
IF(#REF!=4,"18-19/2","Hata6")))),
IF(#REF!+BJ313=2018,
IF(#REF!=1,"18-19/1",
IF(#REF!=2,"18-19/2",
IF(#REF!=3,"19-20/1",
IF(#REF!=4,"19-20/2","Hata7")))),
IF(#REF!+BJ313=2019,
IF(#REF!=1,"19-20/1",
IF(#REF!=2,"19-20/2",
IF(#REF!=3,"20-21/1",
IF(#REF!=4,"20-21/2","Hata8")))),
IF(#REF!+BJ313=2020,
IF(#REF!=1,"20-21/1",
IF(#REF!=2,"20-21/2",
IF(#REF!=3,"21-22/1",
IF(#REF!=4,"21-22/2","Hata9")))),
IF(#REF!+BJ313=2021,
IF(#REF!=1,"21-22/1",
IF(#REF!=2,"21-22/2",
IF(#REF!=3,"22-23/1",
IF(#REF!=4,"22-23/2","Hata10")))),
IF(#REF!+BJ313=2022,
IF(#REF!=1,"22-23/1",
IF(#REF!=2,"22-23/2",
IF(#REF!=3,"23-24/1",
IF(#REF!=4,"23-24/2","Hata11")))),
IF(#REF!+BJ313=2023,
IF(#REF!=1,"23-24/1",
IF(#REF!=2,"23-24/2",
IF(#REF!=3,"24-25/1",
IF(#REF!=4,"24-25/2","Hata12")))),
)))))))))))),
IF(BB313="T",
IF(#REF!+BJ313=2012,
IF(#REF!=1,"12-13/1",
IF(#REF!=2,"12-13/2",
IF(#REF!=3,"12-13/3",
IF(#REF!=4,"13-14/1",
IF(#REF!=5,"13-14/2",
IF(#REF!=6,"13-14/3","Hata1")))))),
IF(#REF!+BJ313=2013,
IF(#REF!=1,"13-14/1",
IF(#REF!=2,"13-14/2",
IF(#REF!=3,"13-14/3",
IF(#REF!=4,"14-15/1",
IF(#REF!=5,"14-15/2",
IF(#REF!=6,"14-15/3","Hata2")))))),
IF(#REF!+BJ313=2014,
IF(#REF!=1,"14-15/1",
IF(#REF!=2,"14-15/2",
IF(#REF!=3,"14-15/3",
IF(#REF!=4,"15-16/1",
IF(#REF!=5,"15-16/2",
IF(#REF!=6,"15-16/3","Hata3")))))),
IF(AND(#REF!+#REF!&gt;2014,#REF!+#REF!&lt;2015,BJ313=1),
IF(#REF!=0.1,"14-15/0.1",
IF(#REF!=0.2,"14-15/0.2",
IF(#REF!=0.3,"14-15/0.3","Hata4"))),
IF(#REF!+BJ313=2015,
IF(#REF!=1,"15-16/1",
IF(#REF!=2,"15-16/2",
IF(#REF!=3,"15-16/3",
IF(#REF!=4,"16-17/1",
IF(#REF!=5,"16-17/2",
IF(#REF!=6,"16-17/3","Hata5")))))),
IF(#REF!+BJ313=2016,
IF(#REF!=1,"16-17/1",
IF(#REF!=2,"16-17/2",
IF(#REF!=3,"16-17/3",
IF(#REF!=4,"17-18/1",
IF(#REF!=5,"17-18/2",
IF(#REF!=6,"17-18/3","Hata6")))))),
IF(#REF!+BJ313=2017,
IF(#REF!=1,"17-18/1",
IF(#REF!=2,"17-18/2",
IF(#REF!=3,"17-18/3",
IF(#REF!=4,"18-19/1",
IF(#REF!=5,"18-19/2",
IF(#REF!=6,"18-19/3","Hata7")))))),
IF(#REF!+BJ313=2018,
IF(#REF!=1,"18-19/1",
IF(#REF!=2,"18-19/2",
IF(#REF!=3,"18-19/3",
IF(#REF!=4,"19-20/1",
IF(#REF!=5," 19-20/2",
IF(#REF!=6,"19-20/3","Hata8")))))),
IF(#REF!+BJ313=2019,
IF(#REF!=1,"19-20/1",
IF(#REF!=2,"19-20/2",
IF(#REF!=3,"19-20/3",
IF(#REF!=4,"20-21/1",
IF(#REF!=5,"20-21/2",
IF(#REF!=6,"20-21/3","Hata9")))))),
IF(#REF!+BJ313=2020,
IF(#REF!=1,"20-21/1",
IF(#REF!=2,"20-21/2",
IF(#REF!=3,"20-21/3",
IF(#REF!=4,"21-22/1",
IF(#REF!=5,"21-22/2",
IF(#REF!=6,"21-22/3","Hata10")))))),
IF(#REF!+BJ313=2021,
IF(#REF!=1,"21-22/1",
IF(#REF!=2,"21-22/2",
IF(#REF!=3,"21-22/3",
IF(#REF!=4,"22-23/1",
IF(#REF!=5,"22-23/2",
IF(#REF!=6,"22-23/3","Hata11")))))),
IF(#REF!+BJ313=2022,
IF(#REF!=1,"22-23/1",
IF(#REF!=2,"22-23/2",
IF(#REF!=3,"22-23/3",
IF(#REF!=4,"23-24/1",
IF(#REF!=5,"23-24/2",
IF(#REF!=6,"23-24/3","Hata12")))))),
IF(#REF!+BJ313=2023,
IF(#REF!=1,"23-24/1",
IF(#REF!=2,"23-24/2",
IF(#REF!=3,"23-24/3",
IF(#REF!=4,"24-25/1",
IF(#REF!=5,"24-25/2",
IF(#REF!=6,"24-25/3","Hata13")))))),
))))))))))))))
)</f>
        <v>#REF!</v>
      </c>
      <c r="G313" s="15"/>
      <c r="H313" s="14" t="s">
        <v>439</v>
      </c>
      <c r="I313" s="14">
        <v>54709</v>
      </c>
      <c r="J313" s="14" t="s">
        <v>157</v>
      </c>
      <c r="S313" s="16">
        <v>6</v>
      </c>
      <c r="T313" s="14">
        <f>VLOOKUP($S313,[1]sistem!$I$3:$L$10,2,FALSE)</f>
        <v>0</v>
      </c>
      <c r="U313" s="14">
        <f>VLOOKUP($S313,[1]sistem!$I$3:$L$10,3,FALSE)</f>
        <v>0</v>
      </c>
      <c r="V313" s="14">
        <f>VLOOKUP($S313,[1]sistem!$I$3:$L$10,4,FALSE)</f>
        <v>1</v>
      </c>
      <c r="W313" s="14" t="e">
        <f>VLOOKUP($BB313,[1]sistem!$I$13:$L$14,2,FALSE)*#REF!</f>
        <v>#REF!</v>
      </c>
      <c r="X313" s="14" t="e">
        <f>VLOOKUP($BB313,[1]sistem!$I$13:$L$14,3,FALSE)*#REF!</f>
        <v>#REF!</v>
      </c>
      <c r="Y313" s="14" t="e">
        <f>VLOOKUP($BB313,[1]sistem!$I$13:$L$14,4,FALSE)*#REF!</f>
        <v>#REF!</v>
      </c>
      <c r="Z313" s="14" t="e">
        <f t="shared" si="55"/>
        <v>#REF!</v>
      </c>
      <c r="AA313" s="14" t="e">
        <f t="shared" si="55"/>
        <v>#REF!</v>
      </c>
      <c r="AB313" s="14" t="e">
        <f t="shared" si="55"/>
        <v>#REF!</v>
      </c>
      <c r="AC313" s="14" t="e">
        <f t="shared" si="56"/>
        <v>#REF!</v>
      </c>
      <c r="AD313" s="14">
        <f>VLOOKUP(BB313,[1]sistem!$I$18:$J$19,2,FALSE)</f>
        <v>14</v>
      </c>
      <c r="AE313" s="14">
        <v>0.25</v>
      </c>
      <c r="AF313" s="14">
        <f>VLOOKUP($S313,[1]sistem!$I$3:$M$10,5,FALSE)</f>
        <v>0</v>
      </c>
      <c r="AI313" s="14" t="e">
        <f>(#REF!+#REF!)*AD313</f>
        <v>#REF!</v>
      </c>
      <c r="AJ313" s="14">
        <f>VLOOKUP($S313,[1]sistem!$I$3:$N$10,6,FALSE)</f>
        <v>1</v>
      </c>
      <c r="AK313" s="14">
        <v>2</v>
      </c>
      <c r="AL313" s="14">
        <f t="shared" si="57"/>
        <v>2</v>
      </c>
      <c r="AM313" s="14">
        <f>VLOOKUP($BB313,[1]sistem!$I$18:$K$19,3,FALSE)</f>
        <v>14</v>
      </c>
      <c r="AN313" s="14" t="e">
        <f>AM313*#REF!</f>
        <v>#REF!</v>
      </c>
      <c r="AO313" s="14" t="e">
        <f t="shared" si="58"/>
        <v>#REF!</v>
      </c>
      <c r="AP313" s="14">
        <f t="shared" si="69"/>
        <v>25</v>
      </c>
      <c r="AQ313" s="14" t="e">
        <f t="shared" si="59"/>
        <v>#REF!</v>
      </c>
      <c r="AR313" s="14" t="e">
        <f>ROUND(AQ313-#REF!,0)</f>
        <v>#REF!</v>
      </c>
      <c r="AS313" s="14">
        <f>IF(BB313="s",IF(S313=0,0,
IF(S313=1,#REF!*4*4,
IF(S313=2,0,
IF(S313=3,#REF!*4*2,
IF(S313=4,0,
IF(S313=5,0,
IF(S313=6,0,
IF(S313=7,0)))))))),
IF(BB313="t",
IF(S313=0,0,
IF(S313=1,#REF!*4*4*0.8,
IF(S313=2,0,
IF(S313=3,#REF!*4*2*0.8,
IF(S313=4,0,
IF(S313=5,0,
IF(S313=6,0,
IF(S313=7,0))))))))))</f>
        <v>0</v>
      </c>
      <c r="AT313" s="14">
        <f>IF(BB313="s",
IF(S313=0,0,
IF(S313=1,0,
IF(S313=2,#REF!*4*2,
IF(S313=3,#REF!*4,
IF(S313=4,#REF!*4,
IF(S313=5,0,
IF(S313=6,0,
IF(S313=7,#REF!*4)))))))),
IF(BB313="t",
IF(S313=0,0,
IF(S313=1,0,
IF(S313=2,#REF!*4*2*0.8,
IF(S313=3,#REF!*4*0.8,
IF(S313=4,#REF!*4*0.8,
IF(S313=5,0,
IF(S313=6,0,
IF(S313=7,#REF!*4))))))))))</f>
        <v>0</v>
      </c>
      <c r="AU313" s="14" t="e">
        <f>IF(BB313="s",
IF(S313=0,0,
IF(S313=1,#REF!*2,
IF(S313=2,#REF!*2,
IF(S313=3,#REF!*2,
IF(S313=4,#REF!*2,
IF(S313=5,#REF!*2,
IF(S313=6,#REF!*2,
IF(S313=7,#REF!*2)))))))),
IF(BB313="t",
IF(S313=0,#REF!*2*0.8,
IF(S313=1,#REF!*2*0.8,
IF(S313=2,#REF!*2*0.8,
IF(S313=3,#REF!*2*0.8,
IF(S313=4,#REF!*2*0.8,
IF(S313=5,#REF!*2*0.8,
IF(S313=6,#REF!*1*0.8,
IF(S313=7,#REF!*2))))))))))</f>
        <v>#REF!</v>
      </c>
      <c r="AV313" s="14" t="e">
        <f t="shared" si="60"/>
        <v>#REF!</v>
      </c>
      <c r="AW313" s="14">
        <f>IF(BB313="s",
IF(S313=0,0,
IF(S313=1,(14-2)*(#REF!+#REF!)/4*4,
IF(S313=2,(14-2)*(#REF!+#REF!)/4*2,
IF(S313=3,(14-2)*(#REF!+#REF!)/4*3,
IF(S313=4,(14-2)*(#REF!+#REF!)/4,
IF(S313=5,(14-2)*#REF!/4,
IF(S313=6,0,
IF(S313=7,(14)*#REF!)))))))),
IF(BB313="t",
IF(S313=0,0,
IF(S313=1,(11-2)*(#REF!+#REF!)/4*4,
IF(S313=2,(11-2)*(#REF!+#REF!)/4*2,
IF(S313=3,(11-2)*(#REF!+#REF!)/4*3,
IF(S313=4,(11-2)*(#REF!+#REF!)/4,
IF(S313=5,(11-2)*#REF!/4,
IF(S313=6,0,
IF(S313=7,(11)*#REF!))))))))))</f>
        <v>0</v>
      </c>
      <c r="AX313" s="14" t="e">
        <f t="shared" si="61"/>
        <v>#REF!</v>
      </c>
      <c r="AY313" s="14">
        <f t="shared" si="62"/>
        <v>2</v>
      </c>
      <c r="AZ313" s="14">
        <f t="shared" si="63"/>
        <v>0</v>
      </c>
      <c r="BA313" s="14" t="e">
        <f t="shared" si="64"/>
        <v>#REF!</v>
      </c>
      <c r="BB313" s="14" t="s">
        <v>87</v>
      </c>
      <c r="BC313" s="14" t="e">
        <f>IF(BI313="A",0,IF(BB313="s",14*#REF!,IF(BB313="T",11*#REF!,"HATA")))</f>
        <v>#REF!</v>
      </c>
      <c r="BD313" s="14" t="e">
        <f t="shared" si="65"/>
        <v>#REF!</v>
      </c>
      <c r="BE313" s="14" t="e">
        <f t="shared" si="66"/>
        <v>#REF!</v>
      </c>
      <c r="BF313" s="14" t="e">
        <f>IF(BE313-#REF!=0,"DOĞRU","YANLIŞ")</f>
        <v>#REF!</v>
      </c>
      <c r="BG313" s="14" t="e">
        <f>#REF!-BE313</f>
        <v>#REF!</v>
      </c>
      <c r="BH313" s="14">
        <v>0</v>
      </c>
      <c r="BJ313" s="14">
        <v>0</v>
      </c>
      <c r="BL313" s="14">
        <v>6</v>
      </c>
      <c r="BN313" s="5" t="e">
        <f>#REF!*14</f>
        <v>#REF!</v>
      </c>
      <c r="BO313" s="6"/>
      <c r="BP313" s="7"/>
      <c r="BQ313" s="8"/>
      <c r="BR313" s="8"/>
      <c r="BS313" s="8"/>
      <c r="BT313" s="8"/>
      <c r="BU313" s="8"/>
      <c r="BV313" s="9"/>
      <c r="BW313" s="10"/>
      <c r="BX313" s="11"/>
      <c r="CE313" s="8"/>
      <c r="CF313" s="17"/>
      <c r="CG313" s="17"/>
      <c r="CH313" s="17"/>
      <c r="CI313" s="17"/>
    </row>
    <row r="314" spans="1:87" hidden="1" x14ac:dyDescent="0.25">
      <c r="A314" s="14" t="s">
        <v>450</v>
      </c>
      <c r="B314" s="14" t="s">
        <v>451</v>
      </c>
      <c r="C314" s="14" t="s">
        <v>451</v>
      </c>
      <c r="D314" s="15" t="s">
        <v>90</v>
      </c>
      <c r="E314" s="15" t="s">
        <v>90</v>
      </c>
      <c r="F314" s="16" t="e">
        <f>IF(BB314="S",
IF(#REF!+BJ314=2012,
IF(#REF!=1,"12-13/1",
IF(#REF!=2,"12-13/2",
IF(#REF!=3,"13-14/1",
IF(#REF!=4,"13-14/2","Hata1")))),
IF(#REF!+BJ314=2013,
IF(#REF!=1,"13-14/1",
IF(#REF!=2,"13-14/2",
IF(#REF!=3,"14-15/1",
IF(#REF!=4,"14-15/2","Hata2")))),
IF(#REF!+BJ314=2014,
IF(#REF!=1,"14-15/1",
IF(#REF!=2,"14-15/2",
IF(#REF!=3,"15-16/1",
IF(#REF!=4,"15-16/2","Hata3")))),
IF(#REF!+BJ314=2015,
IF(#REF!=1,"15-16/1",
IF(#REF!=2,"15-16/2",
IF(#REF!=3,"16-17/1",
IF(#REF!=4,"16-17/2","Hata4")))),
IF(#REF!+BJ314=2016,
IF(#REF!=1,"16-17/1",
IF(#REF!=2,"16-17/2",
IF(#REF!=3,"17-18/1",
IF(#REF!=4,"17-18/2","Hata5")))),
IF(#REF!+BJ314=2017,
IF(#REF!=1,"17-18/1",
IF(#REF!=2,"17-18/2",
IF(#REF!=3,"18-19/1",
IF(#REF!=4,"18-19/2","Hata6")))),
IF(#REF!+BJ314=2018,
IF(#REF!=1,"18-19/1",
IF(#REF!=2,"18-19/2",
IF(#REF!=3,"19-20/1",
IF(#REF!=4,"19-20/2","Hata7")))),
IF(#REF!+BJ314=2019,
IF(#REF!=1,"19-20/1",
IF(#REF!=2,"19-20/2",
IF(#REF!=3,"20-21/1",
IF(#REF!=4,"20-21/2","Hata8")))),
IF(#REF!+BJ314=2020,
IF(#REF!=1,"20-21/1",
IF(#REF!=2,"20-21/2",
IF(#REF!=3,"21-22/1",
IF(#REF!=4,"21-22/2","Hata9")))),
IF(#REF!+BJ314=2021,
IF(#REF!=1,"21-22/1",
IF(#REF!=2,"21-22/2",
IF(#REF!=3,"22-23/1",
IF(#REF!=4,"22-23/2","Hata10")))),
IF(#REF!+BJ314=2022,
IF(#REF!=1,"22-23/1",
IF(#REF!=2,"22-23/2",
IF(#REF!=3,"23-24/1",
IF(#REF!=4,"23-24/2","Hata11")))),
IF(#REF!+BJ314=2023,
IF(#REF!=1,"23-24/1",
IF(#REF!=2,"23-24/2",
IF(#REF!=3,"24-25/1",
IF(#REF!=4,"24-25/2","Hata12")))),
)))))))))))),
IF(BB314="T",
IF(#REF!+BJ314=2012,
IF(#REF!=1,"12-13/1",
IF(#REF!=2,"12-13/2",
IF(#REF!=3,"12-13/3",
IF(#REF!=4,"13-14/1",
IF(#REF!=5,"13-14/2",
IF(#REF!=6,"13-14/3","Hata1")))))),
IF(#REF!+BJ314=2013,
IF(#REF!=1,"13-14/1",
IF(#REF!=2,"13-14/2",
IF(#REF!=3,"13-14/3",
IF(#REF!=4,"14-15/1",
IF(#REF!=5,"14-15/2",
IF(#REF!=6,"14-15/3","Hata2")))))),
IF(#REF!+BJ314=2014,
IF(#REF!=1,"14-15/1",
IF(#REF!=2,"14-15/2",
IF(#REF!=3,"14-15/3",
IF(#REF!=4,"15-16/1",
IF(#REF!=5,"15-16/2",
IF(#REF!=6,"15-16/3","Hata3")))))),
IF(AND(#REF!+#REF!&gt;2014,#REF!+#REF!&lt;2015,BJ314=1),
IF(#REF!=0.1,"14-15/0.1",
IF(#REF!=0.2,"14-15/0.2",
IF(#REF!=0.3,"14-15/0.3","Hata4"))),
IF(#REF!+BJ314=2015,
IF(#REF!=1,"15-16/1",
IF(#REF!=2,"15-16/2",
IF(#REF!=3,"15-16/3",
IF(#REF!=4,"16-17/1",
IF(#REF!=5,"16-17/2",
IF(#REF!=6,"16-17/3","Hata5")))))),
IF(#REF!+BJ314=2016,
IF(#REF!=1,"16-17/1",
IF(#REF!=2,"16-17/2",
IF(#REF!=3,"16-17/3",
IF(#REF!=4,"17-18/1",
IF(#REF!=5,"17-18/2",
IF(#REF!=6,"17-18/3","Hata6")))))),
IF(#REF!+BJ314=2017,
IF(#REF!=1,"17-18/1",
IF(#REF!=2,"17-18/2",
IF(#REF!=3,"17-18/3",
IF(#REF!=4,"18-19/1",
IF(#REF!=5,"18-19/2",
IF(#REF!=6,"18-19/3","Hata7")))))),
IF(#REF!+BJ314=2018,
IF(#REF!=1,"18-19/1",
IF(#REF!=2,"18-19/2",
IF(#REF!=3,"18-19/3",
IF(#REF!=4,"19-20/1",
IF(#REF!=5," 19-20/2",
IF(#REF!=6,"19-20/3","Hata8")))))),
IF(#REF!+BJ314=2019,
IF(#REF!=1,"19-20/1",
IF(#REF!=2,"19-20/2",
IF(#REF!=3,"19-20/3",
IF(#REF!=4,"20-21/1",
IF(#REF!=5,"20-21/2",
IF(#REF!=6,"20-21/3","Hata9")))))),
IF(#REF!+BJ314=2020,
IF(#REF!=1,"20-21/1",
IF(#REF!=2,"20-21/2",
IF(#REF!=3,"20-21/3",
IF(#REF!=4,"21-22/1",
IF(#REF!=5,"21-22/2",
IF(#REF!=6,"21-22/3","Hata10")))))),
IF(#REF!+BJ314=2021,
IF(#REF!=1,"21-22/1",
IF(#REF!=2,"21-22/2",
IF(#REF!=3,"21-22/3",
IF(#REF!=4,"22-23/1",
IF(#REF!=5,"22-23/2",
IF(#REF!=6,"22-23/3","Hata11")))))),
IF(#REF!+BJ314=2022,
IF(#REF!=1,"22-23/1",
IF(#REF!=2,"22-23/2",
IF(#REF!=3,"22-23/3",
IF(#REF!=4,"23-24/1",
IF(#REF!=5,"23-24/2",
IF(#REF!=6,"23-24/3","Hata12")))))),
IF(#REF!+BJ314=2023,
IF(#REF!=1,"23-24/1",
IF(#REF!=2,"23-24/2",
IF(#REF!=3,"23-24/3",
IF(#REF!=4,"24-25/1",
IF(#REF!=5,"24-25/2",
IF(#REF!=6,"24-25/3","Hata13")))))),
))))))))))))))
)</f>
        <v>#REF!</v>
      </c>
      <c r="G314" s="15"/>
      <c r="H314" s="14" t="s">
        <v>439</v>
      </c>
      <c r="I314" s="14">
        <v>54709</v>
      </c>
      <c r="J314" s="14" t="s">
        <v>157</v>
      </c>
      <c r="S314" s="16">
        <v>2</v>
      </c>
      <c r="T314" s="14">
        <f>VLOOKUP($S314,[1]sistem!$I$3:$L$10,2,FALSE)</f>
        <v>0</v>
      </c>
      <c r="U314" s="14">
        <f>VLOOKUP($S314,[1]sistem!$I$3:$L$10,3,FALSE)</f>
        <v>2</v>
      </c>
      <c r="V314" s="14">
        <f>VLOOKUP($S314,[1]sistem!$I$3:$L$10,4,FALSE)</f>
        <v>1</v>
      </c>
      <c r="W314" s="14" t="e">
        <f>VLOOKUP($BB314,[1]sistem!$I$13:$L$14,2,FALSE)*#REF!</f>
        <v>#REF!</v>
      </c>
      <c r="X314" s="14" t="e">
        <f>VLOOKUP($BB314,[1]sistem!$I$13:$L$14,3,FALSE)*#REF!</f>
        <v>#REF!</v>
      </c>
      <c r="Y314" s="14" t="e">
        <f>VLOOKUP($BB314,[1]sistem!$I$13:$L$14,4,FALSE)*#REF!</f>
        <v>#REF!</v>
      </c>
      <c r="Z314" s="14" t="e">
        <f t="shared" si="55"/>
        <v>#REF!</v>
      </c>
      <c r="AA314" s="14" t="e">
        <f t="shared" si="55"/>
        <v>#REF!</v>
      </c>
      <c r="AB314" s="14" t="e">
        <f t="shared" si="55"/>
        <v>#REF!</v>
      </c>
      <c r="AC314" s="14" t="e">
        <f t="shared" si="56"/>
        <v>#REF!</v>
      </c>
      <c r="AD314" s="14">
        <f>VLOOKUP(BB314,[1]sistem!$I$18:$J$19,2,FALSE)</f>
        <v>14</v>
      </c>
      <c r="AE314" s="14">
        <v>0.25</v>
      </c>
      <c r="AF314" s="14">
        <f>VLOOKUP($S314,[1]sistem!$I$3:$M$10,5,FALSE)</f>
        <v>2</v>
      </c>
      <c r="AG314" s="14">
        <v>5</v>
      </c>
      <c r="AI314" s="14">
        <f>AG314*AM314</f>
        <v>70</v>
      </c>
      <c r="AJ314" s="14">
        <f>VLOOKUP($S314,[1]sistem!$I$3:$N$10,6,FALSE)</f>
        <v>3</v>
      </c>
      <c r="AK314" s="14">
        <v>2</v>
      </c>
      <c r="AL314" s="14">
        <f t="shared" si="57"/>
        <v>6</v>
      </c>
      <c r="AM314" s="14">
        <f>VLOOKUP($BB314,[1]sistem!$I$18:$K$19,3,FALSE)</f>
        <v>14</v>
      </c>
      <c r="AN314" s="14" t="e">
        <f>AM314*#REF!</f>
        <v>#REF!</v>
      </c>
      <c r="AO314" s="14" t="e">
        <f t="shared" si="58"/>
        <v>#REF!</v>
      </c>
      <c r="AP314" s="14">
        <f t="shared" si="69"/>
        <v>25</v>
      </c>
      <c r="AQ314" s="14" t="e">
        <f t="shared" si="59"/>
        <v>#REF!</v>
      </c>
      <c r="AR314" s="14" t="e">
        <f>ROUND(AQ314-#REF!,0)</f>
        <v>#REF!</v>
      </c>
      <c r="AS314" s="14">
        <f>IF(BB314="s",IF(S314=0,0,
IF(S314=1,#REF!*4*4,
IF(S314=2,0,
IF(S314=3,#REF!*4*2,
IF(S314=4,0,
IF(S314=5,0,
IF(S314=6,0,
IF(S314=7,0)))))))),
IF(BB314="t",
IF(S314=0,0,
IF(S314=1,#REF!*4*4*0.8,
IF(S314=2,0,
IF(S314=3,#REF!*4*2*0.8,
IF(S314=4,0,
IF(S314=5,0,
IF(S314=6,0,
IF(S314=7,0))))))))))</f>
        <v>0</v>
      </c>
      <c r="AT314" s="14" t="e">
        <f>IF(BB314="s",
IF(S314=0,0,
IF(S314=1,0,
IF(S314=2,#REF!*4*2,
IF(S314=3,#REF!*4,
IF(S314=4,#REF!*4,
IF(S314=5,0,
IF(S314=6,0,
IF(S314=7,#REF!*4)))))))),
IF(BB314="t",
IF(S314=0,0,
IF(S314=1,0,
IF(S314=2,#REF!*4*2*0.8,
IF(S314=3,#REF!*4*0.8,
IF(S314=4,#REF!*4*0.8,
IF(S314=5,0,
IF(S314=6,0,
IF(S314=7,#REF!*4))))))))))</f>
        <v>#REF!</v>
      </c>
      <c r="AU314" s="14" t="e">
        <f>IF(BB314="s",
IF(S314=0,0,
IF(S314=1,#REF!*2,
IF(S314=2,#REF!*2,
IF(S314=3,#REF!*2,
IF(S314=4,#REF!*2,
IF(S314=5,#REF!*2,
IF(S314=6,#REF!*2,
IF(S314=7,#REF!*2)))))))),
IF(BB314="t",
IF(S314=0,#REF!*2*0.8,
IF(S314=1,#REF!*2*0.8,
IF(S314=2,#REF!*2*0.8,
IF(S314=3,#REF!*2*0.8,
IF(S314=4,#REF!*2*0.8,
IF(S314=5,#REF!*2*0.8,
IF(S314=6,#REF!*1*0.8,
IF(S314=7,#REF!*2))))))))))</f>
        <v>#REF!</v>
      </c>
      <c r="AV314" s="14" t="e">
        <f t="shared" si="60"/>
        <v>#REF!</v>
      </c>
      <c r="AW314" s="14" t="e">
        <f>IF(BB314="s",
IF(S314=0,0,
IF(S314=1,(14-2)*(#REF!+#REF!)/4*4,
IF(S314=2,(14-2)*(#REF!+#REF!)/4*2,
IF(S314=3,(14-2)*(#REF!+#REF!)/4*3,
IF(S314=4,(14-2)*(#REF!+#REF!)/4,
IF(S314=5,(14-2)*#REF!/4,
IF(S314=6,0,
IF(S314=7,(14)*#REF!)))))))),
IF(BB314="t",
IF(S314=0,0,
IF(S314=1,(11-2)*(#REF!+#REF!)/4*4,
IF(S314=2,(11-2)*(#REF!+#REF!)/4*2,
IF(S314=3,(11-2)*(#REF!+#REF!)/4*3,
IF(S314=4,(11-2)*(#REF!+#REF!)/4,
IF(S314=5,(11-2)*#REF!/4,
IF(S314=6,0,
IF(S314=7,(11)*#REF!))))))))))</f>
        <v>#REF!</v>
      </c>
      <c r="AX314" s="14" t="e">
        <f t="shared" si="61"/>
        <v>#REF!</v>
      </c>
      <c r="AY314" s="14">
        <f t="shared" si="62"/>
        <v>12</v>
      </c>
      <c r="AZ314" s="14">
        <f t="shared" si="63"/>
        <v>6</v>
      </c>
      <c r="BA314" s="14" t="e">
        <f t="shared" si="64"/>
        <v>#REF!</v>
      </c>
      <c r="BB314" s="14" t="s">
        <v>87</v>
      </c>
      <c r="BC314" s="14" t="e">
        <f>IF(BI314="A",0,IF(BB314="s",14*#REF!,IF(BB314="T",11*#REF!,"HATA")))</f>
        <v>#REF!</v>
      </c>
      <c r="BD314" s="14" t="e">
        <f t="shared" si="65"/>
        <v>#REF!</v>
      </c>
      <c r="BE314" s="14" t="e">
        <f t="shared" si="66"/>
        <v>#REF!</v>
      </c>
      <c r="BF314" s="14" t="e">
        <f>IF(BE314-#REF!=0,"DOĞRU","YANLIŞ")</f>
        <v>#REF!</v>
      </c>
      <c r="BG314" s="14" t="e">
        <f>#REF!-BE314</f>
        <v>#REF!</v>
      </c>
      <c r="BH314" s="14">
        <v>0</v>
      </c>
      <c r="BJ314" s="14">
        <v>0</v>
      </c>
      <c r="BL314" s="14">
        <v>2</v>
      </c>
      <c r="BN314" s="5" t="e">
        <f>#REF!*14</f>
        <v>#REF!</v>
      </c>
      <c r="BO314" s="6"/>
      <c r="BP314" s="7"/>
      <c r="BQ314" s="8"/>
      <c r="BR314" s="8"/>
      <c r="BS314" s="8"/>
      <c r="BT314" s="8"/>
      <c r="BU314" s="8"/>
      <c r="BV314" s="9"/>
      <c r="BW314" s="10"/>
      <c r="BX314" s="11"/>
      <c r="CE314" s="8"/>
      <c r="CF314" s="17"/>
      <c r="CG314" s="17"/>
      <c r="CH314" s="17"/>
      <c r="CI314" s="17"/>
    </row>
    <row r="315" spans="1:87" hidden="1" x14ac:dyDescent="0.25">
      <c r="A315" s="14" t="s">
        <v>148</v>
      </c>
      <c r="B315" s="14" t="s">
        <v>149</v>
      </c>
      <c r="C315" s="14" t="s">
        <v>150</v>
      </c>
      <c r="D315" s="15" t="s">
        <v>84</v>
      </c>
      <c r="E315" s="15">
        <v>3</v>
      </c>
      <c r="F315" s="16" t="e">
        <f>IF(BB315="S",
IF(#REF!+BJ315=2012,
IF(#REF!=1,"12-13/1",
IF(#REF!=2,"12-13/2",
IF(#REF!=3,"13-14/1",
IF(#REF!=4,"13-14/2","Hata1")))),
IF(#REF!+BJ315=2013,
IF(#REF!=1,"13-14/1",
IF(#REF!=2,"13-14/2",
IF(#REF!=3,"14-15/1",
IF(#REF!=4,"14-15/2","Hata2")))),
IF(#REF!+BJ315=2014,
IF(#REF!=1,"14-15/1",
IF(#REF!=2,"14-15/2",
IF(#REF!=3,"15-16/1",
IF(#REF!=4,"15-16/2","Hata3")))),
IF(#REF!+BJ315=2015,
IF(#REF!=1,"15-16/1",
IF(#REF!=2,"15-16/2",
IF(#REF!=3,"16-17/1",
IF(#REF!=4,"16-17/2","Hata4")))),
IF(#REF!+BJ315=2016,
IF(#REF!=1,"16-17/1",
IF(#REF!=2,"16-17/2",
IF(#REF!=3,"17-18/1",
IF(#REF!=4,"17-18/2","Hata5")))),
IF(#REF!+BJ315=2017,
IF(#REF!=1,"17-18/1",
IF(#REF!=2,"17-18/2",
IF(#REF!=3,"18-19/1",
IF(#REF!=4,"18-19/2","Hata6")))),
IF(#REF!+BJ315=2018,
IF(#REF!=1,"18-19/1",
IF(#REF!=2,"18-19/2",
IF(#REF!=3,"19-20/1",
IF(#REF!=4,"19-20/2","Hata7")))),
IF(#REF!+BJ315=2019,
IF(#REF!=1,"19-20/1",
IF(#REF!=2,"19-20/2",
IF(#REF!=3,"20-21/1",
IF(#REF!=4,"20-21/2","Hata8")))),
IF(#REF!+BJ315=2020,
IF(#REF!=1,"20-21/1",
IF(#REF!=2,"20-21/2",
IF(#REF!=3,"21-22/1",
IF(#REF!=4,"21-22/2","Hata9")))),
IF(#REF!+BJ315=2021,
IF(#REF!=1,"21-22/1",
IF(#REF!=2,"21-22/2",
IF(#REF!=3,"22-23/1",
IF(#REF!=4,"22-23/2","Hata10")))),
IF(#REF!+BJ315=2022,
IF(#REF!=1,"22-23/1",
IF(#REF!=2,"22-23/2",
IF(#REF!=3,"23-24/1",
IF(#REF!=4,"23-24/2","Hata11")))),
IF(#REF!+BJ315=2023,
IF(#REF!=1,"23-24/1",
IF(#REF!=2,"23-24/2",
IF(#REF!=3,"24-25/1",
IF(#REF!=4,"24-25/2","Hata12")))),
)))))))))))),
IF(BB315="T",
IF(#REF!+BJ315=2012,
IF(#REF!=1,"12-13/1",
IF(#REF!=2,"12-13/2",
IF(#REF!=3,"12-13/3",
IF(#REF!=4,"13-14/1",
IF(#REF!=5,"13-14/2",
IF(#REF!=6,"13-14/3","Hata1")))))),
IF(#REF!+BJ315=2013,
IF(#REF!=1,"13-14/1",
IF(#REF!=2,"13-14/2",
IF(#REF!=3,"13-14/3",
IF(#REF!=4,"14-15/1",
IF(#REF!=5,"14-15/2",
IF(#REF!=6,"14-15/3","Hata2")))))),
IF(#REF!+BJ315=2014,
IF(#REF!=1,"14-15/1",
IF(#REF!=2,"14-15/2",
IF(#REF!=3,"14-15/3",
IF(#REF!=4,"15-16/1",
IF(#REF!=5,"15-16/2",
IF(#REF!=6,"15-16/3","Hata3")))))),
IF(AND(#REF!+#REF!&gt;2014,#REF!+#REF!&lt;2015,BJ315=1),
IF(#REF!=0.1,"14-15/0.1",
IF(#REF!=0.2,"14-15/0.2",
IF(#REF!=0.3,"14-15/0.3","Hata4"))),
IF(#REF!+BJ315=2015,
IF(#REF!=1,"15-16/1",
IF(#REF!=2,"15-16/2",
IF(#REF!=3,"15-16/3",
IF(#REF!=4,"16-17/1",
IF(#REF!=5,"16-17/2",
IF(#REF!=6,"16-17/3","Hata5")))))),
IF(#REF!+BJ315=2016,
IF(#REF!=1,"16-17/1",
IF(#REF!=2,"16-17/2",
IF(#REF!=3,"16-17/3",
IF(#REF!=4,"17-18/1",
IF(#REF!=5,"17-18/2",
IF(#REF!=6,"17-18/3","Hata6")))))),
IF(#REF!+BJ315=2017,
IF(#REF!=1,"17-18/1",
IF(#REF!=2,"17-18/2",
IF(#REF!=3,"17-18/3",
IF(#REF!=4,"18-19/1",
IF(#REF!=5,"18-19/2",
IF(#REF!=6,"18-19/3","Hata7")))))),
IF(#REF!+BJ315=2018,
IF(#REF!=1,"18-19/1",
IF(#REF!=2,"18-19/2",
IF(#REF!=3,"18-19/3",
IF(#REF!=4,"19-20/1",
IF(#REF!=5," 19-20/2",
IF(#REF!=6,"19-20/3","Hata8")))))),
IF(#REF!+BJ315=2019,
IF(#REF!=1,"19-20/1",
IF(#REF!=2,"19-20/2",
IF(#REF!=3,"19-20/3",
IF(#REF!=4,"20-21/1",
IF(#REF!=5,"20-21/2",
IF(#REF!=6,"20-21/3","Hata9")))))),
IF(#REF!+BJ315=2020,
IF(#REF!=1,"20-21/1",
IF(#REF!=2,"20-21/2",
IF(#REF!=3,"20-21/3",
IF(#REF!=4,"21-22/1",
IF(#REF!=5,"21-22/2",
IF(#REF!=6,"21-22/3","Hata10")))))),
IF(#REF!+BJ315=2021,
IF(#REF!=1,"21-22/1",
IF(#REF!=2,"21-22/2",
IF(#REF!=3,"21-22/3",
IF(#REF!=4,"22-23/1",
IF(#REF!=5,"22-23/2",
IF(#REF!=6,"22-23/3","Hata11")))))),
IF(#REF!+BJ315=2022,
IF(#REF!=1,"22-23/1",
IF(#REF!=2,"22-23/2",
IF(#REF!=3,"22-23/3",
IF(#REF!=4,"23-24/1",
IF(#REF!=5,"23-24/2",
IF(#REF!=6,"23-24/3","Hata12")))))),
IF(#REF!+BJ315=2023,
IF(#REF!=1,"23-24/1",
IF(#REF!=2,"23-24/2",
IF(#REF!=3,"23-24/3",
IF(#REF!=4,"24-25/1",
IF(#REF!=5,"24-25/2",
IF(#REF!=6,"24-25/3","Hata13")))))),
))))))))))))))
)</f>
        <v>#REF!</v>
      </c>
      <c r="G315" s="15">
        <v>0</v>
      </c>
      <c r="H315" s="14" t="s">
        <v>439</v>
      </c>
      <c r="I315" s="14">
        <v>54709</v>
      </c>
      <c r="J315" s="14" t="s">
        <v>157</v>
      </c>
      <c r="S315" s="16">
        <v>7</v>
      </c>
      <c r="T315" s="14">
        <f>VLOOKUP($S315,[1]sistem!$I$3:$L$10,2,FALSE)</f>
        <v>0</v>
      </c>
      <c r="U315" s="14">
        <f>VLOOKUP($S315,[1]sistem!$I$3:$L$10,3,FALSE)</f>
        <v>1</v>
      </c>
      <c r="V315" s="14">
        <f>VLOOKUP($S315,[1]sistem!$I$3:$L$10,4,FALSE)</f>
        <v>1</v>
      </c>
      <c r="W315" s="14" t="e">
        <f>VLOOKUP($BB315,[1]sistem!$I$13:$L$14,2,FALSE)*#REF!</f>
        <v>#REF!</v>
      </c>
      <c r="X315" s="14" t="e">
        <f>VLOOKUP($BB315,[1]sistem!$I$13:$L$14,3,FALSE)*#REF!</f>
        <v>#REF!</v>
      </c>
      <c r="Y315" s="14" t="e">
        <f>VLOOKUP($BB315,[1]sistem!$I$13:$L$14,4,FALSE)*#REF!</f>
        <v>#REF!</v>
      </c>
      <c r="Z315" s="14" t="e">
        <f t="shared" si="55"/>
        <v>#REF!</v>
      </c>
      <c r="AA315" s="14" t="e">
        <f t="shared" si="55"/>
        <v>#REF!</v>
      </c>
      <c r="AB315" s="14" t="e">
        <f t="shared" si="55"/>
        <v>#REF!</v>
      </c>
      <c r="AC315" s="14" t="e">
        <f t="shared" si="56"/>
        <v>#REF!</v>
      </c>
      <c r="AD315" s="14">
        <f>VLOOKUP(BB315,[1]sistem!$I$18:$J$19,2,FALSE)</f>
        <v>14</v>
      </c>
      <c r="AE315" s="14">
        <v>0.25</v>
      </c>
      <c r="AF315" s="14">
        <f>VLOOKUP($S315,[1]sistem!$I$3:$M$10,5,FALSE)</f>
        <v>1</v>
      </c>
      <c r="AG315" s="14">
        <v>4</v>
      </c>
      <c r="AI315" s="14">
        <f>AG315*AM315</f>
        <v>56</v>
      </c>
      <c r="AJ315" s="14">
        <f>VLOOKUP($S315,[1]sistem!$I$3:$N$10,6,FALSE)</f>
        <v>2</v>
      </c>
      <c r="AK315" s="14">
        <v>2</v>
      </c>
      <c r="AL315" s="14">
        <f t="shared" si="57"/>
        <v>4</v>
      </c>
      <c r="AM315" s="14">
        <f>VLOOKUP($BB315,[1]sistem!$I$18:$K$19,3,FALSE)</f>
        <v>14</v>
      </c>
      <c r="AN315" s="14" t="e">
        <f>AM315*#REF!</f>
        <v>#REF!</v>
      </c>
      <c r="AO315" s="14" t="e">
        <f t="shared" si="58"/>
        <v>#REF!</v>
      </c>
      <c r="AP315" s="14">
        <f t="shared" si="69"/>
        <v>25</v>
      </c>
      <c r="AQ315" s="14" t="e">
        <f t="shared" si="59"/>
        <v>#REF!</v>
      </c>
      <c r="AR315" s="14" t="e">
        <f>ROUND(AQ315-#REF!,0)</f>
        <v>#REF!</v>
      </c>
      <c r="AS315" s="14">
        <f>IF(BB315="s",IF(S315=0,0,
IF(S315=1,#REF!*4*4,
IF(S315=2,0,
IF(S315=3,#REF!*4*2,
IF(S315=4,0,
IF(S315=5,0,
IF(S315=6,0,
IF(S315=7,0)))))))),
IF(BB315="t",
IF(S315=0,0,
IF(S315=1,#REF!*4*4*0.8,
IF(S315=2,0,
IF(S315=3,#REF!*4*2*0.8,
IF(S315=4,0,
IF(S315=5,0,
IF(S315=6,0,
IF(S315=7,0))))))))))</f>
        <v>0</v>
      </c>
      <c r="AT315" s="14" t="e">
        <f>IF(BB315="s",
IF(S315=0,0,
IF(S315=1,0,
IF(S315=2,#REF!*4*2,
IF(S315=3,#REF!*4,
IF(S315=4,#REF!*4,
IF(S315=5,0,
IF(S315=6,0,
IF(S315=7,#REF!*4)))))))),
IF(BB315="t",
IF(S315=0,0,
IF(S315=1,0,
IF(S315=2,#REF!*4*2*0.8,
IF(S315=3,#REF!*4*0.8,
IF(S315=4,#REF!*4*0.8,
IF(S315=5,0,
IF(S315=6,0,
IF(S315=7,#REF!*4))))))))))</f>
        <v>#REF!</v>
      </c>
      <c r="AU315" s="14" t="e">
        <f>IF(BB315="s",
IF(S315=0,0,
IF(S315=1,#REF!*2,
IF(S315=2,#REF!*2,
IF(S315=3,#REF!*2,
IF(S315=4,#REF!*2,
IF(S315=5,#REF!*2,
IF(S315=6,#REF!*2,
IF(S315=7,#REF!*2)))))))),
IF(BB315="t",
IF(S315=0,#REF!*2*0.8,
IF(S315=1,#REF!*2*0.8,
IF(S315=2,#REF!*2*0.8,
IF(S315=3,#REF!*2*0.8,
IF(S315=4,#REF!*2*0.8,
IF(S315=5,#REF!*2*0.8,
IF(S315=6,#REF!*1*0.8,
IF(S315=7,#REF!*2))))))))))</f>
        <v>#REF!</v>
      </c>
      <c r="AV315" s="14" t="e">
        <f t="shared" si="60"/>
        <v>#REF!</v>
      </c>
      <c r="AW315" s="14" t="e">
        <f>IF(BB315="s",
IF(S315=0,0,
IF(S315=1,(14-2)*(#REF!+#REF!)/4*4,
IF(S315=2,(14-2)*(#REF!+#REF!)/4*2,
IF(S315=3,(14-2)*(#REF!+#REF!)/4*3,
IF(S315=4,(14-2)*(#REF!+#REF!)/4,
IF(S315=5,(14-2)*#REF!/4,
IF(S315=6,0,
IF(S315=7,(14)*#REF!)))))))),
IF(BB315="t",
IF(S315=0,0,
IF(S315=1,(11-2)*(#REF!+#REF!)/4*4,
IF(S315=2,(11-2)*(#REF!+#REF!)/4*2,
IF(S315=3,(11-2)*(#REF!+#REF!)/4*3,
IF(S315=4,(11-2)*(#REF!+#REF!)/4,
IF(S315=5,(11-2)*#REF!/4,
IF(S315=6,0,
IF(S315=7,(11)*#REF!))))))))))</f>
        <v>#REF!</v>
      </c>
      <c r="AX315" s="14" t="e">
        <f t="shared" si="61"/>
        <v>#REF!</v>
      </c>
      <c r="AY315" s="14">
        <f t="shared" si="62"/>
        <v>8</v>
      </c>
      <c r="AZ315" s="14">
        <f t="shared" si="63"/>
        <v>4</v>
      </c>
      <c r="BA315" s="14" t="e">
        <f t="shared" si="64"/>
        <v>#REF!</v>
      </c>
      <c r="BB315" s="14" t="s">
        <v>87</v>
      </c>
      <c r="BC315" s="14" t="e">
        <f>IF(BI315="A",0,IF(BB315="s",14*#REF!,IF(BB315="T",11*#REF!,"HATA")))</f>
        <v>#REF!</v>
      </c>
      <c r="BD315" s="14" t="e">
        <f t="shared" si="65"/>
        <v>#REF!</v>
      </c>
      <c r="BE315" s="14" t="e">
        <f t="shared" si="66"/>
        <v>#REF!</v>
      </c>
      <c r="BF315" s="14" t="e">
        <f>IF(BE315-#REF!=0,"DOĞRU","YANLIŞ")</f>
        <v>#REF!</v>
      </c>
      <c r="BG315" s="14" t="e">
        <f>#REF!-BE315</f>
        <v>#REF!</v>
      </c>
      <c r="BH315" s="14">
        <v>0</v>
      </c>
      <c r="BJ315" s="14">
        <v>0</v>
      </c>
      <c r="BL315" s="14">
        <v>7</v>
      </c>
      <c r="BN315" s="5" t="e">
        <f>#REF!*14</f>
        <v>#REF!</v>
      </c>
      <c r="BO315" s="6"/>
      <c r="BP315" s="7"/>
      <c r="BQ315" s="8"/>
      <c r="BR315" s="8"/>
      <c r="BS315" s="8"/>
      <c r="BT315" s="8"/>
      <c r="BU315" s="8"/>
      <c r="BV315" s="9"/>
      <c r="BW315" s="10"/>
      <c r="BX315" s="11"/>
      <c r="CE315" s="8"/>
      <c r="CF315" s="17"/>
      <c r="CG315" s="17"/>
      <c r="CH315" s="17"/>
      <c r="CI315" s="17"/>
    </row>
    <row r="316" spans="1:87" hidden="1" x14ac:dyDescent="0.25">
      <c r="A316" s="14" t="s">
        <v>108</v>
      </c>
      <c r="B316" s="14" t="s">
        <v>109</v>
      </c>
      <c r="C316" s="14" t="s">
        <v>109</v>
      </c>
      <c r="D316" s="15" t="s">
        <v>90</v>
      </c>
      <c r="E316" s="15" t="s">
        <v>90</v>
      </c>
      <c r="F316" s="16" t="e">
        <f>IF(BB316="S",
IF(#REF!+BJ316=2012,
IF(#REF!=1,"12-13/1",
IF(#REF!=2,"12-13/2",
IF(#REF!=3,"13-14/1",
IF(#REF!=4,"13-14/2","Hata1")))),
IF(#REF!+BJ316=2013,
IF(#REF!=1,"13-14/1",
IF(#REF!=2,"13-14/2",
IF(#REF!=3,"14-15/1",
IF(#REF!=4,"14-15/2","Hata2")))),
IF(#REF!+BJ316=2014,
IF(#REF!=1,"14-15/1",
IF(#REF!=2,"14-15/2",
IF(#REF!=3,"15-16/1",
IF(#REF!=4,"15-16/2","Hata3")))),
IF(#REF!+BJ316=2015,
IF(#REF!=1,"15-16/1",
IF(#REF!=2,"15-16/2",
IF(#REF!=3,"16-17/1",
IF(#REF!=4,"16-17/2","Hata4")))),
IF(#REF!+BJ316=2016,
IF(#REF!=1,"16-17/1",
IF(#REF!=2,"16-17/2",
IF(#REF!=3,"17-18/1",
IF(#REF!=4,"17-18/2","Hata5")))),
IF(#REF!+BJ316=2017,
IF(#REF!=1,"17-18/1",
IF(#REF!=2,"17-18/2",
IF(#REF!=3,"18-19/1",
IF(#REF!=4,"18-19/2","Hata6")))),
IF(#REF!+BJ316=2018,
IF(#REF!=1,"18-19/1",
IF(#REF!=2,"18-19/2",
IF(#REF!=3,"19-20/1",
IF(#REF!=4,"19-20/2","Hata7")))),
IF(#REF!+BJ316=2019,
IF(#REF!=1,"19-20/1",
IF(#REF!=2,"19-20/2",
IF(#REF!=3,"20-21/1",
IF(#REF!=4,"20-21/2","Hata8")))),
IF(#REF!+BJ316=2020,
IF(#REF!=1,"20-21/1",
IF(#REF!=2,"20-21/2",
IF(#REF!=3,"21-22/1",
IF(#REF!=4,"21-22/2","Hata9")))),
IF(#REF!+BJ316=2021,
IF(#REF!=1,"21-22/1",
IF(#REF!=2,"21-22/2",
IF(#REF!=3,"22-23/1",
IF(#REF!=4,"22-23/2","Hata10")))),
IF(#REF!+BJ316=2022,
IF(#REF!=1,"22-23/1",
IF(#REF!=2,"22-23/2",
IF(#REF!=3,"23-24/1",
IF(#REF!=4,"23-24/2","Hata11")))),
IF(#REF!+BJ316=2023,
IF(#REF!=1,"23-24/1",
IF(#REF!=2,"23-24/2",
IF(#REF!=3,"24-25/1",
IF(#REF!=4,"24-25/2","Hata12")))),
)))))))))))),
IF(BB316="T",
IF(#REF!+BJ316=2012,
IF(#REF!=1,"12-13/1",
IF(#REF!=2,"12-13/2",
IF(#REF!=3,"12-13/3",
IF(#REF!=4,"13-14/1",
IF(#REF!=5,"13-14/2",
IF(#REF!=6,"13-14/3","Hata1")))))),
IF(#REF!+BJ316=2013,
IF(#REF!=1,"13-14/1",
IF(#REF!=2,"13-14/2",
IF(#REF!=3,"13-14/3",
IF(#REF!=4,"14-15/1",
IF(#REF!=5,"14-15/2",
IF(#REF!=6,"14-15/3","Hata2")))))),
IF(#REF!+BJ316=2014,
IF(#REF!=1,"14-15/1",
IF(#REF!=2,"14-15/2",
IF(#REF!=3,"14-15/3",
IF(#REF!=4,"15-16/1",
IF(#REF!=5,"15-16/2",
IF(#REF!=6,"15-16/3","Hata3")))))),
IF(AND(#REF!+#REF!&gt;2014,#REF!+#REF!&lt;2015,BJ316=1),
IF(#REF!=0.1,"14-15/0.1",
IF(#REF!=0.2,"14-15/0.2",
IF(#REF!=0.3,"14-15/0.3","Hata4"))),
IF(#REF!+BJ316=2015,
IF(#REF!=1,"15-16/1",
IF(#REF!=2,"15-16/2",
IF(#REF!=3,"15-16/3",
IF(#REF!=4,"16-17/1",
IF(#REF!=5,"16-17/2",
IF(#REF!=6,"16-17/3","Hata5")))))),
IF(#REF!+BJ316=2016,
IF(#REF!=1,"16-17/1",
IF(#REF!=2,"16-17/2",
IF(#REF!=3,"16-17/3",
IF(#REF!=4,"17-18/1",
IF(#REF!=5,"17-18/2",
IF(#REF!=6,"17-18/3","Hata6")))))),
IF(#REF!+BJ316=2017,
IF(#REF!=1,"17-18/1",
IF(#REF!=2,"17-18/2",
IF(#REF!=3,"17-18/3",
IF(#REF!=4,"18-19/1",
IF(#REF!=5,"18-19/2",
IF(#REF!=6,"18-19/3","Hata7")))))),
IF(#REF!+BJ316=2018,
IF(#REF!=1,"18-19/1",
IF(#REF!=2,"18-19/2",
IF(#REF!=3,"18-19/3",
IF(#REF!=4,"19-20/1",
IF(#REF!=5," 19-20/2",
IF(#REF!=6,"19-20/3","Hata8")))))),
IF(#REF!+BJ316=2019,
IF(#REF!=1,"19-20/1",
IF(#REF!=2,"19-20/2",
IF(#REF!=3,"19-20/3",
IF(#REF!=4,"20-21/1",
IF(#REF!=5,"20-21/2",
IF(#REF!=6,"20-21/3","Hata9")))))),
IF(#REF!+BJ316=2020,
IF(#REF!=1,"20-21/1",
IF(#REF!=2,"20-21/2",
IF(#REF!=3,"20-21/3",
IF(#REF!=4,"21-22/1",
IF(#REF!=5,"21-22/2",
IF(#REF!=6,"21-22/3","Hata10")))))),
IF(#REF!+BJ316=2021,
IF(#REF!=1,"21-22/1",
IF(#REF!=2,"21-22/2",
IF(#REF!=3,"21-22/3",
IF(#REF!=4,"22-23/1",
IF(#REF!=5,"22-23/2",
IF(#REF!=6,"22-23/3","Hata11")))))),
IF(#REF!+BJ316=2022,
IF(#REF!=1,"22-23/1",
IF(#REF!=2,"22-23/2",
IF(#REF!=3,"22-23/3",
IF(#REF!=4,"23-24/1",
IF(#REF!=5,"23-24/2",
IF(#REF!=6,"23-24/3","Hata12")))))),
IF(#REF!+BJ316=2023,
IF(#REF!=1,"23-24/1",
IF(#REF!=2,"23-24/2",
IF(#REF!=3,"23-24/3",
IF(#REF!=4,"24-25/1",
IF(#REF!=5,"24-25/2",
IF(#REF!=6,"24-25/3","Hata13")))))),
))))))))))))))
)</f>
        <v>#REF!</v>
      </c>
      <c r="G316" s="15"/>
      <c r="H316" s="14" t="s">
        <v>439</v>
      </c>
      <c r="I316" s="14">
        <v>54709</v>
      </c>
      <c r="J316" s="14" t="s">
        <v>157</v>
      </c>
      <c r="Q316" s="14" t="s">
        <v>110</v>
      </c>
      <c r="R316" s="14" t="s">
        <v>110</v>
      </c>
      <c r="S316" s="16">
        <v>0</v>
      </c>
      <c r="T316" s="14">
        <f>VLOOKUP($S316,[1]sistem!$I$3:$L$10,2,FALSE)</f>
        <v>0</v>
      </c>
      <c r="U316" s="14">
        <f>VLOOKUP($S316,[1]sistem!$I$3:$L$10,3,FALSE)</f>
        <v>0</v>
      </c>
      <c r="V316" s="14">
        <f>VLOOKUP($S316,[1]sistem!$I$3:$L$10,4,FALSE)</f>
        <v>0</v>
      </c>
      <c r="W316" s="14" t="e">
        <f>VLOOKUP($BB316,[1]sistem!$I$13:$L$14,2,FALSE)*#REF!</f>
        <v>#REF!</v>
      </c>
      <c r="X316" s="14" t="e">
        <f>VLOOKUP($BB316,[1]sistem!$I$13:$L$14,3,FALSE)*#REF!</f>
        <v>#REF!</v>
      </c>
      <c r="Y316" s="14" t="e">
        <f>VLOOKUP($BB316,[1]sistem!$I$13:$L$14,4,FALSE)*#REF!</f>
        <v>#REF!</v>
      </c>
      <c r="Z316" s="14" t="e">
        <f t="shared" si="55"/>
        <v>#REF!</v>
      </c>
      <c r="AA316" s="14" t="e">
        <f t="shared" si="55"/>
        <v>#REF!</v>
      </c>
      <c r="AB316" s="14" t="e">
        <f t="shared" si="55"/>
        <v>#REF!</v>
      </c>
      <c r="AC316" s="14" t="e">
        <f t="shared" si="56"/>
        <v>#REF!</v>
      </c>
      <c r="AD316" s="14">
        <f>VLOOKUP(BB316,[1]sistem!$I$18:$J$19,2,FALSE)</f>
        <v>14</v>
      </c>
      <c r="AE316" s="14">
        <v>0.25</v>
      </c>
      <c r="AF316" s="14">
        <f>VLOOKUP($S316,[1]sistem!$I$3:$M$10,5,FALSE)</f>
        <v>0</v>
      </c>
      <c r="AI316" s="14" t="e">
        <f>(#REF!+#REF!)*AD316</f>
        <v>#REF!</v>
      </c>
      <c r="AJ316" s="14">
        <f>VLOOKUP($S316,[1]sistem!$I$3:$N$10,6,FALSE)</f>
        <v>0</v>
      </c>
      <c r="AK316" s="14">
        <v>2</v>
      </c>
      <c r="AL316" s="14">
        <f t="shared" si="57"/>
        <v>0</v>
      </c>
      <c r="AM316" s="14">
        <f>VLOOKUP($BB316,[1]sistem!$I$18:$K$19,3,FALSE)</f>
        <v>14</v>
      </c>
      <c r="AN316" s="14" t="e">
        <f>AM316*#REF!</f>
        <v>#REF!</v>
      </c>
      <c r="AO316" s="14" t="e">
        <f t="shared" si="58"/>
        <v>#REF!</v>
      </c>
      <c r="AP316" s="14">
        <f t="shared" si="69"/>
        <v>25</v>
      </c>
      <c r="AQ316" s="14" t="e">
        <f t="shared" si="59"/>
        <v>#REF!</v>
      </c>
      <c r="AR316" s="14" t="e">
        <f>ROUND(AQ316-#REF!,0)</f>
        <v>#REF!</v>
      </c>
      <c r="AS316" s="14">
        <f>IF(BB316="s",IF(S316=0,0,
IF(S316=1,#REF!*4*4,
IF(S316=2,0,
IF(S316=3,#REF!*4*2,
IF(S316=4,0,
IF(S316=5,0,
IF(S316=6,0,
IF(S316=7,0)))))))),
IF(BB316="t",
IF(S316=0,0,
IF(S316=1,#REF!*4*4*0.8,
IF(S316=2,0,
IF(S316=3,#REF!*4*2*0.8,
IF(S316=4,0,
IF(S316=5,0,
IF(S316=6,0,
IF(S316=7,0))))))))))</f>
        <v>0</v>
      </c>
      <c r="AT316" s="14">
        <f>IF(BB316="s",
IF(S316=0,0,
IF(S316=1,0,
IF(S316=2,#REF!*4*2,
IF(S316=3,#REF!*4,
IF(S316=4,#REF!*4,
IF(S316=5,0,
IF(S316=6,0,
IF(S316=7,#REF!*4)))))))),
IF(BB316="t",
IF(S316=0,0,
IF(S316=1,0,
IF(S316=2,#REF!*4*2*0.8,
IF(S316=3,#REF!*4*0.8,
IF(S316=4,#REF!*4*0.8,
IF(S316=5,0,
IF(S316=6,0,
IF(S316=7,#REF!*4))))))))))</f>
        <v>0</v>
      </c>
      <c r="AU316" s="14">
        <f>IF(BB316="s",
IF(S316=0,0,
IF(S316=1,#REF!*2,
IF(S316=2,#REF!*2,
IF(S316=3,#REF!*2,
IF(S316=4,#REF!*2,
IF(S316=5,#REF!*2,
IF(S316=6,#REF!*2,
IF(S316=7,#REF!*2)))))))),
IF(BB316="t",
IF(S316=0,#REF!*2*0.8,
IF(S316=1,#REF!*2*0.8,
IF(S316=2,#REF!*2*0.8,
IF(S316=3,#REF!*2*0.8,
IF(S316=4,#REF!*2*0.8,
IF(S316=5,#REF!*2*0.8,
IF(S316=6,#REF!*1*0.8,
IF(S316=7,#REF!*2))))))))))</f>
        <v>0</v>
      </c>
      <c r="AV316" s="14" t="e">
        <f t="shared" si="60"/>
        <v>#REF!</v>
      </c>
      <c r="AW316" s="14">
        <f>IF(BB316="s",
IF(S316=0,0,
IF(S316=1,(14-2)*(#REF!+#REF!)/4*4,
IF(S316=2,(14-2)*(#REF!+#REF!)/4*2,
IF(S316=3,(14-2)*(#REF!+#REF!)/4*3,
IF(S316=4,(14-2)*(#REF!+#REF!)/4,
IF(S316=5,(14-2)*#REF!/4,
IF(S316=6,0,
IF(S316=7,(14)*#REF!)))))))),
IF(BB316="t",
IF(S316=0,0,
IF(S316=1,(11-2)*(#REF!+#REF!)/4*4,
IF(S316=2,(11-2)*(#REF!+#REF!)/4*2,
IF(S316=3,(11-2)*(#REF!+#REF!)/4*3,
IF(S316=4,(11-2)*(#REF!+#REF!)/4,
IF(S316=5,(11-2)*#REF!/4,
IF(S316=6,0,
IF(S316=7,(11)*#REF!))))))))))</f>
        <v>0</v>
      </c>
      <c r="AX316" s="14" t="e">
        <f t="shared" si="61"/>
        <v>#REF!</v>
      </c>
      <c r="AY316" s="14">
        <f t="shared" si="62"/>
        <v>0</v>
      </c>
      <c r="AZ316" s="14">
        <f t="shared" si="63"/>
        <v>0</v>
      </c>
      <c r="BA316" s="14">
        <f t="shared" si="64"/>
        <v>0</v>
      </c>
      <c r="BB316" s="14" t="s">
        <v>87</v>
      </c>
      <c r="BC316" s="14" t="e">
        <f>IF(BI316="A",0,IF(BB316="s",14*#REF!,IF(BB316="T",11*#REF!,"HATA")))</f>
        <v>#REF!</v>
      </c>
      <c r="BD316" s="14" t="e">
        <f t="shared" si="65"/>
        <v>#REF!</v>
      </c>
      <c r="BE316" s="14" t="e">
        <f t="shared" si="66"/>
        <v>#REF!</v>
      </c>
      <c r="BF316" s="14" t="e">
        <f>IF(BE316-#REF!=0,"DOĞRU","YANLIŞ")</f>
        <v>#REF!</v>
      </c>
      <c r="BG316" s="14" t="e">
        <f>#REF!-BE316</f>
        <v>#REF!</v>
      </c>
      <c r="BH316" s="14">
        <v>0</v>
      </c>
      <c r="BJ316" s="14">
        <v>0</v>
      </c>
      <c r="BL316" s="14">
        <v>0</v>
      </c>
      <c r="BN316" s="5" t="e">
        <f>#REF!*14</f>
        <v>#REF!</v>
      </c>
      <c r="BO316" s="6"/>
      <c r="BP316" s="7"/>
      <c r="BQ316" s="8"/>
      <c r="BR316" s="8"/>
      <c r="BS316" s="8"/>
      <c r="BT316" s="8"/>
      <c r="BU316" s="8"/>
      <c r="BV316" s="9"/>
      <c r="BW316" s="10"/>
      <c r="BX316" s="11"/>
      <c r="CE316" s="8"/>
      <c r="CF316" s="17"/>
      <c r="CG316" s="17"/>
      <c r="CH316" s="17"/>
      <c r="CI316" s="17"/>
    </row>
    <row r="317" spans="1:87" hidden="1" x14ac:dyDescent="0.25">
      <c r="A317" s="14" t="s">
        <v>117</v>
      </c>
      <c r="B317" s="14" t="s">
        <v>118</v>
      </c>
      <c r="C317" s="14" t="s">
        <v>118</v>
      </c>
      <c r="D317" s="15" t="s">
        <v>90</v>
      </c>
      <c r="E317" s="15" t="s">
        <v>90</v>
      </c>
      <c r="F317" s="16" t="e">
        <f>IF(BB317="S",
IF(#REF!+BJ317=2012,
IF(#REF!=1,"12-13/1",
IF(#REF!=2,"12-13/2",
IF(#REF!=3,"13-14/1",
IF(#REF!=4,"13-14/2","Hata1")))),
IF(#REF!+BJ317=2013,
IF(#REF!=1,"13-14/1",
IF(#REF!=2,"13-14/2",
IF(#REF!=3,"14-15/1",
IF(#REF!=4,"14-15/2","Hata2")))),
IF(#REF!+BJ317=2014,
IF(#REF!=1,"14-15/1",
IF(#REF!=2,"14-15/2",
IF(#REF!=3,"15-16/1",
IF(#REF!=4,"15-16/2","Hata3")))),
IF(#REF!+BJ317=2015,
IF(#REF!=1,"15-16/1",
IF(#REF!=2,"15-16/2",
IF(#REF!=3,"16-17/1",
IF(#REF!=4,"16-17/2","Hata4")))),
IF(#REF!+BJ317=2016,
IF(#REF!=1,"16-17/1",
IF(#REF!=2,"16-17/2",
IF(#REF!=3,"17-18/1",
IF(#REF!=4,"17-18/2","Hata5")))),
IF(#REF!+BJ317=2017,
IF(#REF!=1,"17-18/1",
IF(#REF!=2,"17-18/2",
IF(#REF!=3,"18-19/1",
IF(#REF!=4,"18-19/2","Hata6")))),
IF(#REF!+BJ317=2018,
IF(#REF!=1,"18-19/1",
IF(#REF!=2,"18-19/2",
IF(#REF!=3,"19-20/1",
IF(#REF!=4,"19-20/2","Hata7")))),
IF(#REF!+BJ317=2019,
IF(#REF!=1,"19-20/1",
IF(#REF!=2,"19-20/2",
IF(#REF!=3,"20-21/1",
IF(#REF!=4,"20-21/2","Hata8")))),
IF(#REF!+BJ317=2020,
IF(#REF!=1,"20-21/1",
IF(#REF!=2,"20-21/2",
IF(#REF!=3,"21-22/1",
IF(#REF!=4,"21-22/2","Hata9")))),
IF(#REF!+BJ317=2021,
IF(#REF!=1,"21-22/1",
IF(#REF!=2,"21-22/2",
IF(#REF!=3,"22-23/1",
IF(#REF!=4,"22-23/2","Hata10")))),
IF(#REF!+BJ317=2022,
IF(#REF!=1,"22-23/1",
IF(#REF!=2,"22-23/2",
IF(#REF!=3,"23-24/1",
IF(#REF!=4,"23-24/2","Hata11")))),
IF(#REF!+BJ317=2023,
IF(#REF!=1,"23-24/1",
IF(#REF!=2,"23-24/2",
IF(#REF!=3,"24-25/1",
IF(#REF!=4,"24-25/2","Hata12")))),
)))))))))))),
IF(BB317="T",
IF(#REF!+BJ317=2012,
IF(#REF!=1,"12-13/1",
IF(#REF!=2,"12-13/2",
IF(#REF!=3,"12-13/3",
IF(#REF!=4,"13-14/1",
IF(#REF!=5,"13-14/2",
IF(#REF!=6,"13-14/3","Hata1")))))),
IF(#REF!+BJ317=2013,
IF(#REF!=1,"13-14/1",
IF(#REF!=2,"13-14/2",
IF(#REF!=3,"13-14/3",
IF(#REF!=4,"14-15/1",
IF(#REF!=5,"14-15/2",
IF(#REF!=6,"14-15/3","Hata2")))))),
IF(#REF!+BJ317=2014,
IF(#REF!=1,"14-15/1",
IF(#REF!=2,"14-15/2",
IF(#REF!=3,"14-15/3",
IF(#REF!=4,"15-16/1",
IF(#REF!=5,"15-16/2",
IF(#REF!=6,"15-16/3","Hata3")))))),
IF(AND(#REF!+#REF!&gt;2014,#REF!+#REF!&lt;2015,BJ317=1),
IF(#REF!=0.1,"14-15/0.1",
IF(#REF!=0.2,"14-15/0.2",
IF(#REF!=0.3,"14-15/0.3","Hata4"))),
IF(#REF!+BJ317=2015,
IF(#REF!=1,"15-16/1",
IF(#REF!=2,"15-16/2",
IF(#REF!=3,"15-16/3",
IF(#REF!=4,"16-17/1",
IF(#REF!=5,"16-17/2",
IF(#REF!=6,"16-17/3","Hata5")))))),
IF(#REF!+BJ317=2016,
IF(#REF!=1,"16-17/1",
IF(#REF!=2,"16-17/2",
IF(#REF!=3,"16-17/3",
IF(#REF!=4,"17-18/1",
IF(#REF!=5,"17-18/2",
IF(#REF!=6,"17-18/3","Hata6")))))),
IF(#REF!+BJ317=2017,
IF(#REF!=1,"17-18/1",
IF(#REF!=2,"17-18/2",
IF(#REF!=3,"17-18/3",
IF(#REF!=4,"18-19/1",
IF(#REF!=5,"18-19/2",
IF(#REF!=6,"18-19/3","Hata7")))))),
IF(#REF!+BJ317=2018,
IF(#REF!=1,"18-19/1",
IF(#REF!=2,"18-19/2",
IF(#REF!=3,"18-19/3",
IF(#REF!=4,"19-20/1",
IF(#REF!=5," 19-20/2",
IF(#REF!=6,"19-20/3","Hata8")))))),
IF(#REF!+BJ317=2019,
IF(#REF!=1,"19-20/1",
IF(#REF!=2,"19-20/2",
IF(#REF!=3,"19-20/3",
IF(#REF!=4,"20-21/1",
IF(#REF!=5,"20-21/2",
IF(#REF!=6,"20-21/3","Hata9")))))),
IF(#REF!+BJ317=2020,
IF(#REF!=1,"20-21/1",
IF(#REF!=2,"20-21/2",
IF(#REF!=3,"20-21/3",
IF(#REF!=4,"21-22/1",
IF(#REF!=5,"21-22/2",
IF(#REF!=6,"21-22/3","Hata10")))))),
IF(#REF!+BJ317=2021,
IF(#REF!=1,"21-22/1",
IF(#REF!=2,"21-22/2",
IF(#REF!=3,"21-22/3",
IF(#REF!=4,"22-23/1",
IF(#REF!=5,"22-23/2",
IF(#REF!=6,"22-23/3","Hata11")))))),
IF(#REF!+BJ317=2022,
IF(#REF!=1,"22-23/1",
IF(#REF!=2,"22-23/2",
IF(#REF!=3,"22-23/3",
IF(#REF!=4,"23-24/1",
IF(#REF!=5,"23-24/2",
IF(#REF!=6,"23-24/3","Hata12")))))),
IF(#REF!+BJ317=2023,
IF(#REF!=1,"23-24/1",
IF(#REF!=2,"23-24/2",
IF(#REF!=3,"23-24/3",
IF(#REF!=4,"24-25/1",
IF(#REF!=5,"24-25/2",
IF(#REF!=6,"24-25/3","Hata13")))))),
))))))))))))))
)</f>
        <v>#REF!</v>
      </c>
      <c r="G317" s="15"/>
      <c r="H317" s="14" t="s">
        <v>452</v>
      </c>
      <c r="I317" s="14">
        <v>54712</v>
      </c>
      <c r="J317" s="14" t="s">
        <v>157</v>
      </c>
      <c r="Q317" s="14" t="s">
        <v>119</v>
      </c>
      <c r="R317" s="14" t="s">
        <v>120</v>
      </c>
      <c r="S317" s="16">
        <v>7</v>
      </c>
      <c r="T317" s="14">
        <f>VLOOKUP($S317,[1]sistem!$I$3:$L$10,2,FALSE)</f>
        <v>0</v>
      </c>
      <c r="U317" s="14">
        <f>VLOOKUP($S317,[1]sistem!$I$3:$L$10,3,FALSE)</f>
        <v>1</v>
      </c>
      <c r="V317" s="14">
        <f>VLOOKUP($S317,[1]sistem!$I$3:$L$10,4,FALSE)</f>
        <v>1</v>
      </c>
      <c r="W317" s="14" t="e">
        <f>VLOOKUP($BB317,[1]sistem!$I$13:$L$14,2,FALSE)*#REF!</f>
        <v>#REF!</v>
      </c>
      <c r="X317" s="14" t="e">
        <f>VLOOKUP($BB317,[1]sistem!$I$13:$L$14,3,FALSE)*#REF!</f>
        <v>#REF!</v>
      </c>
      <c r="Y317" s="14" t="e">
        <f>VLOOKUP($BB317,[1]sistem!$I$13:$L$14,4,FALSE)*#REF!</f>
        <v>#REF!</v>
      </c>
      <c r="Z317" s="14" t="e">
        <f t="shared" si="55"/>
        <v>#REF!</v>
      </c>
      <c r="AA317" s="14" t="e">
        <f t="shared" si="55"/>
        <v>#REF!</v>
      </c>
      <c r="AB317" s="14" t="e">
        <f t="shared" si="55"/>
        <v>#REF!</v>
      </c>
      <c r="AC317" s="14" t="e">
        <f t="shared" si="56"/>
        <v>#REF!</v>
      </c>
      <c r="AD317" s="14">
        <f>VLOOKUP(BB317,[1]sistem!$I$18:$J$19,2,FALSE)</f>
        <v>14</v>
      </c>
      <c r="AE317" s="14">
        <v>0.25</v>
      </c>
      <c r="AF317" s="14">
        <f>VLOOKUP($S317,[1]sistem!$I$3:$M$10,5,FALSE)</f>
        <v>1</v>
      </c>
      <c r="AI317" s="14" t="e">
        <f>(#REF!+#REF!)*AD317</f>
        <v>#REF!</v>
      </c>
      <c r="AJ317" s="14">
        <f>VLOOKUP($S317,[1]sistem!$I$3:$N$10,6,FALSE)</f>
        <v>2</v>
      </c>
      <c r="AK317" s="14">
        <v>2</v>
      </c>
      <c r="AL317" s="14">
        <f t="shared" si="57"/>
        <v>4</v>
      </c>
      <c r="AM317" s="14">
        <f>VLOOKUP($BB317,[1]sistem!$I$18:$K$19,3,FALSE)</f>
        <v>14</v>
      </c>
      <c r="AN317" s="14" t="e">
        <f>AM317*#REF!</f>
        <v>#REF!</v>
      </c>
      <c r="AO317" s="14" t="e">
        <f t="shared" si="58"/>
        <v>#REF!</v>
      </c>
      <c r="AP317" s="14">
        <f t="shared" si="69"/>
        <v>25</v>
      </c>
      <c r="AQ317" s="14" t="e">
        <f t="shared" si="59"/>
        <v>#REF!</v>
      </c>
      <c r="AR317" s="14" t="e">
        <f>ROUND(AQ317-#REF!,0)</f>
        <v>#REF!</v>
      </c>
      <c r="AS317" s="14">
        <f>IF(BB317="s",IF(S317=0,0,
IF(S317=1,#REF!*4*4,
IF(S317=2,0,
IF(S317=3,#REF!*4*2,
IF(S317=4,0,
IF(S317=5,0,
IF(S317=6,0,
IF(S317=7,0)))))))),
IF(BB317="t",
IF(S317=0,0,
IF(S317=1,#REF!*4*4*0.8,
IF(S317=2,0,
IF(S317=3,#REF!*4*2*0.8,
IF(S317=4,0,
IF(S317=5,0,
IF(S317=6,0,
IF(S317=7,0))))))))))</f>
        <v>0</v>
      </c>
      <c r="AT317" s="14" t="e">
        <f>IF(BB317="s",
IF(S317=0,0,
IF(S317=1,0,
IF(S317=2,#REF!*4*2,
IF(S317=3,#REF!*4,
IF(S317=4,#REF!*4,
IF(S317=5,0,
IF(S317=6,0,
IF(S317=7,#REF!*4)))))))),
IF(BB317="t",
IF(S317=0,0,
IF(S317=1,0,
IF(S317=2,#REF!*4*2*0.8,
IF(S317=3,#REF!*4*0.8,
IF(S317=4,#REF!*4*0.8,
IF(S317=5,0,
IF(S317=6,0,
IF(S317=7,#REF!*4))))))))))</f>
        <v>#REF!</v>
      </c>
      <c r="AU317" s="14" t="e">
        <f>IF(BB317="s",
IF(S317=0,0,
IF(S317=1,#REF!*2,
IF(S317=2,#REF!*2,
IF(S317=3,#REF!*2,
IF(S317=4,#REF!*2,
IF(S317=5,#REF!*2,
IF(S317=6,#REF!*2,
IF(S317=7,#REF!*2)))))))),
IF(BB317="t",
IF(S317=0,#REF!*2*0.8,
IF(S317=1,#REF!*2*0.8,
IF(S317=2,#REF!*2*0.8,
IF(S317=3,#REF!*2*0.8,
IF(S317=4,#REF!*2*0.8,
IF(S317=5,#REF!*2*0.8,
IF(S317=6,#REF!*1*0.8,
IF(S317=7,#REF!*2))))))))))</f>
        <v>#REF!</v>
      </c>
      <c r="AV317" s="14" t="e">
        <f t="shared" si="60"/>
        <v>#REF!</v>
      </c>
      <c r="AW317" s="14" t="e">
        <f>IF(BB317="s",
IF(S317=0,0,
IF(S317=1,(14-2)*(#REF!+#REF!)/4*4,
IF(S317=2,(14-2)*(#REF!+#REF!)/4*2,
IF(S317=3,(14-2)*(#REF!+#REF!)/4*3,
IF(S317=4,(14-2)*(#REF!+#REF!)/4,
IF(S317=5,(14-2)*#REF!/4,
IF(S317=6,0,
IF(S317=7,(14)*#REF!)))))))),
IF(BB317="t",
IF(S317=0,0,
IF(S317=1,(11-2)*(#REF!+#REF!)/4*4,
IF(S317=2,(11-2)*(#REF!+#REF!)/4*2,
IF(S317=3,(11-2)*(#REF!+#REF!)/4*3,
IF(S317=4,(11-2)*(#REF!+#REF!)/4,
IF(S317=5,(11-2)*#REF!/4,
IF(S317=6,0,
IF(S317=7,(11)*#REF!))))))))))</f>
        <v>#REF!</v>
      </c>
      <c r="AX317" s="14" t="e">
        <f t="shared" si="61"/>
        <v>#REF!</v>
      </c>
      <c r="AY317" s="14">
        <f t="shared" si="62"/>
        <v>8</v>
      </c>
      <c r="AZ317" s="14">
        <f t="shared" si="63"/>
        <v>4</v>
      </c>
      <c r="BA317" s="14" t="e">
        <f t="shared" si="64"/>
        <v>#REF!</v>
      </c>
      <c r="BB317" s="14" t="s">
        <v>87</v>
      </c>
      <c r="BC317" s="14">
        <f>IF(BI317="A",0,IF(BB317="s",14*#REF!,IF(BB317="T",11*#REF!,"HATA")))</f>
        <v>0</v>
      </c>
      <c r="BD317" s="14" t="e">
        <f t="shared" si="65"/>
        <v>#REF!</v>
      </c>
      <c r="BE317" s="14" t="e">
        <f t="shared" si="66"/>
        <v>#REF!</v>
      </c>
      <c r="BF317" s="14" t="e">
        <f>IF(BE317-#REF!=0,"DOĞRU","YANLIŞ")</f>
        <v>#REF!</v>
      </c>
      <c r="BG317" s="14" t="e">
        <f>#REF!-BE317</f>
        <v>#REF!</v>
      </c>
      <c r="BH317" s="14">
        <v>0</v>
      </c>
      <c r="BI317" s="14" t="s">
        <v>93</v>
      </c>
      <c r="BJ317" s="14">
        <v>0</v>
      </c>
      <c r="BL317" s="14">
        <v>7</v>
      </c>
      <c r="BN317" s="5" t="e">
        <f>#REF!*14</f>
        <v>#REF!</v>
      </c>
      <c r="BO317" s="6"/>
      <c r="BP317" s="7"/>
      <c r="BQ317" s="8"/>
      <c r="BR317" s="8"/>
      <c r="BS317" s="8"/>
      <c r="BT317" s="8"/>
      <c r="BU317" s="8"/>
      <c r="BV317" s="9"/>
      <c r="BW317" s="10"/>
      <c r="BX317" s="11"/>
      <c r="CE317" s="8"/>
      <c r="CF317" s="17"/>
      <c r="CG317" s="17"/>
      <c r="CH317" s="17"/>
      <c r="CI317" s="17"/>
    </row>
    <row r="318" spans="1:87" hidden="1" x14ac:dyDescent="0.25">
      <c r="A318" s="14" t="s">
        <v>91</v>
      </c>
      <c r="B318" s="14" t="s">
        <v>92</v>
      </c>
      <c r="C318" s="14" t="s">
        <v>92</v>
      </c>
      <c r="D318" s="15" t="s">
        <v>90</v>
      </c>
      <c r="E318" s="15" t="s">
        <v>90</v>
      </c>
      <c r="F318" s="16" t="e">
        <f>IF(BB318="S",
IF(#REF!+BJ318=2012,
IF(#REF!=1,"12-13/1",
IF(#REF!=2,"12-13/2",
IF(#REF!=3,"13-14/1",
IF(#REF!=4,"13-14/2","Hata1")))),
IF(#REF!+BJ318=2013,
IF(#REF!=1,"13-14/1",
IF(#REF!=2,"13-14/2",
IF(#REF!=3,"14-15/1",
IF(#REF!=4,"14-15/2","Hata2")))),
IF(#REF!+BJ318=2014,
IF(#REF!=1,"14-15/1",
IF(#REF!=2,"14-15/2",
IF(#REF!=3,"15-16/1",
IF(#REF!=4,"15-16/2","Hata3")))),
IF(#REF!+BJ318=2015,
IF(#REF!=1,"15-16/1",
IF(#REF!=2,"15-16/2",
IF(#REF!=3,"16-17/1",
IF(#REF!=4,"16-17/2","Hata4")))),
IF(#REF!+BJ318=2016,
IF(#REF!=1,"16-17/1",
IF(#REF!=2,"16-17/2",
IF(#REF!=3,"17-18/1",
IF(#REF!=4,"17-18/2","Hata5")))),
IF(#REF!+BJ318=2017,
IF(#REF!=1,"17-18/1",
IF(#REF!=2,"17-18/2",
IF(#REF!=3,"18-19/1",
IF(#REF!=4,"18-19/2","Hata6")))),
IF(#REF!+BJ318=2018,
IF(#REF!=1,"18-19/1",
IF(#REF!=2,"18-19/2",
IF(#REF!=3,"19-20/1",
IF(#REF!=4,"19-20/2","Hata7")))),
IF(#REF!+BJ318=2019,
IF(#REF!=1,"19-20/1",
IF(#REF!=2,"19-20/2",
IF(#REF!=3,"20-21/1",
IF(#REF!=4,"20-21/2","Hata8")))),
IF(#REF!+BJ318=2020,
IF(#REF!=1,"20-21/1",
IF(#REF!=2,"20-21/2",
IF(#REF!=3,"21-22/1",
IF(#REF!=4,"21-22/2","Hata9")))),
IF(#REF!+BJ318=2021,
IF(#REF!=1,"21-22/1",
IF(#REF!=2,"21-22/2",
IF(#REF!=3,"22-23/1",
IF(#REF!=4,"22-23/2","Hata10")))),
IF(#REF!+BJ318=2022,
IF(#REF!=1,"22-23/1",
IF(#REF!=2,"22-23/2",
IF(#REF!=3,"23-24/1",
IF(#REF!=4,"23-24/2","Hata11")))),
IF(#REF!+BJ318=2023,
IF(#REF!=1,"23-24/1",
IF(#REF!=2,"23-24/2",
IF(#REF!=3,"24-25/1",
IF(#REF!=4,"24-25/2","Hata12")))),
)))))))))))),
IF(BB318="T",
IF(#REF!+BJ318=2012,
IF(#REF!=1,"12-13/1",
IF(#REF!=2,"12-13/2",
IF(#REF!=3,"12-13/3",
IF(#REF!=4,"13-14/1",
IF(#REF!=5,"13-14/2",
IF(#REF!=6,"13-14/3","Hata1")))))),
IF(#REF!+BJ318=2013,
IF(#REF!=1,"13-14/1",
IF(#REF!=2,"13-14/2",
IF(#REF!=3,"13-14/3",
IF(#REF!=4,"14-15/1",
IF(#REF!=5,"14-15/2",
IF(#REF!=6,"14-15/3","Hata2")))))),
IF(#REF!+BJ318=2014,
IF(#REF!=1,"14-15/1",
IF(#REF!=2,"14-15/2",
IF(#REF!=3,"14-15/3",
IF(#REF!=4,"15-16/1",
IF(#REF!=5,"15-16/2",
IF(#REF!=6,"15-16/3","Hata3")))))),
IF(AND(#REF!+#REF!&gt;2014,#REF!+#REF!&lt;2015,BJ318=1),
IF(#REF!=0.1,"14-15/0.1",
IF(#REF!=0.2,"14-15/0.2",
IF(#REF!=0.3,"14-15/0.3","Hata4"))),
IF(#REF!+BJ318=2015,
IF(#REF!=1,"15-16/1",
IF(#REF!=2,"15-16/2",
IF(#REF!=3,"15-16/3",
IF(#REF!=4,"16-17/1",
IF(#REF!=5,"16-17/2",
IF(#REF!=6,"16-17/3","Hata5")))))),
IF(#REF!+BJ318=2016,
IF(#REF!=1,"16-17/1",
IF(#REF!=2,"16-17/2",
IF(#REF!=3,"16-17/3",
IF(#REF!=4,"17-18/1",
IF(#REF!=5,"17-18/2",
IF(#REF!=6,"17-18/3","Hata6")))))),
IF(#REF!+BJ318=2017,
IF(#REF!=1,"17-18/1",
IF(#REF!=2,"17-18/2",
IF(#REF!=3,"17-18/3",
IF(#REF!=4,"18-19/1",
IF(#REF!=5,"18-19/2",
IF(#REF!=6,"18-19/3","Hata7")))))),
IF(#REF!+BJ318=2018,
IF(#REF!=1,"18-19/1",
IF(#REF!=2,"18-19/2",
IF(#REF!=3,"18-19/3",
IF(#REF!=4,"19-20/1",
IF(#REF!=5," 19-20/2",
IF(#REF!=6,"19-20/3","Hata8")))))),
IF(#REF!+BJ318=2019,
IF(#REF!=1,"19-20/1",
IF(#REF!=2,"19-20/2",
IF(#REF!=3,"19-20/3",
IF(#REF!=4,"20-21/1",
IF(#REF!=5,"20-21/2",
IF(#REF!=6,"20-21/3","Hata9")))))),
IF(#REF!+BJ318=2020,
IF(#REF!=1,"20-21/1",
IF(#REF!=2,"20-21/2",
IF(#REF!=3,"20-21/3",
IF(#REF!=4,"21-22/1",
IF(#REF!=5,"21-22/2",
IF(#REF!=6,"21-22/3","Hata10")))))),
IF(#REF!+BJ318=2021,
IF(#REF!=1,"21-22/1",
IF(#REF!=2,"21-22/2",
IF(#REF!=3,"21-22/3",
IF(#REF!=4,"22-23/1",
IF(#REF!=5,"22-23/2",
IF(#REF!=6,"22-23/3","Hata11")))))),
IF(#REF!+BJ318=2022,
IF(#REF!=1,"22-23/1",
IF(#REF!=2,"22-23/2",
IF(#REF!=3,"22-23/3",
IF(#REF!=4,"23-24/1",
IF(#REF!=5,"23-24/2",
IF(#REF!=6,"23-24/3","Hata12")))))),
IF(#REF!+BJ318=2023,
IF(#REF!=1,"23-24/1",
IF(#REF!=2,"23-24/2",
IF(#REF!=3,"23-24/3",
IF(#REF!=4,"24-25/1",
IF(#REF!=5,"24-25/2",
IF(#REF!=6,"24-25/3","Hata13")))))),
))))))))))))))
)</f>
        <v>#REF!</v>
      </c>
      <c r="G318" s="15"/>
      <c r="H318" s="14" t="s">
        <v>452</v>
      </c>
      <c r="I318" s="14">
        <v>54712</v>
      </c>
      <c r="J318" s="14" t="s">
        <v>157</v>
      </c>
      <c r="L318" s="14">
        <v>4358</v>
      </c>
      <c r="S318" s="16">
        <v>0</v>
      </c>
      <c r="T318" s="14">
        <f>VLOOKUP($S318,[1]sistem!$I$3:$L$10,2,FALSE)</f>
        <v>0</v>
      </c>
      <c r="U318" s="14">
        <f>VLOOKUP($S318,[1]sistem!$I$3:$L$10,3,FALSE)</f>
        <v>0</v>
      </c>
      <c r="V318" s="14">
        <f>VLOOKUP($S318,[1]sistem!$I$3:$L$10,4,FALSE)</f>
        <v>0</v>
      </c>
      <c r="W318" s="14" t="e">
        <f>VLOOKUP($BB318,[1]sistem!$I$13:$L$14,2,FALSE)*#REF!</f>
        <v>#REF!</v>
      </c>
      <c r="X318" s="14" t="e">
        <f>VLOOKUP($BB318,[1]sistem!$I$13:$L$14,3,FALSE)*#REF!</f>
        <v>#REF!</v>
      </c>
      <c r="Y318" s="14" t="e">
        <f>VLOOKUP($BB318,[1]sistem!$I$13:$L$14,4,FALSE)*#REF!</f>
        <v>#REF!</v>
      </c>
      <c r="Z318" s="14" t="e">
        <f t="shared" si="55"/>
        <v>#REF!</v>
      </c>
      <c r="AA318" s="14" t="e">
        <f t="shared" si="55"/>
        <v>#REF!</v>
      </c>
      <c r="AB318" s="14" t="e">
        <f t="shared" si="55"/>
        <v>#REF!</v>
      </c>
      <c r="AC318" s="14" t="e">
        <f t="shared" si="56"/>
        <v>#REF!</v>
      </c>
      <c r="AD318" s="14">
        <f>VLOOKUP(BB318,[1]sistem!$I$18:$J$19,2,FALSE)</f>
        <v>11</v>
      </c>
      <c r="AE318" s="14">
        <v>0.25</v>
      </c>
      <c r="AF318" s="14">
        <f>VLOOKUP($S318,[1]sistem!$I$3:$M$10,5,FALSE)</f>
        <v>0</v>
      </c>
      <c r="AI318" s="14" t="e">
        <f>(#REF!+#REF!)*AD318</f>
        <v>#REF!</v>
      </c>
      <c r="AJ318" s="14">
        <f>VLOOKUP($S318,[1]sistem!$I$3:$N$10,6,FALSE)</f>
        <v>0</v>
      </c>
      <c r="AK318" s="14">
        <v>2</v>
      </c>
      <c r="AL318" s="14">
        <f t="shared" si="57"/>
        <v>0</v>
      </c>
      <c r="AM318" s="14">
        <f>VLOOKUP($BB318,[1]sistem!$I$18:$K$19,3,FALSE)</f>
        <v>11</v>
      </c>
      <c r="AN318" s="14" t="e">
        <f>AM318*#REF!</f>
        <v>#REF!</v>
      </c>
      <c r="AO318" s="14" t="e">
        <f t="shared" si="58"/>
        <v>#REF!</v>
      </c>
      <c r="AP318" s="14">
        <f t="shared" si="69"/>
        <v>25</v>
      </c>
      <c r="AQ318" s="14" t="e">
        <f t="shared" si="59"/>
        <v>#REF!</v>
      </c>
      <c r="AR318" s="14" t="e">
        <f>ROUND(AQ318-#REF!,0)</f>
        <v>#REF!</v>
      </c>
      <c r="AS318" s="14">
        <f>IF(BB318="s",IF(S318=0,0,
IF(S318=1,#REF!*4*4,
IF(S318=2,0,
IF(S318=3,#REF!*4*2,
IF(S318=4,0,
IF(S318=5,0,
IF(S318=6,0,
IF(S318=7,0)))))))),
IF(BB318="t",
IF(S318=0,0,
IF(S318=1,#REF!*4*4*0.8,
IF(S318=2,0,
IF(S318=3,#REF!*4*2*0.8,
IF(S318=4,0,
IF(S318=5,0,
IF(S318=6,0,
IF(S318=7,0))))))))))</f>
        <v>0</v>
      </c>
      <c r="AT318" s="14">
        <f>IF(BB318="s",
IF(S318=0,0,
IF(S318=1,0,
IF(S318=2,#REF!*4*2,
IF(S318=3,#REF!*4,
IF(S318=4,#REF!*4,
IF(S318=5,0,
IF(S318=6,0,
IF(S318=7,#REF!*4)))))))),
IF(BB318="t",
IF(S318=0,0,
IF(S318=1,0,
IF(S318=2,#REF!*4*2*0.8,
IF(S318=3,#REF!*4*0.8,
IF(S318=4,#REF!*4*0.8,
IF(S318=5,0,
IF(S318=6,0,
IF(S318=7,#REF!*4))))))))))</f>
        <v>0</v>
      </c>
      <c r="AU318" s="14" t="e">
        <f>IF(BB318="s",
IF(S318=0,0,
IF(S318=1,#REF!*2,
IF(S318=2,#REF!*2,
IF(S318=3,#REF!*2,
IF(S318=4,#REF!*2,
IF(S318=5,#REF!*2,
IF(S318=6,#REF!*2,
IF(S318=7,#REF!*2)))))))),
IF(BB318="t",
IF(S318=0,#REF!*2*0.8,
IF(S318=1,#REF!*2*0.8,
IF(S318=2,#REF!*2*0.8,
IF(S318=3,#REF!*2*0.8,
IF(S318=4,#REF!*2*0.8,
IF(S318=5,#REF!*2*0.8,
IF(S318=6,#REF!*1*0.8,
IF(S318=7,#REF!*2))))))))))</f>
        <v>#REF!</v>
      </c>
      <c r="AV318" s="14" t="e">
        <f t="shared" si="60"/>
        <v>#REF!</v>
      </c>
      <c r="AW318" s="14">
        <f>IF(BB318="s",
IF(S318=0,0,
IF(S318=1,(14-2)*(#REF!+#REF!)/4*4,
IF(S318=2,(14-2)*(#REF!+#REF!)/4*2,
IF(S318=3,(14-2)*(#REF!+#REF!)/4*3,
IF(S318=4,(14-2)*(#REF!+#REF!)/4,
IF(S318=5,(14-2)*#REF!/4,
IF(S318=6,0,
IF(S318=7,(14)*#REF!)))))))),
IF(BB318="t",
IF(S318=0,0,
IF(S318=1,(11-2)*(#REF!+#REF!)/4*4,
IF(S318=2,(11-2)*(#REF!+#REF!)/4*2,
IF(S318=3,(11-2)*(#REF!+#REF!)/4*3,
IF(S318=4,(11-2)*(#REF!+#REF!)/4,
IF(S318=5,(11-2)*#REF!/4,
IF(S318=6,0,
IF(S318=7,(11)*#REF!))))))))))</f>
        <v>0</v>
      </c>
      <c r="AX318" s="14" t="e">
        <f t="shared" si="61"/>
        <v>#REF!</v>
      </c>
      <c r="AY318" s="14">
        <f t="shared" si="62"/>
        <v>0</v>
      </c>
      <c r="AZ318" s="14">
        <f t="shared" si="63"/>
        <v>0</v>
      </c>
      <c r="BA318" s="14" t="e">
        <f t="shared" si="64"/>
        <v>#REF!</v>
      </c>
      <c r="BB318" s="14" t="s">
        <v>186</v>
      </c>
      <c r="BC318" s="14" t="e">
        <f>IF(BI318="A",0,IF(BB318="s",14*#REF!,IF(BB318="T",11*#REF!,"HATA")))</f>
        <v>#REF!</v>
      </c>
      <c r="BD318" s="14" t="e">
        <f t="shared" si="65"/>
        <v>#REF!</v>
      </c>
      <c r="BE318" s="14" t="e">
        <f t="shared" si="66"/>
        <v>#REF!</v>
      </c>
      <c r="BF318" s="14" t="e">
        <f>IF(BE318-#REF!=0,"DOĞRU","YANLIŞ")</f>
        <v>#REF!</v>
      </c>
      <c r="BG318" s="14" t="e">
        <f>#REF!-BE318</f>
        <v>#REF!</v>
      </c>
      <c r="BH318" s="14">
        <v>0</v>
      </c>
      <c r="BJ318" s="14">
        <v>0</v>
      </c>
      <c r="BL318" s="14">
        <v>0</v>
      </c>
      <c r="BN318" s="5" t="e">
        <f>#REF!*14</f>
        <v>#REF!</v>
      </c>
      <c r="BO318" s="6"/>
      <c r="BP318" s="7"/>
      <c r="BQ318" s="8"/>
      <c r="BR318" s="8"/>
      <c r="BS318" s="8"/>
      <c r="BT318" s="8"/>
      <c r="BU318" s="8"/>
      <c r="BV318" s="9"/>
      <c r="BW318" s="10"/>
      <c r="BX318" s="11"/>
      <c r="CE318" s="8"/>
      <c r="CF318" s="17"/>
      <c r="CG318" s="17"/>
      <c r="CH318" s="17"/>
      <c r="CI318" s="17"/>
    </row>
    <row r="319" spans="1:87" hidden="1" x14ac:dyDescent="0.25">
      <c r="A319" s="14" t="s">
        <v>453</v>
      </c>
      <c r="B319" s="14" t="s">
        <v>364</v>
      </c>
      <c r="C319" s="14" t="s">
        <v>364</v>
      </c>
      <c r="D319" s="15" t="s">
        <v>90</v>
      </c>
      <c r="E319" s="15" t="s">
        <v>90</v>
      </c>
      <c r="F319" s="16" t="e">
        <f>IF(BB319="S",
IF(#REF!+BJ319=2012,
IF(#REF!=1,"12-13/1",
IF(#REF!=2,"12-13/2",
IF(#REF!=3,"13-14/1",
IF(#REF!=4,"13-14/2","Hata1")))),
IF(#REF!+BJ319=2013,
IF(#REF!=1,"13-14/1",
IF(#REF!=2,"13-14/2",
IF(#REF!=3,"14-15/1",
IF(#REF!=4,"14-15/2","Hata2")))),
IF(#REF!+BJ319=2014,
IF(#REF!=1,"14-15/1",
IF(#REF!=2,"14-15/2",
IF(#REF!=3,"15-16/1",
IF(#REF!=4,"15-16/2","Hata3")))),
IF(#REF!+BJ319=2015,
IF(#REF!=1,"15-16/1",
IF(#REF!=2,"15-16/2",
IF(#REF!=3,"16-17/1",
IF(#REF!=4,"16-17/2","Hata4")))),
IF(#REF!+BJ319=2016,
IF(#REF!=1,"16-17/1",
IF(#REF!=2,"16-17/2",
IF(#REF!=3,"17-18/1",
IF(#REF!=4,"17-18/2","Hata5")))),
IF(#REF!+BJ319=2017,
IF(#REF!=1,"17-18/1",
IF(#REF!=2,"17-18/2",
IF(#REF!=3,"18-19/1",
IF(#REF!=4,"18-19/2","Hata6")))),
IF(#REF!+BJ319=2018,
IF(#REF!=1,"18-19/1",
IF(#REF!=2,"18-19/2",
IF(#REF!=3,"19-20/1",
IF(#REF!=4,"19-20/2","Hata7")))),
IF(#REF!+BJ319=2019,
IF(#REF!=1,"19-20/1",
IF(#REF!=2,"19-20/2",
IF(#REF!=3,"20-21/1",
IF(#REF!=4,"20-21/2","Hata8")))),
IF(#REF!+BJ319=2020,
IF(#REF!=1,"20-21/1",
IF(#REF!=2,"20-21/2",
IF(#REF!=3,"21-22/1",
IF(#REF!=4,"21-22/2","Hata9")))),
IF(#REF!+BJ319=2021,
IF(#REF!=1,"21-22/1",
IF(#REF!=2,"21-22/2",
IF(#REF!=3,"22-23/1",
IF(#REF!=4,"22-23/2","Hata10")))),
IF(#REF!+BJ319=2022,
IF(#REF!=1,"22-23/1",
IF(#REF!=2,"22-23/2",
IF(#REF!=3,"23-24/1",
IF(#REF!=4,"23-24/2","Hata11")))),
IF(#REF!+BJ319=2023,
IF(#REF!=1,"23-24/1",
IF(#REF!=2,"23-24/2",
IF(#REF!=3,"24-25/1",
IF(#REF!=4,"24-25/2","Hata12")))),
)))))))))))),
IF(BB319="T",
IF(#REF!+BJ319=2012,
IF(#REF!=1,"12-13/1",
IF(#REF!=2,"12-13/2",
IF(#REF!=3,"12-13/3",
IF(#REF!=4,"13-14/1",
IF(#REF!=5,"13-14/2",
IF(#REF!=6,"13-14/3","Hata1")))))),
IF(#REF!+BJ319=2013,
IF(#REF!=1,"13-14/1",
IF(#REF!=2,"13-14/2",
IF(#REF!=3,"13-14/3",
IF(#REF!=4,"14-15/1",
IF(#REF!=5,"14-15/2",
IF(#REF!=6,"14-15/3","Hata2")))))),
IF(#REF!+BJ319=2014,
IF(#REF!=1,"14-15/1",
IF(#REF!=2,"14-15/2",
IF(#REF!=3,"14-15/3",
IF(#REF!=4,"15-16/1",
IF(#REF!=5,"15-16/2",
IF(#REF!=6,"15-16/3","Hata3")))))),
IF(AND(#REF!+#REF!&gt;2014,#REF!+#REF!&lt;2015,BJ319=1),
IF(#REF!=0.1,"14-15/0.1",
IF(#REF!=0.2,"14-15/0.2",
IF(#REF!=0.3,"14-15/0.3","Hata4"))),
IF(#REF!+BJ319=2015,
IF(#REF!=1,"15-16/1",
IF(#REF!=2,"15-16/2",
IF(#REF!=3,"15-16/3",
IF(#REF!=4,"16-17/1",
IF(#REF!=5,"16-17/2",
IF(#REF!=6,"16-17/3","Hata5")))))),
IF(#REF!+BJ319=2016,
IF(#REF!=1,"16-17/1",
IF(#REF!=2,"16-17/2",
IF(#REF!=3,"16-17/3",
IF(#REF!=4,"17-18/1",
IF(#REF!=5,"17-18/2",
IF(#REF!=6,"17-18/3","Hata6")))))),
IF(#REF!+BJ319=2017,
IF(#REF!=1,"17-18/1",
IF(#REF!=2,"17-18/2",
IF(#REF!=3,"17-18/3",
IF(#REF!=4,"18-19/1",
IF(#REF!=5,"18-19/2",
IF(#REF!=6,"18-19/3","Hata7")))))),
IF(#REF!+BJ319=2018,
IF(#REF!=1,"18-19/1",
IF(#REF!=2,"18-19/2",
IF(#REF!=3,"18-19/3",
IF(#REF!=4,"19-20/1",
IF(#REF!=5," 19-20/2",
IF(#REF!=6,"19-20/3","Hata8")))))),
IF(#REF!+BJ319=2019,
IF(#REF!=1,"19-20/1",
IF(#REF!=2,"19-20/2",
IF(#REF!=3,"19-20/3",
IF(#REF!=4,"20-21/1",
IF(#REF!=5,"20-21/2",
IF(#REF!=6,"20-21/3","Hata9")))))),
IF(#REF!+BJ319=2020,
IF(#REF!=1,"20-21/1",
IF(#REF!=2,"20-21/2",
IF(#REF!=3,"20-21/3",
IF(#REF!=4,"21-22/1",
IF(#REF!=5,"21-22/2",
IF(#REF!=6,"21-22/3","Hata10")))))),
IF(#REF!+BJ319=2021,
IF(#REF!=1,"21-22/1",
IF(#REF!=2,"21-22/2",
IF(#REF!=3,"21-22/3",
IF(#REF!=4,"22-23/1",
IF(#REF!=5,"22-23/2",
IF(#REF!=6,"22-23/3","Hata11")))))),
IF(#REF!+BJ319=2022,
IF(#REF!=1,"22-23/1",
IF(#REF!=2,"22-23/2",
IF(#REF!=3,"22-23/3",
IF(#REF!=4,"23-24/1",
IF(#REF!=5,"23-24/2",
IF(#REF!=6,"23-24/3","Hata12")))))),
IF(#REF!+BJ319=2023,
IF(#REF!=1,"23-24/1",
IF(#REF!=2,"23-24/2",
IF(#REF!=3,"23-24/3",
IF(#REF!=4,"24-25/1",
IF(#REF!=5,"24-25/2",
IF(#REF!=6,"24-25/3","Hata13")))))),
))))))))))))))
)</f>
        <v>#REF!</v>
      </c>
      <c r="G319" s="15"/>
      <c r="H319" s="14" t="s">
        <v>452</v>
      </c>
      <c r="I319" s="14">
        <v>54712</v>
      </c>
      <c r="J319" s="14" t="s">
        <v>157</v>
      </c>
      <c r="Q319" s="14" t="s">
        <v>454</v>
      </c>
      <c r="R319" s="14" t="s">
        <v>454</v>
      </c>
      <c r="S319" s="16">
        <v>4</v>
      </c>
      <c r="T319" s="14">
        <f>VLOOKUP($S319,[1]sistem!$I$3:$L$10,2,FALSE)</f>
        <v>0</v>
      </c>
      <c r="U319" s="14">
        <f>VLOOKUP($S319,[1]sistem!$I$3:$L$10,3,FALSE)</f>
        <v>1</v>
      </c>
      <c r="V319" s="14">
        <f>VLOOKUP($S319,[1]sistem!$I$3:$L$10,4,FALSE)</f>
        <v>1</v>
      </c>
      <c r="W319" s="14" t="e">
        <f>VLOOKUP($BB319,[1]sistem!$I$13:$L$14,2,FALSE)*#REF!</f>
        <v>#REF!</v>
      </c>
      <c r="X319" s="14" t="e">
        <f>VLOOKUP($BB319,[1]sistem!$I$13:$L$14,3,FALSE)*#REF!</f>
        <v>#REF!</v>
      </c>
      <c r="Y319" s="14" t="e">
        <f>VLOOKUP($BB319,[1]sistem!$I$13:$L$14,4,FALSE)*#REF!</f>
        <v>#REF!</v>
      </c>
      <c r="Z319" s="14" t="e">
        <f t="shared" si="55"/>
        <v>#REF!</v>
      </c>
      <c r="AA319" s="14" t="e">
        <f t="shared" si="55"/>
        <v>#REF!</v>
      </c>
      <c r="AB319" s="14" t="e">
        <f t="shared" si="55"/>
        <v>#REF!</v>
      </c>
      <c r="AC319" s="14" t="e">
        <f t="shared" si="56"/>
        <v>#REF!</v>
      </c>
      <c r="AD319" s="14">
        <f>VLOOKUP(BB319,[1]sistem!$I$18:$J$19,2,FALSE)</f>
        <v>14</v>
      </c>
      <c r="AE319" s="14">
        <v>0.25</v>
      </c>
      <c r="AF319" s="14">
        <f>VLOOKUP($S319,[1]sistem!$I$3:$M$10,5,FALSE)</f>
        <v>1</v>
      </c>
      <c r="AG319" s="14">
        <v>4</v>
      </c>
      <c r="AI319" s="14">
        <f>AG319*AM319</f>
        <v>56</v>
      </c>
      <c r="AJ319" s="14">
        <f>VLOOKUP($S319,[1]sistem!$I$3:$N$10,6,FALSE)</f>
        <v>2</v>
      </c>
      <c r="AK319" s="14">
        <v>2</v>
      </c>
      <c r="AL319" s="14">
        <f t="shared" si="57"/>
        <v>4</v>
      </c>
      <c r="AM319" s="14">
        <f>VLOOKUP($BB319,[1]sistem!$I$18:$K$19,3,FALSE)</f>
        <v>14</v>
      </c>
      <c r="AN319" s="14" t="e">
        <f>AM319*#REF!</f>
        <v>#REF!</v>
      </c>
      <c r="AO319" s="14" t="e">
        <f t="shared" si="58"/>
        <v>#REF!</v>
      </c>
      <c r="AP319" s="14">
        <f t="shared" si="69"/>
        <v>25</v>
      </c>
      <c r="AQ319" s="14" t="e">
        <f t="shared" si="59"/>
        <v>#REF!</v>
      </c>
      <c r="AR319" s="14" t="e">
        <f>ROUND(AQ319-#REF!,0)</f>
        <v>#REF!</v>
      </c>
      <c r="AS319" s="14">
        <f>IF(BB319="s",IF(S319=0,0,
IF(S319=1,#REF!*4*4,
IF(S319=2,0,
IF(S319=3,#REF!*4*2,
IF(S319=4,0,
IF(S319=5,0,
IF(S319=6,0,
IF(S319=7,0)))))))),
IF(BB319="t",
IF(S319=0,0,
IF(S319=1,#REF!*4*4*0.8,
IF(S319=2,0,
IF(S319=3,#REF!*4*2*0.8,
IF(S319=4,0,
IF(S319=5,0,
IF(S319=6,0,
IF(S319=7,0))))))))))</f>
        <v>0</v>
      </c>
      <c r="AT319" s="14" t="e">
        <f>IF(BB319="s",
IF(S319=0,0,
IF(S319=1,0,
IF(S319=2,#REF!*4*2,
IF(S319=3,#REF!*4,
IF(S319=4,#REF!*4,
IF(S319=5,0,
IF(S319=6,0,
IF(S319=7,#REF!*4)))))))),
IF(BB319="t",
IF(S319=0,0,
IF(S319=1,0,
IF(S319=2,#REF!*4*2*0.8,
IF(S319=3,#REF!*4*0.8,
IF(S319=4,#REF!*4*0.8,
IF(S319=5,0,
IF(S319=6,0,
IF(S319=7,#REF!*4))))))))))</f>
        <v>#REF!</v>
      </c>
      <c r="AU319" s="14" t="e">
        <f>IF(BB319="s",
IF(S319=0,0,
IF(S319=1,#REF!*2,
IF(S319=2,#REF!*2,
IF(S319=3,#REF!*2,
IF(S319=4,#REF!*2,
IF(S319=5,#REF!*2,
IF(S319=6,#REF!*2,
IF(S319=7,#REF!*2)))))))),
IF(BB319="t",
IF(S319=0,#REF!*2*0.8,
IF(S319=1,#REF!*2*0.8,
IF(S319=2,#REF!*2*0.8,
IF(S319=3,#REF!*2*0.8,
IF(S319=4,#REF!*2*0.8,
IF(S319=5,#REF!*2*0.8,
IF(S319=6,#REF!*1*0.8,
IF(S319=7,#REF!*2))))))))))</f>
        <v>#REF!</v>
      </c>
      <c r="AV319" s="14" t="e">
        <f t="shared" si="60"/>
        <v>#REF!</v>
      </c>
      <c r="AW319" s="14" t="e">
        <f>IF(BB319="s",
IF(S319=0,0,
IF(S319=1,(14-2)*(#REF!+#REF!)/4*4,
IF(S319=2,(14-2)*(#REF!+#REF!)/4*2,
IF(S319=3,(14-2)*(#REF!+#REF!)/4*3,
IF(S319=4,(14-2)*(#REF!+#REF!)/4,
IF(S319=5,(14-2)*#REF!/4,
IF(S319=6,0,
IF(S319=7,(14)*#REF!)))))))),
IF(BB319="t",
IF(S319=0,0,
IF(S319=1,(11-2)*(#REF!+#REF!)/4*4,
IF(S319=2,(11-2)*(#REF!+#REF!)/4*2,
IF(S319=3,(11-2)*(#REF!+#REF!)/4*3,
IF(S319=4,(11-2)*(#REF!+#REF!)/4,
IF(S319=5,(11-2)*#REF!/4,
IF(S319=6,0,
IF(S319=7,(11)*#REF!))))))))))</f>
        <v>#REF!</v>
      </c>
      <c r="AX319" s="14" t="e">
        <f t="shared" si="61"/>
        <v>#REF!</v>
      </c>
      <c r="AY319" s="14">
        <f t="shared" si="62"/>
        <v>8</v>
      </c>
      <c r="AZ319" s="14">
        <f t="shared" si="63"/>
        <v>4</v>
      </c>
      <c r="BA319" s="14" t="e">
        <f t="shared" si="64"/>
        <v>#REF!</v>
      </c>
      <c r="BB319" s="14" t="s">
        <v>87</v>
      </c>
      <c r="BC319" s="14" t="e">
        <f>IF(BI319="A",0,IF(BB319="s",14*#REF!,IF(BB319="T",11*#REF!,"HATA")))</f>
        <v>#REF!</v>
      </c>
      <c r="BD319" s="14" t="e">
        <f t="shared" si="65"/>
        <v>#REF!</v>
      </c>
      <c r="BE319" s="14" t="e">
        <f t="shared" si="66"/>
        <v>#REF!</v>
      </c>
      <c r="BF319" s="14" t="e">
        <f>IF(BE319-#REF!=0,"DOĞRU","YANLIŞ")</f>
        <v>#REF!</v>
      </c>
      <c r="BG319" s="14" t="e">
        <f>#REF!-BE319</f>
        <v>#REF!</v>
      </c>
      <c r="BH319" s="14">
        <v>0</v>
      </c>
      <c r="BJ319" s="14">
        <v>0</v>
      </c>
      <c r="BL319" s="14">
        <v>4</v>
      </c>
      <c r="BN319" s="5" t="e">
        <f>#REF!*14</f>
        <v>#REF!</v>
      </c>
      <c r="BO319" s="6"/>
      <c r="BP319" s="7"/>
      <c r="BQ319" s="8"/>
      <c r="BR319" s="8"/>
      <c r="BS319" s="8"/>
      <c r="BT319" s="8"/>
      <c r="BU319" s="8"/>
      <c r="BV319" s="9"/>
      <c r="BW319" s="10"/>
      <c r="BX319" s="11"/>
      <c r="CE319" s="8"/>
      <c r="CF319" s="17"/>
      <c r="CG319" s="17"/>
      <c r="CH319" s="17"/>
      <c r="CI319" s="17"/>
    </row>
    <row r="320" spans="1:87" hidden="1" x14ac:dyDescent="0.25">
      <c r="A320" s="14" t="s">
        <v>455</v>
      </c>
      <c r="B320" s="14" t="s">
        <v>456</v>
      </c>
      <c r="C320" s="14" t="s">
        <v>456</v>
      </c>
      <c r="D320" s="15" t="s">
        <v>90</v>
      </c>
      <c r="E320" s="15" t="s">
        <v>90</v>
      </c>
      <c r="F320" s="16" t="e">
        <f>IF(BB320="S",
IF(#REF!+BJ320=2012,
IF(#REF!=1,"12-13/1",
IF(#REF!=2,"12-13/2",
IF(#REF!=3,"13-14/1",
IF(#REF!=4,"13-14/2","Hata1")))),
IF(#REF!+BJ320=2013,
IF(#REF!=1,"13-14/1",
IF(#REF!=2,"13-14/2",
IF(#REF!=3,"14-15/1",
IF(#REF!=4,"14-15/2","Hata2")))),
IF(#REF!+BJ320=2014,
IF(#REF!=1,"14-15/1",
IF(#REF!=2,"14-15/2",
IF(#REF!=3,"15-16/1",
IF(#REF!=4,"15-16/2","Hata3")))),
IF(#REF!+BJ320=2015,
IF(#REF!=1,"15-16/1",
IF(#REF!=2,"15-16/2",
IF(#REF!=3,"16-17/1",
IF(#REF!=4,"16-17/2","Hata4")))),
IF(#REF!+BJ320=2016,
IF(#REF!=1,"16-17/1",
IF(#REF!=2,"16-17/2",
IF(#REF!=3,"17-18/1",
IF(#REF!=4,"17-18/2","Hata5")))),
IF(#REF!+BJ320=2017,
IF(#REF!=1,"17-18/1",
IF(#REF!=2,"17-18/2",
IF(#REF!=3,"18-19/1",
IF(#REF!=4,"18-19/2","Hata6")))),
IF(#REF!+BJ320=2018,
IF(#REF!=1,"18-19/1",
IF(#REF!=2,"18-19/2",
IF(#REF!=3,"19-20/1",
IF(#REF!=4,"19-20/2","Hata7")))),
IF(#REF!+BJ320=2019,
IF(#REF!=1,"19-20/1",
IF(#REF!=2,"19-20/2",
IF(#REF!=3,"20-21/1",
IF(#REF!=4,"20-21/2","Hata8")))),
IF(#REF!+BJ320=2020,
IF(#REF!=1,"20-21/1",
IF(#REF!=2,"20-21/2",
IF(#REF!=3,"21-22/1",
IF(#REF!=4,"21-22/2","Hata9")))),
IF(#REF!+BJ320=2021,
IF(#REF!=1,"21-22/1",
IF(#REF!=2,"21-22/2",
IF(#REF!=3,"22-23/1",
IF(#REF!=4,"22-23/2","Hata10")))),
IF(#REF!+BJ320=2022,
IF(#REF!=1,"22-23/1",
IF(#REF!=2,"22-23/2",
IF(#REF!=3,"23-24/1",
IF(#REF!=4,"23-24/2","Hata11")))),
IF(#REF!+BJ320=2023,
IF(#REF!=1,"23-24/1",
IF(#REF!=2,"23-24/2",
IF(#REF!=3,"24-25/1",
IF(#REF!=4,"24-25/2","Hata12")))),
)))))))))))),
IF(BB320="T",
IF(#REF!+BJ320=2012,
IF(#REF!=1,"12-13/1",
IF(#REF!=2,"12-13/2",
IF(#REF!=3,"12-13/3",
IF(#REF!=4,"13-14/1",
IF(#REF!=5,"13-14/2",
IF(#REF!=6,"13-14/3","Hata1")))))),
IF(#REF!+BJ320=2013,
IF(#REF!=1,"13-14/1",
IF(#REF!=2,"13-14/2",
IF(#REF!=3,"13-14/3",
IF(#REF!=4,"14-15/1",
IF(#REF!=5,"14-15/2",
IF(#REF!=6,"14-15/3","Hata2")))))),
IF(#REF!+BJ320=2014,
IF(#REF!=1,"14-15/1",
IF(#REF!=2,"14-15/2",
IF(#REF!=3,"14-15/3",
IF(#REF!=4,"15-16/1",
IF(#REF!=5,"15-16/2",
IF(#REF!=6,"15-16/3","Hata3")))))),
IF(AND(#REF!+#REF!&gt;2014,#REF!+#REF!&lt;2015,BJ320=1),
IF(#REF!=0.1,"14-15/0.1",
IF(#REF!=0.2,"14-15/0.2",
IF(#REF!=0.3,"14-15/0.3","Hata4"))),
IF(#REF!+BJ320=2015,
IF(#REF!=1,"15-16/1",
IF(#REF!=2,"15-16/2",
IF(#REF!=3,"15-16/3",
IF(#REF!=4,"16-17/1",
IF(#REF!=5,"16-17/2",
IF(#REF!=6,"16-17/3","Hata5")))))),
IF(#REF!+BJ320=2016,
IF(#REF!=1,"16-17/1",
IF(#REF!=2,"16-17/2",
IF(#REF!=3,"16-17/3",
IF(#REF!=4,"17-18/1",
IF(#REF!=5,"17-18/2",
IF(#REF!=6,"17-18/3","Hata6")))))),
IF(#REF!+BJ320=2017,
IF(#REF!=1,"17-18/1",
IF(#REF!=2,"17-18/2",
IF(#REF!=3,"17-18/3",
IF(#REF!=4,"18-19/1",
IF(#REF!=5,"18-19/2",
IF(#REF!=6,"18-19/3","Hata7")))))),
IF(#REF!+BJ320=2018,
IF(#REF!=1,"18-19/1",
IF(#REF!=2,"18-19/2",
IF(#REF!=3,"18-19/3",
IF(#REF!=4,"19-20/1",
IF(#REF!=5," 19-20/2",
IF(#REF!=6,"19-20/3","Hata8")))))),
IF(#REF!+BJ320=2019,
IF(#REF!=1,"19-20/1",
IF(#REF!=2,"19-20/2",
IF(#REF!=3,"19-20/3",
IF(#REF!=4,"20-21/1",
IF(#REF!=5,"20-21/2",
IF(#REF!=6,"20-21/3","Hata9")))))),
IF(#REF!+BJ320=2020,
IF(#REF!=1,"20-21/1",
IF(#REF!=2,"20-21/2",
IF(#REF!=3,"20-21/3",
IF(#REF!=4,"21-22/1",
IF(#REF!=5,"21-22/2",
IF(#REF!=6,"21-22/3","Hata10")))))),
IF(#REF!+BJ320=2021,
IF(#REF!=1,"21-22/1",
IF(#REF!=2,"21-22/2",
IF(#REF!=3,"21-22/3",
IF(#REF!=4,"22-23/1",
IF(#REF!=5,"22-23/2",
IF(#REF!=6,"22-23/3","Hata11")))))),
IF(#REF!+BJ320=2022,
IF(#REF!=1,"22-23/1",
IF(#REF!=2,"22-23/2",
IF(#REF!=3,"22-23/3",
IF(#REF!=4,"23-24/1",
IF(#REF!=5,"23-24/2",
IF(#REF!=6,"23-24/3","Hata12")))))),
IF(#REF!+BJ320=2023,
IF(#REF!=1,"23-24/1",
IF(#REF!=2,"23-24/2",
IF(#REF!=3,"23-24/3",
IF(#REF!=4,"24-25/1",
IF(#REF!=5,"24-25/2",
IF(#REF!=6,"24-25/3","Hata13")))))),
))))))))))))))
)</f>
        <v>#REF!</v>
      </c>
      <c r="G320" s="15"/>
      <c r="H320" s="14" t="s">
        <v>452</v>
      </c>
      <c r="I320" s="14">
        <v>54712</v>
      </c>
      <c r="J320" s="14" t="s">
        <v>157</v>
      </c>
      <c r="S320" s="16">
        <v>3</v>
      </c>
      <c r="T320" s="14">
        <f>VLOOKUP($S320,[1]sistem!$I$3:$L$10,2,FALSE)</f>
        <v>2</v>
      </c>
      <c r="U320" s="14">
        <f>VLOOKUP($S320,[1]sistem!$I$3:$L$10,3,FALSE)</f>
        <v>1</v>
      </c>
      <c r="V320" s="14">
        <f>VLOOKUP($S320,[1]sistem!$I$3:$L$10,4,FALSE)</f>
        <v>1</v>
      </c>
      <c r="W320" s="14" t="e">
        <f>VLOOKUP($BB320,[1]sistem!$I$13:$L$14,2,FALSE)*#REF!</f>
        <v>#REF!</v>
      </c>
      <c r="X320" s="14" t="e">
        <f>VLOOKUP($BB320,[1]sistem!$I$13:$L$14,3,FALSE)*#REF!</f>
        <v>#REF!</v>
      </c>
      <c r="Y320" s="14" t="e">
        <f>VLOOKUP($BB320,[1]sistem!$I$13:$L$14,4,FALSE)*#REF!</f>
        <v>#REF!</v>
      </c>
      <c r="Z320" s="14" t="e">
        <f t="shared" si="55"/>
        <v>#REF!</v>
      </c>
      <c r="AA320" s="14" t="e">
        <f t="shared" si="55"/>
        <v>#REF!</v>
      </c>
      <c r="AB320" s="14" t="e">
        <f t="shared" si="55"/>
        <v>#REF!</v>
      </c>
      <c r="AC320" s="14" t="e">
        <f t="shared" si="56"/>
        <v>#REF!</v>
      </c>
      <c r="AD320" s="14">
        <f>VLOOKUP(BB320,[1]sistem!$I$18:$J$19,2,FALSE)</f>
        <v>14</v>
      </c>
      <c r="AE320" s="14">
        <v>0.25</v>
      </c>
      <c r="AF320" s="14">
        <f>VLOOKUP($S320,[1]sistem!$I$3:$M$10,5,FALSE)</f>
        <v>3</v>
      </c>
      <c r="AI320" s="14" t="e">
        <f>(#REF!+#REF!)*AD320</f>
        <v>#REF!</v>
      </c>
      <c r="AJ320" s="14">
        <f>VLOOKUP($S320,[1]sistem!$I$3:$N$10,6,FALSE)</f>
        <v>4</v>
      </c>
      <c r="AK320" s="14">
        <v>2</v>
      </c>
      <c r="AL320" s="14">
        <f t="shared" si="57"/>
        <v>8</v>
      </c>
      <c r="AM320" s="14">
        <f>VLOOKUP($BB320,[1]sistem!$I$18:$K$19,3,FALSE)</f>
        <v>14</v>
      </c>
      <c r="AN320" s="14" t="e">
        <f>AM320*#REF!</f>
        <v>#REF!</v>
      </c>
      <c r="AO320" s="14" t="e">
        <f t="shared" si="58"/>
        <v>#REF!</v>
      </c>
      <c r="AP320" s="14">
        <f t="shared" si="69"/>
        <v>25</v>
      </c>
      <c r="AQ320" s="14" t="e">
        <f t="shared" si="59"/>
        <v>#REF!</v>
      </c>
      <c r="AR320" s="14" t="e">
        <f>ROUND(AQ320-#REF!,0)</f>
        <v>#REF!</v>
      </c>
      <c r="AS320" s="14" t="e">
        <f>IF(BB320="s",IF(S320=0,0,
IF(S320=1,#REF!*4*4,
IF(S320=2,0,
IF(S320=3,#REF!*4*2,
IF(S320=4,0,
IF(S320=5,0,
IF(S320=6,0,
IF(S320=7,0)))))))),
IF(BB320="t",
IF(S320=0,0,
IF(S320=1,#REF!*4*4*0.8,
IF(S320=2,0,
IF(S320=3,#REF!*4*2*0.8,
IF(S320=4,0,
IF(S320=5,0,
IF(S320=6,0,
IF(S320=7,0))))))))))</f>
        <v>#REF!</v>
      </c>
      <c r="AT320" s="14" t="e">
        <f>IF(BB320="s",
IF(S320=0,0,
IF(S320=1,0,
IF(S320=2,#REF!*4*2,
IF(S320=3,#REF!*4,
IF(S320=4,#REF!*4,
IF(S320=5,0,
IF(S320=6,0,
IF(S320=7,#REF!*4)))))))),
IF(BB320="t",
IF(S320=0,0,
IF(S320=1,0,
IF(S320=2,#REF!*4*2*0.8,
IF(S320=3,#REF!*4*0.8,
IF(S320=4,#REF!*4*0.8,
IF(S320=5,0,
IF(S320=6,0,
IF(S320=7,#REF!*4))))))))))</f>
        <v>#REF!</v>
      </c>
      <c r="AU320" s="14" t="e">
        <f>IF(BB320="s",
IF(S320=0,0,
IF(S320=1,#REF!*2,
IF(S320=2,#REF!*2,
IF(S320=3,#REF!*2,
IF(S320=4,#REF!*2,
IF(S320=5,#REF!*2,
IF(S320=6,#REF!*2,
IF(S320=7,#REF!*2)))))))),
IF(BB320="t",
IF(S320=0,#REF!*2*0.8,
IF(S320=1,#REF!*2*0.8,
IF(S320=2,#REF!*2*0.8,
IF(S320=3,#REF!*2*0.8,
IF(S320=4,#REF!*2*0.8,
IF(S320=5,#REF!*2*0.8,
IF(S320=6,#REF!*1*0.8,
IF(S320=7,#REF!*2))))))))))</f>
        <v>#REF!</v>
      </c>
      <c r="AV320" s="14" t="e">
        <f t="shared" si="60"/>
        <v>#REF!</v>
      </c>
      <c r="AW320" s="14" t="e">
        <f>IF(BB320="s",
IF(S320=0,0,
IF(S320=1,(14-2)*(#REF!+#REF!)/4*4,
IF(S320=2,(14-2)*(#REF!+#REF!)/4*2,
IF(S320=3,(14-2)*(#REF!+#REF!)/4*3,
IF(S320=4,(14-2)*(#REF!+#REF!)/4,
IF(S320=5,(14-2)*#REF!/4,
IF(S320=6,0,
IF(S320=7,(14)*#REF!)))))))),
IF(BB320="t",
IF(S320=0,0,
IF(S320=1,(11-2)*(#REF!+#REF!)/4*4,
IF(S320=2,(11-2)*(#REF!+#REF!)/4*2,
IF(S320=3,(11-2)*(#REF!+#REF!)/4*3,
IF(S320=4,(11-2)*(#REF!+#REF!)/4,
IF(S320=5,(11-2)*#REF!/4,
IF(S320=6,0,
IF(S320=7,(11)*#REF!))))))))))</f>
        <v>#REF!</v>
      </c>
      <c r="AX320" s="14" t="e">
        <f t="shared" si="61"/>
        <v>#REF!</v>
      </c>
      <c r="AY320" s="14">
        <f t="shared" si="62"/>
        <v>16</v>
      </c>
      <c r="AZ320" s="14">
        <f t="shared" si="63"/>
        <v>8</v>
      </c>
      <c r="BA320" s="14" t="e">
        <f t="shared" si="64"/>
        <v>#REF!</v>
      </c>
      <c r="BB320" s="14" t="s">
        <v>87</v>
      </c>
      <c r="BC320" s="14" t="e">
        <f>IF(BI320="A",0,IF(BB320="s",14*#REF!,IF(BB320="T",11*#REF!,"HATA")))</f>
        <v>#REF!</v>
      </c>
      <c r="BD320" s="14" t="e">
        <f t="shared" si="65"/>
        <v>#REF!</v>
      </c>
      <c r="BE320" s="14" t="e">
        <f t="shared" si="66"/>
        <v>#REF!</v>
      </c>
      <c r="BF320" s="14" t="e">
        <f>IF(BE320-#REF!=0,"DOĞRU","YANLIŞ")</f>
        <v>#REF!</v>
      </c>
      <c r="BG320" s="14" t="e">
        <f>#REF!-BE320</f>
        <v>#REF!</v>
      </c>
      <c r="BH320" s="14">
        <v>0</v>
      </c>
      <c r="BJ320" s="14">
        <v>0</v>
      </c>
      <c r="BL320" s="14">
        <v>3</v>
      </c>
      <c r="BN320" s="5" t="e">
        <f>#REF!*14</f>
        <v>#REF!</v>
      </c>
      <c r="BO320" s="6"/>
      <c r="BP320" s="7"/>
      <c r="BQ320" s="8"/>
      <c r="BR320" s="8"/>
      <c r="BS320" s="8"/>
      <c r="BT320" s="8"/>
      <c r="BU320" s="8"/>
      <c r="BV320" s="9"/>
      <c r="BW320" s="10"/>
      <c r="BX320" s="11"/>
      <c r="CE320" s="8"/>
      <c r="CF320" s="17"/>
      <c r="CG320" s="17"/>
      <c r="CH320" s="17"/>
      <c r="CI320" s="17"/>
    </row>
    <row r="321" spans="1:87" hidden="1" x14ac:dyDescent="0.25">
      <c r="A321" s="14" t="s">
        <v>457</v>
      </c>
      <c r="B321" s="14" t="s">
        <v>458</v>
      </c>
      <c r="C321" s="14" t="s">
        <v>458</v>
      </c>
      <c r="D321" s="15" t="s">
        <v>90</v>
      </c>
      <c r="E321" s="15" t="s">
        <v>90</v>
      </c>
      <c r="F321" s="16" t="e">
        <f>IF(BB321="S",
IF(#REF!+BJ321=2012,
IF(#REF!=1,"12-13/1",
IF(#REF!=2,"12-13/2",
IF(#REF!=3,"13-14/1",
IF(#REF!=4,"13-14/2","Hata1")))),
IF(#REF!+BJ321=2013,
IF(#REF!=1,"13-14/1",
IF(#REF!=2,"13-14/2",
IF(#REF!=3,"14-15/1",
IF(#REF!=4,"14-15/2","Hata2")))),
IF(#REF!+BJ321=2014,
IF(#REF!=1,"14-15/1",
IF(#REF!=2,"14-15/2",
IF(#REF!=3,"15-16/1",
IF(#REF!=4,"15-16/2","Hata3")))),
IF(#REF!+BJ321=2015,
IF(#REF!=1,"15-16/1",
IF(#REF!=2,"15-16/2",
IF(#REF!=3,"16-17/1",
IF(#REF!=4,"16-17/2","Hata4")))),
IF(#REF!+BJ321=2016,
IF(#REF!=1,"16-17/1",
IF(#REF!=2,"16-17/2",
IF(#REF!=3,"17-18/1",
IF(#REF!=4,"17-18/2","Hata5")))),
IF(#REF!+BJ321=2017,
IF(#REF!=1,"17-18/1",
IF(#REF!=2,"17-18/2",
IF(#REF!=3,"18-19/1",
IF(#REF!=4,"18-19/2","Hata6")))),
IF(#REF!+BJ321=2018,
IF(#REF!=1,"18-19/1",
IF(#REF!=2,"18-19/2",
IF(#REF!=3,"19-20/1",
IF(#REF!=4,"19-20/2","Hata7")))),
IF(#REF!+BJ321=2019,
IF(#REF!=1,"19-20/1",
IF(#REF!=2,"19-20/2",
IF(#REF!=3,"20-21/1",
IF(#REF!=4,"20-21/2","Hata8")))),
IF(#REF!+BJ321=2020,
IF(#REF!=1,"20-21/1",
IF(#REF!=2,"20-21/2",
IF(#REF!=3,"21-22/1",
IF(#REF!=4,"21-22/2","Hata9")))),
IF(#REF!+BJ321=2021,
IF(#REF!=1,"21-22/1",
IF(#REF!=2,"21-22/2",
IF(#REF!=3,"22-23/1",
IF(#REF!=4,"22-23/2","Hata10")))),
IF(#REF!+BJ321=2022,
IF(#REF!=1,"22-23/1",
IF(#REF!=2,"22-23/2",
IF(#REF!=3,"23-24/1",
IF(#REF!=4,"23-24/2","Hata11")))),
IF(#REF!+BJ321=2023,
IF(#REF!=1,"23-24/1",
IF(#REF!=2,"23-24/2",
IF(#REF!=3,"24-25/1",
IF(#REF!=4,"24-25/2","Hata12")))),
)))))))))))),
IF(BB321="T",
IF(#REF!+BJ321=2012,
IF(#REF!=1,"12-13/1",
IF(#REF!=2,"12-13/2",
IF(#REF!=3,"12-13/3",
IF(#REF!=4,"13-14/1",
IF(#REF!=5,"13-14/2",
IF(#REF!=6,"13-14/3","Hata1")))))),
IF(#REF!+BJ321=2013,
IF(#REF!=1,"13-14/1",
IF(#REF!=2,"13-14/2",
IF(#REF!=3,"13-14/3",
IF(#REF!=4,"14-15/1",
IF(#REF!=5,"14-15/2",
IF(#REF!=6,"14-15/3","Hata2")))))),
IF(#REF!+BJ321=2014,
IF(#REF!=1,"14-15/1",
IF(#REF!=2,"14-15/2",
IF(#REF!=3,"14-15/3",
IF(#REF!=4,"15-16/1",
IF(#REF!=5,"15-16/2",
IF(#REF!=6,"15-16/3","Hata3")))))),
IF(AND(#REF!+#REF!&gt;2014,#REF!+#REF!&lt;2015,BJ321=1),
IF(#REF!=0.1,"14-15/0.1",
IF(#REF!=0.2,"14-15/0.2",
IF(#REF!=0.3,"14-15/0.3","Hata4"))),
IF(#REF!+BJ321=2015,
IF(#REF!=1,"15-16/1",
IF(#REF!=2,"15-16/2",
IF(#REF!=3,"15-16/3",
IF(#REF!=4,"16-17/1",
IF(#REF!=5,"16-17/2",
IF(#REF!=6,"16-17/3","Hata5")))))),
IF(#REF!+BJ321=2016,
IF(#REF!=1,"16-17/1",
IF(#REF!=2,"16-17/2",
IF(#REF!=3,"16-17/3",
IF(#REF!=4,"17-18/1",
IF(#REF!=5,"17-18/2",
IF(#REF!=6,"17-18/3","Hata6")))))),
IF(#REF!+BJ321=2017,
IF(#REF!=1,"17-18/1",
IF(#REF!=2,"17-18/2",
IF(#REF!=3,"17-18/3",
IF(#REF!=4,"18-19/1",
IF(#REF!=5,"18-19/2",
IF(#REF!=6,"18-19/3","Hata7")))))),
IF(#REF!+BJ321=2018,
IF(#REF!=1,"18-19/1",
IF(#REF!=2,"18-19/2",
IF(#REF!=3,"18-19/3",
IF(#REF!=4,"19-20/1",
IF(#REF!=5," 19-20/2",
IF(#REF!=6,"19-20/3","Hata8")))))),
IF(#REF!+BJ321=2019,
IF(#REF!=1,"19-20/1",
IF(#REF!=2,"19-20/2",
IF(#REF!=3,"19-20/3",
IF(#REF!=4,"20-21/1",
IF(#REF!=5,"20-21/2",
IF(#REF!=6,"20-21/3","Hata9")))))),
IF(#REF!+BJ321=2020,
IF(#REF!=1,"20-21/1",
IF(#REF!=2,"20-21/2",
IF(#REF!=3,"20-21/3",
IF(#REF!=4,"21-22/1",
IF(#REF!=5,"21-22/2",
IF(#REF!=6,"21-22/3","Hata10")))))),
IF(#REF!+BJ321=2021,
IF(#REF!=1,"21-22/1",
IF(#REF!=2,"21-22/2",
IF(#REF!=3,"21-22/3",
IF(#REF!=4,"22-23/1",
IF(#REF!=5,"22-23/2",
IF(#REF!=6,"22-23/3","Hata11")))))),
IF(#REF!+BJ321=2022,
IF(#REF!=1,"22-23/1",
IF(#REF!=2,"22-23/2",
IF(#REF!=3,"22-23/3",
IF(#REF!=4,"23-24/1",
IF(#REF!=5,"23-24/2",
IF(#REF!=6,"23-24/3","Hata12")))))),
IF(#REF!+BJ321=2023,
IF(#REF!=1,"23-24/1",
IF(#REF!=2,"23-24/2",
IF(#REF!=3,"23-24/3",
IF(#REF!=4,"24-25/1",
IF(#REF!=5,"24-25/2",
IF(#REF!=6,"24-25/3","Hata13")))))),
))))))))))))))
)</f>
        <v>#REF!</v>
      </c>
      <c r="G321" s="15"/>
      <c r="H321" s="14" t="s">
        <v>452</v>
      </c>
      <c r="I321" s="14">
        <v>54712</v>
      </c>
      <c r="J321" s="14" t="s">
        <v>157</v>
      </c>
      <c r="S321" s="16">
        <v>3</v>
      </c>
      <c r="T321" s="14">
        <f>VLOOKUP($S321,[1]sistem!$I$3:$L$10,2,FALSE)</f>
        <v>2</v>
      </c>
      <c r="U321" s="14">
        <f>VLOOKUP($S321,[1]sistem!$I$3:$L$10,3,FALSE)</f>
        <v>1</v>
      </c>
      <c r="V321" s="14">
        <f>VLOOKUP($S321,[1]sistem!$I$3:$L$10,4,FALSE)</f>
        <v>1</v>
      </c>
      <c r="W321" s="14" t="e">
        <f>VLOOKUP($BB321,[1]sistem!$I$13:$L$14,2,FALSE)*#REF!</f>
        <v>#REF!</v>
      </c>
      <c r="X321" s="14" t="e">
        <f>VLOOKUP($BB321,[1]sistem!$I$13:$L$14,3,FALSE)*#REF!</f>
        <v>#REF!</v>
      </c>
      <c r="Y321" s="14" t="e">
        <f>VLOOKUP($BB321,[1]sistem!$I$13:$L$14,4,FALSE)*#REF!</f>
        <v>#REF!</v>
      </c>
      <c r="Z321" s="14" t="e">
        <f t="shared" ref="Z321:AB371" si="70">T321*W321</f>
        <v>#REF!</v>
      </c>
      <c r="AA321" s="14" t="e">
        <f t="shared" si="70"/>
        <v>#REF!</v>
      </c>
      <c r="AB321" s="14" t="e">
        <f t="shared" si="70"/>
        <v>#REF!</v>
      </c>
      <c r="AC321" s="14" t="e">
        <f t="shared" si="56"/>
        <v>#REF!</v>
      </c>
      <c r="AD321" s="14">
        <f>VLOOKUP(BB321,[1]sistem!$I$18:$J$19,2,FALSE)</f>
        <v>14</v>
      </c>
      <c r="AE321" s="14">
        <v>0.25</v>
      </c>
      <c r="AF321" s="14">
        <f>VLOOKUP($S321,[1]sistem!$I$3:$M$10,5,FALSE)</f>
        <v>3</v>
      </c>
      <c r="AI321" s="14" t="e">
        <f>(#REF!+#REF!)*AD321</f>
        <v>#REF!</v>
      </c>
      <c r="AJ321" s="14">
        <f>VLOOKUP($S321,[1]sistem!$I$3:$N$10,6,FALSE)</f>
        <v>4</v>
      </c>
      <c r="AK321" s="14">
        <v>2</v>
      </c>
      <c r="AL321" s="14">
        <f t="shared" si="57"/>
        <v>8</v>
      </c>
      <c r="AM321" s="14">
        <f>VLOOKUP($BB321,[1]sistem!$I$18:$K$19,3,FALSE)</f>
        <v>14</v>
      </c>
      <c r="AN321" s="14" t="e">
        <f>AM321*#REF!</f>
        <v>#REF!</v>
      </c>
      <c r="AO321" s="14" t="e">
        <f t="shared" si="58"/>
        <v>#REF!</v>
      </c>
      <c r="AP321" s="14">
        <f t="shared" si="69"/>
        <v>25</v>
      </c>
      <c r="AQ321" s="14" t="e">
        <f t="shared" si="59"/>
        <v>#REF!</v>
      </c>
      <c r="AR321" s="14" t="e">
        <f>ROUND(AQ321-#REF!,0)</f>
        <v>#REF!</v>
      </c>
      <c r="AS321" s="14" t="e">
        <f>IF(BB321="s",IF(S321=0,0,
IF(S321=1,#REF!*4*4,
IF(S321=2,0,
IF(S321=3,#REF!*4*2,
IF(S321=4,0,
IF(S321=5,0,
IF(S321=6,0,
IF(S321=7,0)))))))),
IF(BB321="t",
IF(S321=0,0,
IF(S321=1,#REF!*4*4*0.8,
IF(S321=2,0,
IF(S321=3,#REF!*4*2*0.8,
IF(S321=4,0,
IF(S321=5,0,
IF(S321=6,0,
IF(S321=7,0))))))))))</f>
        <v>#REF!</v>
      </c>
      <c r="AT321" s="14" t="e">
        <f>IF(BB321="s",
IF(S321=0,0,
IF(S321=1,0,
IF(S321=2,#REF!*4*2,
IF(S321=3,#REF!*4,
IF(S321=4,#REF!*4,
IF(S321=5,0,
IF(S321=6,0,
IF(S321=7,#REF!*4)))))))),
IF(BB321="t",
IF(S321=0,0,
IF(S321=1,0,
IF(S321=2,#REF!*4*2*0.8,
IF(S321=3,#REF!*4*0.8,
IF(S321=4,#REF!*4*0.8,
IF(S321=5,0,
IF(S321=6,0,
IF(S321=7,#REF!*4))))))))))</f>
        <v>#REF!</v>
      </c>
      <c r="AU321" s="14" t="e">
        <f>IF(BB321="s",
IF(S321=0,0,
IF(S321=1,#REF!*2,
IF(S321=2,#REF!*2,
IF(S321=3,#REF!*2,
IF(S321=4,#REF!*2,
IF(S321=5,#REF!*2,
IF(S321=6,#REF!*2,
IF(S321=7,#REF!*2)))))))),
IF(BB321="t",
IF(S321=0,#REF!*2*0.8,
IF(S321=1,#REF!*2*0.8,
IF(S321=2,#REF!*2*0.8,
IF(S321=3,#REF!*2*0.8,
IF(S321=4,#REF!*2*0.8,
IF(S321=5,#REF!*2*0.8,
IF(S321=6,#REF!*1*0.8,
IF(S321=7,#REF!*2))))))))))</f>
        <v>#REF!</v>
      </c>
      <c r="AV321" s="14" t="e">
        <f t="shared" si="60"/>
        <v>#REF!</v>
      </c>
      <c r="AW321" s="14" t="e">
        <f>IF(BB321="s",
IF(S321=0,0,
IF(S321=1,(14-2)*(#REF!+#REF!)/4*4,
IF(S321=2,(14-2)*(#REF!+#REF!)/4*2,
IF(S321=3,(14-2)*(#REF!+#REF!)/4*3,
IF(S321=4,(14-2)*(#REF!+#REF!)/4,
IF(S321=5,(14-2)*#REF!/4,
IF(S321=6,0,
IF(S321=7,(14)*#REF!)))))))),
IF(BB321="t",
IF(S321=0,0,
IF(S321=1,(11-2)*(#REF!+#REF!)/4*4,
IF(S321=2,(11-2)*(#REF!+#REF!)/4*2,
IF(S321=3,(11-2)*(#REF!+#REF!)/4*3,
IF(S321=4,(11-2)*(#REF!+#REF!)/4,
IF(S321=5,(11-2)*#REF!/4,
IF(S321=6,0,
IF(S321=7,(11)*#REF!))))))))))</f>
        <v>#REF!</v>
      </c>
      <c r="AX321" s="14" t="e">
        <f t="shared" si="61"/>
        <v>#REF!</v>
      </c>
      <c r="AY321" s="14">
        <f t="shared" si="62"/>
        <v>16</v>
      </c>
      <c r="AZ321" s="14">
        <f t="shared" si="63"/>
        <v>8</v>
      </c>
      <c r="BA321" s="14" t="e">
        <f t="shared" si="64"/>
        <v>#REF!</v>
      </c>
      <c r="BB321" s="14" t="s">
        <v>87</v>
      </c>
      <c r="BC321" s="14" t="e">
        <f>IF(BI321="A",0,IF(BB321="s",14*#REF!,IF(BB321="T",11*#REF!,"HATA")))</f>
        <v>#REF!</v>
      </c>
      <c r="BD321" s="14" t="e">
        <f t="shared" si="65"/>
        <v>#REF!</v>
      </c>
      <c r="BE321" s="14" t="e">
        <f t="shared" si="66"/>
        <v>#REF!</v>
      </c>
      <c r="BF321" s="14" t="e">
        <f>IF(BE321-#REF!=0,"DOĞRU","YANLIŞ")</f>
        <v>#REF!</v>
      </c>
      <c r="BG321" s="14" t="e">
        <f>#REF!-BE321</f>
        <v>#REF!</v>
      </c>
      <c r="BH321" s="14">
        <v>0</v>
      </c>
      <c r="BJ321" s="14">
        <v>0</v>
      </c>
      <c r="BL321" s="14">
        <v>3</v>
      </c>
      <c r="BN321" s="5" t="e">
        <f>#REF!*14</f>
        <v>#REF!</v>
      </c>
      <c r="BO321" s="6"/>
      <c r="BP321" s="7"/>
      <c r="BQ321" s="8"/>
      <c r="BR321" s="8"/>
      <c r="BS321" s="8"/>
      <c r="BT321" s="8"/>
      <c r="BU321" s="8"/>
      <c r="BV321" s="9"/>
      <c r="BW321" s="10"/>
      <c r="BX321" s="11"/>
      <c r="CE321" s="8"/>
      <c r="CF321" s="17"/>
      <c r="CG321" s="17"/>
      <c r="CH321" s="17"/>
      <c r="CI321" s="17"/>
    </row>
    <row r="322" spans="1:87" hidden="1" x14ac:dyDescent="0.25">
      <c r="A322" s="14" t="s">
        <v>121</v>
      </c>
      <c r="B322" s="14" t="s">
        <v>122</v>
      </c>
      <c r="C322" s="14" t="s">
        <v>122</v>
      </c>
      <c r="D322" s="15" t="s">
        <v>90</v>
      </c>
      <c r="E322" s="15" t="s">
        <v>90</v>
      </c>
      <c r="F322" s="16" t="e">
        <f>IF(BB322="S",
IF(#REF!+BJ322=2012,
IF(#REF!=1,"12-13/1",
IF(#REF!=2,"12-13/2",
IF(#REF!=3,"13-14/1",
IF(#REF!=4,"13-14/2","Hata1")))),
IF(#REF!+BJ322=2013,
IF(#REF!=1,"13-14/1",
IF(#REF!=2,"13-14/2",
IF(#REF!=3,"14-15/1",
IF(#REF!=4,"14-15/2","Hata2")))),
IF(#REF!+BJ322=2014,
IF(#REF!=1,"14-15/1",
IF(#REF!=2,"14-15/2",
IF(#REF!=3,"15-16/1",
IF(#REF!=4,"15-16/2","Hata3")))),
IF(#REF!+BJ322=2015,
IF(#REF!=1,"15-16/1",
IF(#REF!=2,"15-16/2",
IF(#REF!=3,"16-17/1",
IF(#REF!=4,"16-17/2","Hata4")))),
IF(#REF!+BJ322=2016,
IF(#REF!=1,"16-17/1",
IF(#REF!=2,"16-17/2",
IF(#REF!=3,"17-18/1",
IF(#REF!=4,"17-18/2","Hata5")))),
IF(#REF!+BJ322=2017,
IF(#REF!=1,"17-18/1",
IF(#REF!=2,"17-18/2",
IF(#REF!=3,"18-19/1",
IF(#REF!=4,"18-19/2","Hata6")))),
IF(#REF!+BJ322=2018,
IF(#REF!=1,"18-19/1",
IF(#REF!=2,"18-19/2",
IF(#REF!=3,"19-20/1",
IF(#REF!=4,"19-20/2","Hata7")))),
IF(#REF!+BJ322=2019,
IF(#REF!=1,"19-20/1",
IF(#REF!=2,"19-20/2",
IF(#REF!=3,"20-21/1",
IF(#REF!=4,"20-21/2","Hata8")))),
IF(#REF!+BJ322=2020,
IF(#REF!=1,"20-21/1",
IF(#REF!=2,"20-21/2",
IF(#REF!=3,"21-22/1",
IF(#REF!=4,"21-22/2","Hata9")))),
IF(#REF!+BJ322=2021,
IF(#REF!=1,"21-22/1",
IF(#REF!=2,"21-22/2",
IF(#REF!=3,"22-23/1",
IF(#REF!=4,"22-23/2","Hata10")))),
IF(#REF!+BJ322=2022,
IF(#REF!=1,"22-23/1",
IF(#REF!=2,"22-23/2",
IF(#REF!=3,"23-24/1",
IF(#REF!=4,"23-24/2","Hata11")))),
IF(#REF!+BJ322=2023,
IF(#REF!=1,"23-24/1",
IF(#REF!=2,"23-24/2",
IF(#REF!=3,"24-25/1",
IF(#REF!=4,"24-25/2","Hata12")))),
)))))))))))),
IF(BB322="T",
IF(#REF!+BJ322=2012,
IF(#REF!=1,"12-13/1",
IF(#REF!=2,"12-13/2",
IF(#REF!=3,"12-13/3",
IF(#REF!=4,"13-14/1",
IF(#REF!=5,"13-14/2",
IF(#REF!=6,"13-14/3","Hata1")))))),
IF(#REF!+BJ322=2013,
IF(#REF!=1,"13-14/1",
IF(#REF!=2,"13-14/2",
IF(#REF!=3,"13-14/3",
IF(#REF!=4,"14-15/1",
IF(#REF!=5,"14-15/2",
IF(#REF!=6,"14-15/3","Hata2")))))),
IF(#REF!+BJ322=2014,
IF(#REF!=1,"14-15/1",
IF(#REF!=2,"14-15/2",
IF(#REF!=3,"14-15/3",
IF(#REF!=4,"15-16/1",
IF(#REF!=5,"15-16/2",
IF(#REF!=6,"15-16/3","Hata3")))))),
IF(AND(#REF!+#REF!&gt;2014,#REF!+#REF!&lt;2015,BJ322=1),
IF(#REF!=0.1,"14-15/0.1",
IF(#REF!=0.2,"14-15/0.2",
IF(#REF!=0.3,"14-15/0.3","Hata4"))),
IF(#REF!+BJ322=2015,
IF(#REF!=1,"15-16/1",
IF(#REF!=2,"15-16/2",
IF(#REF!=3,"15-16/3",
IF(#REF!=4,"16-17/1",
IF(#REF!=5,"16-17/2",
IF(#REF!=6,"16-17/3","Hata5")))))),
IF(#REF!+BJ322=2016,
IF(#REF!=1,"16-17/1",
IF(#REF!=2,"16-17/2",
IF(#REF!=3,"16-17/3",
IF(#REF!=4,"17-18/1",
IF(#REF!=5,"17-18/2",
IF(#REF!=6,"17-18/3","Hata6")))))),
IF(#REF!+BJ322=2017,
IF(#REF!=1,"17-18/1",
IF(#REF!=2,"17-18/2",
IF(#REF!=3,"17-18/3",
IF(#REF!=4,"18-19/1",
IF(#REF!=5,"18-19/2",
IF(#REF!=6,"18-19/3","Hata7")))))),
IF(#REF!+BJ322=2018,
IF(#REF!=1,"18-19/1",
IF(#REF!=2,"18-19/2",
IF(#REF!=3,"18-19/3",
IF(#REF!=4,"19-20/1",
IF(#REF!=5," 19-20/2",
IF(#REF!=6,"19-20/3","Hata8")))))),
IF(#REF!+BJ322=2019,
IF(#REF!=1,"19-20/1",
IF(#REF!=2,"19-20/2",
IF(#REF!=3,"19-20/3",
IF(#REF!=4,"20-21/1",
IF(#REF!=5,"20-21/2",
IF(#REF!=6,"20-21/3","Hata9")))))),
IF(#REF!+BJ322=2020,
IF(#REF!=1,"20-21/1",
IF(#REF!=2,"20-21/2",
IF(#REF!=3,"20-21/3",
IF(#REF!=4,"21-22/1",
IF(#REF!=5,"21-22/2",
IF(#REF!=6,"21-22/3","Hata10")))))),
IF(#REF!+BJ322=2021,
IF(#REF!=1,"21-22/1",
IF(#REF!=2,"21-22/2",
IF(#REF!=3,"21-22/3",
IF(#REF!=4,"22-23/1",
IF(#REF!=5,"22-23/2",
IF(#REF!=6,"22-23/3","Hata11")))))),
IF(#REF!+BJ322=2022,
IF(#REF!=1,"22-23/1",
IF(#REF!=2,"22-23/2",
IF(#REF!=3,"22-23/3",
IF(#REF!=4,"23-24/1",
IF(#REF!=5,"23-24/2",
IF(#REF!=6,"23-24/3","Hata12")))))),
IF(#REF!+BJ322=2023,
IF(#REF!=1,"23-24/1",
IF(#REF!=2,"23-24/2",
IF(#REF!=3,"23-24/3",
IF(#REF!=4,"24-25/1",
IF(#REF!=5,"24-25/2",
IF(#REF!=6,"24-25/3","Hata13")))))),
))))))))))))))
)</f>
        <v>#REF!</v>
      </c>
      <c r="G322" s="15"/>
      <c r="H322" s="14" t="s">
        <v>452</v>
      </c>
      <c r="I322" s="14">
        <v>54712</v>
      </c>
      <c r="J322" s="14" t="s">
        <v>157</v>
      </c>
      <c r="Q322" s="14" t="s">
        <v>123</v>
      </c>
      <c r="R322" s="14" t="s">
        <v>123</v>
      </c>
      <c r="S322" s="16">
        <v>7</v>
      </c>
      <c r="T322" s="14">
        <f>VLOOKUP($S322,[1]sistem!$I$3:$L$10,2,FALSE)</f>
        <v>0</v>
      </c>
      <c r="U322" s="14">
        <f>VLOOKUP($S322,[1]sistem!$I$3:$L$10,3,FALSE)</f>
        <v>1</v>
      </c>
      <c r="V322" s="14">
        <f>VLOOKUP($S322,[1]sistem!$I$3:$L$10,4,FALSE)</f>
        <v>1</v>
      </c>
      <c r="W322" s="14" t="e">
        <f>VLOOKUP($BB322,[1]sistem!$I$13:$L$14,2,FALSE)*#REF!</f>
        <v>#REF!</v>
      </c>
      <c r="X322" s="14" t="e">
        <f>VLOOKUP($BB322,[1]sistem!$I$13:$L$14,3,FALSE)*#REF!</f>
        <v>#REF!</v>
      </c>
      <c r="Y322" s="14" t="e">
        <f>VLOOKUP($BB322,[1]sistem!$I$13:$L$14,4,FALSE)*#REF!</f>
        <v>#REF!</v>
      </c>
      <c r="Z322" s="14" t="e">
        <f t="shared" si="70"/>
        <v>#REF!</v>
      </c>
      <c r="AA322" s="14" t="e">
        <f t="shared" si="70"/>
        <v>#REF!</v>
      </c>
      <c r="AB322" s="14" t="e">
        <f t="shared" si="70"/>
        <v>#REF!</v>
      </c>
      <c r="AC322" s="14" t="e">
        <f t="shared" ref="AC322:AC371" si="71">SUM(Z322:AB322)</f>
        <v>#REF!</v>
      </c>
      <c r="AD322" s="14">
        <f>VLOOKUP(BB322,[1]sistem!$I$18:$J$19,2,FALSE)</f>
        <v>14</v>
      </c>
      <c r="AE322" s="14">
        <v>0.25</v>
      </c>
      <c r="AF322" s="14">
        <f>VLOOKUP($S322,[1]sistem!$I$3:$M$10,5,FALSE)</f>
        <v>1</v>
      </c>
      <c r="AG322" s="14">
        <v>4</v>
      </c>
      <c r="AI322" s="14">
        <f>AG322*AM322</f>
        <v>56</v>
      </c>
      <c r="AJ322" s="14">
        <f>VLOOKUP($S322,[1]sistem!$I$3:$N$10,6,FALSE)</f>
        <v>2</v>
      </c>
      <c r="AK322" s="14">
        <v>2</v>
      </c>
      <c r="AL322" s="14">
        <f t="shared" ref="AL322:AL371" si="72">AJ322*AK322</f>
        <v>4</v>
      </c>
      <c r="AM322" s="14">
        <f>VLOOKUP($BB322,[1]sistem!$I$18:$K$19,3,FALSE)</f>
        <v>14</v>
      </c>
      <c r="AN322" s="14" t="e">
        <f>AM322*#REF!</f>
        <v>#REF!</v>
      </c>
      <c r="AO322" s="14" t="e">
        <f t="shared" ref="AO322:AO371" si="73">AN322+AL322+AI322+Z322+AA322+AB322</f>
        <v>#REF!</v>
      </c>
      <c r="AP322" s="14">
        <f t="shared" si="69"/>
        <v>25</v>
      </c>
      <c r="AQ322" s="14" t="e">
        <f t="shared" ref="AQ322:AQ371" si="74">ROUND(AO322/AP322,0)</f>
        <v>#REF!</v>
      </c>
      <c r="AR322" s="14" t="e">
        <f>ROUND(AQ322-#REF!,0)</f>
        <v>#REF!</v>
      </c>
      <c r="AS322" s="14">
        <f>IF(BB322="s",IF(S322=0,0,
IF(S322=1,#REF!*4*4,
IF(S322=2,0,
IF(S322=3,#REF!*4*2,
IF(S322=4,0,
IF(S322=5,0,
IF(S322=6,0,
IF(S322=7,0)))))))),
IF(BB322="t",
IF(S322=0,0,
IF(S322=1,#REF!*4*4*0.8,
IF(S322=2,0,
IF(S322=3,#REF!*4*2*0.8,
IF(S322=4,0,
IF(S322=5,0,
IF(S322=6,0,
IF(S322=7,0))))))))))</f>
        <v>0</v>
      </c>
      <c r="AT322" s="14" t="e">
        <f>IF(BB322="s",
IF(S322=0,0,
IF(S322=1,0,
IF(S322=2,#REF!*4*2,
IF(S322=3,#REF!*4,
IF(S322=4,#REF!*4,
IF(S322=5,0,
IF(S322=6,0,
IF(S322=7,#REF!*4)))))))),
IF(BB322="t",
IF(S322=0,0,
IF(S322=1,0,
IF(S322=2,#REF!*4*2*0.8,
IF(S322=3,#REF!*4*0.8,
IF(S322=4,#REF!*4*0.8,
IF(S322=5,0,
IF(S322=6,0,
IF(S322=7,#REF!*4))))))))))</f>
        <v>#REF!</v>
      </c>
      <c r="AU322" s="14" t="e">
        <f>IF(BB322="s",
IF(S322=0,0,
IF(S322=1,#REF!*2,
IF(S322=2,#REF!*2,
IF(S322=3,#REF!*2,
IF(S322=4,#REF!*2,
IF(S322=5,#REF!*2,
IF(S322=6,#REF!*2,
IF(S322=7,#REF!*2)))))))),
IF(BB322="t",
IF(S322=0,#REF!*2*0.8,
IF(S322=1,#REF!*2*0.8,
IF(S322=2,#REF!*2*0.8,
IF(S322=3,#REF!*2*0.8,
IF(S322=4,#REF!*2*0.8,
IF(S322=5,#REF!*2*0.8,
IF(S322=6,#REF!*1*0.8,
IF(S322=7,#REF!*2))))))))))</f>
        <v>#REF!</v>
      </c>
      <c r="AV322" s="14" t="e">
        <f t="shared" ref="AV322:AV371" si="75">SUM(AS322:AU322)-SUM(Z322:AB322)</f>
        <v>#REF!</v>
      </c>
      <c r="AW322" s="14" t="e">
        <f>IF(BB322="s",
IF(S322=0,0,
IF(S322=1,(14-2)*(#REF!+#REF!)/4*4,
IF(S322=2,(14-2)*(#REF!+#REF!)/4*2,
IF(S322=3,(14-2)*(#REF!+#REF!)/4*3,
IF(S322=4,(14-2)*(#REF!+#REF!)/4,
IF(S322=5,(14-2)*#REF!/4,
IF(S322=6,0,
IF(S322=7,(14)*#REF!)))))))),
IF(BB322="t",
IF(S322=0,0,
IF(S322=1,(11-2)*(#REF!+#REF!)/4*4,
IF(S322=2,(11-2)*(#REF!+#REF!)/4*2,
IF(S322=3,(11-2)*(#REF!+#REF!)/4*3,
IF(S322=4,(11-2)*(#REF!+#REF!)/4,
IF(S322=5,(11-2)*#REF!/4,
IF(S322=6,0,
IF(S322=7,(11)*#REF!))))))))))</f>
        <v>#REF!</v>
      </c>
      <c r="AX322" s="14" t="e">
        <f t="shared" ref="AX322:AX371" si="76">AW322-AI322</f>
        <v>#REF!</v>
      </c>
      <c r="AY322" s="14">
        <f t="shared" ref="AY322:AY371" si="77">IF(BB322="s",
IF(S322=0,0,
IF(S322=1,4*5,
IF(S322=2,4*3,
IF(S322=3,4*4,
IF(S322=4,4*2,
IF(S322=5,4,
IF(S322=6,4/2,
IF(S322=7,4*2,)))))))),
IF(BB322="t",
IF(S322=0,0,
IF(S322=1,4*5,
IF(S322=2,4*3,
IF(S322=3,4*4,
IF(S322=4,4*2,
IF(S322=5,4,
IF(S322=6,4/2,
IF(S322=7,4*2))))))))))</f>
        <v>8</v>
      </c>
      <c r="AZ322" s="14">
        <f t="shared" ref="AZ322:AZ371" si="78">AY322-AL322</f>
        <v>4</v>
      </c>
      <c r="BA322" s="14" t="e">
        <f t="shared" ref="BA322:BA371" si="79">AS322+AT322+AU322+(IF(BH322=1,(AW322)*2,AW322))+AY322</f>
        <v>#REF!</v>
      </c>
      <c r="BB322" s="14" t="s">
        <v>87</v>
      </c>
      <c r="BC322" s="14" t="e">
        <f>IF(BI322="A",0,IF(BB322="s",14*#REF!,IF(BB322="T",11*#REF!,"HATA")))</f>
        <v>#REF!</v>
      </c>
      <c r="BD322" s="14" t="e">
        <f t="shared" ref="BD322:BD371" si="80">IF(BI322="Z",(BC322+BA322)*1.15,(BC322+BA322))</f>
        <v>#REF!</v>
      </c>
      <c r="BE322" s="14" t="e">
        <f t="shared" ref="BE322:BE371" si="81">IF(BB322="s",ROUND(BD322/30,0),IF(BB322="T",ROUND(BD322/25,0),"HATA"))</f>
        <v>#REF!</v>
      </c>
      <c r="BF322" s="14" t="e">
        <f>IF(BE322-#REF!=0,"DOĞRU","YANLIŞ")</f>
        <v>#REF!</v>
      </c>
      <c r="BG322" s="14" t="e">
        <f>#REF!-BE322</f>
        <v>#REF!</v>
      </c>
      <c r="BH322" s="14">
        <v>1</v>
      </c>
      <c r="BJ322" s="14">
        <v>0</v>
      </c>
      <c r="BL322" s="14">
        <v>7</v>
      </c>
      <c r="BN322" s="5" t="e">
        <f>#REF!*14</f>
        <v>#REF!</v>
      </c>
      <c r="BO322" s="6"/>
      <c r="BP322" s="7"/>
      <c r="BQ322" s="8"/>
      <c r="BR322" s="8"/>
      <c r="BS322" s="8"/>
      <c r="BT322" s="8"/>
      <c r="BU322" s="8"/>
      <c r="BV322" s="9"/>
      <c r="BW322" s="10"/>
      <c r="BX322" s="11"/>
      <c r="CE322" s="8"/>
      <c r="CF322" s="17"/>
      <c r="CG322" s="17"/>
      <c r="CH322" s="17"/>
      <c r="CI322" s="17"/>
    </row>
    <row r="323" spans="1:87" hidden="1" x14ac:dyDescent="0.25">
      <c r="A323" s="14" t="s">
        <v>459</v>
      </c>
      <c r="B323" s="14" t="s">
        <v>460</v>
      </c>
      <c r="C323" s="14" t="s">
        <v>460</v>
      </c>
      <c r="D323" s="15" t="s">
        <v>90</v>
      </c>
      <c r="E323" s="15" t="s">
        <v>90</v>
      </c>
      <c r="F323" s="16" t="e">
        <f>IF(BB323="S",
IF(#REF!+BJ323=2012,
IF(#REF!=1,"12-13/1",
IF(#REF!=2,"12-13/2",
IF(#REF!=3,"13-14/1",
IF(#REF!=4,"13-14/2","Hata1")))),
IF(#REF!+BJ323=2013,
IF(#REF!=1,"13-14/1",
IF(#REF!=2,"13-14/2",
IF(#REF!=3,"14-15/1",
IF(#REF!=4,"14-15/2","Hata2")))),
IF(#REF!+BJ323=2014,
IF(#REF!=1,"14-15/1",
IF(#REF!=2,"14-15/2",
IF(#REF!=3,"15-16/1",
IF(#REF!=4,"15-16/2","Hata3")))),
IF(#REF!+BJ323=2015,
IF(#REF!=1,"15-16/1",
IF(#REF!=2,"15-16/2",
IF(#REF!=3,"16-17/1",
IF(#REF!=4,"16-17/2","Hata4")))),
IF(#REF!+BJ323=2016,
IF(#REF!=1,"16-17/1",
IF(#REF!=2,"16-17/2",
IF(#REF!=3,"17-18/1",
IF(#REF!=4,"17-18/2","Hata5")))),
IF(#REF!+BJ323=2017,
IF(#REF!=1,"17-18/1",
IF(#REF!=2,"17-18/2",
IF(#REF!=3,"18-19/1",
IF(#REF!=4,"18-19/2","Hata6")))),
IF(#REF!+BJ323=2018,
IF(#REF!=1,"18-19/1",
IF(#REF!=2,"18-19/2",
IF(#REF!=3,"19-20/1",
IF(#REF!=4,"19-20/2","Hata7")))),
IF(#REF!+BJ323=2019,
IF(#REF!=1,"19-20/1",
IF(#REF!=2,"19-20/2",
IF(#REF!=3,"20-21/1",
IF(#REF!=4,"20-21/2","Hata8")))),
IF(#REF!+BJ323=2020,
IF(#REF!=1,"20-21/1",
IF(#REF!=2,"20-21/2",
IF(#REF!=3,"21-22/1",
IF(#REF!=4,"21-22/2","Hata9")))),
IF(#REF!+BJ323=2021,
IF(#REF!=1,"21-22/1",
IF(#REF!=2,"21-22/2",
IF(#REF!=3,"22-23/1",
IF(#REF!=4,"22-23/2","Hata10")))),
IF(#REF!+BJ323=2022,
IF(#REF!=1,"22-23/1",
IF(#REF!=2,"22-23/2",
IF(#REF!=3,"23-24/1",
IF(#REF!=4,"23-24/2","Hata11")))),
IF(#REF!+BJ323=2023,
IF(#REF!=1,"23-24/1",
IF(#REF!=2,"23-24/2",
IF(#REF!=3,"24-25/1",
IF(#REF!=4,"24-25/2","Hata12")))),
)))))))))))),
IF(BB323="T",
IF(#REF!+BJ323=2012,
IF(#REF!=1,"12-13/1",
IF(#REF!=2,"12-13/2",
IF(#REF!=3,"12-13/3",
IF(#REF!=4,"13-14/1",
IF(#REF!=5,"13-14/2",
IF(#REF!=6,"13-14/3","Hata1")))))),
IF(#REF!+BJ323=2013,
IF(#REF!=1,"13-14/1",
IF(#REF!=2,"13-14/2",
IF(#REF!=3,"13-14/3",
IF(#REF!=4,"14-15/1",
IF(#REF!=5,"14-15/2",
IF(#REF!=6,"14-15/3","Hata2")))))),
IF(#REF!+BJ323=2014,
IF(#REF!=1,"14-15/1",
IF(#REF!=2,"14-15/2",
IF(#REF!=3,"14-15/3",
IF(#REF!=4,"15-16/1",
IF(#REF!=5,"15-16/2",
IF(#REF!=6,"15-16/3","Hata3")))))),
IF(AND(#REF!+#REF!&gt;2014,#REF!+#REF!&lt;2015,BJ323=1),
IF(#REF!=0.1,"14-15/0.1",
IF(#REF!=0.2,"14-15/0.2",
IF(#REF!=0.3,"14-15/0.3","Hata4"))),
IF(#REF!+BJ323=2015,
IF(#REF!=1,"15-16/1",
IF(#REF!=2,"15-16/2",
IF(#REF!=3,"15-16/3",
IF(#REF!=4,"16-17/1",
IF(#REF!=5,"16-17/2",
IF(#REF!=6,"16-17/3","Hata5")))))),
IF(#REF!+BJ323=2016,
IF(#REF!=1,"16-17/1",
IF(#REF!=2,"16-17/2",
IF(#REF!=3,"16-17/3",
IF(#REF!=4,"17-18/1",
IF(#REF!=5,"17-18/2",
IF(#REF!=6,"17-18/3","Hata6")))))),
IF(#REF!+BJ323=2017,
IF(#REF!=1,"17-18/1",
IF(#REF!=2,"17-18/2",
IF(#REF!=3,"17-18/3",
IF(#REF!=4,"18-19/1",
IF(#REF!=5,"18-19/2",
IF(#REF!=6,"18-19/3","Hata7")))))),
IF(#REF!+BJ323=2018,
IF(#REF!=1,"18-19/1",
IF(#REF!=2,"18-19/2",
IF(#REF!=3,"18-19/3",
IF(#REF!=4,"19-20/1",
IF(#REF!=5," 19-20/2",
IF(#REF!=6,"19-20/3","Hata8")))))),
IF(#REF!+BJ323=2019,
IF(#REF!=1,"19-20/1",
IF(#REF!=2,"19-20/2",
IF(#REF!=3,"19-20/3",
IF(#REF!=4,"20-21/1",
IF(#REF!=5,"20-21/2",
IF(#REF!=6,"20-21/3","Hata9")))))),
IF(#REF!+BJ323=2020,
IF(#REF!=1,"20-21/1",
IF(#REF!=2,"20-21/2",
IF(#REF!=3,"20-21/3",
IF(#REF!=4,"21-22/1",
IF(#REF!=5,"21-22/2",
IF(#REF!=6,"21-22/3","Hata10")))))),
IF(#REF!+BJ323=2021,
IF(#REF!=1,"21-22/1",
IF(#REF!=2,"21-22/2",
IF(#REF!=3,"21-22/3",
IF(#REF!=4,"22-23/1",
IF(#REF!=5,"22-23/2",
IF(#REF!=6,"22-23/3","Hata11")))))),
IF(#REF!+BJ323=2022,
IF(#REF!=1,"22-23/1",
IF(#REF!=2,"22-23/2",
IF(#REF!=3,"22-23/3",
IF(#REF!=4,"23-24/1",
IF(#REF!=5,"23-24/2",
IF(#REF!=6,"23-24/3","Hata12")))))),
IF(#REF!+BJ323=2023,
IF(#REF!=1,"23-24/1",
IF(#REF!=2,"23-24/2",
IF(#REF!=3,"23-24/3",
IF(#REF!=4,"24-25/1",
IF(#REF!=5,"24-25/2",
IF(#REF!=6,"24-25/3","Hata13")))))),
))))))))))))))
)</f>
        <v>#REF!</v>
      </c>
      <c r="G323" s="15"/>
      <c r="H323" s="14" t="s">
        <v>452</v>
      </c>
      <c r="I323" s="14">
        <v>54712</v>
      </c>
      <c r="J323" s="14" t="s">
        <v>157</v>
      </c>
      <c r="S323" s="16">
        <v>2</v>
      </c>
      <c r="T323" s="14">
        <f>VLOOKUP($S323,[1]sistem!$I$3:$L$10,2,FALSE)</f>
        <v>0</v>
      </c>
      <c r="U323" s="14">
        <f>VLOOKUP($S323,[1]sistem!$I$3:$L$10,3,FALSE)</f>
        <v>2</v>
      </c>
      <c r="V323" s="14">
        <f>VLOOKUP($S323,[1]sistem!$I$3:$L$10,4,FALSE)</f>
        <v>1</v>
      </c>
      <c r="W323" s="14" t="e">
        <f>VLOOKUP($BB323,[1]sistem!$I$13:$L$14,2,FALSE)*#REF!</f>
        <v>#REF!</v>
      </c>
      <c r="X323" s="14" t="e">
        <f>VLOOKUP($BB323,[1]sistem!$I$13:$L$14,3,FALSE)*#REF!</f>
        <v>#REF!</v>
      </c>
      <c r="Y323" s="14" t="e">
        <f>VLOOKUP($BB323,[1]sistem!$I$13:$L$14,4,FALSE)*#REF!</f>
        <v>#REF!</v>
      </c>
      <c r="Z323" s="14" t="e">
        <f t="shared" si="70"/>
        <v>#REF!</v>
      </c>
      <c r="AA323" s="14" t="e">
        <f t="shared" si="70"/>
        <v>#REF!</v>
      </c>
      <c r="AB323" s="14" t="e">
        <f t="shared" si="70"/>
        <v>#REF!</v>
      </c>
      <c r="AC323" s="14" t="e">
        <f t="shared" si="71"/>
        <v>#REF!</v>
      </c>
      <c r="AD323" s="14">
        <f>VLOOKUP(BB323,[1]sistem!$I$18:$J$19,2,FALSE)</f>
        <v>14</v>
      </c>
      <c r="AE323" s="14">
        <v>0.25</v>
      </c>
      <c r="AF323" s="14">
        <f>VLOOKUP($S323,[1]sistem!$I$3:$M$10,5,FALSE)</f>
        <v>2</v>
      </c>
      <c r="AI323" s="14" t="e">
        <f>(#REF!+#REF!)*AD323</f>
        <v>#REF!</v>
      </c>
      <c r="AJ323" s="14">
        <f>VLOOKUP($S323,[1]sistem!$I$3:$N$10,6,FALSE)</f>
        <v>3</v>
      </c>
      <c r="AK323" s="14">
        <v>2</v>
      </c>
      <c r="AL323" s="14">
        <f t="shared" si="72"/>
        <v>6</v>
      </c>
      <c r="AM323" s="14">
        <f>VLOOKUP($BB323,[1]sistem!$I$18:$K$19,3,FALSE)</f>
        <v>14</v>
      </c>
      <c r="AN323" s="14" t="e">
        <f>AM323*#REF!</f>
        <v>#REF!</v>
      </c>
      <c r="AO323" s="14" t="e">
        <f t="shared" si="73"/>
        <v>#REF!</v>
      </c>
      <c r="AP323" s="14">
        <f t="shared" si="69"/>
        <v>25</v>
      </c>
      <c r="AQ323" s="14" t="e">
        <f t="shared" si="74"/>
        <v>#REF!</v>
      </c>
      <c r="AR323" s="14" t="e">
        <f>ROUND(AQ323-#REF!,0)</f>
        <v>#REF!</v>
      </c>
      <c r="AS323" s="14">
        <f>IF(BB323="s",IF(S323=0,0,
IF(S323=1,#REF!*4*4,
IF(S323=2,0,
IF(S323=3,#REF!*4*2,
IF(S323=4,0,
IF(S323=5,0,
IF(S323=6,0,
IF(S323=7,0)))))))),
IF(BB323="t",
IF(S323=0,0,
IF(S323=1,#REF!*4*4*0.8,
IF(S323=2,0,
IF(S323=3,#REF!*4*2*0.8,
IF(S323=4,0,
IF(S323=5,0,
IF(S323=6,0,
IF(S323=7,0))))))))))</f>
        <v>0</v>
      </c>
      <c r="AT323" s="14" t="e">
        <f>IF(BB323="s",
IF(S323=0,0,
IF(S323=1,0,
IF(S323=2,#REF!*4*2,
IF(S323=3,#REF!*4,
IF(S323=4,#REF!*4,
IF(S323=5,0,
IF(S323=6,0,
IF(S323=7,#REF!*4)))))))),
IF(BB323="t",
IF(S323=0,0,
IF(S323=1,0,
IF(S323=2,#REF!*4*2*0.8,
IF(S323=3,#REF!*4*0.8,
IF(S323=4,#REF!*4*0.8,
IF(S323=5,0,
IF(S323=6,0,
IF(S323=7,#REF!*4))))))))))</f>
        <v>#REF!</v>
      </c>
      <c r="AU323" s="14" t="e">
        <f>IF(BB323="s",
IF(S323=0,0,
IF(S323=1,#REF!*2,
IF(S323=2,#REF!*2,
IF(S323=3,#REF!*2,
IF(S323=4,#REF!*2,
IF(S323=5,#REF!*2,
IF(S323=6,#REF!*2,
IF(S323=7,#REF!*2)))))))),
IF(BB323="t",
IF(S323=0,#REF!*2*0.8,
IF(S323=1,#REF!*2*0.8,
IF(S323=2,#REF!*2*0.8,
IF(S323=3,#REF!*2*0.8,
IF(S323=4,#REF!*2*0.8,
IF(S323=5,#REF!*2*0.8,
IF(S323=6,#REF!*1*0.8,
IF(S323=7,#REF!*2))))))))))</f>
        <v>#REF!</v>
      </c>
      <c r="AV323" s="14" t="e">
        <f t="shared" si="75"/>
        <v>#REF!</v>
      </c>
      <c r="AW323" s="14" t="e">
        <f>IF(BB323="s",
IF(S323=0,0,
IF(S323=1,(14-2)*(#REF!+#REF!)/4*4,
IF(S323=2,(14-2)*(#REF!+#REF!)/4*2,
IF(S323=3,(14-2)*(#REF!+#REF!)/4*3,
IF(S323=4,(14-2)*(#REF!+#REF!)/4,
IF(S323=5,(14-2)*#REF!/4,
IF(S323=6,0,
IF(S323=7,(14)*#REF!)))))))),
IF(BB323="t",
IF(S323=0,0,
IF(S323=1,(11-2)*(#REF!+#REF!)/4*4,
IF(S323=2,(11-2)*(#REF!+#REF!)/4*2,
IF(S323=3,(11-2)*(#REF!+#REF!)/4*3,
IF(S323=4,(11-2)*(#REF!+#REF!)/4,
IF(S323=5,(11-2)*#REF!/4,
IF(S323=6,0,
IF(S323=7,(11)*#REF!))))))))))</f>
        <v>#REF!</v>
      </c>
      <c r="AX323" s="14" t="e">
        <f t="shared" si="76"/>
        <v>#REF!</v>
      </c>
      <c r="AY323" s="14">
        <f t="shared" si="77"/>
        <v>12</v>
      </c>
      <c r="AZ323" s="14">
        <f t="shared" si="78"/>
        <v>6</v>
      </c>
      <c r="BA323" s="14" t="e">
        <f t="shared" si="79"/>
        <v>#REF!</v>
      </c>
      <c r="BB323" s="14" t="s">
        <v>87</v>
      </c>
      <c r="BC323" s="14" t="e">
        <f>IF(BI323="A",0,IF(BB323="s",14*#REF!,IF(BB323="T",11*#REF!,"HATA")))</f>
        <v>#REF!</v>
      </c>
      <c r="BD323" s="14" t="e">
        <f t="shared" si="80"/>
        <v>#REF!</v>
      </c>
      <c r="BE323" s="14" t="e">
        <f t="shared" si="81"/>
        <v>#REF!</v>
      </c>
      <c r="BF323" s="14" t="e">
        <f>IF(BE323-#REF!=0,"DOĞRU","YANLIŞ")</f>
        <v>#REF!</v>
      </c>
      <c r="BG323" s="14" t="e">
        <f>#REF!-BE323</f>
        <v>#REF!</v>
      </c>
      <c r="BH323" s="14">
        <v>0</v>
      </c>
      <c r="BJ323" s="14">
        <v>0</v>
      </c>
      <c r="BL323" s="14">
        <v>2</v>
      </c>
      <c r="BN323" s="5" t="e">
        <f>#REF!*14</f>
        <v>#REF!</v>
      </c>
      <c r="BO323" s="6"/>
      <c r="BP323" s="7"/>
      <c r="BQ323" s="8"/>
      <c r="BR323" s="8"/>
      <c r="BS323" s="8"/>
      <c r="BT323" s="8"/>
      <c r="BU323" s="8"/>
      <c r="BV323" s="9"/>
      <c r="BW323" s="10"/>
      <c r="BX323" s="11"/>
      <c r="CE323" s="8"/>
      <c r="CF323" s="17"/>
      <c r="CG323" s="17"/>
      <c r="CH323" s="17"/>
      <c r="CI323" s="17"/>
    </row>
    <row r="324" spans="1:87" hidden="1" x14ac:dyDescent="0.25">
      <c r="A324" s="14" t="s">
        <v>131</v>
      </c>
      <c r="B324" s="14" t="s">
        <v>132</v>
      </c>
      <c r="C324" s="14" t="s">
        <v>132</v>
      </c>
      <c r="D324" s="15" t="s">
        <v>90</v>
      </c>
      <c r="E324" s="15" t="s">
        <v>90</v>
      </c>
      <c r="F324" s="16" t="e">
        <f>IF(BB324="S",
IF(#REF!+BJ324=2012,
IF(#REF!=1,"12-13/1",
IF(#REF!=2,"12-13/2",
IF(#REF!=3,"13-14/1",
IF(#REF!=4,"13-14/2","Hata1")))),
IF(#REF!+BJ324=2013,
IF(#REF!=1,"13-14/1",
IF(#REF!=2,"13-14/2",
IF(#REF!=3,"14-15/1",
IF(#REF!=4,"14-15/2","Hata2")))),
IF(#REF!+BJ324=2014,
IF(#REF!=1,"14-15/1",
IF(#REF!=2,"14-15/2",
IF(#REF!=3,"15-16/1",
IF(#REF!=4,"15-16/2","Hata3")))),
IF(#REF!+BJ324=2015,
IF(#REF!=1,"15-16/1",
IF(#REF!=2,"15-16/2",
IF(#REF!=3,"16-17/1",
IF(#REF!=4,"16-17/2","Hata4")))),
IF(#REF!+BJ324=2016,
IF(#REF!=1,"16-17/1",
IF(#REF!=2,"16-17/2",
IF(#REF!=3,"17-18/1",
IF(#REF!=4,"17-18/2","Hata5")))),
IF(#REF!+BJ324=2017,
IF(#REF!=1,"17-18/1",
IF(#REF!=2,"17-18/2",
IF(#REF!=3,"18-19/1",
IF(#REF!=4,"18-19/2","Hata6")))),
IF(#REF!+BJ324=2018,
IF(#REF!=1,"18-19/1",
IF(#REF!=2,"18-19/2",
IF(#REF!=3,"19-20/1",
IF(#REF!=4,"19-20/2","Hata7")))),
IF(#REF!+BJ324=2019,
IF(#REF!=1,"19-20/1",
IF(#REF!=2,"19-20/2",
IF(#REF!=3,"20-21/1",
IF(#REF!=4,"20-21/2","Hata8")))),
IF(#REF!+BJ324=2020,
IF(#REF!=1,"20-21/1",
IF(#REF!=2,"20-21/2",
IF(#REF!=3,"21-22/1",
IF(#REF!=4,"21-22/2","Hata9")))),
IF(#REF!+BJ324=2021,
IF(#REF!=1,"21-22/1",
IF(#REF!=2,"21-22/2",
IF(#REF!=3,"22-23/1",
IF(#REF!=4,"22-23/2","Hata10")))),
IF(#REF!+BJ324=2022,
IF(#REF!=1,"22-23/1",
IF(#REF!=2,"22-23/2",
IF(#REF!=3,"23-24/1",
IF(#REF!=4,"23-24/2","Hata11")))),
IF(#REF!+BJ324=2023,
IF(#REF!=1,"23-24/1",
IF(#REF!=2,"23-24/2",
IF(#REF!=3,"24-25/1",
IF(#REF!=4,"24-25/2","Hata12")))),
)))))))))))),
IF(BB324="T",
IF(#REF!+BJ324=2012,
IF(#REF!=1,"12-13/1",
IF(#REF!=2,"12-13/2",
IF(#REF!=3,"12-13/3",
IF(#REF!=4,"13-14/1",
IF(#REF!=5,"13-14/2",
IF(#REF!=6,"13-14/3","Hata1")))))),
IF(#REF!+BJ324=2013,
IF(#REF!=1,"13-14/1",
IF(#REF!=2,"13-14/2",
IF(#REF!=3,"13-14/3",
IF(#REF!=4,"14-15/1",
IF(#REF!=5,"14-15/2",
IF(#REF!=6,"14-15/3","Hata2")))))),
IF(#REF!+BJ324=2014,
IF(#REF!=1,"14-15/1",
IF(#REF!=2,"14-15/2",
IF(#REF!=3,"14-15/3",
IF(#REF!=4,"15-16/1",
IF(#REF!=5,"15-16/2",
IF(#REF!=6,"15-16/3","Hata3")))))),
IF(AND(#REF!+#REF!&gt;2014,#REF!+#REF!&lt;2015,BJ324=1),
IF(#REF!=0.1,"14-15/0.1",
IF(#REF!=0.2,"14-15/0.2",
IF(#REF!=0.3,"14-15/0.3","Hata4"))),
IF(#REF!+BJ324=2015,
IF(#REF!=1,"15-16/1",
IF(#REF!=2,"15-16/2",
IF(#REF!=3,"15-16/3",
IF(#REF!=4,"16-17/1",
IF(#REF!=5,"16-17/2",
IF(#REF!=6,"16-17/3","Hata5")))))),
IF(#REF!+BJ324=2016,
IF(#REF!=1,"16-17/1",
IF(#REF!=2,"16-17/2",
IF(#REF!=3,"16-17/3",
IF(#REF!=4,"17-18/1",
IF(#REF!=5,"17-18/2",
IF(#REF!=6,"17-18/3","Hata6")))))),
IF(#REF!+BJ324=2017,
IF(#REF!=1,"17-18/1",
IF(#REF!=2,"17-18/2",
IF(#REF!=3,"17-18/3",
IF(#REF!=4,"18-19/1",
IF(#REF!=5,"18-19/2",
IF(#REF!=6,"18-19/3","Hata7")))))),
IF(#REF!+BJ324=2018,
IF(#REF!=1,"18-19/1",
IF(#REF!=2,"18-19/2",
IF(#REF!=3,"18-19/3",
IF(#REF!=4,"19-20/1",
IF(#REF!=5," 19-20/2",
IF(#REF!=6,"19-20/3","Hata8")))))),
IF(#REF!+BJ324=2019,
IF(#REF!=1,"19-20/1",
IF(#REF!=2,"19-20/2",
IF(#REF!=3,"19-20/3",
IF(#REF!=4,"20-21/1",
IF(#REF!=5,"20-21/2",
IF(#REF!=6,"20-21/3","Hata9")))))),
IF(#REF!+BJ324=2020,
IF(#REF!=1,"20-21/1",
IF(#REF!=2,"20-21/2",
IF(#REF!=3,"20-21/3",
IF(#REF!=4,"21-22/1",
IF(#REF!=5,"21-22/2",
IF(#REF!=6,"21-22/3","Hata10")))))),
IF(#REF!+BJ324=2021,
IF(#REF!=1,"21-22/1",
IF(#REF!=2,"21-22/2",
IF(#REF!=3,"21-22/3",
IF(#REF!=4,"22-23/1",
IF(#REF!=5,"22-23/2",
IF(#REF!=6,"22-23/3","Hata11")))))),
IF(#REF!+BJ324=2022,
IF(#REF!=1,"22-23/1",
IF(#REF!=2,"22-23/2",
IF(#REF!=3,"22-23/3",
IF(#REF!=4,"23-24/1",
IF(#REF!=5,"23-24/2",
IF(#REF!=6,"23-24/3","Hata12")))))),
IF(#REF!+BJ324=2023,
IF(#REF!=1,"23-24/1",
IF(#REF!=2,"23-24/2",
IF(#REF!=3,"23-24/3",
IF(#REF!=4,"24-25/1",
IF(#REF!=5,"24-25/2",
IF(#REF!=6,"24-25/3","Hata13")))))),
))))))))))))))
)</f>
        <v>#REF!</v>
      </c>
      <c r="G324" s="15"/>
      <c r="H324" s="14" t="s">
        <v>452</v>
      </c>
      <c r="I324" s="14">
        <v>54712</v>
      </c>
      <c r="J324" s="14" t="s">
        <v>157</v>
      </c>
      <c r="Q324" s="14" t="s">
        <v>133</v>
      </c>
      <c r="R324" s="14" t="s">
        <v>133</v>
      </c>
      <c r="S324" s="16">
        <v>7</v>
      </c>
      <c r="T324" s="14">
        <f>VLOOKUP($S324,[1]sistem!$I$3:$L$10,2,FALSE)</f>
        <v>0</v>
      </c>
      <c r="U324" s="14">
        <f>VLOOKUP($S324,[1]sistem!$I$3:$L$10,3,FALSE)</f>
        <v>1</v>
      </c>
      <c r="V324" s="14">
        <f>VLOOKUP($S324,[1]sistem!$I$3:$L$10,4,FALSE)</f>
        <v>1</v>
      </c>
      <c r="W324" s="14" t="e">
        <f>VLOOKUP($BB324,[1]sistem!$I$13:$L$14,2,FALSE)*#REF!</f>
        <v>#REF!</v>
      </c>
      <c r="X324" s="14" t="e">
        <f>VLOOKUP($BB324,[1]sistem!$I$13:$L$14,3,FALSE)*#REF!</f>
        <v>#REF!</v>
      </c>
      <c r="Y324" s="14" t="e">
        <f>VLOOKUP($BB324,[1]sistem!$I$13:$L$14,4,FALSE)*#REF!</f>
        <v>#REF!</v>
      </c>
      <c r="Z324" s="14" t="e">
        <f t="shared" si="70"/>
        <v>#REF!</v>
      </c>
      <c r="AA324" s="14" t="e">
        <f t="shared" si="70"/>
        <v>#REF!</v>
      </c>
      <c r="AB324" s="14" t="e">
        <f t="shared" si="70"/>
        <v>#REF!</v>
      </c>
      <c r="AC324" s="14" t="e">
        <f t="shared" si="71"/>
        <v>#REF!</v>
      </c>
      <c r="AD324" s="14">
        <f>VLOOKUP(BB324,[1]sistem!$I$18:$J$19,2,FALSE)</f>
        <v>14</v>
      </c>
      <c r="AE324" s="14">
        <v>0.25</v>
      </c>
      <c r="AF324" s="14">
        <f>VLOOKUP($S324,[1]sistem!$I$3:$M$10,5,FALSE)</f>
        <v>1</v>
      </c>
      <c r="AI324" s="14" t="e">
        <f>(#REF!+#REF!)*AD324</f>
        <v>#REF!</v>
      </c>
      <c r="AJ324" s="14">
        <f>VLOOKUP($S324,[1]sistem!$I$3:$N$10,6,FALSE)</f>
        <v>2</v>
      </c>
      <c r="AK324" s="14">
        <v>2</v>
      </c>
      <c r="AL324" s="14">
        <f t="shared" si="72"/>
        <v>4</v>
      </c>
      <c r="AM324" s="14">
        <f>VLOOKUP($BB324,[1]sistem!$I$18:$K$19,3,FALSE)</f>
        <v>14</v>
      </c>
      <c r="AN324" s="14" t="e">
        <f>AM324*#REF!</f>
        <v>#REF!</v>
      </c>
      <c r="AO324" s="14" t="e">
        <f t="shared" si="73"/>
        <v>#REF!</v>
      </c>
      <c r="AP324" s="14">
        <f t="shared" si="69"/>
        <v>25</v>
      </c>
      <c r="AQ324" s="14" t="e">
        <f t="shared" si="74"/>
        <v>#REF!</v>
      </c>
      <c r="AR324" s="14" t="e">
        <f>ROUND(AQ324-#REF!,0)</f>
        <v>#REF!</v>
      </c>
      <c r="AS324" s="14">
        <f>IF(BB324="s",IF(S324=0,0,
IF(S324=1,#REF!*4*4,
IF(S324=2,0,
IF(S324=3,#REF!*4*2,
IF(S324=4,0,
IF(S324=5,0,
IF(S324=6,0,
IF(S324=7,0)))))))),
IF(BB324="t",
IF(S324=0,0,
IF(S324=1,#REF!*4*4*0.8,
IF(S324=2,0,
IF(S324=3,#REF!*4*2*0.8,
IF(S324=4,0,
IF(S324=5,0,
IF(S324=6,0,
IF(S324=7,0))))))))))</f>
        <v>0</v>
      </c>
      <c r="AT324" s="14" t="e">
        <f>IF(BB324="s",
IF(S324=0,0,
IF(S324=1,0,
IF(S324=2,#REF!*4*2,
IF(S324=3,#REF!*4,
IF(S324=4,#REF!*4,
IF(S324=5,0,
IF(S324=6,0,
IF(S324=7,#REF!*4)))))))),
IF(BB324="t",
IF(S324=0,0,
IF(S324=1,0,
IF(S324=2,#REF!*4*2*0.8,
IF(S324=3,#REF!*4*0.8,
IF(S324=4,#REF!*4*0.8,
IF(S324=5,0,
IF(S324=6,0,
IF(S324=7,#REF!*4))))))))))</f>
        <v>#REF!</v>
      </c>
      <c r="AU324" s="14" t="e">
        <f>IF(BB324="s",
IF(S324=0,0,
IF(S324=1,#REF!*2,
IF(S324=2,#REF!*2,
IF(S324=3,#REF!*2,
IF(S324=4,#REF!*2,
IF(S324=5,#REF!*2,
IF(S324=6,#REF!*2,
IF(S324=7,#REF!*2)))))))),
IF(BB324="t",
IF(S324=0,#REF!*2*0.8,
IF(S324=1,#REF!*2*0.8,
IF(S324=2,#REF!*2*0.8,
IF(S324=3,#REF!*2*0.8,
IF(S324=4,#REF!*2*0.8,
IF(S324=5,#REF!*2*0.8,
IF(S324=6,#REF!*1*0.8,
IF(S324=7,#REF!*2))))))))))</f>
        <v>#REF!</v>
      </c>
      <c r="AV324" s="14" t="e">
        <f t="shared" si="75"/>
        <v>#REF!</v>
      </c>
      <c r="AW324" s="14" t="e">
        <f>IF(BB324="s",
IF(S324=0,0,
IF(S324=1,(14-2)*(#REF!+#REF!)/4*4,
IF(S324=2,(14-2)*(#REF!+#REF!)/4*2,
IF(S324=3,(14-2)*(#REF!+#REF!)/4*3,
IF(S324=4,(14-2)*(#REF!+#REF!)/4,
IF(S324=5,(14-2)*#REF!/4,
IF(S324=6,0,
IF(S324=7,(14)*#REF!)))))))),
IF(BB324="t",
IF(S324=0,0,
IF(S324=1,(11-2)*(#REF!+#REF!)/4*4,
IF(S324=2,(11-2)*(#REF!+#REF!)/4*2,
IF(S324=3,(11-2)*(#REF!+#REF!)/4*3,
IF(S324=4,(11-2)*(#REF!+#REF!)/4,
IF(S324=5,(11-2)*#REF!/4,
IF(S324=6,0,
IF(S324=7,(11)*#REF!))))))))))</f>
        <v>#REF!</v>
      </c>
      <c r="AX324" s="14" t="e">
        <f t="shared" si="76"/>
        <v>#REF!</v>
      </c>
      <c r="AY324" s="14">
        <f t="shared" si="77"/>
        <v>8</v>
      </c>
      <c r="AZ324" s="14">
        <f t="shared" si="78"/>
        <v>4</v>
      </c>
      <c r="BA324" s="14" t="e">
        <f t="shared" si="79"/>
        <v>#REF!</v>
      </c>
      <c r="BB324" s="14" t="s">
        <v>87</v>
      </c>
      <c r="BC324" s="14">
        <f>IF(BI324="A",0,IF(BB324="s",14*#REF!,IF(BB324="T",11*#REF!,"HATA")))</f>
        <v>0</v>
      </c>
      <c r="BD324" s="14" t="e">
        <f t="shared" si="80"/>
        <v>#REF!</v>
      </c>
      <c r="BE324" s="14" t="e">
        <f t="shared" si="81"/>
        <v>#REF!</v>
      </c>
      <c r="BF324" s="14" t="e">
        <f>IF(BE324-#REF!=0,"DOĞRU","YANLIŞ")</f>
        <v>#REF!</v>
      </c>
      <c r="BG324" s="14" t="e">
        <f>#REF!-BE324</f>
        <v>#REF!</v>
      </c>
      <c r="BH324" s="14">
        <v>0</v>
      </c>
      <c r="BI324" s="14" t="s">
        <v>93</v>
      </c>
      <c r="BJ324" s="14">
        <v>0</v>
      </c>
      <c r="BL324" s="14">
        <v>7</v>
      </c>
      <c r="BN324" s="5" t="e">
        <f>#REF!*14</f>
        <v>#REF!</v>
      </c>
      <c r="BO324" s="6"/>
      <c r="BP324" s="7"/>
      <c r="BQ324" s="8"/>
      <c r="BR324" s="8"/>
      <c r="BS324" s="8"/>
      <c r="BT324" s="8"/>
      <c r="BU324" s="8"/>
      <c r="BV324" s="9"/>
      <c r="BW324" s="10"/>
      <c r="BX324" s="11"/>
      <c r="CE324" s="8"/>
      <c r="CF324" s="17"/>
      <c r="CG324" s="17"/>
      <c r="CH324" s="17"/>
      <c r="CI324" s="17"/>
    </row>
    <row r="325" spans="1:87" hidden="1" x14ac:dyDescent="0.25">
      <c r="A325" s="14" t="s">
        <v>134</v>
      </c>
      <c r="B325" s="14" t="s">
        <v>135</v>
      </c>
      <c r="C325" s="14" t="s">
        <v>135</v>
      </c>
      <c r="D325" s="15" t="s">
        <v>84</v>
      </c>
      <c r="E325" s="15" t="s">
        <v>84</v>
      </c>
      <c r="F325" s="16" t="e">
        <f>IF(BB325="S",
IF(#REF!+BJ325=2012,
IF(#REF!=1,"12-13/1",
IF(#REF!=2,"12-13/2",
IF(#REF!=3,"13-14/1",
IF(#REF!=4,"13-14/2","Hata1")))),
IF(#REF!+BJ325=2013,
IF(#REF!=1,"13-14/1",
IF(#REF!=2,"13-14/2",
IF(#REF!=3,"14-15/1",
IF(#REF!=4,"14-15/2","Hata2")))),
IF(#REF!+BJ325=2014,
IF(#REF!=1,"14-15/1",
IF(#REF!=2,"14-15/2",
IF(#REF!=3,"15-16/1",
IF(#REF!=4,"15-16/2","Hata3")))),
IF(#REF!+BJ325=2015,
IF(#REF!=1,"15-16/1",
IF(#REF!=2,"15-16/2",
IF(#REF!=3,"16-17/1",
IF(#REF!=4,"16-17/2","Hata4")))),
IF(#REF!+BJ325=2016,
IF(#REF!=1,"16-17/1",
IF(#REF!=2,"16-17/2",
IF(#REF!=3,"17-18/1",
IF(#REF!=4,"17-18/2","Hata5")))),
IF(#REF!+BJ325=2017,
IF(#REF!=1,"17-18/1",
IF(#REF!=2,"17-18/2",
IF(#REF!=3,"18-19/1",
IF(#REF!=4,"18-19/2","Hata6")))),
IF(#REF!+BJ325=2018,
IF(#REF!=1,"18-19/1",
IF(#REF!=2,"18-19/2",
IF(#REF!=3,"19-20/1",
IF(#REF!=4,"19-20/2","Hata7")))),
IF(#REF!+BJ325=2019,
IF(#REF!=1,"19-20/1",
IF(#REF!=2,"19-20/2",
IF(#REF!=3,"20-21/1",
IF(#REF!=4,"20-21/2","Hata8")))),
IF(#REF!+BJ325=2020,
IF(#REF!=1,"20-21/1",
IF(#REF!=2,"20-21/2",
IF(#REF!=3,"21-22/1",
IF(#REF!=4,"21-22/2","Hata9")))),
IF(#REF!+BJ325=2021,
IF(#REF!=1,"21-22/1",
IF(#REF!=2,"21-22/2",
IF(#REF!=3,"22-23/1",
IF(#REF!=4,"22-23/2","Hata10")))),
IF(#REF!+BJ325=2022,
IF(#REF!=1,"22-23/1",
IF(#REF!=2,"22-23/2",
IF(#REF!=3,"23-24/1",
IF(#REF!=4,"23-24/2","Hata11")))),
IF(#REF!+BJ325=2023,
IF(#REF!=1,"23-24/1",
IF(#REF!=2,"23-24/2",
IF(#REF!=3,"24-25/1",
IF(#REF!=4,"24-25/2","Hata12")))),
)))))))))))),
IF(BB325="T",
IF(#REF!+BJ325=2012,
IF(#REF!=1,"12-13/1",
IF(#REF!=2,"12-13/2",
IF(#REF!=3,"12-13/3",
IF(#REF!=4,"13-14/1",
IF(#REF!=5,"13-14/2",
IF(#REF!=6,"13-14/3","Hata1")))))),
IF(#REF!+BJ325=2013,
IF(#REF!=1,"13-14/1",
IF(#REF!=2,"13-14/2",
IF(#REF!=3,"13-14/3",
IF(#REF!=4,"14-15/1",
IF(#REF!=5,"14-15/2",
IF(#REF!=6,"14-15/3","Hata2")))))),
IF(#REF!+BJ325=2014,
IF(#REF!=1,"14-15/1",
IF(#REF!=2,"14-15/2",
IF(#REF!=3,"14-15/3",
IF(#REF!=4,"15-16/1",
IF(#REF!=5,"15-16/2",
IF(#REF!=6,"15-16/3","Hata3")))))),
IF(AND(#REF!+#REF!&gt;2014,#REF!+#REF!&lt;2015,BJ325=1),
IF(#REF!=0.1,"14-15/0.1",
IF(#REF!=0.2,"14-15/0.2",
IF(#REF!=0.3,"14-15/0.3","Hata4"))),
IF(#REF!+BJ325=2015,
IF(#REF!=1,"15-16/1",
IF(#REF!=2,"15-16/2",
IF(#REF!=3,"15-16/3",
IF(#REF!=4,"16-17/1",
IF(#REF!=5,"16-17/2",
IF(#REF!=6,"16-17/3","Hata5")))))),
IF(#REF!+BJ325=2016,
IF(#REF!=1,"16-17/1",
IF(#REF!=2,"16-17/2",
IF(#REF!=3,"16-17/3",
IF(#REF!=4,"17-18/1",
IF(#REF!=5,"17-18/2",
IF(#REF!=6,"17-18/3","Hata6")))))),
IF(#REF!+BJ325=2017,
IF(#REF!=1,"17-18/1",
IF(#REF!=2,"17-18/2",
IF(#REF!=3,"17-18/3",
IF(#REF!=4,"18-19/1",
IF(#REF!=5,"18-19/2",
IF(#REF!=6,"18-19/3","Hata7")))))),
IF(#REF!+BJ325=2018,
IF(#REF!=1,"18-19/1",
IF(#REF!=2,"18-19/2",
IF(#REF!=3,"18-19/3",
IF(#REF!=4,"19-20/1",
IF(#REF!=5," 19-20/2",
IF(#REF!=6,"19-20/3","Hata8")))))),
IF(#REF!+BJ325=2019,
IF(#REF!=1,"19-20/1",
IF(#REF!=2,"19-20/2",
IF(#REF!=3,"19-20/3",
IF(#REF!=4,"20-21/1",
IF(#REF!=5,"20-21/2",
IF(#REF!=6,"20-21/3","Hata9")))))),
IF(#REF!+BJ325=2020,
IF(#REF!=1,"20-21/1",
IF(#REF!=2,"20-21/2",
IF(#REF!=3,"20-21/3",
IF(#REF!=4,"21-22/1",
IF(#REF!=5,"21-22/2",
IF(#REF!=6,"21-22/3","Hata10")))))),
IF(#REF!+BJ325=2021,
IF(#REF!=1,"21-22/1",
IF(#REF!=2,"21-22/2",
IF(#REF!=3,"21-22/3",
IF(#REF!=4,"22-23/1",
IF(#REF!=5,"22-23/2",
IF(#REF!=6,"22-23/3","Hata11")))))),
IF(#REF!+BJ325=2022,
IF(#REF!=1,"22-23/1",
IF(#REF!=2,"22-23/2",
IF(#REF!=3,"22-23/3",
IF(#REF!=4,"23-24/1",
IF(#REF!=5,"23-24/2",
IF(#REF!=6,"23-24/3","Hata12")))))),
IF(#REF!+BJ325=2023,
IF(#REF!=1,"23-24/1",
IF(#REF!=2,"23-24/2",
IF(#REF!=3,"23-24/3",
IF(#REF!=4,"24-25/1",
IF(#REF!=5,"24-25/2",
IF(#REF!=6,"24-25/3","Hata13")))))),
))))))))))))))
)</f>
        <v>#REF!</v>
      </c>
      <c r="G325" s="15">
        <v>0</v>
      </c>
      <c r="H325" s="14" t="s">
        <v>452</v>
      </c>
      <c r="I325" s="14">
        <v>54712</v>
      </c>
      <c r="J325" s="14" t="s">
        <v>157</v>
      </c>
      <c r="S325" s="16">
        <v>4</v>
      </c>
      <c r="T325" s="14">
        <f>VLOOKUP($S325,[1]sistem!$I$3:$L$10,2,FALSE)</f>
        <v>0</v>
      </c>
      <c r="U325" s="14">
        <f>VLOOKUP($S325,[1]sistem!$I$3:$L$10,3,FALSE)</f>
        <v>1</v>
      </c>
      <c r="V325" s="14">
        <f>VLOOKUP($S325,[1]sistem!$I$3:$L$10,4,FALSE)</f>
        <v>1</v>
      </c>
      <c r="W325" s="14" t="e">
        <f>VLOOKUP($BB325,[1]sistem!$I$13:$L$14,2,FALSE)*#REF!</f>
        <v>#REF!</v>
      </c>
      <c r="X325" s="14" t="e">
        <f>VLOOKUP($BB325,[1]sistem!$I$13:$L$14,3,FALSE)*#REF!</f>
        <v>#REF!</v>
      </c>
      <c r="Y325" s="14" t="e">
        <f>VLOOKUP($BB325,[1]sistem!$I$13:$L$14,4,FALSE)*#REF!</f>
        <v>#REF!</v>
      </c>
      <c r="Z325" s="14" t="e">
        <f t="shared" si="70"/>
        <v>#REF!</v>
      </c>
      <c r="AA325" s="14" t="e">
        <f t="shared" si="70"/>
        <v>#REF!</v>
      </c>
      <c r="AB325" s="14" t="e">
        <f t="shared" si="70"/>
        <v>#REF!</v>
      </c>
      <c r="AC325" s="14" t="e">
        <f t="shared" si="71"/>
        <v>#REF!</v>
      </c>
      <c r="AD325" s="14">
        <f>VLOOKUP(BB325,[1]sistem!$I$18:$J$19,2,FALSE)</f>
        <v>14</v>
      </c>
      <c r="AE325" s="14">
        <v>0.25</v>
      </c>
      <c r="AF325" s="14">
        <f>VLOOKUP($S325,[1]sistem!$I$3:$M$10,5,FALSE)</f>
        <v>1</v>
      </c>
      <c r="AG325" s="14">
        <v>4</v>
      </c>
      <c r="AI325" s="14">
        <f>AG325*AM325</f>
        <v>56</v>
      </c>
      <c r="AJ325" s="14">
        <f>VLOOKUP($S325,[1]sistem!$I$3:$N$10,6,FALSE)</f>
        <v>2</v>
      </c>
      <c r="AK325" s="14">
        <v>2</v>
      </c>
      <c r="AL325" s="14">
        <f t="shared" si="72"/>
        <v>4</v>
      </c>
      <c r="AM325" s="14">
        <f>VLOOKUP($BB325,[1]sistem!$I$18:$K$19,3,FALSE)</f>
        <v>14</v>
      </c>
      <c r="AN325" s="14" t="e">
        <f>AM325*#REF!</f>
        <v>#REF!</v>
      </c>
      <c r="AO325" s="14" t="e">
        <f t="shared" si="73"/>
        <v>#REF!</v>
      </c>
      <c r="AP325" s="14">
        <f t="shared" si="69"/>
        <v>25</v>
      </c>
      <c r="AQ325" s="14" t="e">
        <f t="shared" si="74"/>
        <v>#REF!</v>
      </c>
      <c r="AR325" s="14" t="e">
        <f>ROUND(AQ325-#REF!,0)</f>
        <v>#REF!</v>
      </c>
      <c r="AS325" s="14">
        <f>IF(BB325="s",IF(S325=0,0,
IF(S325=1,#REF!*4*4,
IF(S325=2,0,
IF(S325=3,#REF!*4*2,
IF(S325=4,0,
IF(S325=5,0,
IF(S325=6,0,
IF(S325=7,0)))))))),
IF(BB325="t",
IF(S325=0,0,
IF(S325=1,#REF!*4*4*0.8,
IF(S325=2,0,
IF(S325=3,#REF!*4*2*0.8,
IF(S325=4,0,
IF(S325=5,0,
IF(S325=6,0,
IF(S325=7,0))))))))))</f>
        <v>0</v>
      </c>
      <c r="AT325" s="14" t="e">
        <f>IF(BB325="s",
IF(S325=0,0,
IF(S325=1,0,
IF(S325=2,#REF!*4*2,
IF(S325=3,#REF!*4,
IF(S325=4,#REF!*4,
IF(S325=5,0,
IF(S325=6,0,
IF(S325=7,#REF!*4)))))))),
IF(BB325="t",
IF(S325=0,0,
IF(S325=1,0,
IF(S325=2,#REF!*4*2*0.8,
IF(S325=3,#REF!*4*0.8,
IF(S325=4,#REF!*4*0.8,
IF(S325=5,0,
IF(S325=6,0,
IF(S325=7,#REF!*4))))))))))</f>
        <v>#REF!</v>
      </c>
      <c r="AU325" s="14" t="e">
        <f>IF(BB325="s",
IF(S325=0,0,
IF(S325=1,#REF!*2,
IF(S325=2,#REF!*2,
IF(S325=3,#REF!*2,
IF(S325=4,#REF!*2,
IF(S325=5,#REF!*2,
IF(S325=6,#REF!*2,
IF(S325=7,#REF!*2)))))))),
IF(BB325="t",
IF(S325=0,#REF!*2*0.8,
IF(S325=1,#REF!*2*0.8,
IF(S325=2,#REF!*2*0.8,
IF(S325=3,#REF!*2*0.8,
IF(S325=4,#REF!*2*0.8,
IF(S325=5,#REF!*2*0.8,
IF(S325=6,#REF!*1*0.8,
IF(S325=7,#REF!*2))))))))))</f>
        <v>#REF!</v>
      </c>
      <c r="AV325" s="14" t="e">
        <f t="shared" si="75"/>
        <v>#REF!</v>
      </c>
      <c r="AW325" s="14" t="e">
        <f>IF(BB325="s",
IF(S325=0,0,
IF(S325=1,(14-2)*(#REF!+#REF!)/4*4,
IF(S325=2,(14-2)*(#REF!+#REF!)/4*2,
IF(S325=3,(14-2)*(#REF!+#REF!)/4*3,
IF(S325=4,(14-2)*(#REF!+#REF!)/4,
IF(S325=5,(14-2)*#REF!/4,
IF(S325=6,0,
IF(S325=7,(14)*#REF!)))))))),
IF(BB325="t",
IF(S325=0,0,
IF(S325=1,(11-2)*(#REF!+#REF!)/4*4,
IF(S325=2,(11-2)*(#REF!+#REF!)/4*2,
IF(S325=3,(11-2)*(#REF!+#REF!)/4*3,
IF(S325=4,(11-2)*(#REF!+#REF!)/4,
IF(S325=5,(11-2)*#REF!/4,
IF(S325=6,0,
IF(S325=7,(11)*#REF!))))))))))</f>
        <v>#REF!</v>
      </c>
      <c r="AX325" s="14" t="e">
        <f t="shared" si="76"/>
        <v>#REF!</v>
      </c>
      <c r="AY325" s="14">
        <f t="shared" si="77"/>
        <v>8</v>
      </c>
      <c r="AZ325" s="14">
        <f t="shared" si="78"/>
        <v>4</v>
      </c>
      <c r="BA325" s="14" t="e">
        <f t="shared" si="79"/>
        <v>#REF!</v>
      </c>
      <c r="BB325" s="14" t="s">
        <v>87</v>
      </c>
      <c r="BC325" s="14" t="e">
        <f>IF(BI325="A",0,IF(BB325="s",14*#REF!,IF(BB325="T",11*#REF!,"HATA")))</f>
        <v>#REF!</v>
      </c>
      <c r="BD325" s="14" t="e">
        <f t="shared" si="80"/>
        <v>#REF!</v>
      </c>
      <c r="BE325" s="14" t="e">
        <f t="shared" si="81"/>
        <v>#REF!</v>
      </c>
      <c r="BF325" s="14" t="e">
        <f>IF(BE325-#REF!=0,"DOĞRU","YANLIŞ")</f>
        <v>#REF!</v>
      </c>
      <c r="BG325" s="14" t="e">
        <f>#REF!-BE325</f>
        <v>#REF!</v>
      </c>
      <c r="BH325" s="14">
        <v>0</v>
      </c>
      <c r="BJ325" s="14">
        <v>0</v>
      </c>
      <c r="BL325" s="14">
        <v>4</v>
      </c>
      <c r="BN325" s="5" t="e">
        <f>#REF!*14</f>
        <v>#REF!</v>
      </c>
      <c r="BO325" s="6"/>
      <c r="BP325" s="7"/>
      <c r="BQ325" s="8"/>
      <c r="BR325" s="8"/>
      <c r="BS325" s="8"/>
      <c r="BT325" s="8"/>
      <c r="BU325" s="8"/>
      <c r="BV325" s="9"/>
      <c r="BW325" s="10"/>
      <c r="BX325" s="11"/>
      <c r="CE325" s="8"/>
      <c r="CF325" s="17"/>
      <c r="CG325" s="17"/>
      <c r="CH325" s="17"/>
      <c r="CI325" s="17"/>
    </row>
    <row r="326" spans="1:87" hidden="1" x14ac:dyDescent="0.25">
      <c r="A326" s="14" t="s">
        <v>91</v>
      </c>
      <c r="B326" s="14" t="s">
        <v>92</v>
      </c>
      <c r="C326" s="14" t="s">
        <v>92</v>
      </c>
      <c r="D326" s="15" t="s">
        <v>90</v>
      </c>
      <c r="E326" s="15" t="s">
        <v>90</v>
      </c>
      <c r="F326" s="16" t="e">
        <f>IF(BB326="S",
IF(#REF!+BJ326=2012,
IF(#REF!=1,"12-13/1",
IF(#REF!=2,"12-13/2",
IF(#REF!=3,"13-14/1",
IF(#REF!=4,"13-14/2","Hata1")))),
IF(#REF!+BJ326=2013,
IF(#REF!=1,"13-14/1",
IF(#REF!=2,"13-14/2",
IF(#REF!=3,"14-15/1",
IF(#REF!=4,"14-15/2","Hata2")))),
IF(#REF!+BJ326=2014,
IF(#REF!=1,"14-15/1",
IF(#REF!=2,"14-15/2",
IF(#REF!=3,"15-16/1",
IF(#REF!=4,"15-16/2","Hata3")))),
IF(#REF!+BJ326=2015,
IF(#REF!=1,"15-16/1",
IF(#REF!=2,"15-16/2",
IF(#REF!=3,"16-17/1",
IF(#REF!=4,"16-17/2","Hata4")))),
IF(#REF!+BJ326=2016,
IF(#REF!=1,"16-17/1",
IF(#REF!=2,"16-17/2",
IF(#REF!=3,"17-18/1",
IF(#REF!=4,"17-18/2","Hata5")))),
IF(#REF!+BJ326=2017,
IF(#REF!=1,"17-18/1",
IF(#REF!=2,"17-18/2",
IF(#REF!=3,"18-19/1",
IF(#REF!=4,"18-19/2","Hata6")))),
IF(#REF!+BJ326=2018,
IF(#REF!=1,"18-19/1",
IF(#REF!=2,"18-19/2",
IF(#REF!=3,"19-20/1",
IF(#REF!=4,"19-20/2","Hata7")))),
IF(#REF!+BJ326=2019,
IF(#REF!=1,"19-20/1",
IF(#REF!=2,"19-20/2",
IF(#REF!=3,"20-21/1",
IF(#REF!=4,"20-21/2","Hata8")))),
IF(#REF!+BJ326=2020,
IF(#REF!=1,"20-21/1",
IF(#REF!=2,"20-21/2",
IF(#REF!=3,"21-22/1",
IF(#REF!=4,"21-22/2","Hata9")))),
IF(#REF!+BJ326=2021,
IF(#REF!=1,"21-22/1",
IF(#REF!=2,"21-22/2",
IF(#REF!=3,"22-23/1",
IF(#REF!=4,"22-23/2","Hata10")))),
IF(#REF!+BJ326=2022,
IF(#REF!=1,"22-23/1",
IF(#REF!=2,"22-23/2",
IF(#REF!=3,"23-24/1",
IF(#REF!=4,"23-24/2","Hata11")))),
IF(#REF!+BJ326=2023,
IF(#REF!=1,"23-24/1",
IF(#REF!=2,"23-24/2",
IF(#REF!=3,"24-25/1",
IF(#REF!=4,"24-25/2","Hata12")))),
)))))))))))),
IF(BB326="T",
IF(#REF!+BJ326=2012,
IF(#REF!=1,"12-13/1",
IF(#REF!=2,"12-13/2",
IF(#REF!=3,"12-13/3",
IF(#REF!=4,"13-14/1",
IF(#REF!=5,"13-14/2",
IF(#REF!=6,"13-14/3","Hata1")))))),
IF(#REF!+BJ326=2013,
IF(#REF!=1,"13-14/1",
IF(#REF!=2,"13-14/2",
IF(#REF!=3,"13-14/3",
IF(#REF!=4,"14-15/1",
IF(#REF!=5,"14-15/2",
IF(#REF!=6,"14-15/3","Hata2")))))),
IF(#REF!+BJ326=2014,
IF(#REF!=1,"14-15/1",
IF(#REF!=2,"14-15/2",
IF(#REF!=3,"14-15/3",
IF(#REF!=4,"15-16/1",
IF(#REF!=5,"15-16/2",
IF(#REF!=6,"15-16/3","Hata3")))))),
IF(AND(#REF!+#REF!&gt;2014,#REF!+#REF!&lt;2015,BJ326=1),
IF(#REF!=0.1,"14-15/0.1",
IF(#REF!=0.2,"14-15/0.2",
IF(#REF!=0.3,"14-15/0.3","Hata4"))),
IF(#REF!+BJ326=2015,
IF(#REF!=1,"15-16/1",
IF(#REF!=2,"15-16/2",
IF(#REF!=3,"15-16/3",
IF(#REF!=4,"16-17/1",
IF(#REF!=5,"16-17/2",
IF(#REF!=6,"16-17/3","Hata5")))))),
IF(#REF!+BJ326=2016,
IF(#REF!=1,"16-17/1",
IF(#REF!=2,"16-17/2",
IF(#REF!=3,"16-17/3",
IF(#REF!=4,"17-18/1",
IF(#REF!=5,"17-18/2",
IF(#REF!=6,"17-18/3","Hata6")))))),
IF(#REF!+BJ326=2017,
IF(#REF!=1,"17-18/1",
IF(#REF!=2,"17-18/2",
IF(#REF!=3,"17-18/3",
IF(#REF!=4,"18-19/1",
IF(#REF!=5,"18-19/2",
IF(#REF!=6,"18-19/3","Hata7")))))),
IF(#REF!+BJ326=2018,
IF(#REF!=1,"18-19/1",
IF(#REF!=2,"18-19/2",
IF(#REF!=3,"18-19/3",
IF(#REF!=4,"19-20/1",
IF(#REF!=5," 19-20/2",
IF(#REF!=6,"19-20/3","Hata8")))))),
IF(#REF!+BJ326=2019,
IF(#REF!=1,"19-20/1",
IF(#REF!=2,"19-20/2",
IF(#REF!=3,"19-20/3",
IF(#REF!=4,"20-21/1",
IF(#REF!=5,"20-21/2",
IF(#REF!=6,"20-21/3","Hata9")))))),
IF(#REF!+BJ326=2020,
IF(#REF!=1,"20-21/1",
IF(#REF!=2,"20-21/2",
IF(#REF!=3,"20-21/3",
IF(#REF!=4,"21-22/1",
IF(#REF!=5,"21-22/2",
IF(#REF!=6,"21-22/3","Hata10")))))),
IF(#REF!+BJ326=2021,
IF(#REF!=1,"21-22/1",
IF(#REF!=2,"21-22/2",
IF(#REF!=3,"21-22/3",
IF(#REF!=4,"22-23/1",
IF(#REF!=5,"22-23/2",
IF(#REF!=6,"22-23/3","Hata11")))))),
IF(#REF!+BJ326=2022,
IF(#REF!=1,"22-23/1",
IF(#REF!=2,"22-23/2",
IF(#REF!=3,"22-23/3",
IF(#REF!=4,"23-24/1",
IF(#REF!=5,"23-24/2",
IF(#REF!=6,"23-24/3","Hata12")))))),
IF(#REF!+BJ326=2023,
IF(#REF!=1,"23-24/1",
IF(#REF!=2,"23-24/2",
IF(#REF!=3,"23-24/3",
IF(#REF!=4,"24-25/1",
IF(#REF!=5,"24-25/2",
IF(#REF!=6,"24-25/3","Hata13")))))),
))))))))))))))
)</f>
        <v>#REF!</v>
      </c>
      <c r="G326" s="15"/>
      <c r="H326" s="14" t="s">
        <v>452</v>
      </c>
      <c r="I326" s="14">
        <v>54712</v>
      </c>
      <c r="J326" s="14" t="s">
        <v>157</v>
      </c>
      <c r="L326" s="14">
        <v>4358</v>
      </c>
      <c r="S326" s="16">
        <v>0</v>
      </c>
      <c r="T326" s="14">
        <f>VLOOKUP($S326,[1]sistem!$I$3:$L$10,2,FALSE)</f>
        <v>0</v>
      </c>
      <c r="U326" s="14">
        <f>VLOOKUP($S326,[1]sistem!$I$3:$L$10,3,FALSE)</f>
        <v>0</v>
      </c>
      <c r="V326" s="14">
        <f>VLOOKUP($S326,[1]sistem!$I$3:$L$10,4,FALSE)</f>
        <v>0</v>
      </c>
      <c r="W326" s="14" t="e">
        <f>VLOOKUP($BB326,[1]sistem!$I$13:$L$14,2,FALSE)*#REF!</f>
        <v>#REF!</v>
      </c>
      <c r="X326" s="14" t="e">
        <f>VLOOKUP($BB326,[1]sistem!$I$13:$L$14,3,FALSE)*#REF!</f>
        <v>#REF!</v>
      </c>
      <c r="Y326" s="14" t="e">
        <f>VLOOKUP($BB326,[1]sistem!$I$13:$L$14,4,FALSE)*#REF!</f>
        <v>#REF!</v>
      </c>
      <c r="Z326" s="14" t="e">
        <f t="shared" si="70"/>
        <v>#REF!</v>
      </c>
      <c r="AA326" s="14" t="e">
        <f t="shared" si="70"/>
        <v>#REF!</v>
      </c>
      <c r="AB326" s="14" t="e">
        <f t="shared" si="70"/>
        <v>#REF!</v>
      </c>
      <c r="AC326" s="14" t="e">
        <f t="shared" si="71"/>
        <v>#REF!</v>
      </c>
      <c r="AD326" s="14">
        <f>VLOOKUP(BB326,[1]sistem!$I$18:$J$19,2,FALSE)</f>
        <v>11</v>
      </c>
      <c r="AE326" s="14">
        <v>0.25</v>
      </c>
      <c r="AF326" s="14">
        <f>VLOOKUP($S326,[1]sistem!$I$3:$M$10,5,FALSE)</f>
        <v>0</v>
      </c>
      <c r="AI326" s="14" t="e">
        <f>(#REF!+#REF!)*AD326</f>
        <v>#REF!</v>
      </c>
      <c r="AJ326" s="14">
        <f>VLOOKUP($S326,[1]sistem!$I$3:$N$10,6,FALSE)</f>
        <v>0</v>
      </c>
      <c r="AK326" s="14">
        <v>2</v>
      </c>
      <c r="AL326" s="14">
        <f t="shared" si="72"/>
        <v>0</v>
      </c>
      <c r="AM326" s="14">
        <f>VLOOKUP($BB326,[1]sistem!$I$18:$K$19,3,FALSE)</f>
        <v>11</v>
      </c>
      <c r="AN326" s="14" t="e">
        <f>AM326*#REF!</f>
        <v>#REF!</v>
      </c>
      <c r="AO326" s="14" t="e">
        <f t="shared" si="73"/>
        <v>#REF!</v>
      </c>
      <c r="AP326" s="14">
        <f t="shared" si="69"/>
        <v>25</v>
      </c>
      <c r="AQ326" s="14" t="e">
        <f t="shared" si="74"/>
        <v>#REF!</v>
      </c>
      <c r="AR326" s="14" t="e">
        <f>ROUND(AQ326-#REF!,0)</f>
        <v>#REF!</v>
      </c>
      <c r="AS326" s="14">
        <f>IF(BB326="s",IF(S326=0,0,
IF(S326=1,#REF!*4*4,
IF(S326=2,0,
IF(S326=3,#REF!*4*2,
IF(S326=4,0,
IF(S326=5,0,
IF(S326=6,0,
IF(S326=7,0)))))))),
IF(BB326="t",
IF(S326=0,0,
IF(S326=1,#REF!*4*4*0.8,
IF(S326=2,0,
IF(S326=3,#REF!*4*2*0.8,
IF(S326=4,0,
IF(S326=5,0,
IF(S326=6,0,
IF(S326=7,0))))))))))</f>
        <v>0</v>
      </c>
      <c r="AT326" s="14">
        <f>IF(BB326="s",
IF(S326=0,0,
IF(S326=1,0,
IF(S326=2,#REF!*4*2,
IF(S326=3,#REF!*4,
IF(S326=4,#REF!*4,
IF(S326=5,0,
IF(S326=6,0,
IF(S326=7,#REF!*4)))))))),
IF(BB326="t",
IF(S326=0,0,
IF(S326=1,0,
IF(S326=2,#REF!*4*2*0.8,
IF(S326=3,#REF!*4*0.8,
IF(S326=4,#REF!*4*0.8,
IF(S326=5,0,
IF(S326=6,0,
IF(S326=7,#REF!*4))))))))))</f>
        <v>0</v>
      </c>
      <c r="AU326" s="14" t="e">
        <f>IF(BB326="s",
IF(S326=0,0,
IF(S326=1,#REF!*2,
IF(S326=2,#REF!*2,
IF(S326=3,#REF!*2,
IF(S326=4,#REF!*2,
IF(S326=5,#REF!*2,
IF(S326=6,#REF!*2,
IF(S326=7,#REF!*2)))))))),
IF(BB326="t",
IF(S326=0,#REF!*2*0.8,
IF(S326=1,#REF!*2*0.8,
IF(S326=2,#REF!*2*0.8,
IF(S326=3,#REF!*2*0.8,
IF(S326=4,#REF!*2*0.8,
IF(S326=5,#REF!*2*0.8,
IF(S326=6,#REF!*1*0.8,
IF(S326=7,#REF!*2))))))))))</f>
        <v>#REF!</v>
      </c>
      <c r="AV326" s="14" t="e">
        <f t="shared" si="75"/>
        <v>#REF!</v>
      </c>
      <c r="AW326" s="14">
        <f>IF(BB326="s",
IF(S326=0,0,
IF(S326=1,(14-2)*(#REF!+#REF!)/4*4,
IF(S326=2,(14-2)*(#REF!+#REF!)/4*2,
IF(S326=3,(14-2)*(#REF!+#REF!)/4*3,
IF(S326=4,(14-2)*(#REF!+#REF!)/4,
IF(S326=5,(14-2)*#REF!/4,
IF(S326=6,0,
IF(S326=7,(14)*#REF!)))))))),
IF(BB326="t",
IF(S326=0,0,
IF(S326=1,(11-2)*(#REF!+#REF!)/4*4,
IF(S326=2,(11-2)*(#REF!+#REF!)/4*2,
IF(S326=3,(11-2)*(#REF!+#REF!)/4*3,
IF(S326=4,(11-2)*(#REF!+#REF!)/4,
IF(S326=5,(11-2)*#REF!/4,
IF(S326=6,0,
IF(S326=7,(11)*#REF!))))))))))</f>
        <v>0</v>
      </c>
      <c r="AX326" s="14" t="e">
        <f t="shared" si="76"/>
        <v>#REF!</v>
      </c>
      <c r="AY326" s="14">
        <f t="shared" si="77"/>
        <v>0</v>
      </c>
      <c r="AZ326" s="14">
        <f t="shared" si="78"/>
        <v>0</v>
      </c>
      <c r="BA326" s="14" t="e">
        <f t="shared" si="79"/>
        <v>#REF!</v>
      </c>
      <c r="BB326" s="14" t="s">
        <v>186</v>
      </c>
      <c r="BC326" s="14" t="e">
        <f>IF(BI326="A",0,IF(BB326="s",14*#REF!,IF(BB326="T",11*#REF!,"HATA")))</f>
        <v>#REF!</v>
      </c>
      <c r="BD326" s="14" t="e">
        <f t="shared" si="80"/>
        <v>#REF!</v>
      </c>
      <c r="BE326" s="14" t="e">
        <f t="shared" si="81"/>
        <v>#REF!</v>
      </c>
      <c r="BF326" s="14" t="e">
        <f>IF(BE326-#REF!=0,"DOĞRU","YANLIŞ")</f>
        <v>#REF!</v>
      </c>
      <c r="BG326" s="14" t="e">
        <f>#REF!-BE326</f>
        <v>#REF!</v>
      </c>
      <c r="BH326" s="14">
        <v>0</v>
      </c>
      <c r="BJ326" s="14">
        <v>0</v>
      </c>
      <c r="BL326" s="14">
        <v>0</v>
      </c>
      <c r="BN326" s="5" t="e">
        <f>#REF!*14</f>
        <v>#REF!</v>
      </c>
      <c r="BO326" s="6"/>
      <c r="BP326" s="7"/>
      <c r="BQ326" s="8"/>
      <c r="BR326" s="8"/>
      <c r="BS326" s="8"/>
      <c r="BT326" s="8"/>
      <c r="BU326" s="8"/>
      <c r="BV326" s="9"/>
      <c r="BW326" s="10"/>
      <c r="BX326" s="11"/>
      <c r="CE326" s="8"/>
      <c r="CF326" s="17"/>
      <c r="CG326" s="17"/>
      <c r="CH326" s="17"/>
      <c r="CI326" s="17"/>
    </row>
    <row r="327" spans="1:87" hidden="1" x14ac:dyDescent="0.25">
      <c r="A327" s="14" t="s">
        <v>96</v>
      </c>
      <c r="B327" s="14" t="s">
        <v>97</v>
      </c>
      <c r="C327" s="14" t="s">
        <v>97</v>
      </c>
      <c r="D327" s="15" t="s">
        <v>90</v>
      </c>
      <c r="E327" s="15" t="s">
        <v>90</v>
      </c>
      <c r="F327" s="16" t="e">
        <f>IF(BB327="S",
IF(#REF!+BJ327=2012,
IF(#REF!=1,"12-13/1",
IF(#REF!=2,"12-13/2",
IF(#REF!=3,"13-14/1",
IF(#REF!=4,"13-14/2","Hata1")))),
IF(#REF!+BJ327=2013,
IF(#REF!=1,"13-14/1",
IF(#REF!=2,"13-14/2",
IF(#REF!=3,"14-15/1",
IF(#REF!=4,"14-15/2","Hata2")))),
IF(#REF!+BJ327=2014,
IF(#REF!=1,"14-15/1",
IF(#REF!=2,"14-15/2",
IF(#REF!=3,"15-16/1",
IF(#REF!=4,"15-16/2","Hata3")))),
IF(#REF!+BJ327=2015,
IF(#REF!=1,"15-16/1",
IF(#REF!=2,"15-16/2",
IF(#REF!=3,"16-17/1",
IF(#REF!=4,"16-17/2","Hata4")))),
IF(#REF!+BJ327=2016,
IF(#REF!=1,"16-17/1",
IF(#REF!=2,"16-17/2",
IF(#REF!=3,"17-18/1",
IF(#REF!=4,"17-18/2","Hata5")))),
IF(#REF!+BJ327=2017,
IF(#REF!=1,"17-18/1",
IF(#REF!=2,"17-18/2",
IF(#REF!=3,"18-19/1",
IF(#REF!=4,"18-19/2","Hata6")))),
IF(#REF!+BJ327=2018,
IF(#REF!=1,"18-19/1",
IF(#REF!=2,"18-19/2",
IF(#REF!=3,"19-20/1",
IF(#REF!=4,"19-20/2","Hata7")))),
IF(#REF!+BJ327=2019,
IF(#REF!=1,"19-20/1",
IF(#REF!=2,"19-20/2",
IF(#REF!=3,"20-21/1",
IF(#REF!=4,"20-21/2","Hata8")))),
IF(#REF!+BJ327=2020,
IF(#REF!=1,"20-21/1",
IF(#REF!=2,"20-21/2",
IF(#REF!=3,"21-22/1",
IF(#REF!=4,"21-22/2","Hata9")))),
IF(#REF!+BJ327=2021,
IF(#REF!=1,"21-22/1",
IF(#REF!=2,"21-22/2",
IF(#REF!=3,"22-23/1",
IF(#REF!=4,"22-23/2","Hata10")))),
IF(#REF!+BJ327=2022,
IF(#REF!=1,"22-23/1",
IF(#REF!=2,"22-23/2",
IF(#REF!=3,"23-24/1",
IF(#REF!=4,"23-24/2","Hata11")))),
IF(#REF!+BJ327=2023,
IF(#REF!=1,"23-24/1",
IF(#REF!=2,"23-24/2",
IF(#REF!=3,"24-25/1",
IF(#REF!=4,"24-25/2","Hata12")))),
)))))))))))),
IF(BB327="T",
IF(#REF!+BJ327=2012,
IF(#REF!=1,"12-13/1",
IF(#REF!=2,"12-13/2",
IF(#REF!=3,"12-13/3",
IF(#REF!=4,"13-14/1",
IF(#REF!=5,"13-14/2",
IF(#REF!=6,"13-14/3","Hata1")))))),
IF(#REF!+BJ327=2013,
IF(#REF!=1,"13-14/1",
IF(#REF!=2,"13-14/2",
IF(#REF!=3,"13-14/3",
IF(#REF!=4,"14-15/1",
IF(#REF!=5,"14-15/2",
IF(#REF!=6,"14-15/3","Hata2")))))),
IF(#REF!+BJ327=2014,
IF(#REF!=1,"14-15/1",
IF(#REF!=2,"14-15/2",
IF(#REF!=3,"14-15/3",
IF(#REF!=4,"15-16/1",
IF(#REF!=5,"15-16/2",
IF(#REF!=6,"15-16/3","Hata3")))))),
IF(AND(#REF!+#REF!&gt;2014,#REF!+#REF!&lt;2015,BJ327=1),
IF(#REF!=0.1,"14-15/0.1",
IF(#REF!=0.2,"14-15/0.2",
IF(#REF!=0.3,"14-15/0.3","Hata4"))),
IF(#REF!+BJ327=2015,
IF(#REF!=1,"15-16/1",
IF(#REF!=2,"15-16/2",
IF(#REF!=3,"15-16/3",
IF(#REF!=4,"16-17/1",
IF(#REF!=5,"16-17/2",
IF(#REF!=6,"16-17/3","Hata5")))))),
IF(#REF!+BJ327=2016,
IF(#REF!=1,"16-17/1",
IF(#REF!=2,"16-17/2",
IF(#REF!=3,"16-17/3",
IF(#REF!=4,"17-18/1",
IF(#REF!=5,"17-18/2",
IF(#REF!=6,"17-18/3","Hata6")))))),
IF(#REF!+BJ327=2017,
IF(#REF!=1,"17-18/1",
IF(#REF!=2,"17-18/2",
IF(#REF!=3,"17-18/3",
IF(#REF!=4,"18-19/1",
IF(#REF!=5,"18-19/2",
IF(#REF!=6,"18-19/3","Hata7")))))),
IF(#REF!+BJ327=2018,
IF(#REF!=1,"18-19/1",
IF(#REF!=2,"18-19/2",
IF(#REF!=3,"18-19/3",
IF(#REF!=4,"19-20/1",
IF(#REF!=5," 19-20/2",
IF(#REF!=6,"19-20/3","Hata8")))))),
IF(#REF!+BJ327=2019,
IF(#REF!=1,"19-20/1",
IF(#REF!=2,"19-20/2",
IF(#REF!=3,"19-20/3",
IF(#REF!=4,"20-21/1",
IF(#REF!=5,"20-21/2",
IF(#REF!=6,"20-21/3","Hata9")))))),
IF(#REF!+BJ327=2020,
IF(#REF!=1,"20-21/1",
IF(#REF!=2,"20-21/2",
IF(#REF!=3,"20-21/3",
IF(#REF!=4,"21-22/1",
IF(#REF!=5,"21-22/2",
IF(#REF!=6,"21-22/3","Hata10")))))),
IF(#REF!+BJ327=2021,
IF(#REF!=1,"21-22/1",
IF(#REF!=2,"21-22/2",
IF(#REF!=3,"21-22/3",
IF(#REF!=4,"22-23/1",
IF(#REF!=5,"22-23/2",
IF(#REF!=6,"22-23/3","Hata11")))))),
IF(#REF!+BJ327=2022,
IF(#REF!=1,"22-23/1",
IF(#REF!=2,"22-23/2",
IF(#REF!=3,"22-23/3",
IF(#REF!=4,"23-24/1",
IF(#REF!=5,"23-24/2",
IF(#REF!=6,"23-24/3","Hata12")))))),
IF(#REF!+BJ327=2023,
IF(#REF!=1,"23-24/1",
IF(#REF!=2,"23-24/2",
IF(#REF!=3,"23-24/3",
IF(#REF!=4,"24-25/1",
IF(#REF!=5,"24-25/2",
IF(#REF!=6,"24-25/3","Hata13")))))),
))))))))))))))
)</f>
        <v>#REF!</v>
      </c>
      <c r="G327" s="15"/>
      <c r="H327" s="14" t="s">
        <v>452</v>
      </c>
      <c r="I327" s="14">
        <v>54712</v>
      </c>
      <c r="J327" s="14" t="s">
        <v>157</v>
      </c>
      <c r="Q327" s="14" t="s">
        <v>98</v>
      </c>
      <c r="R327" s="14" t="s">
        <v>98</v>
      </c>
      <c r="S327" s="16">
        <v>0</v>
      </c>
      <c r="T327" s="14">
        <f>VLOOKUP($S327,[1]sistem!$I$3:$L$10,2,FALSE)</f>
        <v>0</v>
      </c>
      <c r="U327" s="14">
        <f>VLOOKUP($S327,[1]sistem!$I$3:$L$10,3,FALSE)</f>
        <v>0</v>
      </c>
      <c r="V327" s="14">
        <f>VLOOKUP($S327,[1]sistem!$I$3:$L$10,4,FALSE)</f>
        <v>0</v>
      </c>
      <c r="W327" s="14" t="e">
        <f>VLOOKUP($BB327,[1]sistem!$I$13:$L$14,2,FALSE)*#REF!</f>
        <v>#REF!</v>
      </c>
      <c r="X327" s="14" t="e">
        <f>VLOOKUP($BB327,[1]sistem!$I$13:$L$14,3,FALSE)*#REF!</f>
        <v>#REF!</v>
      </c>
      <c r="Y327" s="14" t="e">
        <f>VLOOKUP($BB327,[1]sistem!$I$13:$L$14,4,FALSE)*#REF!</f>
        <v>#REF!</v>
      </c>
      <c r="Z327" s="14" t="e">
        <f t="shared" si="70"/>
        <v>#REF!</v>
      </c>
      <c r="AA327" s="14" t="e">
        <f t="shared" si="70"/>
        <v>#REF!</v>
      </c>
      <c r="AB327" s="14" t="e">
        <f t="shared" si="70"/>
        <v>#REF!</v>
      </c>
      <c r="AC327" s="14" t="e">
        <f t="shared" si="71"/>
        <v>#REF!</v>
      </c>
      <c r="AD327" s="14">
        <f>VLOOKUP(BB327,[1]sistem!$I$18:$J$19,2,FALSE)</f>
        <v>14</v>
      </c>
      <c r="AE327" s="14">
        <v>0.25</v>
      </c>
      <c r="AF327" s="14">
        <f>VLOOKUP($S327,[1]sistem!$I$3:$M$10,5,FALSE)</f>
        <v>0</v>
      </c>
      <c r="AI327" s="14" t="e">
        <f>(#REF!+#REF!)*AD327</f>
        <v>#REF!</v>
      </c>
      <c r="AJ327" s="14">
        <f>VLOOKUP($S327,[1]sistem!$I$3:$N$10,6,FALSE)</f>
        <v>0</v>
      </c>
      <c r="AK327" s="14">
        <v>2</v>
      </c>
      <c r="AL327" s="14">
        <f t="shared" si="72"/>
        <v>0</v>
      </c>
      <c r="AM327" s="14">
        <f>VLOOKUP($BB327,[1]sistem!$I$18:$K$19,3,FALSE)</f>
        <v>14</v>
      </c>
      <c r="AN327" s="14" t="e">
        <f>AM327*#REF!</f>
        <v>#REF!</v>
      </c>
      <c r="AO327" s="14" t="e">
        <f t="shared" si="73"/>
        <v>#REF!</v>
      </c>
      <c r="AP327" s="14">
        <f t="shared" si="69"/>
        <v>25</v>
      </c>
      <c r="AQ327" s="14" t="e">
        <f t="shared" si="74"/>
        <v>#REF!</v>
      </c>
      <c r="AR327" s="14" t="e">
        <f>ROUND(AQ327-#REF!,0)</f>
        <v>#REF!</v>
      </c>
      <c r="AS327" s="14">
        <f>IF(BB327="s",IF(S327=0,0,
IF(S327=1,#REF!*4*4,
IF(S327=2,0,
IF(S327=3,#REF!*4*2,
IF(S327=4,0,
IF(S327=5,0,
IF(S327=6,0,
IF(S327=7,0)))))))),
IF(BB327="t",
IF(S327=0,0,
IF(S327=1,#REF!*4*4*0.8,
IF(S327=2,0,
IF(S327=3,#REF!*4*2*0.8,
IF(S327=4,0,
IF(S327=5,0,
IF(S327=6,0,
IF(S327=7,0))))))))))</f>
        <v>0</v>
      </c>
      <c r="AT327" s="14">
        <f>IF(BB327="s",
IF(S327=0,0,
IF(S327=1,0,
IF(S327=2,#REF!*4*2,
IF(S327=3,#REF!*4,
IF(S327=4,#REF!*4,
IF(S327=5,0,
IF(S327=6,0,
IF(S327=7,#REF!*4)))))))),
IF(BB327="t",
IF(S327=0,0,
IF(S327=1,0,
IF(S327=2,#REF!*4*2*0.8,
IF(S327=3,#REF!*4*0.8,
IF(S327=4,#REF!*4*0.8,
IF(S327=5,0,
IF(S327=6,0,
IF(S327=7,#REF!*4))))))))))</f>
        <v>0</v>
      </c>
      <c r="AU327" s="14">
        <f>IF(BB327="s",
IF(S327=0,0,
IF(S327=1,#REF!*2,
IF(S327=2,#REF!*2,
IF(S327=3,#REF!*2,
IF(S327=4,#REF!*2,
IF(S327=5,#REF!*2,
IF(S327=6,#REF!*2,
IF(S327=7,#REF!*2)))))))),
IF(BB327="t",
IF(S327=0,#REF!*2*0.8,
IF(S327=1,#REF!*2*0.8,
IF(S327=2,#REF!*2*0.8,
IF(S327=3,#REF!*2*0.8,
IF(S327=4,#REF!*2*0.8,
IF(S327=5,#REF!*2*0.8,
IF(S327=6,#REF!*1*0.8,
IF(S327=7,#REF!*2))))))))))</f>
        <v>0</v>
      </c>
      <c r="AV327" s="14" t="e">
        <f t="shared" si="75"/>
        <v>#REF!</v>
      </c>
      <c r="AW327" s="14">
        <f>IF(BB327="s",
IF(S327=0,0,
IF(S327=1,(14-2)*(#REF!+#REF!)/4*4,
IF(S327=2,(14-2)*(#REF!+#REF!)/4*2,
IF(S327=3,(14-2)*(#REF!+#REF!)/4*3,
IF(S327=4,(14-2)*(#REF!+#REF!)/4,
IF(S327=5,(14-2)*#REF!/4,
IF(S327=6,0,
IF(S327=7,(14)*#REF!)))))))),
IF(BB327="t",
IF(S327=0,0,
IF(S327=1,(11-2)*(#REF!+#REF!)/4*4,
IF(S327=2,(11-2)*(#REF!+#REF!)/4*2,
IF(S327=3,(11-2)*(#REF!+#REF!)/4*3,
IF(S327=4,(11-2)*(#REF!+#REF!)/4,
IF(S327=5,(11-2)*#REF!/4,
IF(S327=6,0,
IF(S327=7,(11)*#REF!))))))))))</f>
        <v>0</v>
      </c>
      <c r="AX327" s="14" t="e">
        <f t="shared" si="76"/>
        <v>#REF!</v>
      </c>
      <c r="AY327" s="14">
        <f t="shared" si="77"/>
        <v>0</v>
      </c>
      <c r="AZ327" s="14">
        <f t="shared" si="78"/>
        <v>0</v>
      </c>
      <c r="BA327" s="14">
        <f t="shared" si="79"/>
        <v>0</v>
      </c>
      <c r="BB327" s="14" t="s">
        <v>87</v>
      </c>
      <c r="BC327" s="14" t="e">
        <f>IF(BI327="A",0,IF(BB327="s",14*#REF!,IF(BB327="T",11*#REF!,"HATA")))</f>
        <v>#REF!</v>
      </c>
      <c r="BD327" s="14" t="e">
        <f t="shared" si="80"/>
        <v>#REF!</v>
      </c>
      <c r="BE327" s="14" t="e">
        <f t="shared" si="81"/>
        <v>#REF!</v>
      </c>
      <c r="BF327" s="14" t="e">
        <f>IF(BE327-#REF!=0,"DOĞRU","YANLIŞ")</f>
        <v>#REF!</v>
      </c>
      <c r="BG327" s="14" t="e">
        <f>#REF!-BE327</f>
        <v>#REF!</v>
      </c>
      <c r="BH327" s="14">
        <v>0</v>
      </c>
      <c r="BJ327" s="14">
        <v>0</v>
      </c>
      <c r="BL327" s="14">
        <v>0</v>
      </c>
      <c r="BN327" s="5" t="e">
        <f>#REF!*14</f>
        <v>#REF!</v>
      </c>
      <c r="BO327" s="6"/>
      <c r="BP327" s="7"/>
      <c r="BQ327" s="8"/>
      <c r="BR327" s="8"/>
      <c r="BS327" s="8"/>
      <c r="BT327" s="8"/>
      <c r="BU327" s="8"/>
      <c r="BV327" s="9"/>
      <c r="BW327" s="10"/>
      <c r="BX327" s="11"/>
      <c r="CE327" s="8"/>
      <c r="CF327" s="17"/>
      <c r="CG327" s="17"/>
      <c r="CH327" s="17"/>
      <c r="CI327" s="17"/>
    </row>
    <row r="328" spans="1:87" hidden="1" x14ac:dyDescent="0.25">
      <c r="A328" s="14" t="s">
        <v>288</v>
      </c>
      <c r="B328" s="14" t="s">
        <v>289</v>
      </c>
      <c r="C328" s="14" t="s">
        <v>289</v>
      </c>
      <c r="D328" s="15" t="s">
        <v>84</v>
      </c>
      <c r="E328" s="15">
        <v>1</v>
      </c>
      <c r="F328" s="16" t="e">
        <f>IF(BB328="S",
IF(#REF!+BJ328=2012,
IF(#REF!=1,"12-13/1",
IF(#REF!=2,"12-13/2",
IF(#REF!=3,"13-14/1",
IF(#REF!=4,"13-14/2","Hata1")))),
IF(#REF!+BJ328=2013,
IF(#REF!=1,"13-14/1",
IF(#REF!=2,"13-14/2",
IF(#REF!=3,"14-15/1",
IF(#REF!=4,"14-15/2","Hata2")))),
IF(#REF!+BJ328=2014,
IF(#REF!=1,"14-15/1",
IF(#REF!=2,"14-15/2",
IF(#REF!=3,"15-16/1",
IF(#REF!=4,"15-16/2","Hata3")))),
IF(#REF!+BJ328=2015,
IF(#REF!=1,"15-16/1",
IF(#REF!=2,"15-16/2",
IF(#REF!=3,"16-17/1",
IF(#REF!=4,"16-17/2","Hata4")))),
IF(#REF!+BJ328=2016,
IF(#REF!=1,"16-17/1",
IF(#REF!=2,"16-17/2",
IF(#REF!=3,"17-18/1",
IF(#REF!=4,"17-18/2","Hata5")))),
IF(#REF!+BJ328=2017,
IF(#REF!=1,"17-18/1",
IF(#REF!=2,"17-18/2",
IF(#REF!=3,"18-19/1",
IF(#REF!=4,"18-19/2","Hata6")))),
IF(#REF!+BJ328=2018,
IF(#REF!=1,"18-19/1",
IF(#REF!=2,"18-19/2",
IF(#REF!=3,"19-20/1",
IF(#REF!=4,"19-20/2","Hata7")))),
IF(#REF!+BJ328=2019,
IF(#REF!=1,"19-20/1",
IF(#REF!=2,"19-20/2",
IF(#REF!=3,"20-21/1",
IF(#REF!=4,"20-21/2","Hata8")))),
IF(#REF!+BJ328=2020,
IF(#REF!=1,"20-21/1",
IF(#REF!=2,"20-21/2",
IF(#REF!=3,"21-22/1",
IF(#REF!=4,"21-22/2","Hata9")))),
IF(#REF!+BJ328=2021,
IF(#REF!=1,"21-22/1",
IF(#REF!=2,"21-22/2",
IF(#REF!=3,"22-23/1",
IF(#REF!=4,"22-23/2","Hata10")))),
IF(#REF!+BJ328=2022,
IF(#REF!=1,"22-23/1",
IF(#REF!=2,"22-23/2",
IF(#REF!=3,"23-24/1",
IF(#REF!=4,"23-24/2","Hata11")))),
IF(#REF!+BJ328=2023,
IF(#REF!=1,"23-24/1",
IF(#REF!=2,"23-24/2",
IF(#REF!=3,"24-25/1",
IF(#REF!=4,"24-25/2","Hata12")))),
)))))))))))),
IF(BB328="T",
IF(#REF!+BJ328=2012,
IF(#REF!=1,"12-13/1",
IF(#REF!=2,"12-13/2",
IF(#REF!=3,"12-13/3",
IF(#REF!=4,"13-14/1",
IF(#REF!=5,"13-14/2",
IF(#REF!=6,"13-14/3","Hata1")))))),
IF(#REF!+BJ328=2013,
IF(#REF!=1,"13-14/1",
IF(#REF!=2,"13-14/2",
IF(#REF!=3,"13-14/3",
IF(#REF!=4,"14-15/1",
IF(#REF!=5,"14-15/2",
IF(#REF!=6,"14-15/3","Hata2")))))),
IF(#REF!+BJ328=2014,
IF(#REF!=1,"14-15/1",
IF(#REF!=2,"14-15/2",
IF(#REF!=3,"14-15/3",
IF(#REF!=4,"15-16/1",
IF(#REF!=5,"15-16/2",
IF(#REF!=6,"15-16/3","Hata3")))))),
IF(AND(#REF!+#REF!&gt;2014,#REF!+#REF!&lt;2015,BJ328=1),
IF(#REF!=0.1,"14-15/0.1",
IF(#REF!=0.2,"14-15/0.2",
IF(#REF!=0.3,"14-15/0.3","Hata4"))),
IF(#REF!+BJ328=2015,
IF(#REF!=1,"15-16/1",
IF(#REF!=2,"15-16/2",
IF(#REF!=3,"15-16/3",
IF(#REF!=4,"16-17/1",
IF(#REF!=5,"16-17/2",
IF(#REF!=6,"16-17/3","Hata5")))))),
IF(#REF!+BJ328=2016,
IF(#REF!=1,"16-17/1",
IF(#REF!=2,"16-17/2",
IF(#REF!=3,"16-17/3",
IF(#REF!=4,"17-18/1",
IF(#REF!=5,"17-18/2",
IF(#REF!=6,"17-18/3","Hata6")))))),
IF(#REF!+BJ328=2017,
IF(#REF!=1,"17-18/1",
IF(#REF!=2,"17-18/2",
IF(#REF!=3,"17-18/3",
IF(#REF!=4,"18-19/1",
IF(#REF!=5,"18-19/2",
IF(#REF!=6,"18-19/3","Hata7")))))),
IF(#REF!+BJ328=2018,
IF(#REF!=1,"18-19/1",
IF(#REF!=2,"18-19/2",
IF(#REF!=3,"18-19/3",
IF(#REF!=4,"19-20/1",
IF(#REF!=5," 19-20/2",
IF(#REF!=6,"19-20/3","Hata8")))))),
IF(#REF!+BJ328=2019,
IF(#REF!=1,"19-20/1",
IF(#REF!=2,"19-20/2",
IF(#REF!=3,"19-20/3",
IF(#REF!=4,"20-21/1",
IF(#REF!=5,"20-21/2",
IF(#REF!=6,"20-21/3","Hata9")))))),
IF(#REF!+BJ328=2020,
IF(#REF!=1,"20-21/1",
IF(#REF!=2,"20-21/2",
IF(#REF!=3,"20-21/3",
IF(#REF!=4,"21-22/1",
IF(#REF!=5,"21-22/2",
IF(#REF!=6,"21-22/3","Hata10")))))),
IF(#REF!+BJ328=2021,
IF(#REF!=1,"21-22/1",
IF(#REF!=2,"21-22/2",
IF(#REF!=3,"21-22/3",
IF(#REF!=4,"22-23/1",
IF(#REF!=5,"22-23/2",
IF(#REF!=6,"22-23/3","Hata11")))))),
IF(#REF!+BJ328=2022,
IF(#REF!=1,"22-23/1",
IF(#REF!=2,"22-23/2",
IF(#REF!=3,"22-23/3",
IF(#REF!=4,"23-24/1",
IF(#REF!=5,"23-24/2",
IF(#REF!=6,"23-24/3","Hata12")))))),
IF(#REF!+BJ328=2023,
IF(#REF!=1,"23-24/1",
IF(#REF!=2,"23-24/2",
IF(#REF!=3,"23-24/3",
IF(#REF!=4,"24-25/1",
IF(#REF!=5,"24-25/2",
IF(#REF!=6,"24-25/3","Hata13")))))),
))))))))))))))
)</f>
        <v>#REF!</v>
      </c>
      <c r="G328" s="15"/>
      <c r="H328" s="14" t="s">
        <v>452</v>
      </c>
      <c r="I328" s="14">
        <v>54712</v>
      </c>
      <c r="J328" s="14" t="s">
        <v>157</v>
      </c>
      <c r="Q328" s="14" t="s">
        <v>461</v>
      </c>
      <c r="R328" s="14" t="s">
        <v>462</v>
      </c>
      <c r="S328" s="16">
        <v>4</v>
      </c>
      <c r="T328" s="14">
        <f>VLOOKUP($S328,[1]sistem!$I$3:$L$10,2,FALSE)</f>
        <v>0</v>
      </c>
      <c r="U328" s="14">
        <f>VLOOKUP($S328,[1]sistem!$I$3:$L$10,3,FALSE)</f>
        <v>1</v>
      </c>
      <c r="V328" s="14">
        <f>VLOOKUP($S328,[1]sistem!$I$3:$L$10,4,FALSE)</f>
        <v>1</v>
      </c>
      <c r="W328" s="14" t="e">
        <f>VLOOKUP($BB328,[1]sistem!$I$13:$L$14,2,FALSE)*#REF!</f>
        <v>#REF!</v>
      </c>
      <c r="X328" s="14" t="e">
        <f>VLOOKUP($BB328,[1]sistem!$I$13:$L$14,3,FALSE)*#REF!</f>
        <v>#REF!</v>
      </c>
      <c r="Y328" s="14" t="e">
        <f>VLOOKUP($BB328,[1]sistem!$I$13:$L$14,4,FALSE)*#REF!</f>
        <v>#REF!</v>
      </c>
      <c r="Z328" s="14" t="e">
        <f t="shared" si="70"/>
        <v>#REF!</v>
      </c>
      <c r="AA328" s="14" t="e">
        <f t="shared" si="70"/>
        <v>#REF!</v>
      </c>
      <c r="AB328" s="14" t="e">
        <f t="shared" si="70"/>
        <v>#REF!</v>
      </c>
      <c r="AC328" s="14" t="e">
        <f t="shared" si="71"/>
        <v>#REF!</v>
      </c>
      <c r="AD328" s="14">
        <f>VLOOKUP(BB328,[1]sistem!$I$18:$J$19,2,FALSE)</f>
        <v>14</v>
      </c>
      <c r="AE328" s="14">
        <v>0.25</v>
      </c>
      <c r="AF328" s="14">
        <f>VLOOKUP($S328,[1]sistem!$I$3:$M$10,5,FALSE)</f>
        <v>1</v>
      </c>
      <c r="AG328" s="14">
        <v>4</v>
      </c>
      <c r="AI328" s="14">
        <f t="shared" ref="AI328:AI334" si="82">AG328*AM328</f>
        <v>56</v>
      </c>
      <c r="AJ328" s="14">
        <f>VLOOKUP($S328,[1]sistem!$I$3:$N$10,6,FALSE)</f>
        <v>2</v>
      </c>
      <c r="AK328" s="14">
        <v>2</v>
      </c>
      <c r="AL328" s="14">
        <f t="shared" si="72"/>
        <v>4</v>
      </c>
      <c r="AM328" s="14">
        <f>VLOOKUP($BB328,[1]sistem!$I$18:$K$19,3,FALSE)</f>
        <v>14</v>
      </c>
      <c r="AN328" s="14" t="e">
        <f>AM328*#REF!</f>
        <v>#REF!</v>
      </c>
      <c r="AO328" s="14" t="e">
        <f t="shared" si="73"/>
        <v>#REF!</v>
      </c>
      <c r="AP328" s="14">
        <f t="shared" si="69"/>
        <v>25</v>
      </c>
      <c r="AQ328" s="14" t="e">
        <f t="shared" si="74"/>
        <v>#REF!</v>
      </c>
      <c r="AR328" s="14" t="e">
        <f>ROUND(AQ328-#REF!,0)</f>
        <v>#REF!</v>
      </c>
      <c r="AS328" s="14">
        <f>IF(BB328="s",IF(S328=0,0,
IF(S328=1,#REF!*4*4,
IF(S328=2,0,
IF(S328=3,#REF!*4*2,
IF(S328=4,0,
IF(S328=5,0,
IF(S328=6,0,
IF(S328=7,0)))))))),
IF(BB328="t",
IF(S328=0,0,
IF(S328=1,#REF!*4*4*0.8,
IF(S328=2,0,
IF(S328=3,#REF!*4*2*0.8,
IF(S328=4,0,
IF(S328=5,0,
IF(S328=6,0,
IF(S328=7,0))))))))))</f>
        <v>0</v>
      </c>
      <c r="AT328" s="14" t="e">
        <f>IF(BB328="s",
IF(S328=0,0,
IF(S328=1,0,
IF(S328=2,#REF!*4*2,
IF(S328=3,#REF!*4,
IF(S328=4,#REF!*4,
IF(S328=5,0,
IF(S328=6,0,
IF(S328=7,#REF!*4)))))))),
IF(BB328="t",
IF(S328=0,0,
IF(S328=1,0,
IF(S328=2,#REF!*4*2*0.8,
IF(S328=3,#REF!*4*0.8,
IF(S328=4,#REF!*4*0.8,
IF(S328=5,0,
IF(S328=6,0,
IF(S328=7,#REF!*4))))))))))</f>
        <v>#REF!</v>
      </c>
      <c r="AU328" s="14" t="e">
        <f>IF(BB328="s",
IF(S328=0,0,
IF(S328=1,#REF!*2,
IF(S328=2,#REF!*2,
IF(S328=3,#REF!*2,
IF(S328=4,#REF!*2,
IF(S328=5,#REF!*2,
IF(S328=6,#REF!*2,
IF(S328=7,#REF!*2)))))))),
IF(BB328="t",
IF(S328=0,#REF!*2*0.8,
IF(S328=1,#REF!*2*0.8,
IF(S328=2,#REF!*2*0.8,
IF(S328=3,#REF!*2*0.8,
IF(S328=4,#REF!*2*0.8,
IF(S328=5,#REF!*2*0.8,
IF(S328=6,#REF!*1*0.8,
IF(S328=7,#REF!*2))))))))))</f>
        <v>#REF!</v>
      </c>
      <c r="AV328" s="14" t="e">
        <f t="shared" si="75"/>
        <v>#REF!</v>
      </c>
      <c r="AW328" s="14" t="e">
        <f>IF(BB328="s",
IF(S328=0,0,
IF(S328=1,(14-2)*(#REF!+#REF!)/4*4,
IF(S328=2,(14-2)*(#REF!+#REF!)/4*2,
IF(S328=3,(14-2)*(#REF!+#REF!)/4*3,
IF(S328=4,(14-2)*(#REF!+#REF!)/4,
IF(S328=5,(14-2)*#REF!/4,
IF(S328=6,0,
IF(S328=7,(14)*#REF!)))))))),
IF(BB328="t",
IF(S328=0,0,
IF(S328=1,(11-2)*(#REF!+#REF!)/4*4,
IF(S328=2,(11-2)*(#REF!+#REF!)/4*2,
IF(S328=3,(11-2)*(#REF!+#REF!)/4*3,
IF(S328=4,(11-2)*(#REF!+#REF!)/4,
IF(S328=5,(11-2)*#REF!/4,
IF(S328=6,0,
IF(S328=7,(11)*#REF!))))))))))</f>
        <v>#REF!</v>
      </c>
      <c r="AX328" s="14" t="e">
        <f t="shared" si="76"/>
        <v>#REF!</v>
      </c>
      <c r="AY328" s="14">
        <f t="shared" si="77"/>
        <v>8</v>
      </c>
      <c r="AZ328" s="14">
        <f t="shared" si="78"/>
        <v>4</v>
      </c>
      <c r="BA328" s="14" t="e">
        <f t="shared" si="79"/>
        <v>#REF!</v>
      </c>
      <c r="BB328" s="14" t="s">
        <v>87</v>
      </c>
      <c r="BC328" s="14" t="e">
        <f>IF(BI328="A",0,IF(BB328="s",14*#REF!,IF(BB328="T",11*#REF!,"HATA")))</f>
        <v>#REF!</v>
      </c>
      <c r="BD328" s="14" t="e">
        <f t="shared" si="80"/>
        <v>#REF!</v>
      </c>
      <c r="BE328" s="14" t="e">
        <f t="shared" si="81"/>
        <v>#REF!</v>
      </c>
      <c r="BF328" s="14" t="e">
        <f>IF(BE328-#REF!=0,"DOĞRU","YANLIŞ")</f>
        <v>#REF!</v>
      </c>
      <c r="BG328" s="14" t="e">
        <f>#REF!-BE328</f>
        <v>#REF!</v>
      </c>
      <c r="BH328" s="14">
        <v>0</v>
      </c>
      <c r="BJ328" s="14">
        <v>0</v>
      </c>
      <c r="BL328" s="14">
        <v>4</v>
      </c>
      <c r="BN328" s="5" t="e">
        <f>#REF!*14</f>
        <v>#REF!</v>
      </c>
      <c r="BO328" s="6"/>
      <c r="BP328" s="7"/>
      <c r="BQ328" s="8"/>
      <c r="BR328" s="8"/>
      <c r="BS328" s="8"/>
      <c r="BT328" s="8"/>
      <c r="BU328" s="8"/>
      <c r="BV328" s="9"/>
      <c r="BW328" s="10"/>
      <c r="BX328" s="11"/>
      <c r="CE328" s="8"/>
      <c r="CF328" s="17"/>
      <c r="CG328" s="17"/>
      <c r="CH328" s="17"/>
      <c r="CI328" s="17"/>
    </row>
    <row r="329" spans="1:87" hidden="1" x14ac:dyDescent="0.25">
      <c r="A329" s="14" t="s">
        <v>138</v>
      </c>
      <c r="B329" s="14" t="s">
        <v>139</v>
      </c>
      <c r="C329" s="14" t="s">
        <v>139</v>
      </c>
      <c r="D329" s="15" t="s">
        <v>84</v>
      </c>
      <c r="E329" s="15">
        <v>3</v>
      </c>
      <c r="F329" s="16" t="e">
        <f>IF(BB329="S",
IF(#REF!+BJ329=2012,
IF(#REF!=1,"12-13/1",
IF(#REF!=2,"12-13/2",
IF(#REF!=3,"13-14/1",
IF(#REF!=4,"13-14/2","Hata1")))),
IF(#REF!+BJ329=2013,
IF(#REF!=1,"13-14/1",
IF(#REF!=2,"13-14/2",
IF(#REF!=3,"14-15/1",
IF(#REF!=4,"14-15/2","Hata2")))),
IF(#REF!+BJ329=2014,
IF(#REF!=1,"14-15/1",
IF(#REF!=2,"14-15/2",
IF(#REF!=3,"15-16/1",
IF(#REF!=4,"15-16/2","Hata3")))),
IF(#REF!+BJ329=2015,
IF(#REF!=1,"15-16/1",
IF(#REF!=2,"15-16/2",
IF(#REF!=3,"16-17/1",
IF(#REF!=4,"16-17/2","Hata4")))),
IF(#REF!+BJ329=2016,
IF(#REF!=1,"16-17/1",
IF(#REF!=2,"16-17/2",
IF(#REF!=3,"17-18/1",
IF(#REF!=4,"17-18/2","Hata5")))),
IF(#REF!+BJ329=2017,
IF(#REF!=1,"17-18/1",
IF(#REF!=2,"17-18/2",
IF(#REF!=3,"18-19/1",
IF(#REF!=4,"18-19/2","Hata6")))),
IF(#REF!+BJ329=2018,
IF(#REF!=1,"18-19/1",
IF(#REF!=2,"18-19/2",
IF(#REF!=3,"19-20/1",
IF(#REF!=4,"19-20/2","Hata7")))),
IF(#REF!+BJ329=2019,
IF(#REF!=1,"19-20/1",
IF(#REF!=2,"19-20/2",
IF(#REF!=3,"20-21/1",
IF(#REF!=4,"20-21/2","Hata8")))),
IF(#REF!+BJ329=2020,
IF(#REF!=1,"20-21/1",
IF(#REF!=2,"20-21/2",
IF(#REF!=3,"21-22/1",
IF(#REF!=4,"21-22/2","Hata9")))),
IF(#REF!+BJ329=2021,
IF(#REF!=1,"21-22/1",
IF(#REF!=2,"21-22/2",
IF(#REF!=3,"22-23/1",
IF(#REF!=4,"22-23/2","Hata10")))),
IF(#REF!+BJ329=2022,
IF(#REF!=1,"22-23/1",
IF(#REF!=2,"22-23/2",
IF(#REF!=3,"23-24/1",
IF(#REF!=4,"23-24/2","Hata11")))),
IF(#REF!+BJ329=2023,
IF(#REF!=1,"23-24/1",
IF(#REF!=2,"23-24/2",
IF(#REF!=3,"24-25/1",
IF(#REF!=4,"24-25/2","Hata12")))),
)))))))))))),
IF(BB329="T",
IF(#REF!+BJ329=2012,
IF(#REF!=1,"12-13/1",
IF(#REF!=2,"12-13/2",
IF(#REF!=3,"12-13/3",
IF(#REF!=4,"13-14/1",
IF(#REF!=5,"13-14/2",
IF(#REF!=6,"13-14/3","Hata1")))))),
IF(#REF!+BJ329=2013,
IF(#REF!=1,"13-14/1",
IF(#REF!=2,"13-14/2",
IF(#REF!=3,"13-14/3",
IF(#REF!=4,"14-15/1",
IF(#REF!=5,"14-15/2",
IF(#REF!=6,"14-15/3","Hata2")))))),
IF(#REF!+BJ329=2014,
IF(#REF!=1,"14-15/1",
IF(#REF!=2,"14-15/2",
IF(#REF!=3,"14-15/3",
IF(#REF!=4,"15-16/1",
IF(#REF!=5,"15-16/2",
IF(#REF!=6,"15-16/3","Hata3")))))),
IF(AND(#REF!+#REF!&gt;2014,#REF!+#REF!&lt;2015,BJ329=1),
IF(#REF!=0.1,"14-15/0.1",
IF(#REF!=0.2,"14-15/0.2",
IF(#REF!=0.3,"14-15/0.3","Hata4"))),
IF(#REF!+BJ329=2015,
IF(#REF!=1,"15-16/1",
IF(#REF!=2,"15-16/2",
IF(#REF!=3,"15-16/3",
IF(#REF!=4,"16-17/1",
IF(#REF!=5,"16-17/2",
IF(#REF!=6,"16-17/3","Hata5")))))),
IF(#REF!+BJ329=2016,
IF(#REF!=1,"16-17/1",
IF(#REF!=2,"16-17/2",
IF(#REF!=3,"16-17/3",
IF(#REF!=4,"17-18/1",
IF(#REF!=5,"17-18/2",
IF(#REF!=6,"17-18/3","Hata6")))))),
IF(#REF!+BJ329=2017,
IF(#REF!=1,"17-18/1",
IF(#REF!=2,"17-18/2",
IF(#REF!=3,"17-18/3",
IF(#REF!=4,"18-19/1",
IF(#REF!=5,"18-19/2",
IF(#REF!=6,"18-19/3","Hata7")))))),
IF(#REF!+BJ329=2018,
IF(#REF!=1,"18-19/1",
IF(#REF!=2,"18-19/2",
IF(#REF!=3,"18-19/3",
IF(#REF!=4,"19-20/1",
IF(#REF!=5," 19-20/2",
IF(#REF!=6,"19-20/3","Hata8")))))),
IF(#REF!+BJ329=2019,
IF(#REF!=1,"19-20/1",
IF(#REF!=2,"19-20/2",
IF(#REF!=3,"19-20/3",
IF(#REF!=4,"20-21/1",
IF(#REF!=5,"20-21/2",
IF(#REF!=6,"20-21/3","Hata9")))))),
IF(#REF!+BJ329=2020,
IF(#REF!=1,"20-21/1",
IF(#REF!=2,"20-21/2",
IF(#REF!=3,"20-21/3",
IF(#REF!=4,"21-22/1",
IF(#REF!=5,"21-22/2",
IF(#REF!=6,"21-22/3","Hata10")))))),
IF(#REF!+BJ329=2021,
IF(#REF!=1,"21-22/1",
IF(#REF!=2,"21-22/2",
IF(#REF!=3,"21-22/3",
IF(#REF!=4,"22-23/1",
IF(#REF!=5,"22-23/2",
IF(#REF!=6,"22-23/3","Hata11")))))),
IF(#REF!+BJ329=2022,
IF(#REF!=1,"22-23/1",
IF(#REF!=2,"22-23/2",
IF(#REF!=3,"22-23/3",
IF(#REF!=4,"23-24/1",
IF(#REF!=5,"23-24/2",
IF(#REF!=6,"23-24/3","Hata12")))))),
IF(#REF!+BJ329=2023,
IF(#REF!=1,"23-24/1",
IF(#REF!=2,"23-24/2",
IF(#REF!=3,"23-24/3",
IF(#REF!=4,"24-25/1",
IF(#REF!=5,"24-25/2",
IF(#REF!=6,"24-25/3","Hata13")))))),
))))))))))))))
)</f>
        <v>#REF!</v>
      </c>
      <c r="G329" s="15"/>
      <c r="H329" s="14" t="s">
        <v>452</v>
      </c>
      <c r="I329" s="14">
        <v>54712</v>
      </c>
      <c r="J329" s="14" t="s">
        <v>157</v>
      </c>
      <c r="Q329" s="14" t="s">
        <v>140</v>
      </c>
      <c r="R329" s="14" t="s">
        <v>140</v>
      </c>
      <c r="S329" s="16">
        <v>7</v>
      </c>
      <c r="T329" s="14">
        <f>VLOOKUP($S329,[1]sistem!$I$3:$L$10,2,FALSE)</f>
        <v>0</v>
      </c>
      <c r="U329" s="14">
        <f>VLOOKUP($S329,[1]sistem!$I$3:$L$10,3,FALSE)</f>
        <v>1</v>
      </c>
      <c r="V329" s="14">
        <f>VLOOKUP($S329,[1]sistem!$I$3:$L$10,4,FALSE)</f>
        <v>1</v>
      </c>
      <c r="W329" s="14" t="e">
        <f>VLOOKUP($BB329,[1]sistem!$I$13:$L$14,2,FALSE)*#REF!</f>
        <v>#REF!</v>
      </c>
      <c r="X329" s="14" t="e">
        <f>VLOOKUP($BB329,[1]sistem!$I$13:$L$14,3,FALSE)*#REF!</f>
        <v>#REF!</v>
      </c>
      <c r="Y329" s="14" t="e">
        <f>VLOOKUP($BB329,[1]sistem!$I$13:$L$14,4,FALSE)*#REF!</f>
        <v>#REF!</v>
      </c>
      <c r="Z329" s="14" t="e">
        <f t="shared" si="70"/>
        <v>#REF!</v>
      </c>
      <c r="AA329" s="14" t="e">
        <f t="shared" si="70"/>
        <v>#REF!</v>
      </c>
      <c r="AB329" s="14" t="e">
        <f t="shared" si="70"/>
        <v>#REF!</v>
      </c>
      <c r="AC329" s="14" t="e">
        <f t="shared" si="71"/>
        <v>#REF!</v>
      </c>
      <c r="AD329" s="14">
        <f>VLOOKUP(BB329,[1]sistem!$I$18:$J$19,2,FALSE)</f>
        <v>14</v>
      </c>
      <c r="AE329" s="14">
        <v>0.25</v>
      </c>
      <c r="AF329" s="14">
        <f>VLOOKUP($S329,[1]sistem!$I$3:$M$10,5,FALSE)</f>
        <v>1</v>
      </c>
      <c r="AG329" s="14">
        <v>4</v>
      </c>
      <c r="AI329" s="14">
        <f t="shared" si="82"/>
        <v>56</v>
      </c>
      <c r="AJ329" s="14">
        <f>VLOOKUP($S329,[1]sistem!$I$3:$N$10,6,FALSE)</f>
        <v>2</v>
      </c>
      <c r="AK329" s="14">
        <v>2</v>
      </c>
      <c r="AL329" s="14">
        <f t="shared" si="72"/>
        <v>4</v>
      </c>
      <c r="AM329" s="14">
        <f>VLOOKUP($BB329,[1]sistem!$I$18:$K$19,3,FALSE)</f>
        <v>14</v>
      </c>
      <c r="AN329" s="14" t="e">
        <f>AM329*#REF!</f>
        <v>#REF!</v>
      </c>
      <c r="AO329" s="14" t="e">
        <f t="shared" si="73"/>
        <v>#REF!</v>
      </c>
      <c r="AP329" s="14">
        <f t="shared" si="69"/>
        <v>25</v>
      </c>
      <c r="AQ329" s="14" t="e">
        <f t="shared" si="74"/>
        <v>#REF!</v>
      </c>
      <c r="AR329" s="14" t="e">
        <f>ROUND(AQ329-#REF!,0)</f>
        <v>#REF!</v>
      </c>
      <c r="AS329" s="14">
        <f>IF(BB329="s",IF(S329=0,0,
IF(S329=1,#REF!*4*4,
IF(S329=2,0,
IF(S329=3,#REF!*4*2,
IF(S329=4,0,
IF(S329=5,0,
IF(S329=6,0,
IF(S329=7,0)))))))),
IF(BB329="t",
IF(S329=0,0,
IF(S329=1,#REF!*4*4*0.8,
IF(S329=2,0,
IF(S329=3,#REF!*4*2*0.8,
IF(S329=4,0,
IF(S329=5,0,
IF(S329=6,0,
IF(S329=7,0))))))))))</f>
        <v>0</v>
      </c>
      <c r="AT329" s="14" t="e">
        <f>IF(BB329="s",
IF(S329=0,0,
IF(S329=1,0,
IF(S329=2,#REF!*4*2,
IF(S329=3,#REF!*4,
IF(S329=4,#REF!*4,
IF(S329=5,0,
IF(S329=6,0,
IF(S329=7,#REF!*4)))))))),
IF(BB329="t",
IF(S329=0,0,
IF(S329=1,0,
IF(S329=2,#REF!*4*2*0.8,
IF(S329=3,#REF!*4*0.8,
IF(S329=4,#REF!*4*0.8,
IF(S329=5,0,
IF(S329=6,0,
IF(S329=7,#REF!*4))))))))))</f>
        <v>#REF!</v>
      </c>
      <c r="AU329" s="14" t="e">
        <f>IF(BB329="s",
IF(S329=0,0,
IF(S329=1,#REF!*2,
IF(S329=2,#REF!*2,
IF(S329=3,#REF!*2,
IF(S329=4,#REF!*2,
IF(S329=5,#REF!*2,
IF(S329=6,#REF!*2,
IF(S329=7,#REF!*2)))))))),
IF(BB329="t",
IF(S329=0,#REF!*2*0.8,
IF(S329=1,#REF!*2*0.8,
IF(S329=2,#REF!*2*0.8,
IF(S329=3,#REF!*2*0.8,
IF(S329=4,#REF!*2*0.8,
IF(S329=5,#REF!*2*0.8,
IF(S329=6,#REF!*1*0.8,
IF(S329=7,#REF!*2))))))))))</f>
        <v>#REF!</v>
      </c>
      <c r="AV329" s="14" t="e">
        <f t="shared" si="75"/>
        <v>#REF!</v>
      </c>
      <c r="AW329" s="14" t="e">
        <f>IF(BB329="s",
IF(S329=0,0,
IF(S329=1,(14-2)*(#REF!+#REF!)/4*4,
IF(S329=2,(14-2)*(#REF!+#REF!)/4*2,
IF(S329=3,(14-2)*(#REF!+#REF!)/4*3,
IF(S329=4,(14-2)*(#REF!+#REF!)/4,
IF(S329=5,(14-2)*#REF!/4,
IF(S329=6,0,
IF(S329=7,(14)*#REF!)))))))),
IF(BB329="t",
IF(S329=0,0,
IF(S329=1,(11-2)*(#REF!+#REF!)/4*4,
IF(S329=2,(11-2)*(#REF!+#REF!)/4*2,
IF(S329=3,(11-2)*(#REF!+#REF!)/4*3,
IF(S329=4,(11-2)*(#REF!+#REF!)/4,
IF(S329=5,(11-2)*#REF!/4,
IF(S329=6,0,
IF(S329=7,(11)*#REF!))))))))))</f>
        <v>#REF!</v>
      </c>
      <c r="AX329" s="14" t="e">
        <f t="shared" si="76"/>
        <v>#REF!</v>
      </c>
      <c r="AY329" s="14">
        <f t="shared" si="77"/>
        <v>8</v>
      </c>
      <c r="AZ329" s="14">
        <f t="shared" si="78"/>
        <v>4</v>
      </c>
      <c r="BA329" s="14" t="e">
        <f t="shared" si="79"/>
        <v>#REF!</v>
      </c>
      <c r="BB329" s="14" t="s">
        <v>87</v>
      </c>
      <c r="BC329" s="14" t="e">
        <f>IF(BI329="A",0,IF(BB329="s",14*#REF!,IF(BB329="T",11*#REF!,"HATA")))</f>
        <v>#REF!</v>
      </c>
      <c r="BD329" s="14" t="e">
        <f t="shared" si="80"/>
        <v>#REF!</v>
      </c>
      <c r="BE329" s="14" t="e">
        <f t="shared" si="81"/>
        <v>#REF!</v>
      </c>
      <c r="BF329" s="14" t="e">
        <f>IF(BE329-#REF!=0,"DOĞRU","YANLIŞ")</f>
        <v>#REF!</v>
      </c>
      <c r="BG329" s="14" t="e">
        <f>#REF!-BE329</f>
        <v>#REF!</v>
      </c>
      <c r="BH329" s="14">
        <v>0</v>
      </c>
      <c r="BJ329" s="14">
        <v>0</v>
      </c>
      <c r="BL329" s="14">
        <v>7</v>
      </c>
      <c r="BN329" s="5" t="e">
        <f>#REF!*14</f>
        <v>#REF!</v>
      </c>
      <c r="BO329" s="6"/>
      <c r="BP329" s="7"/>
      <c r="BQ329" s="8"/>
      <c r="BR329" s="8"/>
      <c r="BS329" s="8"/>
      <c r="BT329" s="8"/>
      <c r="BU329" s="8"/>
      <c r="BV329" s="9"/>
      <c r="BW329" s="10"/>
      <c r="BX329" s="11"/>
      <c r="CE329" s="8"/>
      <c r="CF329" s="17"/>
      <c r="CG329" s="17"/>
      <c r="CH329" s="17"/>
      <c r="CI329" s="17"/>
    </row>
    <row r="330" spans="1:87" hidden="1" x14ac:dyDescent="0.25">
      <c r="A330" s="14" t="s">
        <v>103</v>
      </c>
      <c r="B330" s="14" t="s">
        <v>104</v>
      </c>
      <c r="C330" s="14" t="s">
        <v>104</v>
      </c>
      <c r="D330" s="15" t="s">
        <v>84</v>
      </c>
      <c r="E330" s="15" t="s">
        <v>84</v>
      </c>
      <c r="F330" s="16" t="e">
        <f>IF(BB330="S",
IF(#REF!+BJ330=2012,
IF(#REF!=1,"12-13/1",
IF(#REF!=2,"12-13/2",
IF(#REF!=3,"13-14/1",
IF(#REF!=4,"13-14/2","Hata1")))),
IF(#REF!+BJ330=2013,
IF(#REF!=1,"13-14/1",
IF(#REF!=2,"13-14/2",
IF(#REF!=3,"14-15/1",
IF(#REF!=4,"14-15/2","Hata2")))),
IF(#REF!+BJ330=2014,
IF(#REF!=1,"14-15/1",
IF(#REF!=2,"14-15/2",
IF(#REF!=3,"15-16/1",
IF(#REF!=4,"15-16/2","Hata3")))),
IF(#REF!+BJ330=2015,
IF(#REF!=1,"15-16/1",
IF(#REF!=2,"15-16/2",
IF(#REF!=3,"16-17/1",
IF(#REF!=4,"16-17/2","Hata4")))),
IF(#REF!+BJ330=2016,
IF(#REF!=1,"16-17/1",
IF(#REF!=2,"16-17/2",
IF(#REF!=3,"17-18/1",
IF(#REF!=4,"17-18/2","Hata5")))),
IF(#REF!+BJ330=2017,
IF(#REF!=1,"17-18/1",
IF(#REF!=2,"17-18/2",
IF(#REF!=3,"18-19/1",
IF(#REF!=4,"18-19/2","Hata6")))),
IF(#REF!+BJ330=2018,
IF(#REF!=1,"18-19/1",
IF(#REF!=2,"18-19/2",
IF(#REF!=3,"19-20/1",
IF(#REF!=4,"19-20/2","Hata7")))),
IF(#REF!+BJ330=2019,
IF(#REF!=1,"19-20/1",
IF(#REF!=2,"19-20/2",
IF(#REF!=3,"20-21/1",
IF(#REF!=4,"20-21/2","Hata8")))),
IF(#REF!+BJ330=2020,
IF(#REF!=1,"20-21/1",
IF(#REF!=2,"20-21/2",
IF(#REF!=3,"21-22/1",
IF(#REF!=4,"21-22/2","Hata9")))),
IF(#REF!+BJ330=2021,
IF(#REF!=1,"21-22/1",
IF(#REF!=2,"21-22/2",
IF(#REF!=3,"22-23/1",
IF(#REF!=4,"22-23/2","Hata10")))),
IF(#REF!+BJ330=2022,
IF(#REF!=1,"22-23/1",
IF(#REF!=2,"22-23/2",
IF(#REF!=3,"23-24/1",
IF(#REF!=4,"23-24/2","Hata11")))),
IF(#REF!+BJ330=2023,
IF(#REF!=1,"23-24/1",
IF(#REF!=2,"23-24/2",
IF(#REF!=3,"24-25/1",
IF(#REF!=4,"24-25/2","Hata12")))),
)))))))))))),
IF(BB330="T",
IF(#REF!+BJ330=2012,
IF(#REF!=1,"12-13/1",
IF(#REF!=2,"12-13/2",
IF(#REF!=3,"12-13/3",
IF(#REF!=4,"13-14/1",
IF(#REF!=5,"13-14/2",
IF(#REF!=6,"13-14/3","Hata1")))))),
IF(#REF!+BJ330=2013,
IF(#REF!=1,"13-14/1",
IF(#REF!=2,"13-14/2",
IF(#REF!=3,"13-14/3",
IF(#REF!=4,"14-15/1",
IF(#REF!=5,"14-15/2",
IF(#REF!=6,"14-15/3","Hata2")))))),
IF(#REF!+BJ330=2014,
IF(#REF!=1,"14-15/1",
IF(#REF!=2,"14-15/2",
IF(#REF!=3,"14-15/3",
IF(#REF!=4,"15-16/1",
IF(#REF!=5,"15-16/2",
IF(#REF!=6,"15-16/3","Hata3")))))),
IF(AND(#REF!+#REF!&gt;2014,#REF!+#REF!&lt;2015,BJ330=1),
IF(#REF!=0.1,"14-15/0.1",
IF(#REF!=0.2,"14-15/0.2",
IF(#REF!=0.3,"14-15/0.3","Hata4"))),
IF(#REF!+BJ330=2015,
IF(#REF!=1,"15-16/1",
IF(#REF!=2,"15-16/2",
IF(#REF!=3,"15-16/3",
IF(#REF!=4,"16-17/1",
IF(#REF!=5,"16-17/2",
IF(#REF!=6,"16-17/3","Hata5")))))),
IF(#REF!+BJ330=2016,
IF(#REF!=1,"16-17/1",
IF(#REF!=2,"16-17/2",
IF(#REF!=3,"16-17/3",
IF(#REF!=4,"17-18/1",
IF(#REF!=5,"17-18/2",
IF(#REF!=6,"17-18/3","Hata6")))))),
IF(#REF!+BJ330=2017,
IF(#REF!=1,"17-18/1",
IF(#REF!=2,"17-18/2",
IF(#REF!=3,"17-18/3",
IF(#REF!=4,"18-19/1",
IF(#REF!=5,"18-19/2",
IF(#REF!=6,"18-19/3","Hata7")))))),
IF(#REF!+BJ330=2018,
IF(#REF!=1,"18-19/1",
IF(#REF!=2,"18-19/2",
IF(#REF!=3,"18-19/3",
IF(#REF!=4,"19-20/1",
IF(#REF!=5," 19-20/2",
IF(#REF!=6,"19-20/3","Hata8")))))),
IF(#REF!+BJ330=2019,
IF(#REF!=1,"19-20/1",
IF(#REF!=2,"19-20/2",
IF(#REF!=3,"19-20/3",
IF(#REF!=4,"20-21/1",
IF(#REF!=5,"20-21/2",
IF(#REF!=6,"20-21/3","Hata9")))))),
IF(#REF!+BJ330=2020,
IF(#REF!=1,"20-21/1",
IF(#REF!=2,"20-21/2",
IF(#REF!=3,"20-21/3",
IF(#REF!=4,"21-22/1",
IF(#REF!=5,"21-22/2",
IF(#REF!=6,"21-22/3","Hata10")))))),
IF(#REF!+BJ330=2021,
IF(#REF!=1,"21-22/1",
IF(#REF!=2,"21-22/2",
IF(#REF!=3,"21-22/3",
IF(#REF!=4,"22-23/1",
IF(#REF!=5,"22-23/2",
IF(#REF!=6,"22-23/3","Hata11")))))),
IF(#REF!+BJ330=2022,
IF(#REF!=1,"22-23/1",
IF(#REF!=2,"22-23/2",
IF(#REF!=3,"22-23/3",
IF(#REF!=4,"23-24/1",
IF(#REF!=5,"23-24/2",
IF(#REF!=6,"23-24/3","Hata12")))))),
IF(#REF!+BJ330=2023,
IF(#REF!=1,"23-24/1",
IF(#REF!=2,"23-24/2",
IF(#REF!=3,"23-24/3",
IF(#REF!=4,"24-25/1",
IF(#REF!=5,"24-25/2",
IF(#REF!=6,"24-25/3","Hata13")))))),
))))))))))))))
)</f>
        <v>#REF!</v>
      </c>
      <c r="G330" s="15">
        <v>0</v>
      </c>
      <c r="H330" s="14" t="s">
        <v>452</v>
      </c>
      <c r="I330" s="14">
        <v>54712</v>
      </c>
      <c r="J330" s="14" t="s">
        <v>157</v>
      </c>
      <c r="Q330" s="14" t="s">
        <v>105</v>
      </c>
      <c r="R330" s="14" t="s">
        <v>105</v>
      </c>
      <c r="S330" s="16">
        <v>7</v>
      </c>
      <c r="T330" s="14">
        <f>VLOOKUP($S330,[1]sistem!$I$3:$L$10,2,FALSE)</f>
        <v>0</v>
      </c>
      <c r="U330" s="14">
        <f>VLOOKUP($S330,[1]sistem!$I$3:$L$10,3,FALSE)</f>
        <v>1</v>
      </c>
      <c r="V330" s="14">
        <f>VLOOKUP($S330,[1]sistem!$I$3:$L$10,4,FALSE)</f>
        <v>1</v>
      </c>
      <c r="W330" s="14" t="e">
        <f>VLOOKUP($BB330,[1]sistem!$I$13:$L$14,2,FALSE)*#REF!</f>
        <v>#REF!</v>
      </c>
      <c r="X330" s="14" t="e">
        <f>VLOOKUP($BB330,[1]sistem!$I$13:$L$14,3,FALSE)*#REF!</f>
        <v>#REF!</v>
      </c>
      <c r="Y330" s="14" t="e">
        <f>VLOOKUP($BB330,[1]sistem!$I$13:$L$14,4,FALSE)*#REF!</f>
        <v>#REF!</v>
      </c>
      <c r="Z330" s="14" t="e">
        <f t="shared" si="70"/>
        <v>#REF!</v>
      </c>
      <c r="AA330" s="14" t="e">
        <f t="shared" si="70"/>
        <v>#REF!</v>
      </c>
      <c r="AB330" s="14" t="e">
        <f t="shared" si="70"/>
        <v>#REF!</v>
      </c>
      <c r="AC330" s="14" t="e">
        <f t="shared" si="71"/>
        <v>#REF!</v>
      </c>
      <c r="AD330" s="14">
        <f>VLOOKUP(BB330,[1]sistem!$I$18:$J$19,2,FALSE)</f>
        <v>14</v>
      </c>
      <c r="AE330" s="14">
        <v>0.25</v>
      </c>
      <c r="AF330" s="14">
        <f>VLOOKUP($S330,[1]sistem!$I$3:$M$10,5,FALSE)</f>
        <v>1</v>
      </c>
      <c r="AG330" s="14">
        <v>4</v>
      </c>
      <c r="AI330" s="14">
        <f t="shared" si="82"/>
        <v>56</v>
      </c>
      <c r="AJ330" s="14">
        <f>VLOOKUP($S330,[1]sistem!$I$3:$N$10,6,FALSE)</f>
        <v>2</v>
      </c>
      <c r="AK330" s="14">
        <v>2</v>
      </c>
      <c r="AL330" s="14">
        <f t="shared" si="72"/>
        <v>4</v>
      </c>
      <c r="AM330" s="14">
        <f>VLOOKUP($BB330,[1]sistem!$I$18:$K$19,3,FALSE)</f>
        <v>14</v>
      </c>
      <c r="AN330" s="14" t="e">
        <f>AM330*#REF!</f>
        <v>#REF!</v>
      </c>
      <c r="AO330" s="14" t="e">
        <f t="shared" si="73"/>
        <v>#REF!</v>
      </c>
      <c r="AP330" s="14">
        <f t="shared" si="69"/>
        <v>25</v>
      </c>
      <c r="AQ330" s="14" t="e">
        <f t="shared" si="74"/>
        <v>#REF!</v>
      </c>
      <c r="AR330" s="14" t="e">
        <f>ROUND(AQ330-#REF!,0)</f>
        <v>#REF!</v>
      </c>
      <c r="AS330" s="14">
        <f>IF(BB330="s",IF(S330=0,0,
IF(S330=1,#REF!*4*4,
IF(S330=2,0,
IF(S330=3,#REF!*4*2,
IF(S330=4,0,
IF(S330=5,0,
IF(S330=6,0,
IF(S330=7,0)))))))),
IF(BB330="t",
IF(S330=0,0,
IF(S330=1,#REF!*4*4*0.8,
IF(S330=2,0,
IF(S330=3,#REF!*4*2*0.8,
IF(S330=4,0,
IF(S330=5,0,
IF(S330=6,0,
IF(S330=7,0))))))))))</f>
        <v>0</v>
      </c>
      <c r="AT330" s="14" t="e">
        <f>IF(BB330="s",
IF(S330=0,0,
IF(S330=1,0,
IF(S330=2,#REF!*4*2,
IF(S330=3,#REF!*4,
IF(S330=4,#REF!*4,
IF(S330=5,0,
IF(S330=6,0,
IF(S330=7,#REF!*4)))))))),
IF(BB330="t",
IF(S330=0,0,
IF(S330=1,0,
IF(S330=2,#REF!*4*2*0.8,
IF(S330=3,#REF!*4*0.8,
IF(S330=4,#REF!*4*0.8,
IF(S330=5,0,
IF(S330=6,0,
IF(S330=7,#REF!*4))))))))))</f>
        <v>#REF!</v>
      </c>
      <c r="AU330" s="14" t="e">
        <f>IF(BB330="s",
IF(S330=0,0,
IF(S330=1,#REF!*2,
IF(S330=2,#REF!*2,
IF(S330=3,#REF!*2,
IF(S330=4,#REF!*2,
IF(S330=5,#REF!*2,
IF(S330=6,#REF!*2,
IF(S330=7,#REF!*2)))))))),
IF(BB330="t",
IF(S330=0,#REF!*2*0.8,
IF(S330=1,#REF!*2*0.8,
IF(S330=2,#REF!*2*0.8,
IF(S330=3,#REF!*2*0.8,
IF(S330=4,#REF!*2*0.8,
IF(S330=5,#REF!*2*0.8,
IF(S330=6,#REF!*1*0.8,
IF(S330=7,#REF!*2))))))))))</f>
        <v>#REF!</v>
      </c>
      <c r="AV330" s="14" t="e">
        <f t="shared" si="75"/>
        <v>#REF!</v>
      </c>
      <c r="AW330" s="14" t="e">
        <f>IF(BB330="s",
IF(S330=0,0,
IF(S330=1,(14-2)*(#REF!+#REF!)/4*4,
IF(S330=2,(14-2)*(#REF!+#REF!)/4*2,
IF(S330=3,(14-2)*(#REF!+#REF!)/4*3,
IF(S330=4,(14-2)*(#REF!+#REF!)/4,
IF(S330=5,(14-2)*#REF!/4,
IF(S330=6,0,
IF(S330=7,(14)*#REF!)))))))),
IF(BB330="t",
IF(S330=0,0,
IF(S330=1,(11-2)*(#REF!+#REF!)/4*4,
IF(S330=2,(11-2)*(#REF!+#REF!)/4*2,
IF(S330=3,(11-2)*(#REF!+#REF!)/4*3,
IF(S330=4,(11-2)*(#REF!+#REF!)/4,
IF(S330=5,(11-2)*#REF!/4,
IF(S330=6,0,
IF(S330=7,(11)*#REF!))))))))))</f>
        <v>#REF!</v>
      </c>
      <c r="AX330" s="14" t="e">
        <f t="shared" si="76"/>
        <v>#REF!</v>
      </c>
      <c r="AY330" s="14">
        <f t="shared" si="77"/>
        <v>8</v>
      </c>
      <c r="AZ330" s="14">
        <f t="shared" si="78"/>
        <v>4</v>
      </c>
      <c r="BA330" s="14" t="e">
        <f t="shared" si="79"/>
        <v>#REF!</v>
      </c>
      <c r="BB330" s="14" t="s">
        <v>87</v>
      </c>
      <c r="BC330" s="14" t="e">
        <f>IF(BI330="A",0,IF(BB330="s",14*#REF!,IF(BB330="T",11*#REF!,"HATA")))</f>
        <v>#REF!</v>
      </c>
      <c r="BD330" s="14" t="e">
        <f t="shared" si="80"/>
        <v>#REF!</v>
      </c>
      <c r="BE330" s="14" t="e">
        <f t="shared" si="81"/>
        <v>#REF!</v>
      </c>
      <c r="BF330" s="14" t="e">
        <f>IF(BE330-#REF!=0,"DOĞRU","YANLIŞ")</f>
        <v>#REF!</v>
      </c>
      <c r="BG330" s="14" t="e">
        <f>#REF!-BE330</f>
        <v>#REF!</v>
      </c>
      <c r="BH330" s="14">
        <v>1</v>
      </c>
      <c r="BJ330" s="14">
        <v>0</v>
      </c>
      <c r="BL330" s="14">
        <v>7</v>
      </c>
      <c r="BN330" s="5" t="e">
        <f>#REF!*14</f>
        <v>#REF!</v>
      </c>
      <c r="BO330" s="6"/>
      <c r="BP330" s="7"/>
      <c r="BQ330" s="8"/>
      <c r="BR330" s="8"/>
      <c r="BS330" s="8"/>
      <c r="BT330" s="8"/>
      <c r="BU330" s="8"/>
      <c r="BV330" s="9"/>
      <c r="BW330" s="10"/>
      <c r="BX330" s="11"/>
      <c r="CE330" s="8"/>
      <c r="CF330" s="17"/>
      <c r="CG330" s="17"/>
      <c r="CH330" s="17"/>
      <c r="CI330" s="17"/>
    </row>
    <row r="331" spans="1:87" hidden="1" x14ac:dyDescent="0.25">
      <c r="A331" s="14" t="s">
        <v>166</v>
      </c>
      <c r="B331" s="14" t="s">
        <v>167</v>
      </c>
      <c r="C331" s="14" t="s">
        <v>167</v>
      </c>
      <c r="D331" s="15" t="s">
        <v>84</v>
      </c>
      <c r="E331" s="15">
        <v>1</v>
      </c>
      <c r="F331" s="16" t="e">
        <f>IF(BB331="S",
IF(#REF!+BJ331=2012,
IF(#REF!=1,"12-13/1",
IF(#REF!=2,"12-13/2",
IF(#REF!=3,"13-14/1",
IF(#REF!=4,"13-14/2","Hata1")))),
IF(#REF!+BJ331=2013,
IF(#REF!=1,"13-14/1",
IF(#REF!=2,"13-14/2",
IF(#REF!=3,"14-15/1",
IF(#REF!=4,"14-15/2","Hata2")))),
IF(#REF!+BJ331=2014,
IF(#REF!=1,"14-15/1",
IF(#REF!=2,"14-15/2",
IF(#REF!=3,"15-16/1",
IF(#REF!=4,"15-16/2","Hata3")))),
IF(#REF!+BJ331=2015,
IF(#REF!=1,"15-16/1",
IF(#REF!=2,"15-16/2",
IF(#REF!=3,"16-17/1",
IF(#REF!=4,"16-17/2","Hata4")))),
IF(#REF!+BJ331=2016,
IF(#REF!=1,"16-17/1",
IF(#REF!=2,"16-17/2",
IF(#REF!=3,"17-18/1",
IF(#REF!=4,"17-18/2","Hata5")))),
IF(#REF!+BJ331=2017,
IF(#REF!=1,"17-18/1",
IF(#REF!=2,"17-18/2",
IF(#REF!=3,"18-19/1",
IF(#REF!=4,"18-19/2","Hata6")))),
IF(#REF!+BJ331=2018,
IF(#REF!=1,"18-19/1",
IF(#REF!=2,"18-19/2",
IF(#REF!=3,"19-20/1",
IF(#REF!=4,"19-20/2","Hata7")))),
IF(#REF!+BJ331=2019,
IF(#REF!=1,"19-20/1",
IF(#REF!=2,"19-20/2",
IF(#REF!=3,"20-21/1",
IF(#REF!=4,"20-21/2","Hata8")))),
IF(#REF!+BJ331=2020,
IF(#REF!=1,"20-21/1",
IF(#REF!=2,"20-21/2",
IF(#REF!=3,"21-22/1",
IF(#REF!=4,"21-22/2","Hata9")))),
IF(#REF!+BJ331=2021,
IF(#REF!=1,"21-22/1",
IF(#REF!=2,"21-22/2",
IF(#REF!=3,"22-23/1",
IF(#REF!=4,"22-23/2","Hata10")))),
IF(#REF!+BJ331=2022,
IF(#REF!=1,"22-23/1",
IF(#REF!=2,"22-23/2",
IF(#REF!=3,"23-24/1",
IF(#REF!=4,"23-24/2","Hata11")))),
IF(#REF!+BJ331=2023,
IF(#REF!=1,"23-24/1",
IF(#REF!=2,"23-24/2",
IF(#REF!=3,"24-25/1",
IF(#REF!=4,"24-25/2","Hata12")))),
)))))))))))),
IF(BB331="T",
IF(#REF!+BJ331=2012,
IF(#REF!=1,"12-13/1",
IF(#REF!=2,"12-13/2",
IF(#REF!=3,"12-13/3",
IF(#REF!=4,"13-14/1",
IF(#REF!=5,"13-14/2",
IF(#REF!=6,"13-14/3","Hata1")))))),
IF(#REF!+BJ331=2013,
IF(#REF!=1,"13-14/1",
IF(#REF!=2,"13-14/2",
IF(#REF!=3,"13-14/3",
IF(#REF!=4,"14-15/1",
IF(#REF!=5,"14-15/2",
IF(#REF!=6,"14-15/3","Hata2")))))),
IF(#REF!+BJ331=2014,
IF(#REF!=1,"14-15/1",
IF(#REF!=2,"14-15/2",
IF(#REF!=3,"14-15/3",
IF(#REF!=4,"15-16/1",
IF(#REF!=5,"15-16/2",
IF(#REF!=6,"15-16/3","Hata3")))))),
IF(AND(#REF!+#REF!&gt;2014,#REF!+#REF!&lt;2015,BJ331=1),
IF(#REF!=0.1,"14-15/0.1",
IF(#REF!=0.2,"14-15/0.2",
IF(#REF!=0.3,"14-15/0.3","Hata4"))),
IF(#REF!+BJ331=2015,
IF(#REF!=1,"15-16/1",
IF(#REF!=2,"15-16/2",
IF(#REF!=3,"15-16/3",
IF(#REF!=4,"16-17/1",
IF(#REF!=5,"16-17/2",
IF(#REF!=6,"16-17/3","Hata5")))))),
IF(#REF!+BJ331=2016,
IF(#REF!=1,"16-17/1",
IF(#REF!=2,"16-17/2",
IF(#REF!=3,"16-17/3",
IF(#REF!=4,"17-18/1",
IF(#REF!=5,"17-18/2",
IF(#REF!=6,"17-18/3","Hata6")))))),
IF(#REF!+BJ331=2017,
IF(#REF!=1,"17-18/1",
IF(#REF!=2,"17-18/2",
IF(#REF!=3,"17-18/3",
IF(#REF!=4,"18-19/1",
IF(#REF!=5,"18-19/2",
IF(#REF!=6,"18-19/3","Hata7")))))),
IF(#REF!+BJ331=2018,
IF(#REF!=1,"18-19/1",
IF(#REF!=2,"18-19/2",
IF(#REF!=3,"18-19/3",
IF(#REF!=4,"19-20/1",
IF(#REF!=5," 19-20/2",
IF(#REF!=6,"19-20/3","Hata8")))))),
IF(#REF!+BJ331=2019,
IF(#REF!=1,"19-20/1",
IF(#REF!=2,"19-20/2",
IF(#REF!=3,"19-20/3",
IF(#REF!=4,"20-21/1",
IF(#REF!=5,"20-21/2",
IF(#REF!=6,"20-21/3","Hata9")))))),
IF(#REF!+BJ331=2020,
IF(#REF!=1,"20-21/1",
IF(#REF!=2,"20-21/2",
IF(#REF!=3,"20-21/3",
IF(#REF!=4,"21-22/1",
IF(#REF!=5,"21-22/2",
IF(#REF!=6,"21-22/3","Hata10")))))),
IF(#REF!+BJ331=2021,
IF(#REF!=1,"21-22/1",
IF(#REF!=2,"21-22/2",
IF(#REF!=3,"21-22/3",
IF(#REF!=4,"22-23/1",
IF(#REF!=5,"22-23/2",
IF(#REF!=6,"22-23/3","Hata11")))))),
IF(#REF!+BJ331=2022,
IF(#REF!=1,"22-23/1",
IF(#REF!=2,"22-23/2",
IF(#REF!=3,"22-23/3",
IF(#REF!=4,"23-24/1",
IF(#REF!=5,"23-24/2",
IF(#REF!=6,"23-24/3","Hata12")))))),
IF(#REF!+BJ331=2023,
IF(#REF!=1,"23-24/1",
IF(#REF!=2,"23-24/2",
IF(#REF!=3,"23-24/3",
IF(#REF!=4,"24-25/1",
IF(#REF!=5,"24-25/2",
IF(#REF!=6,"24-25/3","Hata13")))))),
))))))))))))))
)</f>
        <v>#REF!</v>
      </c>
      <c r="G331" s="15">
        <v>0</v>
      </c>
      <c r="H331" s="14" t="s">
        <v>452</v>
      </c>
      <c r="I331" s="14">
        <v>54712</v>
      </c>
      <c r="J331" s="14" t="s">
        <v>157</v>
      </c>
      <c r="S331" s="16">
        <v>4</v>
      </c>
      <c r="T331" s="14">
        <f>VLOOKUP($S331,[1]sistem!$I$3:$L$10,2,FALSE)</f>
        <v>0</v>
      </c>
      <c r="U331" s="14">
        <f>VLOOKUP($S331,[1]sistem!$I$3:$L$10,3,FALSE)</f>
        <v>1</v>
      </c>
      <c r="V331" s="14">
        <f>VLOOKUP($S331,[1]sistem!$I$3:$L$10,4,FALSE)</f>
        <v>1</v>
      </c>
      <c r="W331" s="14" t="e">
        <f>VLOOKUP($BB331,[1]sistem!$I$13:$L$14,2,FALSE)*#REF!</f>
        <v>#REF!</v>
      </c>
      <c r="X331" s="14" t="e">
        <f>VLOOKUP($BB331,[1]sistem!$I$13:$L$14,3,FALSE)*#REF!</f>
        <v>#REF!</v>
      </c>
      <c r="Y331" s="14" t="e">
        <f>VLOOKUP($BB331,[1]sistem!$I$13:$L$14,4,FALSE)*#REF!</f>
        <v>#REF!</v>
      </c>
      <c r="Z331" s="14" t="e">
        <f t="shared" si="70"/>
        <v>#REF!</v>
      </c>
      <c r="AA331" s="14" t="e">
        <f t="shared" si="70"/>
        <v>#REF!</v>
      </c>
      <c r="AB331" s="14" t="e">
        <f t="shared" si="70"/>
        <v>#REF!</v>
      </c>
      <c r="AC331" s="14" t="e">
        <f t="shared" si="71"/>
        <v>#REF!</v>
      </c>
      <c r="AD331" s="14">
        <f>VLOOKUP(BB331,[1]sistem!$I$18:$J$19,2,FALSE)</f>
        <v>14</v>
      </c>
      <c r="AE331" s="14">
        <v>0.25</v>
      </c>
      <c r="AF331" s="14">
        <f>VLOOKUP($S331,[1]sistem!$I$3:$M$10,5,FALSE)</f>
        <v>1</v>
      </c>
      <c r="AG331" s="14">
        <v>4</v>
      </c>
      <c r="AI331" s="14">
        <f t="shared" si="82"/>
        <v>56</v>
      </c>
      <c r="AJ331" s="14">
        <f>VLOOKUP($S331,[1]sistem!$I$3:$N$10,6,FALSE)</f>
        <v>2</v>
      </c>
      <c r="AK331" s="14">
        <v>2</v>
      </c>
      <c r="AL331" s="14">
        <f t="shared" si="72"/>
        <v>4</v>
      </c>
      <c r="AM331" s="14">
        <f>VLOOKUP($BB331,[1]sistem!$I$18:$K$19,3,FALSE)</f>
        <v>14</v>
      </c>
      <c r="AN331" s="14" t="e">
        <f>AM331*#REF!</f>
        <v>#REF!</v>
      </c>
      <c r="AO331" s="14" t="e">
        <f t="shared" si="73"/>
        <v>#REF!</v>
      </c>
      <c r="AP331" s="14">
        <f t="shared" si="69"/>
        <v>25</v>
      </c>
      <c r="AQ331" s="14" t="e">
        <f t="shared" si="74"/>
        <v>#REF!</v>
      </c>
      <c r="AR331" s="14" t="e">
        <f>ROUND(AQ331-#REF!,0)</f>
        <v>#REF!</v>
      </c>
      <c r="AS331" s="14">
        <f>IF(BB331="s",IF(S331=0,0,
IF(S331=1,#REF!*4*4,
IF(S331=2,0,
IF(S331=3,#REF!*4*2,
IF(S331=4,0,
IF(S331=5,0,
IF(S331=6,0,
IF(S331=7,0)))))))),
IF(BB331="t",
IF(S331=0,0,
IF(S331=1,#REF!*4*4*0.8,
IF(S331=2,0,
IF(S331=3,#REF!*4*2*0.8,
IF(S331=4,0,
IF(S331=5,0,
IF(S331=6,0,
IF(S331=7,0))))))))))</f>
        <v>0</v>
      </c>
      <c r="AT331" s="14" t="e">
        <f>IF(BB331="s",
IF(S331=0,0,
IF(S331=1,0,
IF(S331=2,#REF!*4*2,
IF(S331=3,#REF!*4,
IF(S331=4,#REF!*4,
IF(S331=5,0,
IF(S331=6,0,
IF(S331=7,#REF!*4)))))))),
IF(BB331="t",
IF(S331=0,0,
IF(S331=1,0,
IF(S331=2,#REF!*4*2*0.8,
IF(S331=3,#REF!*4*0.8,
IF(S331=4,#REF!*4*0.8,
IF(S331=5,0,
IF(S331=6,0,
IF(S331=7,#REF!*4))))))))))</f>
        <v>#REF!</v>
      </c>
      <c r="AU331" s="14" t="e">
        <f>IF(BB331="s",
IF(S331=0,0,
IF(S331=1,#REF!*2,
IF(S331=2,#REF!*2,
IF(S331=3,#REF!*2,
IF(S331=4,#REF!*2,
IF(S331=5,#REF!*2,
IF(S331=6,#REF!*2,
IF(S331=7,#REF!*2)))))))),
IF(BB331="t",
IF(S331=0,#REF!*2*0.8,
IF(S331=1,#REF!*2*0.8,
IF(S331=2,#REF!*2*0.8,
IF(S331=3,#REF!*2*0.8,
IF(S331=4,#REF!*2*0.8,
IF(S331=5,#REF!*2*0.8,
IF(S331=6,#REF!*1*0.8,
IF(S331=7,#REF!*2))))))))))</f>
        <v>#REF!</v>
      </c>
      <c r="AV331" s="14" t="e">
        <f t="shared" si="75"/>
        <v>#REF!</v>
      </c>
      <c r="AW331" s="14" t="e">
        <f>IF(BB331="s",
IF(S331=0,0,
IF(S331=1,(14-2)*(#REF!+#REF!)/4*4,
IF(S331=2,(14-2)*(#REF!+#REF!)/4*2,
IF(S331=3,(14-2)*(#REF!+#REF!)/4*3,
IF(S331=4,(14-2)*(#REF!+#REF!)/4,
IF(S331=5,(14-2)*#REF!/4,
IF(S331=6,0,
IF(S331=7,(14)*#REF!)))))))),
IF(BB331="t",
IF(S331=0,0,
IF(S331=1,(11-2)*(#REF!+#REF!)/4*4,
IF(S331=2,(11-2)*(#REF!+#REF!)/4*2,
IF(S331=3,(11-2)*(#REF!+#REF!)/4*3,
IF(S331=4,(11-2)*(#REF!+#REF!)/4,
IF(S331=5,(11-2)*#REF!/4,
IF(S331=6,0,
IF(S331=7,(11)*#REF!))))))))))</f>
        <v>#REF!</v>
      </c>
      <c r="AX331" s="14" t="e">
        <f t="shared" si="76"/>
        <v>#REF!</v>
      </c>
      <c r="AY331" s="14">
        <f t="shared" si="77"/>
        <v>8</v>
      </c>
      <c r="AZ331" s="14">
        <f t="shared" si="78"/>
        <v>4</v>
      </c>
      <c r="BA331" s="14" t="e">
        <f t="shared" si="79"/>
        <v>#REF!</v>
      </c>
      <c r="BB331" s="14" t="s">
        <v>87</v>
      </c>
      <c r="BC331" s="14" t="e">
        <f>IF(BI331="A",0,IF(BB331="s",14*#REF!,IF(BB331="T",11*#REF!,"HATA")))</f>
        <v>#REF!</v>
      </c>
      <c r="BD331" s="14" t="e">
        <f t="shared" si="80"/>
        <v>#REF!</v>
      </c>
      <c r="BE331" s="14" t="e">
        <f t="shared" si="81"/>
        <v>#REF!</v>
      </c>
      <c r="BF331" s="14" t="e">
        <f>IF(BE331-#REF!=0,"DOĞRU","YANLIŞ")</f>
        <v>#REF!</v>
      </c>
      <c r="BG331" s="14" t="e">
        <f>#REF!-BE331</f>
        <v>#REF!</v>
      </c>
      <c r="BH331" s="14">
        <v>0</v>
      </c>
      <c r="BJ331" s="14">
        <v>0</v>
      </c>
      <c r="BL331" s="14">
        <v>4</v>
      </c>
      <c r="BN331" s="5" t="e">
        <f>#REF!*14</f>
        <v>#REF!</v>
      </c>
      <c r="BO331" s="6"/>
      <c r="BP331" s="7"/>
      <c r="BQ331" s="8"/>
      <c r="BR331" s="8"/>
      <c r="BS331" s="8"/>
      <c r="BT331" s="8"/>
      <c r="BU331" s="8"/>
      <c r="BV331" s="9"/>
      <c r="BW331" s="10"/>
      <c r="BX331" s="11"/>
      <c r="CE331" s="8"/>
      <c r="CF331" s="17"/>
      <c r="CG331" s="17"/>
      <c r="CH331" s="17"/>
      <c r="CI331" s="17"/>
    </row>
    <row r="332" spans="1:87" hidden="1" x14ac:dyDescent="0.25">
      <c r="A332" s="14" t="s">
        <v>463</v>
      </c>
      <c r="B332" s="14" t="s">
        <v>464</v>
      </c>
      <c r="C332" s="14" t="s">
        <v>464</v>
      </c>
      <c r="D332" s="15" t="s">
        <v>90</v>
      </c>
      <c r="E332" s="15" t="s">
        <v>90</v>
      </c>
      <c r="F332" s="16" t="e">
        <f>IF(BB332="S",
IF(#REF!+BJ332=2012,
IF(#REF!=1,"12-13/1",
IF(#REF!=2,"12-13/2",
IF(#REF!=3,"13-14/1",
IF(#REF!=4,"13-14/2","Hata1")))),
IF(#REF!+BJ332=2013,
IF(#REF!=1,"13-14/1",
IF(#REF!=2,"13-14/2",
IF(#REF!=3,"14-15/1",
IF(#REF!=4,"14-15/2","Hata2")))),
IF(#REF!+BJ332=2014,
IF(#REF!=1,"14-15/1",
IF(#REF!=2,"14-15/2",
IF(#REF!=3,"15-16/1",
IF(#REF!=4,"15-16/2","Hata3")))),
IF(#REF!+BJ332=2015,
IF(#REF!=1,"15-16/1",
IF(#REF!=2,"15-16/2",
IF(#REF!=3,"16-17/1",
IF(#REF!=4,"16-17/2","Hata4")))),
IF(#REF!+BJ332=2016,
IF(#REF!=1,"16-17/1",
IF(#REF!=2,"16-17/2",
IF(#REF!=3,"17-18/1",
IF(#REF!=4,"17-18/2","Hata5")))),
IF(#REF!+BJ332=2017,
IF(#REF!=1,"17-18/1",
IF(#REF!=2,"17-18/2",
IF(#REF!=3,"18-19/1",
IF(#REF!=4,"18-19/2","Hata6")))),
IF(#REF!+BJ332=2018,
IF(#REF!=1,"18-19/1",
IF(#REF!=2,"18-19/2",
IF(#REF!=3,"19-20/1",
IF(#REF!=4,"19-20/2","Hata7")))),
IF(#REF!+BJ332=2019,
IF(#REF!=1,"19-20/1",
IF(#REF!=2,"19-20/2",
IF(#REF!=3,"20-21/1",
IF(#REF!=4,"20-21/2","Hata8")))),
IF(#REF!+BJ332=2020,
IF(#REF!=1,"20-21/1",
IF(#REF!=2,"20-21/2",
IF(#REF!=3,"21-22/1",
IF(#REF!=4,"21-22/2","Hata9")))),
IF(#REF!+BJ332=2021,
IF(#REF!=1,"21-22/1",
IF(#REF!=2,"21-22/2",
IF(#REF!=3,"22-23/1",
IF(#REF!=4,"22-23/2","Hata10")))),
IF(#REF!+BJ332=2022,
IF(#REF!=1,"22-23/1",
IF(#REF!=2,"22-23/2",
IF(#REF!=3,"23-24/1",
IF(#REF!=4,"23-24/2","Hata11")))),
IF(#REF!+BJ332=2023,
IF(#REF!=1,"23-24/1",
IF(#REF!=2,"23-24/2",
IF(#REF!=3,"24-25/1",
IF(#REF!=4,"24-25/2","Hata12")))),
)))))))))))),
IF(BB332="T",
IF(#REF!+BJ332=2012,
IF(#REF!=1,"12-13/1",
IF(#REF!=2,"12-13/2",
IF(#REF!=3,"12-13/3",
IF(#REF!=4,"13-14/1",
IF(#REF!=5,"13-14/2",
IF(#REF!=6,"13-14/3","Hata1")))))),
IF(#REF!+BJ332=2013,
IF(#REF!=1,"13-14/1",
IF(#REF!=2,"13-14/2",
IF(#REF!=3,"13-14/3",
IF(#REF!=4,"14-15/1",
IF(#REF!=5,"14-15/2",
IF(#REF!=6,"14-15/3","Hata2")))))),
IF(#REF!+BJ332=2014,
IF(#REF!=1,"14-15/1",
IF(#REF!=2,"14-15/2",
IF(#REF!=3,"14-15/3",
IF(#REF!=4,"15-16/1",
IF(#REF!=5,"15-16/2",
IF(#REF!=6,"15-16/3","Hata3")))))),
IF(AND(#REF!+#REF!&gt;2014,#REF!+#REF!&lt;2015,BJ332=1),
IF(#REF!=0.1,"14-15/0.1",
IF(#REF!=0.2,"14-15/0.2",
IF(#REF!=0.3,"14-15/0.3","Hata4"))),
IF(#REF!+BJ332=2015,
IF(#REF!=1,"15-16/1",
IF(#REF!=2,"15-16/2",
IF(#REF!=3,"15-16/3",
IF(#REF!=4,"16-17/1",
IF(#REF!=5,"16-17/2",
IF(#REF!=6,"16-17/3","Hata5")))))),
IF(#REF!+BJ332=2016,
IF(#REF!=1,"16-17/1",
IF(#REF!=2,"16-17/2",
IF(#REF!=3,"16-17/3",
IF(#REF!=4,"17-18/1",
IF(#REF!=5,"17-18/2",
IF(#REF!=6,"17-18/3","Hata6")))))),
IF(#REF!+BJ332=2017,
IF(#REF!=1,"17-18/1",
IF(#REF!=2,"17-18/2",
IF(#REF!=3,"17-18/3",
IF(#REF!=4,"18-19/1",
IF(#REF!=5,"18-19/2",
IF(#REF!=6,"18-19/3","Hata7")))))),
IF(#REF!+BJ332=2018,
IF(#REF!=1,"18-19/1",
IF(#REF!=2,"18-19/2",
IF(#REF!=3,"18-19/3",
IF(#REF!=4,"19-20/1",
IF(#REF!=5," 19-20/2",
IF(#REF!=6,"19-20/3","Hata8")))))),
IF(#REF!+BJ332=2019,
IF(#REF!=1,"19-20/1",
IF(#REF!=2,"19-20/2",
IF(#REF!=3,"19-20/3",
IF(#REF!=4,"20-21/1",
IF(#REF!=5,"20-21/2",
IF(#REF!=6,"20-21/3","Hata9")))))),
IF(#REF!+BJ332=2020,
IF(#REF!=1,"20-21/1",
IF(#REF!=2,"20-21/2",
IF(#REF!=3,"20-21/3",
IF(#REF!=4,"21-22/1",
IF(#REF!=5,"21-22/2",
IF(#REF!=6,"21-22/3","Hata10")))))),
IF(#REF!+BJ332=2021,
IF(#REF!=1,"21-22/1",
IF(#REF!=2,"21-22/2",
IF(#REF!=3,"21-22/3",
IF(#REF!=4,"22-23/1",
IF(#REF!=5,"22-23/2",
IF(#REF!=6,"22-23/3","Hata11")))))),
IF(#REF!+BJ332=2022,
IF(#REF!=1,"22-23/1",
IF(#REF!=2,"22-23/2",
IF(#REF!=3,"22-23/3",
IF(#REF!=4,"23-24/1",
IF(#REF!=5,"23-24/2",
IF(#REF!=6,"23-24/3","Hata12")))))),
IF(#REF!+BJ332=2023,
IF(#REF!=1,"23-24/1",
IF(#REF!=2,"23-24/2",
IF(#REF!=3,"23-24/3",
IF(#REF!=4,"24-25/1",
IF(#REF!=5,"24-25/2",
IF(#REF!=6,"24-25/3","Hata13")))))),
))))))))))))))
)</f>
        <v>#REF!</v>
      </c>
      <c r="G332" s="15"/>
      <c r="H332" s="14" t="s">
        <v>452</v>
      </c>
      <c r="I332" s="14">
        <v>54712</v>
      </c>
      <c r="J332" s="14" t="s">
        <v>157</v>
      </c>
      <c r="S332" s="16">
        <v>6</v>
      </c>
      <c r="T332" s="14">
        <f>VLOOKUP($S332,[1]sistem!$I$3:$L$10,2,FALSE)</f>
        <v>0</v>
      </c>
      <c r="U332" s="14">
        <f>VLOOKUP($S332,[1]sistem!$I$3:$L$10,3,FALSE)</f>
        <v>0</v>
      </c>
      <c r="V332" s="14">
        <f>VLOOKUP($S332,[1]sistem!$I$3:$L$10,4,FALSE)</f>
        <v>1</v>
      </c>
      <c r="W332" s="14" t="e">
        <f>VLOOKUP($BB332,[1]sistem!$I$13:$L$14,2,FALSE)*#REF!</f>
        <v>#REF!</v>
      </c>
      <c r="X332" s="14" t="e">
        <f>VLOOKUP($BB332,[1]sistem!$I$13:$L$14,3,FALSE)*#REF!</f>
        <v>#REF!</v>
      </c>
      <c r="Y332" s="14" t="e">
        <f>VLOOKUP($BB332,[1]sistem!$I$13:$L$14,4,FALSE)*#REF!</f>
        <v>#REF!</v>
      </c>
      <c r="Z332" s="14" t="e">
        <f t="shared" si="70"/>
        <v>#REF!</v>
      </c>
      <c r="AA332" s="14" t="e">
        <f t="shared" si="70"/>
        <v>#REF!</v>
      </c>
      <c r="AB332" s="14" t="e">
        <f t="shared" si="70"/>
        <v>#REF!</v>
      </c>
      <c r="AC332" s="14" t="e">
        <f t="shared" si="71"/>
        <v>#REF!</v>
      </c>
      <c r="AD332" s="14">
        <f>VLOOKUP(BB332,[1]sistem!$I$18:$J$19,2,FALSE)</f>
        <v>14</v>
      </c>
      <c r="AE332" s="14">
        <v>0.25</v>
      </c>
      <c r="AF332" s="14">
        <f>VLOOKUP($S332,[1]sistem!$I$3:$M$10,5,FALSE)</f>
        <v>0</v>
      </c>
      <c r="AG332" s="14">
        <v>5</v>
      </c>
      <c r="AI332" s="14">
        <f t="shared" si="82"/>
        <v>70</v>
      </c>
      <c r="AJ332" s="14">
        <f>VLOOKUP($S332,[1]sistem!$I$3:$N$10,6,FALSE)</f>
        <v>1</v>
      </c>
      <c r="AK332" s="14">
        <v>2</v>
      </c>
      <c r="AL332" s="14">
        <f t="shared" si="72"/>
        <v>2</v>
      </c>
      <c r="AM332" s="14">
        <f>VLOOKUP($BB332,[1]sistem!$I$18:$K$19,3,FALSE)</f>
        <v>14</v>
      </c>
      <c r="AN332" s="14" t="e">
        <f>AM332*#REF!</f>
        <v>#REF!</v>
      </c>
      <c r="AO332" s="14" t="e">
        <f t="shared" si="73"/>
        <v>#REF!</v>
      </c>
      <c r="AP332" s="14">
        <f t="shared" si="69"/>
        <v>25</v>
      </c>
      <c r="AQ332" s="14" t="e">
        <f t="shared" si="74"/>
        <v>#REF!</v>
      </c>
      <c r="AR332" s="14" t="e">
        <f>ROUND(AQ332-#REF!,0)</f>
        <v>#REF!</v>
      </c>
      <c r="AS332" s="14">
        <f>IF(BB332="s",IF(S332=0,0,
IF(S332=1,#REF!*4*4,
IF(S332=2,0,
IF(S332=3,#REF!*4*2,
IF(S332=4,0,
IF(S332=5,0,
IF(S332=6,0,
IF(S332=7,0)))))))),
IF(BB332="t",
IF(S332=0,0,
IF(S332=1,#REF!*4*4*0.8,
IF(S332=2,0,
IF(S332=3,#REF!*4*2*0.8,
IF(S332=4,0,
IF(S332=5,0,
IF(S332=6,0,
IF(S332=7,0))))))))))</f>
        <v>0</v>
      </c>
      <c r="AT332" s="14">
        <f>IF(BB332="s",
IF(S332=0,0,
IF(S332=1,0,
IF(S332=2,#REF!*4*2,
IF(S332=3,#REF!*4,
IF(S332=4,#REF!*4,
IF(S332=5,0,
IF(S332=6,0,
IF(S332=7,#REF!*4)))))))),
IF(BB332="t",
IF(S332=0,0,
IF(S332=1,0,
IF(S332=2,#REF!*4*2*0.8,
IF(S332=3,#REF!*4*0.8,
IF(S332=4,#REF!*4*0.8,
IF(S332=5,0,
IF(S332=6,0,
IF(S332=7,#REF!*4))))))))))</f>
        <v>0</v>
      </c>
      <c r="AU332" s="14" t="e">
        <f>IF(BB332="s",
IF(S332=0,0,
IF(S332=1,#REF!*2,
IF(S332=2,#REF!*2,
IF(S332=3,#REF!*2,
IF(S332=4,#REF!*2,
IF(S332=5,#REF!*2,
IF(S332=6,#REF!*2,
IF(S332=7,#REF!*2)))))))),
IF(BB332="t",
IF(S332=0,#REF!*2*0.8,
IF(S332=1,#REF!*2*0.8,
IF(S332=2,#REF!*2*0.8,
IF(S332=3,#REF!*2*0.8,
IF(S332=4,#REF!*2*0.8,
IF(S332=5,#REF!*2*0.8,
IF(S332=6,#REF!*1*0.8,
IF(S332=7,#REF!*2))))))))))</f>
        <v>#REF!</v>
      </c>
      <c r="AV332" s="14" t="e">
        <f t="shared" si="75"/>
        <v>#REF!</v>
      </c>
      <c r="AW332" s="14">
        <f>IF(BB332="s",
IF(S332=0,0,
IF(S332=1,(14-2)*(#REF!+#REF!)/4*4,
IF(S332=2,(14-2)*(#REF!+#REF!)/4*2,
IF(S332=3,(14-2)*(#REF!+#REF!)/4*3,
IF(S332=4,(14-2)*(#REF!+#REF!)/4,
IF(S332=5,(14-2)*#REF!/4,
IF(S332=6,0,
IF(S332=7,(14)*#REF!)))))))),
IF(BB332="t",
IF(S332=0,0,
IF(S332=1,(11-2)*(#REF!+#REF!)/4*4,
IF(S332=2,(11-2)*(#REF!+#REF!)/4*2,
IF(S332=3,(11-2)*(#REF!+#REF!)/4*3,
IF(S332=4,(11-2)*(#REF!+#REF!)/4,
IF(S332=5,(11-2)*#REF!/4,
IF(S332=6,0,
IF(S332=7,(11)*#REF!))))))))))</f>
        <v>0</v>
      </c>
      <c r="AX332" s="14">
        <f t="shared" si="76"/>
        <v>-70</v>
      </c>
      <c r="AY332" s="14">
        <f t="shared" si="77"/>
        <v>2</v>
      </c>
      <c r="AZ332" s="14">
        <f t="shared" si="78"/>
        <v>0</v>
      </c>
      <c r="BA332" s="14" t="e">
        <f t="shared" si="79"/>
        <v>#REF!</v>
      </c>
      <c r="BB332" s="14" t="s">
        <v>87</v>
      </c>
      <c r="BC332" s="14" t="e">
        <f>IF(BI332="A",0,IF(BB332="s",14*#REF!,IF(BB332="T",11*#REF!,"HATA")))</f>
        <v>#REF!</v>
      </c>
      <c r="BD332" s="14" t="e">
        <f t="shared" si="80"/>
        <v>#REF!</v>
      </c>
      <c r="BE332" s="14" t="e">
        <f t="shared" si="81"/>
        <v>#REF!</v>
      </c>
      <c r="BF332" s="14" t="e">
        <f>IF(BE332-#REF!=0,"DOĞRU","YANLIŞ")</f>
        <v>#REF!</v>
      </c>
      <c r="BG332" s="14" t="e">
        <f>#REF!-BE332</f>
        <v>#REF!</v>
      </c>
      <c r="BH332" s="14">
        <v>0</v>
      </c>
      <c r="BJ332" s="14">
        <v>0</v>
      </c>
      <c r="BL332" s="14">
        <v>6</v>
      </c>
      <c r="BN332" s="5" t="e">
        <f>#REF!*14</f>
        <v>#REF!</v>
      </c>
      <c r="BO332" s="6"/>
      <c r="BP332" s="7"/>
      <c r="BQ332" s="8"/>
      <c r="BR332" s="8"/>
      <c r="BS332" s="8"/>
      <c r="BT332" s="8"/>
      <c r="BU332" s="8"/>
      <c r="BV332" s="9"/>
      <c r="BW332" s="10"/>
      <c r="BX332" s="11"/>
      <c r="CE332" s="8"/>
      <c r="CF332" s="17"/>
      <c r="CG332" s="17"/>
      <c r="CH332" s="17"/>
      <c r="CI332" s="17"/>
    </row>
    <row r="333" spans="1:87" hidden="1" x14ac:dyDescent="0.25">
      <c r="A333" s="14" t="s">
        <v>465</v>
      </c>
      <c r="B333" s="14" t="s">
        <v>466</v>
      </c>
      <c r="C333" s="14" t="s">
        <v>466</v>
      </c>
      <c r="D333" s="15" t="s">
        <v>90</v>
      </c>
      <c r="E333" s="15" t="s">
        <v>90</v>
      </c>
      <c r="F333" s="16" t="e">
        <f>IF(BB333="S",
IF(#REF!+BJ333=2012,
IF(#REF!=1,"12-13/1",
IF(#REF!=2,"12-13/2",
IF(#REF!=3,"13-14/1",
IF(#REF!=4,"13-14/2","Hata1")))),
IF(#REF!+BJ333=2013,
IF(#REF!=1,"13-14/1",
IF(#REF!=2,"13-14/2",
IF(#REF!=3,"14-15/1",
IF(#REF!=4,"14-15/2","Hata2")))),
IF(#REF!+BJ333=2014,
IF(#REF!=1,"14-15/1",
IF(#REF!=2,"14-15/2",
IF(#REF!=3,"15-16/1",
IF(#REF!=4,"15-16/2","Hata3")))),
IF(#REF!+BJ333=2015,
IF(#REF!=1,"15-16/1",
IF(#REF!=2,"15-16/2",
IF(#REF!=3,"16-17/1",
IF(#REF!=4,"16-17/2","Hata4")))),
IF(#REF!+BJ333=2016,
IF(#REF!=1,"16-17/1",
IF(#REF!=2,"16-17/2",
IF(#REF!=3,"17-18/1",
IF(#REF!=4,"17-18/2","Hata5")))),
IF(#REF!+BJ333=2017,
IF(#REF!=1,"17-18/1",
IF(#REF!=2,"17-18/2",
IF(#REF!=3,"18-19/1",
IF(#REF!=4,"18-19/2","Hata6")))),
IF(#REF!+BJ333=2018,
IF(#REF!=1,"18-19/1",
IF(#REF!=2,"18-19/2",
IF(#REF!=3,"19-20/1",
IF(#REF!=4,"19-20/2","Hata7")))),
IF(#REF!+BJ333=2019,
IF(#REF!=1,"19-20/1",
IF(#REF!=2,"19-20/2",
IF(#REF!=3,"20-21/1",
IF(#REF!=4,"20-21/2","Hata8")))),
IF(#REF!+BJ333=2020,
IF(#REF!=1,"20-21/1",
IF(#REF!=2,"20-21/2",
IF(#REF!=3,"21-22/1",
IF(#REF!=4,"21-22/2","Hata9")))),
IF(#REF!+BJ333=2021,
IF(#REF!=1,"21-22/1",
IF(#REF!=2,"21-22/2",
IF(#REF!=3,"22-23/1",
IF(#REF!=4,"22-23/2","Hata10")))),
IF(#REF!+BJ333=2022,
IF(#REF!=1,"22-23/1",
IF(#REF!=2,"22-23/2",
IF(#REF!=3,"23-24/1",
IF(#REF!=4,"23-24/2","Hata11")))),
IF(#REF!+BJ333=2023,
IF(#REF!=1,"23-24/1",
IF(#REF!=2,"23-24/2",
IF(#REF!=3,"24-25/1",
IF(#REF!=4,"24-25/2","Hata12")))),
)))))))))))),
IF(BB333="T",
IF(#REF!+BJ333=2012,
IF(#REF!=1,"12-13/1",
IF(#REF!=2,"12-13/2",
IF(#REF!=3,"12-13/3",
IF(#REF!=4,"13-14/1",
IF(#REF!=5,"13-14/2",
IF(#REF!=6,"13-14/3","Hata1")))))),
IF(#REF!+BJ333=2013,
IF(#REF!=1,"13-14/1",
IF(#REF!=2,"13-14/2",
IF(#REF!=3,"13-14/3",
IF(#REF!=4,"14-15/1",
IF(#REF!=5,"14-15/2",
IF(#REF!=6,"14-15/3","Hata2")))))),
IF(#REF!+BJ333=2014,
IF(#REF!=1,"14-15/1",
IF(#REF!=2,"14-15/2",
IF(#REF!=3,"14-15/3",
IF(#REF!=4,"15-16/1",
IF(#REF!=5,"15-16/2",
IF(#REF!=6,"15-16/3","Hata3")))))),
IF(AND(#REF!+#REF!&gt;2014,#REF!+#REF!&lt;2015,BJ333=1),
IF(#REF!=0.1,"14-15/0.1",
IF(#REF!=0.2,"14-15/0.2",
IF(#REF!=0.3,"14-15/0.3","Hata4"))),
IF(#REF!+BJ333=2015,
IF(#REF!=1,"15-16/1",
IF(#REF!=2,"15-16/2",
IF(#REF!=3,"15-16/3",
IF(#REF!=4,"16-17/1",
IF(#REF!=5,"16-17/2",
IF(#REF!=6,"16-17/3","Hata5")))))),
IF(#REF!+BJ333=2016,
IF(#REF!=1,"16-17/1",
IF(#REF!=2,"16-17/2",
IF(#REF!=3,"16-17/3",
IF(#REF!=4,"17-18/1",
IF(#REF!=5,"17-18/2",
IF(#REF!=6,"17-18/3","Hata6")))))),
IF(#REF!+BJ333=2017,
IF(#REF!=1,"17-18/1",
IF(#REF!=2,"17-18/2",
IF(#REF!=3,"17-18/3",
IF(#REF!=4,"18-19/1",
IF(#REF!=5,"18-19/2",
IF(#REF!=6,"18-19/3","Hata7")))))),
IF(#REF!+BJ333=2018,
IF(#REF!=1,"18-19/1",
IF(#REF!=2,"18-19/2",
IF(#REF!=3,"18-19/3",
IF(#REF!=4,"19-20/1",
IF(#REF!=5," 19-20/2",
IF(#REF!=6,"19-20/3","Hata8")))))),
IF(#REF!+BJ333=2019,
IF(#REF!=1,"19-20/1",
IF(#REF!=2,"19-20/2",
IF(#REF!=3,"19-20/3",
IF(#REF!=4,"20-21/1",
IF(#REF!=5,"20-21/2",
IF(#REF!=6,"20-21/3","Hata9")))))),
IF(#REF!+BJ333=2020,
IF(#REF!=1,"20-21/1",
IF(#REF!=2,"20-21/2",
IF(#REF!=3,"20-21/3",
IF(#REF!=4,"21-22/1",
IF(#REF!=5,"21-22/2",
IF(#REF!=6,"21-22/3","Hata10")))))),
IF(#REF!+BJ333=2021,
IF(#REF!=1,"21-22/1",
IF(#REF!=2,"21-22/2",
IF(#REF!=3,"21-22/3",
IF(#REF!=4,"22-23/1",
IF(#REF!=5,"22-23/2",
IF(#REF!=6,"22-23/3","Hata11")))))),
IF(#REF!+BJ333=2022,
IF(#REF!=1,"22-23/1",
IF(#REF!=2,"22-23/2",
IF(#REF!=3,"22-23/3",
IF(#REF!=4,"23-24/1",
IF(#REF!=5,"23-24/2",
IF(#REF!=6,"23-24/3","Hata12")))))),
IF(#REF!+BJ333=2023,
IF(#REF!=1,"23-24/1",
IF(#REF!=2,"23-24/2",
IF(#REF!=3,"23-24/3",
IF(#REF!=4,"24-25/1",
IF(#REF!=5,"24-25/2",
IF(#REF!=6,"24-25/3","Hata13")))))),
))))))))))))))
)</f>
        <v>#REF!</v>
      </c>
      <c r="G333" s="15"/>
      <c r="H333" s="14" t="s">
        <v>452</v>
      </c>
      <c r="I333" s="14">
        <v>54712</v>
      </c>
      <c r="J333" s="14" t="s">
        <v>157</v>
      </c>
      <c r="S333" s="16">
        <v>4</v>
      </c>
      <c r="T333" s="14">
        <f>VLOOKUP($S333,[1]sistem!$I$3:$L$10,2,FALSE)</f>
        <v>0</v>
      </c>
      <c r="U333" s="14">
        <f>VLOOKUP($S333,[1]sistem!$I$3:$L$10,3,FALSE)</f>
        <v>1</v>
      </c>
      <c r="V333" s="14">
        <f>VLOOKUP($S333,[1]sistem!$I$3:$L$10,4,FALSE)</f>
        <v>1</v>
      </c>
      <c r="W333" s="14" t="e">
        <f>VLOOKUP($BB333,[1]sistem!$I$13:$L$14,2,FALSE)*#REF!</f>
        <v>#REF!</v>
      </c>
      <c r="X333" s="14" t="e">
        <f>VLOOKUP($BB333,[1]sistem!$I$13:$L$14,3,FALSE)*#REF!</f>
        <v>#REF!</v>
      </c>
      <c r="Y333" s="14" t="e">
        <f>VLOOKUP($BB333,[1]sistem!$I$13:$L$14,4,FALSE)*#REF!</f>
        <v>#REF!</v>
      </c>
      <c r="Z333" s="14" t="e">
        <f t="shared" si="70"/>
        <v>#REF!</v>
      </c>
      <c r="AA333" s="14" t="e">
        <f t="shared" si="70"/>
        <v>#REF!</v>
      </c>
      <c r="AB333" s="14" t="e">
        <f t="shared" si="70"/>
        <v>#REF!</v>
      </c>
      <c r="AC333" s="14" t="e">
        <f t="shared" si="71"/>
        <v>#REF!</v>
      </c>
      <c r="AD333" s="14">
        <f>VLOOKUP(BB333,[1]sistem!$I$18:$J$19,2,FALSE)</f>
        <v>14</v>
      </c>
      <c r="AE333" s="14">
        <v>0.25</v>
      </c>
      <c r="AF333" s="14">
        <f>VLOOKUP($S333,[1]sistem!$I$3:$M$10,5,FALSE)</f>
        <v>1</v>
      </c>
      <c r="AG333" s="14">
        <v>4</v>
      </c>
      <c r="AI333" s="14">
        <f t="shared" si="82"/>
        <v>56</v>
      </c>
      <c r="AJ333" s="14">
        <f>VLOOKUP($S333,[1]sistem!$I$3:$N$10,6,FALSE)</f>
        <v>2</v>
      </c>
      <c r="AK333" s="14">
        <v>2</v>
      </c>
      <c r="AL333" s="14">
        <f t="shared" si="72"/>
        <v>4</v>
      </c>
      <c r="AM333" s="14">
        <f>VLOOKUP($BB333,[1]sistem!$I$18:$K$19,3,FALSE)</f>
        <v>14</v>
      </c>
      <c r="AN333" s="14" t="e">
        <f>AM333*#REF!</f>
        <v>#REF!</v>
      </c>
      <c r="AO333" s="14" t="e">
        <f t="shared" si="73"/>
        <v>#REF!</v>
      </c>
      <c r="AP333" s="14">
        <f t="shared" si="69"/>
        <v>25</v>
      </c>
      <c r="AQ333" s="14" t="e">
        <f t="shared" si="74"/>
        <v>#REF!</v>
      </c>
      <c r="AR333" s="14" t="e">
        <f>ROUND(AQ333-#REF!,0)</f>
        <v>#REF!</v>
      </c>
      <c r="AS333" s="14">
        <f>IF(BB333="s",IF(S333=0,0,
IF(S333=1,#REF!*4*4,
IF(S333=2,0,
IF(S333=3,#REF!*4*2,
IF(S333=4,0,
IF(S333=5,0,
IF(S333=6,0,
IF(S333=7,0)))))))),
IF(BB333="t",
IF(S333=0,0,
IF(S333=1,#REF!*4*4*0.8,
IF(S333=2,0,
IF(S333=3,#REF!*4*2*0.8,
IF(S333=4,0,
IF(S333=5,0,
IF(S333=6,0,
IF(S333=7,0))))))))))</f>
        <v>0</v>
      </c>
      <c r="AT333" s="14" t="e">
        <f>IF(BB333="s",
IF(S333=0,0,
IF(S333=1,0,
IF(S333=2,#REF!*4*2,
IF(S333=3,#REF!*4,
IF(S333=4,#REF!*4,
IF(S333=5,0,
IF(S333=6,0,
IF(S333=7,#REF!*4)))))))),
IF(BB333="t",
IF(S333=0,0,
IF(S333=1,0,
IF(S333=2,#REF!*4*2*0.8,
IF(S333=3,#REF!*4*0.8,
IF(S333=4,#REF!*4*0.8,
IF(S333=5,0,
IF(S333=6,0,
IF(S333=7,#REF!*4))))))))))</f>
        <v>#REF!</v>
      </c>
      <c r="AU333" s="14" t="e">
        <f>IF(BB333="s",
IF(S333=0,0,
IF(S333=1,#REF!*2,
IF(S333=2,#REF!*2,
IF(S333=3,#REF!*2,
IF(S333=4,#REF!*2,
IF(S333=5,#REF!*2,
IF(S333=6,#REF!*2,
IF(S333=7,#REF!*2)))))))),
IF(BB333="t",
IF(S333=0,#REF!*2*0.8,
IF(S333=1,#REF!*2*0.8,
IF(S333=2,#REF!*2*0.8,
IF(S333=3,#REF!*2*0.8,
IF(S333=4,#REF!*2*0.8,
IF(S333=5,#REF!*2*0.8,
IF(S333=6,#REF!*1*0.8,
IF(S333=7,#REF!*2))))))))))</f>
        <v>#REF!</v>
      </c>
      <c r="AV333" s="14" t="e">
        <f t="shared" si="75"/>
        <v>#REF!</v>
      </c>
      <c r="AW333" s="14" t="e">
        <f>IF(BB333="s",
IF(S333=0,0,
IF(S333=1,(14-2)*(#REF!+#REF!)/4*4,
IF(S333=2,(14-2)*(#REF!+#REF!)/4*2,
IF(S333=3,(14-2)*(#REF!+#REF!)/4*3,
IF(S333=4,(14-2)*(#REF!+#REF!)/4,
IF(S333=5,(14-2)*#REF!/4,
IF(S333=6,0,
IF(S333=7,(14)*#REF!)))))))),
IF(BB333="t",
IF(S333=0,0,
IF(S333=1,(11-2)*(#REF!+#REF!)/4*4,
IF(S333=2,(11-2)*(#REF!+#REF!)/4*2,
IF(S333=3,(11-2)*(#REF!+#REF!)/4*3,
IF(S333=4,(11-2)*(#REF!+#REF!)/4,
IF(S333=5,(11-2)*#REF!/4,
IF(S333=6,0,
IF(S333=7,(11)*#REF!))))))))))</f>
        <v>#REF!</v>
      </c>
      <c r="AX333" s="14" t="e">
        <f t="shared" si="76"/>
        <v>#REF!</v>
      </c>
      <c r="AY333" s="14">
        <f t="shared" si="77"/>
        <v>8</v>
      </c>
      <c r="AZ333" s="14">
        <f t="shared" si="78"/>
        <v>4</v>
      </c>
      <c r="BA333" s="14" t="e">
        <f t="shared" si="79"/>
        <v>#REF!</v>
      </c>
      <c r="BB333" s="14" t="s">
        <v>87</v>
      </c>
      <c r="BC333" s="14" t="e">
        <f>IF(BI333="A",0,IF(BB333="s",14*#REF!,IF(BB333="T",11*#REF!,"HATA")))</f>
        <v>#REF!</v>
      </c>
      <c r="BD333" s="14" t="e">
        <f t="shared" si="80"/>
        <v>#REF!</v>
      </c>
      <c r="BE333" s="14" t="e">
        <f t="shared" si="81"/>
        <v>#REF!</v>
      </c>
      <c r="BF333" s="14" t="e">
        <f>IF(BE333-#REF!=0,"DOĞRU","YANLIŞ")</f>
        <v>#REF!</v>
      </c>
      <c r="BG333" s="14" t="e">
        <f>#REF!-BE333</f>
        <v>#REF!</v>
      </c>
      <c r="BH333" s="14">
        <v>0</v>
      </c>
      <c r="BJ333" s="14">
        <v>0</v>
      </c>
      <c r="BL333" s="14">
        <v>4</v>
      </c>
      <c r="BN333" s="5" t="e">
        <f>#REF!*14</f>
        <v>#REF!</v>
      </c>
      <c r="BO333" s="6"/>
      <c r="BP333" s="7"/>
      <c r="BQ333" s="8"/>
      <c r="BR333" s="8"/>
      <c r="BS333" s="8"/>
      <c r="BT333" s="8"/>
      <c r="BU333" s="8"/>
      <c r="BV333" s="9"/>
      <c r="BW333" s="10"/>
      <c r="BX333" s="11"/>
      <c r="CE333" s="8"/>
      <c r="CF333" s="17"/>
      <c r="CG333" s="17"/>
      <c r="CH333" s="17"/>
      <c r="CI333" s="17"/>
    </row>
    <row r="334" spans="1:87" hidden="1" x14ac:dyDescent="0.25">
      <c r="A334" s="14" t="s">
        <v>148</v>
      </c>
      <c r="B334" s="14" t="s">
        <v>149</v>
      </c>
      <c r="C334" s="14" t="s">
        <v>150</v>
      </c>
      <c r="D334" s="15" t="s">
        <v>84</v>
      </c>
      <c r="E334" s="15">
        <v>3</v>
      </c>
      <c r="F334" s="16" t="e">
        <f>IF(BB334="S",
IF(#REF!+BJ334=2012,
IF(#REF!=1,"12-13/1",
IF(#REF!=2,"12-13/2",
IF(#REF!=3,"13-14/1",
IF(#REF!=4,"13-14/2","Hata1")))),
IF(#REF!+BJ334=2013,
IF(#REF!=1,"13-14/1",
IF(#REF!=2,"13-14/2",
IF(#REF!=3,"14-15/1",
IF(#REF!=4,"14-15/2","Hata2")))),
IF(#REF!+BJ334=2014,
IF(#REF!=1,"14-15/1",
IF(#REF!=2,"14-15/2",
IF(#REF!=3,"15-16/1",
IF(#REF!=4,"15-16/2","Hata3")))),
IF(#REF!+BJ334=2015,
IF(#REF!=1,"15-16/1",
IF(#REF!=2,"15-16/2",
IF(#REF!=3,"16-17/1",
IF(#REF!=4,"16-17/2","Hata4")))),
IF(#REF!+BJ334=2016,
IF(#REF!=1,"16-17/1",
IF(#REF!=2,"16-17/2",
IF(#REF!=3,"17-18/1",
IF(#REF!=4,"17-18/2","Hata5")))),
IF(#REF!+BJ334=2017,
IF(#REF!=1,"17-18/1",
IF(#REF!=2,"17-18/2",
IF(#REF!=3,"18-19/1",
IF(#REF!=4,"18-19/2","Hata6")))),
IF(#REF!+BJ334=2018,
IF(#REF!=1,"18-19/1",
IF(#REF!=2,"18-19/2",
IF(#REF!=3,"19-20/1",
IF(#REF!=4,"19-20/2","Hata7")))),
IF(#REF!+BJ334=2019,
IF(#REF!=1,"19-20/1",
IF(#REF!=2,"19-20/2",
IF(#REF!=3,"20-21/1",
IF(#REF!=4,"20-21/2","Hata8")))),
IF(#REF!+BJ334=2020,
IF(#REF!=1,"20-21/1",
IF(#REF!=2,"20-21/2",
IF(#REF!=3,"21-22/1",
IF(#REF!=4,"21-22/2","Hata9")))),
IF(#REF!+BJ334=2021,
IF(#REF!=1,"21-22/1",
IF(#REF!=2,"21-22/2",
IF(#REF!=3,"22-23/1",
IF(#REF!=4,"22-23/2","Hata10")))),
IF(#REF!+BJ334=2022,
IF(#REF!=1,"22-23/1",
IF(#REF!=2,"22-23/2",
IF(#REF!=3,"23-24/1",
IF(#REF!=4,"23-24/2","Hata11")))),
IF(#REF!+BJ334=2023,
IF(#REF!=1,"23-24/1",
IF(#REF!=2,"23-24/2",
IF(#REF!=3,"24-25/1",
IF(#REF!=4,"24-25/2","Hata12")))),
)))))))))))),
IF(BB334="T",
IF(#REF!+BJ334=2012,
IF(#REF!=1,"12-13/1",
IF(#REF!=2,"12-13/2",
IF(#REF!=3,"12-13/3",
IF(#REF!=4,"13-14/1",
IF(#REF!=5,"13-14/2",
IF(#REF!=6,"13-14/3","Hata1")))))),
IF(#REF!+BJ334=2013,
IF(#REF!=1,"13-14/1",
IF(#REF!=2,"13-14/2",
IF(#REF!=3,"13-14/3",
IF(#REF!=4,"14-15/1",
IF(#REF!=5,"14-15/2",
IF(#REF!=6,"14-15/3","Hata2")))))),
IF(#REF!+BJ334=2014,
IF(#REF!=1,"14-15/1",
IF(#REF!=2,"14-15/2",
IF(#REF!=3,"14-15/3",
IF(#REF!=4,"15-16/1",
IF(#REF!=5,"15-16/2",
IF(#REF!=6,"15-16/3","Hata3")))))),
IF(AND(#REF!+#REF!&gt;2014,#REF!+#REF!&lt;2015,BJ334=1),
IF(#REF!=0.1,"14-15/0.1",
IF(#REF!=0.2,"14-15/0.2",
IF(#REF!=0.3,"14-15/0.3","Hata4"))),
IF(#REF!+BJ334=2015,
IF(#REF!=1,"15-16/1",
IF(#REF!=2,"15-16/2",
IF(#REF!=3,"15-16/3",
IF(#REF!=4,"16-17/1",
IF(#REF!=5,"16-17/2",
IF(#REF!=6,"16-17/3","Hata5")))))),
IF(#REF!+BJ334=2016,
IF(#REF!=1,"16-17/1",
IF(#REF!=2,"16-17/2",
IF(#REF!=3,"16-17/3",
IF(#REF!=4,"17-18/1",
IF(#REF!=5,"17-18/2",
IF(#REF!=6,"17-18/3","Hata6")))))),
IF(#REF!+BJ334=2017,
IF(#REF!=1,"17-18/1",
IF(#REF!=2,"17-18/2",
IF(#REF!=3,"17-18/3",
IF(#REF!=4,"18-19/1",
IF(#REF!=5,"18-19/2",
IF(#REF!=6,"18-19/3","Hata7")))))),
IF(#REF!+BJ334=2018,
IF(#REF!=1,"18-19/1",
IF(#REF!=2,"18-19/2",
IF(#REF!=3,"18-19/3",
IF(#REF!=4,"19-20/1",
IF(#REF!=5," 19-20/2",
IF(#REF!=6,"19-20/3","Hata8")))))),
IF(#REF!+BJ334=2019,
IF(#REF!=1,"19-20/1",
IF(#REF!=2,"19-20/2",
IF(#REF!=3,"19-20/3",
IF(#REF!=4,"20-21/1",
IF(#REF!=5,"20-21/2",
IF(#REF!=6,"20-21/3","Hata9")))))),
IF(#REF!+BJ334=2020,
IF(#REF!=1,"20-21/1",
IF(#REF!=2,"20-21/2",
IF(#REF!=3,"20-21/3",
IF(#REF!=4,"21-22/1",
IF(#REF!=5,"21-22/2",
IF(#REF!=6,"21-22/3","Hata10")))))),
IF(#REF!+BJ334=2021,
IF(#REF!=1,"21-22/1",
IF(#REF!=2,"21-22/2",
IF(#REF!=3,"21-22/3",
IF(#REF!=4,"22-23/1",
IF(#REF!=5,"22-23/2",
IF(#REF!=6,"22-23/3","Hata11")))))),
IF(#REF!+BJ334=2022,
IF(#REF!=1,"22-23/1",
IF(#REF!=2,"22-23/2",
IF(#REF!=3,"22-23/3",
IF(#REF!=4,"23-24/1",
IF(#REF!=5,"23-24/2",
IF(#REF!=6,"23-24/3","Hata12")))))),
IF(#REF!+BJ334=2023,
IF(#REF!=1,"23-24/1",
IF(#REF!=2,"23-24/2",
IF(#REF!=3,"23-24/3",
IF(#REF!=4,"24-25/1",
IF(#REF!=5,"24-25/2",
IF(#REF!=6,"24-25/3","Hata13")))))),
))))))))))))))
)</f>
        <v>#REF!</v>
      </c>
      <c r="G334" s="15">
        <v>0</v>
      </c>
      <c r="H334" s="14" t="s">
        <v>452</v>
      </c>
      <c r="I334" s="14">
        <v>54712</v>
      </c>
      <c r="J334" s="14" t="s">
        <v>157</v>
      </c>
      <c r="Q334" s="14" t="s">
        <v>140</v>
      </c>
      <c r="R334" s="14" t="s">
        <v>140</v>
      </c>
      <c r="S334" s="16">
        <v>7</v>
      </c>
      <c r="T334" s="14">
        <f>VLOOKUP($S334,[1]sistem!$I$3:$L$10,2,FALSE)</f>
        <v>0</v>
      </c>
      <c r="U334" s="14">
        <f>VLOOKUP($S334,[1]sistem!$I$3:$L$10,3,FALSE)</f>
        <v>1</v>
      </c>
      <c r="V334" s="14">
        <f>VLOOKUP($S334,[1]sistem!$I$3:$L$10,4,FALSE)</f>
        <v>1</v>
      </c>
      <c r="W334" s="14" t="e">
        <f>VLOOKUP($BB334,[1]sistem!$I$13:$L$14,2,FALSE)*#REF!</f>
        <v>#REF!</v>
      </c>
      <c r="X334" s="14" t="e">
        <f>VLOOKUP($BB334,[1]sistem!$I$13:$L$14,3,FALSE)*#REF!</f>
        <v>#REF!</v>
      </c>
      <c r="Y334" s="14" t="e">
        <f>VLOOKUP($BB334,[1]sistem!$I$13:$L$14,4,FALSE)*#REF!</f>
        <v>#REF!</v>
      </c>
      <c r="Z334" s="14" t="e">
        <f t="shared" si="70"/>
        <v>#REF!</v>
      </c>
      <c r="AA334" s="14" t="e">
        <f t="shared" si="70"/>
        <v>#REF!</v>
      </c>
      <c r="AB334" s="14" t="e">
        <f t="shared" si="70"/>
        <v>#REF!</v>
      </c>
      <c r="AC334" s="14" t="e">
        <f t="shared" si="71"/>
        <v>#REF!</v>
      </c>
      <c r="AD334" s="14">
        <f>VLOOKUP(BB334,[1]sistem!$I$18:$J$19,2,FALSE)</f>
        <v>14</v>
      </c>
      <c r="AE334" s="14">
        <v>0.25</v>
      </c>
      <c r="AF334" s="14">
        <f>VLOOKUP($S334,[1]sistem!$I$3:$M$10,5,FALSE)</f>
        <v>1</v>
      </c>
      <c r="AG334" s="14">
        <v>4</v>
      </c>
      <c r="AI334" s="14">
        <f t="shared" si="82"/>
        <v>56</v>
      </c>
      <c r="AJ334" s="14">
        <f>VLOOKUP($S334,[1]sistem!$I$3:$N$10,6,FALSE)</f>
        <v>2</v>
      </c>
      <c r="AK334" s="14">
        <v>2</v>
      </c>
      <c r="AL334" s="14">
        <f t="shared" si="72"/>
        <v>4</v>
      </c>
      <c r="AM334" s="14">
        <f>VLOOKUP($BB334,[1]sistem!$I$18:$K$19,3,FALSE)</f>
        <v>14</v>
      </c>
      <c r="AN334" s="14" t="e">
        <f>AM334*#REF!</f>
        <v>#REF!</v>
      </c>
      <c r="AO334" s="14" t="e">
        <f t="shared" si="73"/>
        <v>#REF!</v>
      </c>
      <c r="AP334" s="14">
        <f t="shared" si="69"/>
        <v>25</v>
      </c>
      <c r="AQ334" s="14" t="e">
        <f t="shared" si="74"/>
        <v>#REF!</v>
      </c>
      <c r="AR334" s="14" t="e">
        <f>ROUND(AQ334-#REF!,0)</f>
        <v>#REF!</v>
      </c>
      <c r="AS334" s="14">
        <f>IF(BB334="s",IF(S334=0,0,
IF(S334=1,#REF!*4*4,
IF(S334=2,0,
IF(S334=3,#REF!*4*2,
IF(S334=4,0,
IF(S334=5,0,
IF(S334=6,0,
IF(S334=7,0)))))))),
IF(BB334="t",
IF(S334=0,0,
IF(S334=1,#REF!*4*4*0.8,
IF(S334=2,0,
IF(S334=3,#REF!*4*2*0.8,
IF(S334=4,0,
IF(S334=5,0,
IF(S334=6,0,
IF(S334=7,0))))))))))</f>
        <v>0</v>
      </c>
      <c r="AT334" s="14" t="e">
        <f>IF(BB334="s",
IF(S334=0,0,
IF(S334=1,0,
IF(S334=2,#REF!*4*2,
IF(S334=3,#REF!*4,
IF(S334=4,#REF!*4,
IF(S334=5,0,
IF(S334=6,0,
IF(S334=7,#REF!*4)))))))),
IF(BB334="t",
IF(S334=0,0,
IF(S334=1,0,
IF(S334=2,#REF!*4*2*0.8,
IF(S334=3,#REF!*4*0.8,
IF(S334=4,#REF!*4*0.8,
IF(S334=5,0,
IF(S334=6,0,
IF(S334=7,#REF!*4))))))))))</f>
        <v>#REF!</v>
      </c>
      <c r="AU334" s="14" t="e">
        <f>IF(BB334="s",
IF(S334=0,0,
IF(S334=1,#REF!*2,
IF(S334=2,#REF!*2,
IF(S334=3,#REF!*2,
IF(S334=4,#REF!*2,
IF(S334=5,#REF!*2,
IF(S334=6,#REF!*2,
IF(S334=7,#REF!*2)))))))),
IF(BB334="t",
IF(S334=0,#REF!*2*0.8,
IF(S334=1,#REF!*2*0.8,
IF(S334=2,#REF!*2*0.8,
IF(S334=3,#REF!*2*0.8,
IF(S334=4,#REF!*2*0.8,
IF(S334=5,#REF!*2*0.8,
IF(S334=6,#REF!*1*0.8,
IF(S334=7,#REF!*2))))))))))</f>
        <v>#REF!</v>
      </c>
      <c r="AV334" s="14" t="e">
        <f t="shared" si="75"/>
        <v>#REF!</v>
      </c>
      <c r="AW334" s="14" t="e">
        <f>IF(BB334="s",
IF(S334=0,0,
IF(S334=1,(14-2)*(#REF!+#REF!)/4*4,
IF(S334=2,(14-2)*(#REF!+#REF!)/4*2,
IF(S334=3,(14-2)*(#REF!+#REF!)/4*3,
IF(S334=4,(14-2)*(#REF!+#REF!)/4,
IF(S334=5,(14-2)*#REF!/4,
IF(S334=6,0,
IF(S334=7,(14)*#REF!)))))))),
IF(BB334="t",
IF(S334=0,0,
IF(S334=1,(11-2)*(#REF!+#REF!)/4*4,
IF(S334=2,(11-2)*(#REF!+#REF!)/4*2,
IF(S334=3,(11-2)*(#REF!+#REF!)/4*3,
IF(S334=4,(11-2)*(#REF!+#REF!)/4,
IF(S334=5,(11-2)*#REF!/4,
IF(S334=6,0,
IF(S334=7,(11)*#REF!))))))))))</f>
        <v>#REF!</v>
      </c>
      <c r="AX334" s="14" t="e">
        <f t="shared" si="76"/>
        <v>#REF!</v>
      </c>
      <c r="AY334" s="14">
        <f t="shared" si="77"/>
        <v>8</v>
      </c>
      <c r="AZ334" s="14">
        <f t="shared" si="78"/>
        <v>4</v>
      </c>
      <c r="BA334" s="14" t="e">
        <f t="shared" si="79"/>
        <v>#REF!</v>
      </c>
      <c r="BB334" s="14" t="s">
        <v>87</v>
      </c>
      <c r="BC334" s="14" t="e">
        <f>IF(BI334="A",0,IF(BB334="s",14*#REF!,IF(BB334="T",11*#REF!,"HATA")))</f>
        <v>#REF!</v>
      </c>
      <c r="BD334" s="14" t="e">
        <f t="shared" si="80"/>
        <v>#REF!</v>
      </c>
      <c r="BE334" s="14" t="e">
        <f t="shared" si="81"/>
        <v>#REF!</v>
      </c>
      <c r="BF334" s="14" t="e">
        <f>IF(BE334-#REF!=0,"DOĞRU","YANLIŞ")</f>
        <v>#REF!</v>
      </c>
      <c r="BG334" s="14" t="e">
        <f>#REF!-BE334</f>
        <v>#REF!</v>
      </c>
      <c r="BH334" s="14">
        <v>0</v>
      </c>
      <c r="BJ334" s="14">
        <v>0</v>
      </c>
      <c r="BL334" s="14">
        <v>7</v>
      </c>
      <c r="BN334" s="5" t="e">
        <f>#REF!*14</f>
        <v>#REF!</v>
      </c>
      <c r="BO334" s="6"/>
      <c r="BP334" s="7"/>
      <c r="BQ334" s="8"/>
      <c r="BR334" s="8"/>
      <c r="BS334" s="8"/>
      <c r="BT334" s="8"/>
      <c r="BU334" s="8"/>
      <c r="BV334" s="9"/>
      <c r="BW334" s="10"/>
      <c r="BX334" s="11"/>
      <c r="CE334" s="8"/>
      <c r="CF334" s="17"/>
      <c r="CG334" s="17"/>
      <c r="CH334" s="17"/>
      <c r="CI334" s="17"/>
    </row>
    <row r="335" spans="1:87" hidden="1" x14ac:dyDescent="0.25">
      <c r="A335" s="14" t="s">
        <v>108</v>
      </c>
      <c r="B335" s="14" t="s">
        <v>109</v>
      </c>
      <c r="C335" s="14" t="s">
        <v>109</v>
      </c>
      <c r="D335" s="15" t="s">
        <v>90</v>
      </c>
      <c r="E335" s="15" t="s">
        <v>90</v>
      </c>
      <c r="F335" s="16" t="e">
        <f>IF(BB335="S",
IF(#REF!+BJ335=2012,
IF(#REF!=1,"12-13/1",
IF(#REF!=2,"12-13/2",
IF(#REF!=3,"13-14/1",
IF(#REF!=4,"13-14/2","Hata1")))),
IF(#REF!+BJ335=2013,
IF(#REF!=1,"13-14/1",
IF(#REF!=2,"13-14/2",
IF(#REF!=3,"14-15/1",
IF(#REF!=4,"14-15/2","Hata2")))),
IF(#REF!+BJ335=2014,
IF(#REF!=1,"14-15/1",
IF(#REF!=2,"14-15/2",
IF(#REF!=3,"15-16/1",
IF(#REF!=4,"15-16/2","Hata3")))),
IF(#REF!+BJ335=2015,
IF(#REF!=1,"15-16/1",
IF(#REF!=2,"15-16/2",
IF(#REF!=3,"16-17/1",
IF(#REF!=4,"16-17/2","Hata4")))),
IF(#REF!+BJ335=2016,
IF(#REF!=1,"16-17/1",
IF(#REF!=2,"16-17/2",
IF(#REF!=3,"17-18/1",
IF(#REF!=4,"17-18/2","Hata5")))),
IF(#REF!+BJ335=2017,
IF(#REF!=1,"17-18/1",
IF(#REF!=2,"17-18/2",
IF(#REF!=3,"18-19/1",
IF(#REF!=4,"18-19/2","Hata6")))),
IF(#REF!+BJ335=2018,
IF(#REF!=1,"18-19/1",
IF(#REF!=2,"18-19/2",
IF(#REF!=3,"19-20/1",
IF(#REF!=4,"19-20/2","Hata7")))),
IF(#REF!+BJ335=2019,
IF(#REF!=1,"19-20/1",
IF(#REF!=2,"19-20/2",
IF(#REF!=3,"20-21/1",
IF(#REF!=4,"20-21/2","Hata8")))),
IF(#REF!+BJ335=2020,
IF(#REF!=1,"20-21/1",
IF(#REF!=2,"20-21/2",
IF(#REF!=3,"21-22/1",
IF(#REF!=4,"21-22/2","Hata9")))),
IF(#REF!+BJ335=2021,
IF(#REF!=1,"21-22/1",
IF(#REF!=2,"21-22/2",
IF(#REF!=3,"22-23/1",
IF(#REF!=4,"22-23/2","Hata10")))),
IF(#REF!+BJ335=2022,
IF(#REF!=1,"22-23/1",
IF(#REF!=2,"22-23/2",
IF(#REF!=3,"23-24/1",
IF(#REF!=4,"23-24/2","Hata11")))),
IF(#REF!+BJ335=2023,
IF(#REF!=1,"23-24/1",
IF(#REF!=2,"23-24/2",
IF(#REF!=3,"24-25/1",
IF(#REF!=4,"24-25/2","Hata12")))),
)))))))))))),
IF(BB335="T",
IF(#REF!+BJ335=2012,
IF(#REF!=1,"12-13/1",
IF(#REF!=2,"12-13/2",
IF(#REF!=3,"12-13/3",
IF(#REF!=4,"13-14/1",
IF(#REF!=5,"13-14/2",
IF(#REF!=6,"13-14/3","Hata1")))))),
IF(#REF!+BJ335=2013,
IF(#REF!=1,"13-14/1",
IF(#REF!=2,"13-14/2",
IF(#REF!=3,"13-14/3",
IF(#REF!=4,"14-15/1",
IF(#REF!=5,"14-15/2",
IF(#REF!=6,"14-15/3","Hata2")))))),
IF(#REF!+BJ335=2014,
IF(#REF!=1,"14-15/1",
IF(#REF!=2,"14-15/2",
IF(#REF!=3,"14-15/3",
IF(#REF!=4,"15-16/1",
IF(#REF!=5,"15-16/2",
IF(#REF!=6,"15-16/3","Hata3")))))),
IF(AND(#REF!+#REF!&gt;2014,#REF!+#REF!&lt;2015,BJ335=1),
IF(#REF!=0.1,"14-15/0.1",
IF(#REF!=0.2,"14-15/0.2",
IF(#REF!=0.3,"14-15/0.3","Hata4"))),
IF(#REF!+BJ335=2015,
IF(#REF!=1,"15-16/1",
IF(#REF!=2,"15-16/2",
IF(#REF!=3,"15-16/3",
IF(#REF!=4,"16-17/1",
IF(#REF!=5,"16-17/2",
IF(#REF!=6,"16-17/3","Hata5")))))),
IF(#REF!+BJ335=2016,
IF(#REF!=1,"16-17/1",
IF(#REF!=2,"16-17/2",
IF(#REF!=3,"16-17/3",
IF(#REF!=4,"17-18/1",
IF(#REF!=5,"17-18/2",
IF(#REF!=6,"17-18/3","Hata6")))))),
IF(#REF!+BJ335=2017,
IF(#REF!=1,"17-18/1",
IF(#REF!=2,"17-18/2",
IF(#REF!=3,"17-18/3",
IF(#REF!=4,"18-19/1",
IF(#REF!=5,"18-19/2",
IF(#REF!=6,"18-19/3","Hata7")))))),
IF(#REF!+BJ335=2018,
IF(#REF!=1,"18-19/1",
IF(#REF!=2,"18-19/2",
IF(#REF!=3,"18-19/3",
IF(#REF!=4,"19-20/1",
IF(#REF!=5," 19-20/2",
IF(#REF!=6,"19-20/3","Hata8")))))),
IF(#REF!+BJ335=2019,
IF(#REF!=1,"19-20/1",
IF(#REF!=2,"19-20/2",
IF(#REF!=3,"19-20/3",
IF(#REF!=4,"20-21/1",
IF(#REF!=5,"20-21/2",
IF(#REF!=6,"20-21/3","Hata9")))))),
IF(#REF!+BJ335=2020,
IF(#REF!=1,"20-21/1",
IF(#REF!=2,"20-21/2",
IF(#REF!=3,"20-21/3",
IF(#REF!=4,"21-22/1",
IF(#REF!=5,"21-22/2",
IF(#REF!=6,"21-22/3","Hata10")))))),
IF(#REF!+BJ335=2021,
IF(#REF!=1,"21-22/1",
IF(#REF!=2,"21-22/2",
IF(#REF!=3,"21-22/3",
IF(#REF!=4,"22-23/1",
IF(#REF!=5,"22-23/2",
IF(#REF!=6,"22-23/3","Hata11")))))),
IF(#REF!+BJ335=2022,
IF(#REF!=1,"22-23/1",
IF(#REF!=2,"22-23/2",
IF(#REF!=3,"22-23/3",
IF(#REF!=4,"23-24/1",
IF(#REF!=5,"23-24/2",
IF(#REF!=6,"23-24/3","Hata12")))))),
IF(#REF!+BJ335=2023,
IF(#REF!=1,"23-24/1",
IF(#REF!=2,"23-24/2",
IF(#REF!=3,"23-24/3",
IF(#REF!=4,"24-25/1",
IF(#REF!=5,"24-25/2",
IF(#REF!=6,"24-25/3","Hata13")))))),
))))))))))))))
)</f>
        <v>#REF!</v>
      </c>
      <c r="G335" s="15"/>
      <c r="H335" s="14" t="s">
        <v>452</v>
      </c>
      <c r="I335" s="14">
        <v>54712</v>
      </c>
      <c r="J335" s="14" t="s">
        <v>157</v>
      </c>
      <c r="Q335" s="14" t="s">
        <v>110</v>
      </c>
      <c r="R335" s="14" t="s">
        <v>110</v>
      </c>
      <c r="S335" s="16">
        <v>0</v>
      </c>
      <c r="T335" s="14">
        <f>VLOOKUP($S335,[1]sistem!$I$3:$L$10,2,FALSE)</f>
        <v>0</v>
      </c>
      <c r="U335" s="14">
        <f>VLOOKUP($S335,[1]sistem!$I$3:$L$10,3,FALSE)</f>
        <v>0</v>
      </c>
      <c r="V335" s="14">
        <f>VLOOKUP($S335,[1]sistem!$I$3:$L$10,4,FALSE)</f>
        <v>0</v>
      </c>
      <c r="W335" s="14" t="e">
        <f>VLOOKUP($BB335,[1]sistem!$I$13:$L$14,2,FALSE)*#REF!</f>
        <v>#REF!</v>
      </c>
      <c r="X335" s="14" t="e">
        <f>VLOOKUP($BB335,[1]sistem!$I$13:$L$14,3,FALSE)*#REF!</f>
        <v>#REF!</v>
      </c>
      <c r="Y335" s="14" t="e">
        <f>VLOOKUP($BB335,[1]sistem!$I$13:$L$14,4,FALSE)*#REF!</f>
        <v>#REF!</v>
      </c>
      <c r="Z335" s="14" t="e">
        <f t="shared" si="70"/>
        <v>#REF!</v>
      </c>
      <c r="AA335" s="14" t="e">
        <f t="shared" si="70"/>
        <v>#REF!</v>
      </c>
      <c r="AB335" s="14" t="e">
        <f t="shared" si="70"/>
        <v>#REF!</v>
      </c>
      <c r="AC335" s="14" t="e">
        <f t="shared" si="71"/>
        <v>#REF!</v>
      </c>
      <c r="AD335" s="14">
        <f>VLOOKUP(BB335,[1]sistem!$I$18:$J$19,2,FALSE)</f>
        <v>14</v>
      </c>
      <c r="AE335" s="14">
        <v>0.25</v>
      </c>
      <c r="AF335" s="14">
        <f>VLOOKUP($S335,[1]sistem!$I$3:$M$10,5,FALSE)</f>
        <v>0</v>
      </c>
      <c r="AI335" s="14" t="e">
        <f>(#REF!+#REF!)*AD335</f>
        <v>#REF!</v>
      </c>
      <c r="AJ335" s="14">
        <f>VLOOKUP($S335,[1]sistem!$I$3:$N$10,6,FALSE)</f>
        <v>0</v>
      </c>
      <c r="AK335" s="14">
        <v>2</v>
      </c>
      <c r="AL335" s="14">
        <f t="shared" si="72"/>
        <v>0</v>
      </c>
      <c r="AM335" s="14">
        <f>VLOOKUP($BB335,[1]sistem!$I$18:$K$19,3,FALSE)</f>
        <v>14</v>
      </c>
      <c r="AN335" s="14" t="e">
        <f>AM335*#REF!</f>
        <v>#REF!</v>
      </c>
      <c r="AO335" s="14" t="e">
        <f t="shared" si="73"/>
        <v>#REF!</v>
      </c>
      <c r="AP335" s="14">
        <f t="shared" si="69"/>
        <v>25</v>
      </c>
      <c r="AQ335" s="14" t="e">
        <f t="shared" si="74"/>
        <v>#REF!</v>
      </c>
      <c r="AR335" s="14" t="e">
        <f>ROUND(AQ335-#REF!,0)</f>
        <v>#REF!</v>
      </c>
      <c r="AS335" s="14">
        <f>IF(BB335="s",IF(S335=0,0,
IF(S335=1,#REF!*4*4,
IF(S335=2,0,
IF(S335=3,#REF!*4*2,
IF(S335=4,0,
IF(S335=5,0,
IF(S335=6,0,
IF(S335=7,0)))))))),
IF(BB335="t",
IF(S335=0,0,
IF(S335=1,#REF!*4*4*0.8,
IF(S335=2,0,
IF(S335=3,#REF!*4*2*0.8,
IF(S335=4,0,
IF(S335=5,0,
IF(S335=6,0,
IF(S335=7,0))))))))))</f>
        <v>0</v>
      </c>
      <c r="AT335" s="14">
        <f>IF(BB335="s",
IF(S335=0,0,
IF(S335=1,0,
IF(S335=2,#REF!*4*2,
IF(S335=3,#REF!*4,
IF(S335=4,#REF!*4,
IF(S335=5,0,
IF(S335=6,0,
IF(S335=7,#REF!*4)))))))),
IF(BB335="t",
IF(S335=0,0,
IF(S335=1,0,
IF(S335=2,#REF!*4*2*0.8,
IF(S335=3,#REF!*4*0.8,
IF(S335=4,#REF!*4*0.8,
IF(S335=5,0,
IF(S335=6,0,
IF(S335=7,#REF!*4))))))))))</f>
        <v>0</v>
      </c>
      <c r="AU335" s="14">
        <f>IF(BB335="s",
IF(S335=0,0,
IF(S335=1,#REF!*2,
IF(S335=2,#REF!*2,
IF(S335=3,#REF!*2,
IF(S335=4,#REF!*2,
IF(S335=5,#REF!*2,
IF(S335=6,#REF!*2,
IF(S335=7,#REF!*2)))))))),
IF(BB335="t",
IF(S335=0,#REF!*2*0.8,
IF(S335=1,#REF!*2*0.8,
IF(S335=2,#REF!*2*0.8,
IF(S335=3,#REF!*2*0.8,
IF(S335=4,#REF!*2*0.8,
IF(S335=5,#REF!*2*0.8,
IF(S335=6,#REF!*1*0.8,
IF(S335=7,#REF!*2))))))))))</f>
        <v>0</v>
      </c>
      <c r="AV335" s="14" t="e">
        <f t="shared" si="75"/>
        <v>#REF!</v>
      </c>
      <c r="AW335" s="14">
        <f>IF(BB335="s",
IF(S335=0,0,
IF(S335=1,(14-2)*(#REF!+#REF!)/4*4,
IF(S335=2,(14-2)*(#REF!+#REF!)/4*2,
IF(S335=3,(14-2)*(#REF!+#REF!)/4*3,
IF(S335=4,(14-2)*(#REF!+#REF!)/4,
IF(S335=5,(14-2)*#REF!/4,
IF(S335=6,0,
IF(S335=7,(14)*#REF!)))))))),
IF(BB335="t",
IF(S335=0,0,
IF(S335=1,(11-2)*(#REF!+#REF!)/4*4,
IF(S335=2,(11-2)*(#REF!+#REF!)/4*2,
IF(S335=3,(11-2)*(#REF!+#REF!)/4*3,
IF(S335=4,(11-2)*(#REF!+#REF!)/4,
IF(S335=5,(11-2)*#REF!/4,
IF(S335=6,0,
IF(S335=7,(11)*#REF!))))))))))</f>
        <v>0</v>
      </c>
      <c r="AX335" s="14" t="e">
        <f t="shared" si="76"/>
        <v>#REF!</v>
      </c>
      <c r="AY335" s="14">
        <f t="shared" si="77"/>
        <v>0</v>
      </c>
      <c r="AZ335" s="14">
        <f t="shared" si="78"/>
        <v>0</v>
      </c>
      <c r="BA335" s="14">
        <f t="shared" si="79"/>
        <v>0</v>
      </c>
      <c r="BB335" s="14" t="s">
        <v>87</v>
      </c>
      <c r="BC335" s="14" t="e">
        <f>IF(BI335="A",0,IF(BB335="s",14*#REF!,IF(BB335="T",11*#REF!,"HATA")))</f>
        <v>#REF!</v>
      </c>
      <c r="BD335" s="14" t="e">
        <f t="shared" si="80"/>
        <v>#REF!</v>
      </c>
      <c r="BE335" s="14" t="e">
        <f t="shared" si="81"/>
        <v>#REF!</v>
      </c>
      <c r="BF335" s="14" t="e">
        <f>IF(BE335-#REF!=0,"DOĞRU","YANLIŞ")</f>
        <v>#REF!</v>
      </c>
      <c r="BG335" s="14" t="e">
        <f>#REF!-BE335</f>
        <v>#REF!</v>
      </c>
      <c r="BH335" s="14">
        <v>0</v>
      </c>
      <c r="BJ335" s="14">
        <v>0</v>
      </c>
      <c r="BL335" s="14">
        <v>0</v>
      </c>
      <c r="BN335" s="5" t="e">
        <f>#REF!*14</f>
        <v>#REF!</v>
      </c>
      <c r="BO335" s="6"/>
      <c r="BP335" s="7"/>
      <c r="BQ335" s="8"/>
      <c r="BR335" s="8"/>
      <c r="BS335" s="8"/>
      <c r="BT335" s="8"/>
      <c r="BU335" s="8"/>
      <c r="BV335" s="9"/>
      <c r="BW335" s="10"/>
      <c r="BX335" s="11"/>
      <c r="CE335" s="8"/>
      <c r="CF335" s="17"/>
      <c r="CG335" s="17"/>
      <c r="CH335" s="17"/>
      <c r="CI335" s="17"/>
    </row>
    <row r="336" spans="1:87" hidden="1" x14ac:dyDescent="0.25">
      <c r="A336" s="14" t="s">
        <v>117</v>
      </c>
      <c r="B336" s="14" t="s">
        <v>118</v>
      </c>
      <c r="C336" s="14" t="s">
        <v>118</v>
      </c>
      <c r="D336" s="15" t="s">
        <v>90</v>
      </c>
      <c r="E336" s="15" t="s">
        <v>90</v>
      </c>
      <c r="F336" s="16" t="e">
        <f>IF(BB336="S",
IF(#REF!+BJ336=2012,
IF(#REF!=1,"12-13/1",
IF(#REF!=2,"12-13/2",
IF(#REF!=3,"13-14/1",
IF(#REF!=4,"13-14/2","Hata1")))),
IF(#REF!+BJ336=2013,
IF(#REF!=1,"13-14/1",
IF(#REF!=2,"13-14/2",
IF(#REF!=3,"14-15/1",
IF(#REF!=4,"14-15/2","Hata2")))),
IF(#REF!+BJ336=2014,
IF(#REF!=1,"14-15/1",
IF(#REF!=2,"14-15/2",
IF(#REF!=3,"15-16/1",
IF(#REF!=4,"15-16/2","Hata3")))),
IF(#REF!+BJ336=2015,
IF(#REF!=1,"15-16/1",
IF(#REF!=2,"15-16/2",
IF(#REF!=3,"16-17/1",
IF(#REF!=4,"16-17/2","Hata4")))),
IF(#REF!+BJ336=2016,
IF(#REF!=1,"16-17/1",
IF(#REF!=2,"16-17/2",
IF(#REF!=3,"17-18/1",
IF(#REF!=4,"17-18/2","Hata5")))),
IF(#REF!+BJ336=2017,
IF(#REF!=1,"17-18/1",
IF(#REF!=2,"17-18/2",
IF(#REF!=3,"18-19/1",
IF(#REF!=4,"18-19/2","Hata6")))),
IF(#REF!+BJ336=2018,
IF(#REF!=1,"18-19/1",
IF(#REF!=2,"18-19/2",
IF(#REF!=3,"19-20/1",
IF(#REF!=4,"19-20/2","Hata7")))),
IF(#REF!+BJ336=2019,
IF(#REF!=1,"19-20/1",
IF(#REF!=2,"19-20/2",
IF(#REF!=3,"20-21/1",
IF(#REF!=4,"20-21/2","Hata8")))),
IF(#REF!+BJ336=2020,
IF(#REF!=1,"20-21/1",
IF(#REF!=2,"20-21/2",
IF(#REF!=3,"21-22/1",
IF(#REF!=4,"21-22/2","Hata9")))),
IF(#REF!+BJ336=2021,
IF(#REF!=1,"21-22/1",
IF(#REF!=2,"21-22/2",
IF(#REF!=3,"22-23/1",
IF(#REF!=4,"22-23/2","Hata10")))),
IF(#REF!+BJ336=2022,
IF(#REF!=1,"22-23/1",
IF(#REF!=2,"22-23/2",
IF(#REF!=3,"23-24/1",
IF(#REF!=4,"23-24/2","Hata11")))),
IF(#REF!+BJ336=2023,
IF(#REF!=1,"23-24/1",
IF(#REF!=2,"23-24/2",
IF(#REF!=3,"24-25/1",
IF(#REF!=4,"24-25/2","Hata12")))),
)))))))))))),
IF(BB336="T",
IF(#REF!+BJ336=2012,
IF(#REF!=1,"12-13/1",
IF(#REF!=2,"12-13/2",
IF(#REF!=3,"12-13/3",
IF(#REF!=4,"13-14/1",
IF(#REF!=5,"13-14/2",
IF(#REF!=6,"13-14/3","Hata1")))))),
IF(#REF!+BJ336=2013,
IF(#REF!=1,"13-14/1",
IF(#REF!=2,"13-14/2",
IF(#REF!=3,"13-14/3",
IF(#REF!=4,"14-15/1",
IF(#REF!=5,"14-15/2",
IF(#REF!=6,"14-15/3","Hata2")))))),
IF(#REF!+BJ336=2014,
IF(#REF!=1,"14-15/1",
IF(#REF!=2,"14-15/2",
IF(#REF!=3,"14-15/3",
IF(#REF!=4,"15-16/1",
IF(#REF!=5,"15-16/2",
IF(#REF!=6,"15-16/3","Hata3")))))),
IF(AND(#REF!+#REF!&gt;2014,#REF!+#REF!&lt;2015,BJ336=1),
IF(#REF!=0.1,"14-15/0.1",
IF(#REF!=0.2,"14-15/0.2",
IF(#REF!=0.3,"14-15/0.3","Hata4"))),
IF(#REF!+BJ336=2015,
IF(#REF!=1,"15-16/1",
IF(#REF!=2,"15-16/2",
IF(#REF!=3,"15-16/3",
IF(#REF!=4,"16-17/1",
IF(#REF!=5,"16-17/2",
IF(#REF!=6,"16-17/3","Hata5")))))),
IF(#REF!+BJ336=2016,
IF(#REF!=1,"16-17/1",
IF(#REF!=2,"16-17/2",
IF(#REF!=3,"16-17/3",
IF(#REF!=4,"17-18/1",
IF(#REF!=5,"17-18/2",
IF(#REF!=6,"17-18/3","Hata6")))))),
IF(#REF!+BJ336=2017,
IF(#REF!=1,"17-18/1",
IF(#REF!=2,"17-18/2",
IF(#REF!=3,"17-18/3",
IF(#REF!=4,"18-19/1",
IF(#REF!=5,"18-19/2",
IF(#REF!=6,"18-19/3","Hata7")))))),
IF(#REF!+BJ336=2018,
IF(#REF!=1,"18-19/1",
IF(#REF!=2,"18-19/2",
IF(#REF!=3,"18-19/3",
IF(#REF!=4,"19-20/1",
IF(#REF!=5," 19-20/2",
IF(#REF!=6,"19-20/3","Hata8")))))),
IF(#REF!+BJ336=2019,
IF(#REF!=1,"19-20/1",
IF(#REF!=2,"19-20/2",
IF(#REF!=3,"19-20/3",
IF(#REF!=4,"20-21/1",
IF(#REF!=5,"20-21/2",
IF(#REF!=6,"20-21/3","Hata9")))))),
IF(#REF!+BJ336=2020,
IF(#REF!=1,"20-21/1",
IF(#REF!=2,"20-21/2",
IF(#REF!=3,"20-21/3",
IF(#REF!=4,"21-22/1",
IF(#REF!=5,"21-22/2",
IF(#REF!=6,"21-22/3","Hata10")))))),
IF(#REF!+BJ336=2021,
IF(#REF!=1,"21-22/1",
IF(#REF!=2,"21-22/2",
IF(#REF!=3,"21-22/3",
IF(#REF!=4,"22-23/1",
IF(#REF!=5,"22-23/2",
IF(#REF!=6,"22-23/3","Hata11")))))),
IF(#REF!+BJ336=2022,
IF(#REF!=1,"22-23/1",
IF(#REF!=2,"22-23/2",
IF(#REF!=3,"22-23/3",
IF(#REF!=4,"23-24/1",
IF(#REF!=5,"23-24/2",
IF(#REF!=6,"23-24/3","Hata12")))))),
IF(#REF!+BJ336=2023,
IF(#REF!=1,"23-24/1",
IF(#REF!=2,"23-24/2",
IF(#REF!=3,"23-24/3",
IF(#REF!=4,"24-25/1",
IF(#REF!=5,"24-25/2",
IF(#REF!=6,"24-25/3","Hata13")))))),
))))))))))))))
)</f>
        <v>#REF!</v>
      </c>
      <c r="G336" s="15"/>
      <c r="H336" s="14" t="s">
        <v>467</v>
      </c>
      <c r="I336" s="14">
        <v>206099</v>
      </c>
      <c r="J336" s="14" t="s">
        <v>157</v>
      </c>
      <c r="Q336" s="14" t="s">
        <v>119</v>
      </c>
      <c r="R336" s="14" t="s">
        <v>120</v>
      </c>
      <c r="S336" s="16">
        <v>7</v>
      </c>
      <c r="T336" s="14">
        <f>VLOOKUP($S336,[1]sistem!$I$3:$L$10,2,FALSE)</f>
        <v>0</v>
      </c>
      <c r="U336" s="14">
        <f>VLOOKUP($S336,[1]sistem!$I$3:$L$10,3,FALSE)</f>
        <v>1</v>
      </c>
      <c r="V336" s="14">
        <f>VLOOKUP($S336,[1]sistem!$I$3:$L$10,4,FALSE)</f>
        <v>1</v>
      </c>
      <c r="W336" s="14" t="e">
        <f>VLOOKUP($BB336,[1]sistem!$I$13:$L$14,2,FALSE)*#REF!</f>
        <v>#REF!</v>
      </c>
      <c r="X336" s="14" t="e">
        <f>VLOOKUP($BB336,[1]sistem!$I$13:$L$14,3,FALSE)*#REF!</f>
        <v>#REF!</v>
      </c>
      <c r="Y336" s="14" t="e">
        <f>VLOOKUP($BB336,[1]sistem!$I$13:$L$14,4,FALSE)*#REF!</f>
        <v>#REF!</v>
      </c>
      <c r="Z336" s="14" t="e">
        <f t="shared" si="70"/>
        <v>#REF!</v>
      </c>
      <c r="AA336" s="14" t="e">
        <f t="shared" si="70"/>
        <v>#REF!</v>
      </c>
      <c r="AB336" s="14" t="e">
        <f t="shared" si="70"/>
        <v>#REF!</v>
      </c>
      <c r="AC336" s="14" t="e">
        <f t="shared" si="71"/>
        <v>#REF!</v>
      </c>
      <c r="AD336" s="14">
        <f>VLOOKUP(BB336,[1]sistem!$I$18:$J$19,2,FALSE)</f>
        <v>14</v>
      </c>
      <c r="AE336" s="14">
        <v>0.25</v>
      </c>
      <c r="AF336" s="14">
        <f>VLOOKUP($S336,[1]sistem!$I$3:$M$10,5,FALSE)</f>
        <v>1</v>
      </c>
      <c r="AI336" s="14" t="e">
        <f>(#REF!+#REF!)*AD336</f>
        <v>#REF!</v>
      </c>
      <c r="AJ336" s="14">
        <f>VLOOKUP($S336,[1]sistem!$I$3:$N$10,6,FALSE)</f>
        <v>2</v>
      </c>
      <c r="AK336" s="14">
        <v>2</v>
      </c>
      <c r="AL336" s="14">
        <f t="shared" si="72"/>
        <v>4</v>
      </c>
      <c r="AM336" s="14">
        <f>VLOOKUP($BB336,[1]sistem!$I$18:$K$19,3,FALSE)</f>
        <v>14</v>
      </c>
      <c r="AN336" s="14" t="e">
        <f>AM336*#REF!</f>
        <v>#REF!</v>
      </c>
      <c r="AO336" s="14" t="e">
        <f t="shared" si="73"/>
        <v>#REF!</v>
      </c>
      <c r="AP336" s="14">
        <f t="shared" si="69"/>
        <v>25</v>
      </c>
      <c r="AQ336" s="14" t="e">
        <f t="shared" si="74"/>
        <v>#REF!</v>
      </c>
      <c r="AR336" s="14" t="e">
        <f>ROUND(AQ336-#REF!,0)</f>
        <v>#REF!</v>
      </c>
      <c r="AS336" s="14">
        <f>IF(BB336="s",IF(S336=0,0,
IF(S336=1,#REF!*4*4,
IF(S336=2,0,
IF(S336=3,#REF!*4*2,
IF(S336=4,0,
IF(S336=5,0,
IF(S336=6,0,
IF(S336=7,0)))))))),
IF(BB336="t",
IF(S336=0,0,
IF(S336=1,#REF!*4*4*0.8,
IF(S336=2,0,
IF(S336=3,#REF!*4*2*0.8,
IF(S336=4,0,
IF(S336=5,0,
IF(S336=6,0,
IF(S336=7,0))))))))))</f>
        <v>0</v>
      </c>
      <c r="AT336" s="14" t="e">
        <f>IF(BB336="s",
IF(S336=0,0,
IF(S336=1,0,
IF(S336=2,#REF!*4*2,
IF(S336=3,#REF!*4,
IF(S336=4,#REF!*4,
IF(S336=5,0,
IF(S336=6,0,
IF(S336=7,#REF!*4)))))))),
IF(BB336="t",
IF(S336=0,0,
IF(S336=1,0,
IF(S336=2,#REF!*4*2*0.8,
IF(S336=3,#REF!*4*0.8,
IF(S336=4,#REF!*4*0.8,
IF(S336=5,0,
IF(S336=6,0,
IF(S336=7,#REF!*4))))))))))</f>
        <v>#REF!</v>
      </c>
      <c r="AU336" s="14" t="e">
        <f>IF(BB336="s",
IF(S336=0,0,
IF(S336=1,#REF!*2,
IF(S336=2,#REF!*2,
IF(S336=3,#REF!*2,
IF(S336=4,#REF!*2,
IF(S336=5,#REF!*2,
IF(S336=6,#REF!*2,
IF(S336=7,#REF!*2)))))))),
IF(BB336="t",
IF(S336=0,#REF!*2*0.8,
IF(S336=1,#REF!*2*0.8,
IF(S336=2,#REF!*2*0.8,
IF(S336=3,#REF!*2*0.8,
IF(S336=4,#REF!*2*0.8,
IF(S336=5,#REF!*2*0.8,
IF(S336=6,#REF!*1*0.8,
IF(S336=7,#REF!*2))))))))))</f>
        <v>#REF!</v>
      </c>
      <c r="AV336" s="14" t="e">
        <f t="shared" si="75"/>
        <v>#REF!</v>
      </c>
      <c r="AW336" s="14" t="e">
        <f>IF(BB336="s",
IF(S336=0,0,
IF(S336=1,(14-2)*(#REF!+#REF!)/4*4,
IF(S336=2,(14-2)*(#REF!+#REF!)/4*2,
IF(S336=3,(14-2)*(#REF!+#REF!)/4*3,
IF(S336=4,(14-2)*(#REF!+#REF!)/4,
IF(S336=5,(14-2)*#REF!/4,
IF(S336=6,0,
IF(S336=7,(14)*#REF!)))))))),
IF(BB336="t",
IF(S336=0,0,
IF(S336=1,(11-2)*(#REF!+#REF!)/4*4,
IF(S336=2,(11-2)*(#REF!+#REF!)/4*2,
IF(S336=3,(11-2)*(#REF!+#REF!)/4*3,
IF(S336=4,(11-2)*(#REF!+#REF!)/4,
IF(S336=5,(11-2)*#REF!/4,
IF(S336=6,0,
IF(S336=7,(11)*#REF!))))))))))</f>
        <v>#REF!</v>
      </c>
      <c r="AX336" s="14" t="e">
        <f t="shared" si="76"/>
        <v>#REF!</v>
      </c>
      <c r="AY336" s="14">
        <f t="shared" si="77"/>
        <v>8</v>
      </c>
      <c r="AZ336" s="14">
        <f t="shared" si="78"/>
        <v>4</v>
      </c>
      <c r="BA336" s="14" t="e">
        <f t="shared" si="79"/>
        <v>#REF!</v>
      </c>
      <c r="BB336" s="14" t="s">
        <v>87</v>
      </c>
      <c r="BC336" s="14">
        <f>IF(BI336="A",0,IF(BB336="s",14*#REF!,IF(BB336="T",11*#REF!,"HATA")))</f>
        <v>0</v>
      </c>
      <c r="BD336" s="14" t="e">
        <f t="shared" si="80"/>
        <v>#REF!</v>
      </c>
      <c r="BE336" s="14" t="e">
        <f t="shared" si="81"/>
        <v>#REF!</v>
      </c>
      <c r="BF336" s="14" t="e">
        <f>IF(BE336-#REF!=0,"DOĞRU","YANLIŞ")</f>
        <v>#REF!</v>
      </c>
      <c r="BG336" s="14" t="e">
        <f>#REF!-BE336</f>
        <v>#REF!</v>
      </c>
      <c r="BH336" s="14">
        <v>0</v>
      </c>
      <c r="BI336" s="14" t="s">
        <v>93</v>
      </c>
      <c r="BJ336" s="14">
        <v>0</v>
      </c>
      <c r="BL336" s="14">
        <v>7</v>
      </c>
      <c r="BN336" s="5" t="e">
        <f>#REF!*14</f>
        <v>#REF!</v>
      </c>
      <c r="BO336" s="6"/>
      <c r="BP336" s="7"/>
      <c r="BQ336" s="8"/>
      <c r="BR336" s="8"/>
      <c r="BS336" s="8"/>
      <c r="BT336" s="8"/>
      <c r="BU336" s="8"/>
      <c r="BV336" s="9"/>
      <c r="BW336" s="10"/>
      <c r="BX336" s="11"/>
      <c r="CE336" s="8"/>
      <c r="CF336" s="17"/>
      <c r="CG336" s="17"/>
      <c r="CH336" s="17"/>
      <c r="CI336" s="17"/>
    </row>
    <row r="337" spans="1:87" hidden="1" x14ac:dyDescent="0.25">
      <c r="A337" s="14" t="s">
        <v>336</v>
      </c>
      <c r="B337" s="14" t="s">
        <v>337</v>
      </c>
      <c r="C337" s="14" t="s">
        <v>337</v>
      </c>
      <c r="D337" s="15" t="s">
        <v>90</v>
      </c>
      <c r="E337" s="15" t="s">
        <v>90</v>
      </c>
      <c r="F337" s="16" t="e">
        <f>IF(BB337="S",
IF(#REF!+BJ337=2012,
IF(#REF!=1,"12-13/1",
IF(#REF!=2,"12-13/2",
IF(#REF!=3,"13-14/1",
IF(#REF!=4,"13-14/2","Hata1")))),
IF(#REF!+BJ337=2013,
IF(#REF!=1,"13-14/1",
IF(#REF!=2,"13-14/2",
IF(#REF!=3,"14-15/1",
IF(#REF!=4,"14-15/2","Hata2")))),
IF(#REF!+BJ337=2014,
IF(#REF!=1,"14-15/1",
IF(#REF!=2,"14-15/2",
IF(#REF!=3,"15-16/1",
IF(#REF!=4,"15-16/2","Hata3")))),
IF(#REF!+BJ337=2015,
IF(#REF!=1,"15-16/1",
IF(#REF!=2,"15-16/2",
IF(#REF!=3,"16-17/1",
IF(#REF!=4,"16-17/2","Hata4")))),
IF(#REF!+BJ337=2016,
IF(#REF!=1,"16-17/1",
IF(#REF!=2,"16-17/2",
IF(#REF!=3,"17-18/1",
IF(#REF!=4,"17-18/2","Hata5")))),
IF(#REF!+BJ337=2017,
IF(#REF!=1,"17-18/1",
IF(#REF!=2,"17-18/2",
IF(#REF!=3,"18-19/1",
IF(#REF!=4,"18-19/2","Hata6")))),
IF(#REF!+BJ337=2018,
IF(#REF!=1,"18-19/1",
IF(#REF!=2,"18-19/2",
IF(#REF!=3,"19-20/1",
IF(#REF!=4,"19-20/2","Hata7")))),
IF(#REF!+BJ337=2019,
IF(#REF!=1,"19-20/1",
IF(#REF!=2,"19-20/2",
IF(#REF!=3,"20-21/1",
IF(#REF!=4,"20-21/2","Hata8")))),
IF(#REF!+BJ337=2020,
IF(#REF!=1,"20-21/1",
IF(#REF!=2,"20-21/2",
IF(#REF!=3,"21-22/1",
IF(#REF!=4,"21-22/2","Hata9")))),
IF(#REF!+BJ337=2021,
IF(#REF!=1,"21-22/1",
IF(#REF!=2,"21-22/2",
IF(#REF!=3,"22-23/1",
IF(#REF!=4,"22-23/2","Hata10")))),
IF(#REF!+BJ337=2022,
IF(#REF!=1,"22-23/1",
IF(#REF!=2,"22-23/2",
IF(#REF!=3,"23-24/1",
IF(#REF!=4,"23-24/2","Hata11")))),
IF(#REF!+BJ337=2023,
IF(#REF!=1,"23-24/1",
IF(#REF!=2,"23-24/2",
IF(#REF!=3,"24-25/1",
IF(#REF!=4,"24-25/2","Hata12")))),
)))))))))))),
IF(BB337="T",
IF(#REF!+BJ337=2012,
IF(#REF!=1,"12-13/1",
IF(#REF!=2,"12-13/2",
IF(#REF!=3,"12-13/3",
IF(#REF!=4,"13-14/1",
IF(#REF!=5,"13-14/2",
IF(#REF!=6,"13-14/3","Hata1")))))),
IF(#REF!+BJ337=2013,
IF(#REF!=1,"13-14/1",
IF(#REF!=2,"13-14/2",
IF(#REF!=3,"13-14/3",
IF(#REF!=4,"14-15/1",
IF(#REF!=5,"14-15/2",
IF(#REF!=6,"14-15/3","Hata2")))))),
IF(#REF!+BJ337=2014,
IF(#REF!=1,"14-15/1",
IF(#REF!=2,"14-15/2",
IF(#REF!=3,"14-15/3",
IF(#REF!=4,"15-16/1",
IF(#REF!=5,"15-16/2",
IF(#REF!=6,"15-16/3","Hata3")))))),
IF(AND(#REF!+#REF!&gt;2014,#REF!+#REF!&lt;2015,BJ337=1),
IF(#REF!=0.1,"14-15/0.1",
IF(#REF!=0.2,"14-15/0.2",
IF(#REF!=0.3,"14-15/0.3","Hata4"))),
IF(#REF!+BJ337=2015,
IF(#REF!=1,"15-16/1",
IF(#REF!=2,"15-16/2",
IF(#REF!=3,"15-16/3",
IF(#REF!=4,"16-17/1",
IF(#REF!=5,"16-17/2",
IF(#REF!=6,"16-17/3","Hata5")))))),
IF(#REF!+BJ337=2016,
IF(#REF!=1,"16-17/1",
IF(#REF!=2,"16-17/2",
IF(#REF!=3,"16-17/3",
IF(#REF!=4,"17-18/1",
IF(#REF!=5,"17-18/2",
IF(#REF!=6,"17-18/3","Hata6")))))),
IF(#REF!+BJ337=2017,
IF(#REF!=1,"17-18/1",
IF(#REF!=2,"17-18/2",
IF(#REF!=3,"17-18/3",
IF(#REF!=4,"18-19/1",
IF(#REF!=5,"18-19/2",
IF(#REF!=6,"18-19/3","Hata7")))))),
IF(#REF!+BJ337=2018,
IF(#REF!=1,"18-19/1",
IF(#REF!=2,"18-19/2",
IF(#REF!=3,"18-19/3",
IF(#REF!=4,"19-20/1",
IF(#REF!=5," 19-20/2",
IF(#REF!=6,"19-20/3","Hata8")))))),
IF(#REF!+BJ337=2019,
IF(#REF!=1,"19-20/1",
IF(#REF!=2,"19-20/2",
IF(#REF!=3,"19-20/3",
IF(#REF!=4,"20-21/1",
IF(#REF!=5,"20-21/2",
IF(#REF!=6,"20-21/3","Hata9")))))),
IF(#REF!+BJ337=2020,
IF(#REF!=1,"20-21/1",
IF(#REF!=2,"20-21/2",
IF(#REF!=3,"20-21/3",
IF(#REF!=4,"21-22/1",
IF(#REF!=5,"21-22/2",
IF(#REF!=6,"21-22/3","Hata10")))))),
IF(#REF!+BJ337=2021,
IF(#REF!=1,"21-22/1",
IF(#REF!=2,"21-22/2",
IF(#REF!=3,"21-22/3",
IF(#REF!=4,"22-23/1",
IF(#REF!=5,"22-23/2",
IF(#REF!=6,"22-23/3","Hata11")))))),
IF(#REF!+BJ337=2022,
IF(#REF!=1,"22-23/1",
IF(#REF!=2,"22-23/2",
IF(#REF!=3,"22-23/3",
IF(#REF!=4,"23-24/1",
IF(#REF!=5,"23-24/2",
IF(#REF!=6,"23-24/3","Hata12")))))),
IF(#REF!+BJ337=2023,
IF(#REF!=1,"23-24/1",
IF(#REF!=2,"23-24/2",
IF(#REF!=3,"23-24/3",
IF(#REF!=4,"24-25/1",
IF(#REF!=5,"24-25/2",
IF(#REF!=6,"24-25/3","Hata13")))))),
))))))))))))))
)</f>
        <v>#REF!</v>
      </c>
      <c r="G337" s="15"/>
      <c r="H337" s="14" t="s">
        <v>467</v>
      </c>
      <c r="I337" s="14">
        <v>206099</v>
      </c>
      <c r="J337" s="14" t="s">
        <v>157</v>
      </c>
      <c r="S337" s="16">
        <v>4</v>
      </c>
      <c r="T337" s="14">
        <f>VLOOKUP($S337,[1]sistem!$I$3:$L$10,2,FALSE)</f>
        <v>0</v>
      </c>
      <c r="U337" s="14">
        <f>VLOOKUP($S337,[1]sistem!$I$3:$L$10,3,FALSE)</f>
        <v>1</v>
      </c>
      <c r="V337" s="14">
        <f>VLOOKUP($S337,[1]sistem!$I$3:$L$10,4,FALSE)</f>
        <v>1</v>
      </c>
      <c r="W337" s="14" t="e">
        <f>VLOOKUP($BB337,[1]sistem!$I$13:$L$14,2,FALSE)*#REF!</f>
        <v>#REF!</v>
      </c>
      <c r="X337" s="14" t="e">
        <f>VLOOKUP($BB337,[1]sistem!$I$13:$L$14,3,FALSE)*#REF!</f>
        <v>#REF!</v>
      </c>
      <c r="Y337" s="14" t="e">
        <f>VLOOKUP($BB337,[1]sistem!$I$13:$L$14,4,FALSE)*#REF!</f>
        <v>#REF!</v>
      </c>
      <c r="Z337" s="14" t="e">
        <f t="shared" si="70"/>
        <v>#REF!</v>
      </c>
      <c r="AA337" s="14" t="e">
        <f t="shared" si="70"/>
        <v>#REF!</v>
      </c>
      <c r="AB337" s="14" t="e">
        <f t="shared" si="70"/>
        <v>#REF!</v>
      </c>
      <c r="AC337" s="14" t="e">
        <f t="shared" si="71"/>
        <v>#REF!</v>
      </c>
      <c r="AD337" s="14">
        <f>VLOOKUP(BB337,[1]sistem!$I$18:$J$19,2,FALSE)</f>
        <v>14</v>
      </c>
      <c r="AE337" s="14">
        <v>0.25</v>
      </c>
      <c r="AF337" s="14">
        <f>VLOOKUP($S337,[1]sistem!$I$3:$M$10,5,FALSE)</f>
        <v>1</v>
      </c>
      <c r="AG337" s="14">
        <v>4</v>
      </c>
      <c r="AI337" s="14">
        <f>AG337*AM337</f>
        <v>56</v>
      </c>
      <c r="AJ337" s="14">
        <f>VLOOKUP($S337,[1]sistem!$I$3:$N$10,6,FALSE)</f>
        <v>2</v>
      </c>
      <c r="AK337" s="14">
        <v>2</v>
      </c>
      <c r="AL337" s="14">
        <f t="shared" si="72"/>
        <v>4</v>
      </c>
      <c r="AM337" s="14">
        <f>VLOOKUP($BB337,[1]sistem!$I$18:$K$19,3,FALSE)</f>
        <v>14</v>
      </c>
      <c r="AN337" s="14" t="e">
        <f>AM337*#REF!</f>
        <v>#REF!</v>
      </c>
      <c r="AO337" s="14" t="e">
        <f t="shared" si="73"/>
        <v>#REF!</v>
      </c>
      <c r="AP337" s="14">
        <f t="shared" si="69"/>
        <v>25</v>
      </c>
      <c r="AQ337" s="14" t="e">
        <f t="shared" si="74"/>
        <v>#REF!</v>
      </c>
      <c r="AR337" s="14" t="e">
        <f>ROUND(AQ337-#REF!,0)</f>
        <v>#REF!</v>
      </c>
      <c r="AS337" s="14">
        <f>IF(BB337="s",IF(S337=0,0,
IF(S337=1,#REF!*4*4,
IF(S337=2,0,
IF(S337=3,#REF!*4*2,
IF(S337=4,0,
IF(S337=5,0,
IF(S337=6,0,
IF(S337=7,0)))))))),
IF(BB337="t",
IF(S337=0,0,
IF(S337=1,#REF!*4*4*0.8,
IF(S337=2,0,
IF(S337=3,#REF!*4*2*0.8,
IF(S337=4,0,
IF(S337=5,0,
IF(S337=6,0,
IF(S337=7,0))))))))))</f>
        <v>0</v>
      </c>
      <c r="AT337" s="14" t="e">
        <f>IF(BB337="s",
IF(S337=0,0,
IF(S337=1,0,
IF(S337=2,#REF!*4*2,
IF(S337=3,#REF!*4,
IF(S337=4,#REF!*4,
IF(S337=5,0,
IF(S337=6,0,
IF(S337=7,#REF!*4)))))))),
IF(BB337="t",
IF(S337=0,0,
IF(S337=1,0,
IF(S337=2,#REF!*4*2*0.8,
IF(S337=3,#REF!*4*0.8,
IF(S337=4,#REF!*4*0.8,
IF(S337=5,0,
IF(S337=6,0,
IF(S337=7,#REF!*4))))))))))</f>
        <v>#REF!</v>
      </c>
      <c r="AU337" s="14" t="e">
        <f>IF(BB337="s",
IF(S337=0,0,
IF(S337=1,#REF!*2,
IF(S337=2,#REF!*2,
IF(S337=3,#REF!*2,
IF(S337=4,#REF!*2,
IF(S337=5,#REF!*2,
IF(S337=6,#REF!*2,
IF(S337=7,#REF!*2)))))))),
IF(BB337="t",
IF(S337=0,#REF!*2*0.8,
IF(S337=1,#REF!*2*0.8,
IF(S337=2,#REF!*2*0.8,
IF(S337=3,#REF!*2*0.8,
IF(S337=4,#REF!*2*0.8,
IF(S337=5,#REF!*2*0.8,
IF(S337=6,#REF!*1*0.8,
IF(S337=7,#REF!*2))))))))))</f>
        <v>#REF!</v>
      </c>
      <c r="AV337" s="14" t="e">
        <f t="shared" si="75"/>
        <v>#REF!</v>
      </c>
      <c r="AW337" s="14" t="e">
        <f>IF(BB337="s",
IF(S337=0,0,
IF(S337=1,(14-2)*(#REF!+#REF!)/4*4,
IF(S337=2,(14-2)*(#REF!+#REF!)/4*2,
IF(S337=3,(14-2)*(#REF!+#REF!)/4*3,
IF(S337=4,(14-2)*(#REF!+#REF!)/4,
IF(S337=5,(14-2)*#REF!/4,
IF(S337=6,0,
IF(S337=7,(14)*#REF!)))))))),
IF(BB337="t",
IF(S337=0,0,
IF(S337=1,(11-2)*(#REF!+#REF!)/4*4,
IF(S337=2,(11-2)*(#REF!+#REF!)/4*2,
IF(S337=3,(11-2)*(#REF!+#REF!)/4*3,
IF(S337=4,(11-2)*(#REF!+#REF!)/4,
IF(S337=5,(11-2)*#REF!/4,
IF(S337=6,0,
IF(S337=7,(11)*#REF!))))))))))</f>
        <v>#REF!</v>
      </c>
      <c r="AX337" s="14" t="e">
        <f t="shared" si="76"/>
        <v>#REF!</v>
      </c>
      <c r="AY337" s="14">
        <f t="shared" si="77"/>
        <v>8</v>
      </c>
      <c r="AZ337" s="14">
        <f t="shared" si="78"/>
        <v>4</v>
      </c>
      <c r="BA337" s="14" t="e">
        <f t="shared" si="79"/>
        <v>#REF!</v>
      </c>
      <c r="BB337" s="14" t="s">
        <v>87</v>
      </c>
      <c r="BC337" s="14" t="e">
        <f>IF(BI337="A",0,IF(BB337="s",14*#REF!,IF(BB337="T",11*#REF!,"HATA")))</f>
        <v>#REF!</v>
      </c>
      <c r="BD337" s="14" t="e">
        <f t="shared" si="80"/>
        <v>#REF!</v>
      </c>
      <c r="BE337" s="14" t="e">
        <f t="shared" si="81"/>
        <v>#REF!</v>
      </c>
      <c r="BF337" s="14" t="e">
        <f>IF(BE337-#REF!=0,"DOĞRU","YANLIŞ")</f>
        <v>#REF!</v>
      </c>
      <c r="BG337" s="14" t="e">
        <f>#REF!-BE337</f>
        <v>#REF!</v>
      </c>
      <c r="BH337" s="14">
        <v>0</v>
      </c>
      <c r="BJ337" s="14">
        <v>0</v>
      </c>
      <c r="BL337" s="14">
        <v>4</v>
      </c>
      <c r="BN337" s="5" t="e">
        <f>#REF!*14</f>
        <v>#REF!</v>
      </c>
      <c r="BO337" s="6"/>
      <c r="BP337" s="7"/>
      <c r="BQ337" s="8"/>
      <c r="BR337" s="8"/>
      <c r="BS337" s="8"/>
      <c r="BT337" s="8"/>
      <c r="BU337" s="8"/>
      <c r="BV337" s="9"/>
      <c r="BW337" s="10"/>
      <c r="BX337" s="11"/>
      <c r="CE337" s="8"/>
      <c r="CF337" s="17"/>
      <c r="CG337" s="17"/>
      <c r="CH337" s="17"/>
      <c r="CI337" s="17"/>
    </row>
    <row r="338" spans="1:87" hidden="1" x14ac:dyDescent="0.25">
      <c r="A338" s="14" t="s">
        <v>91</v>
      </c>
      <c r="B338" s="14" t="s">
        <v>92</v>
      </c>
      <c r="C338" s="14" t="s">
        <v>92</v>
      </c>
      <c r="D338" s="15" t="s">
        <v>90</v>
      </c>
      <c r="E338" s="15" t="s">
        <v>90</v>
      </c>
      <c r="F338" s="16" t="e">
        <f>IF(BB338="S",
IF(#REF!+BJ338=2012,
IF(#REF!=1,"12-13/1",
IF(#REF!=2,"12-13/2",
IF(#REF!=3,"13-14/1",
IF(#REF!=4,"13-14/2","Hata1")))),
IF(#REF!+BJ338=2013,
IF(#REF!=1,"13-14/1",
IF(#REF!=2,"13-14/2",
IF(#REF!=3,"14-15/1",
IF(#REF!=4,"14-15/2","Hata2")))),
IF(#REF!+BJ338=2014,
IF(#REF!=1,"14-15/1",
IF(#REF!=2,"14-15/2",
IF(#REF!=3,"15-16/1",
IF(#REF!=4,"15-16/2","Hata3")))),
IF(#REF!+BJ338=2015,
IF(#REF!=1,"15-16/1",
IF(#REF!=2,"15-16/2",
IF(#REF!=3,"16-17/1",
IF(#REF!=4,"16-17/2","Hata4")))),
IF(#REF!+BJ338=2016,
IF(#REF!=1,"16-17/1",
IF(#REF!=2,"16-17/2",
IF(#REF!=3,"17-18/1",
IF(#REF!=4,"17-18/2","Hata5")))),
IF(#REF!+BJ338=2017,
IF(#REF!=1,"17-18/1",
IF(#REF!=2,"17-18/2",
IF(#REF!=3,"18-19/1",
IF(#REF!=4,"18-19/2","Hata6")))),
IF(#REF!+BJ338=2018,
IF(#REF!=1,"18-19/1",
IF(#REF!=2,"18-19/2",
IF(#REF!=3,"19-20/1",
IF(#REF!=4,"19-20/2","Hata7")))),
IF(#REF!+BJ338=2019,
IF(#REF!=1,"19-20/1",
IF(#REF!=2,"19-20/2",
IF(#REF!=3,"20-21/1",
IF(#REF!=4,"20-21/2","Hata8")))),
IF(#REF!+BJ338=2020,
IF(#REF!=1,"20-21/1",
IF(#REF!=2,"20-21/2",
IF(#REF!=3,"21-22/1",
IF(#REF!=4,"21-22/2","Hata9")))),
IF(#REF!+BJ338=2021,
IF(#REF!=1,"21-22/1",
IF(#REF!=2,"21-22/2",
IF(#REF!=3,"22-23/1",
IF(#REF!=4,"22-23/2","Hata10")))),
IF(#REF!+BJ338=2022,
IF(#REF!=1,"22-23/1",
IF(#REF!=2,"22-23/2",
IF(#REF!=3,"23-24/1",
IF(#REF!=4,"23-24/2","Hata11")))),
IF(#REF!+BJ338=2023,
IF(#REF!=1,"23-24/1",
IF(#REF!=2,"23-24/2",
IF(#REF!=3,"24-25/1",
IF(#REF!=4,"24-25/2","Hata12")))),
)))))))))))),
IF(BB338="T",
IF(#REF!+BJ338=2012,
IF(#REF!=1,"12-13/1",
IF(#REF!=2,"12-13/2",
IF(#REF!=3,"12-13/3",
IF(#REF!=4,"13-14/1",
IF(#REF!=5,"13-14/2",
IF(#REF!=6,"13-14/3","Hata1")))))),
IF(#REF!+BJ338=2013,
IF(#REF!=1,"13-14/1",
IF(#REF!=2,"13-14/2",
IF(#REF!=3,"13-14/3",
IF(#REF!=4,"14-15/1",
IF(#REF!=5,"14-15/2",
IF(#REF!=6,"14-15/3","Hata2")))))),
IF(#REF!+BJ338=2014,
IF(#REF!=1,"14-15/1",
IF(#REF!=2,"14-15/2",
IF(#REF!=3,"14-15/3",
IF(#REF!=4,"15-16/1",
IF(#REF!=5,"15-16/2",
IF(#REF!=6,"15-16/3","Hata3")))))),
IF(AND(#REF!+#REF!&gt;2014,#REF!+#REF!&lt;2015,BJ338=1),
IF(#REF!=0.1,"14-15/0.1",
IF(#REF!=0.2,"14-15/0.2",
IF(#REF!=0.3,"14-15/0.3","Hata4"))),
IF(#REF!+BJ338=2015,
IF(#REF!=1,"15-16/1",
IF(#REF!=2,"15-16/2",
IF(#REF!=3,"15-16/3",
IF(#REF!=4,"16-17/1",
IF(#REF!=5,"16-17/2",
IF(#REF!=6,"16-17/3","Hata5")))))),
IF(#REF!+BJ338=2016,
IF(#REF!=1,"16-17/1",
IF(#REF!=2,"16-17/2",
IF(#REF!=3,"16-17/3",
IF(#REF!=4,"17-18/1",
IF(#REF!=5,"17-18/2",
IF(#REF!=6,"17-18/3","Hata6")))))),
IF(#REF!+BJ338=2017,
IF(#REF!=1,"17-18/1",
IF(#REF!=2,"17-18/2",
IF(#REF!=3,"17-18/3",
IF(#REF!=4,"18-19/1",
IF(#REF!=5,"18-19/2",
IF(#REF!=6,"18-19/3","Hata7")))))),
IF(#REF!+BJ338=2018,
IF(#REF!=1,"18-19/1",
IF(#REF!=2,"18-19/2",
IF(#REF!=3,"18-19/3",
IF(#REF!=4,"19-20/1",
IF(#REF!=5," 19-20/2",
IF(#REF!=6,"19-20/3","Hata8")))))),
IF(#REF!+BJ338=2019,
IF(#REF!=1,"19-20/1",
IF(#REF!=2,"19-20/2",
IF(#REF!=3,"19-20/3",
IF(#REF!=4,"20-21/1",
IF(#REF!=5,"20-21/2",
IF(#REF!=6,"20-21/3","Hata9")))))),
IF(#REF!+BJ338=2020,
IF(#REF!=1,"20-21/1",
IF(#REF!=2,"20-21/2",
IF(#REF!=3,"20-21/3",
IF(#REF!=4,"21-22/1",
IF(#REF!=5,"21-22/2",
IF(#REF!=6,"21-22/3","Hata10")))))),
IF(#REF!+BJ338=2021,
IF(#REF!=1,"21-22/1",
IF(#REF!=2,"21-22/2",
IF(#REF!=3,"21-22/3",
IF(#REF!=4,"22-23/1",
IF(#REF!=5,"22-23/2",
IF(#REF!=6,"22-23/3","Hata11")))))),
IF(#REF!+BJ338=2022,
IF(#REF!=1,"22-23/1",
IF(#REF!=2,"22-23/2",
IF(#REF!=3,"22-23/3",
IF(#REF!=4,"23-24/1",
IF(#REF!=5,"23-24/2",
IF(#REF!=6,"23-24/3","Hata12")))))),
IF(#REF!+BJ338=2023,
IF(#REF!=1,"23-24/1",
IF(#REF!=2,"23-24/2",
IF(#REF!=3,"23-24/3",
IF(#REF!=4,"24-25/1",
IF(#REF!=5,"24-25/2",
IF(#REF!=6,"24-25/3","Hata13")))))),
))))))))))))))
)</f>
        <v>#REF!</v>
      </c>
      <c r="G338" s="15"/>
      <c r="H338" s="14" t="s">
        <v>467</v>
      </c>
      <c r="I338" s="14">
        <v>206099</v>
      </c>
      <c r="J338" s="14" t="s">
        <v>157</v>
      </c>
      <c r="L338" s="14">
        <v>4358</v>
      </c>
      <c r="S338" s="16">
        <v>0</v>
      </c>
      <c r="T338" s="14">
        <f>VLOOKUP($S338,[1]sistem!$I$3:$L$10,2,FALSE)</f>
        <v>0</v>
      </c>
      <c r="U338" s="14">
        <f>VLOOKUP($S338,[1]sistem!$I$3:$L$10,3,FALSE)</f>
        <v>0</v>
      </c>
      <c r="V338" s="14">
        <f>VLOOKUP($S338,[1]sistem!$I$3:$L$10,4,FALSE)</f>
        <v>0</v>
      </c>
      <c r="W338" s="14" t="e">
        <f>VLOOKUP($BB338,[1]sistem!$I$13:$L$14,2,FALSE)*#REF!</f>
        <v>#REF!</v>
      </c>
      <c r="X338" s="14" t="e">
        <f>VLOOKUP($BB338,[1]sistem!$I$13:$L$14,3,FALSE)*#REF!</f>
        <v>#REF!</v>
      </c>
      <c r="Y338" s="14" t="e">
        <f>VLOOKUP($BB338,[1]sistem!$I$13:$L$14,4,FALSE)*#REF!</f>
        <v>#REF!</v>
      </c>
      <c r="Z338" s="14" t="e">
        <f t="shared" si="70"/>
        <v>#REF!</v>
      </c>
      <c r="AA338" s="14" t="e">
        <f t="shared" si="70"/>
        <v>#REF!</v>
      </c>
      <c r="AB338" s="14" t="e">
        <f t="shared" si="70"/>
        <v>#REF!</v>
      </c>
      <c r="AC338" s="14" t="e">
        <f t="shared" si="71"/>
        <v>#REF!</v>
      </c>
      <c r="AD338" s="14">
        <f>VLOOKUP(BB338,[1]sistem!$I$18:$J$19,2,FALSE)</f>
        <v>11</v>
      </c>
      <c r="AE338" s="14">
        <v>0.25</v>
      </c>
      <c r="AF338" s="14">
        <f>VLOOKUP($S338,[1]sistem!$I$3:$M$10,5,FALSE)</f>
        <v>0</v>
      </c>
      <c r="AI338" s="14" t="e">
        <f>(#REF!+#REF!)*AD338</f>
        <v>#REF!</v>
      </c>
      <c r="AJ338" s="14">
        <f>VLOOKUP($S338,[1]sistem!$I$3:$N$10,6,FALSE)</f>
        <v>0</v>
      </c>
      <c r="AK338" s="14">
        <v>2</v>
      </c>
      <c r="AL338" s="14">
        <f t="shared" si="72"/>
        <v>0</v>
      </c>
      <c r="AM338" s="14">
        <f>VLOOKUP($BB338,[1]sistem!$I$18:$K$19,3,FALSE)</f>
        <v>11</v>
      </c>
      <c r="AN338" s="14" t="e">
        <f>AM338*#REF!</f>
        <v>#REF!</v>
      </c>
      <c r="AO338" s="14" t="e">
        <f t="shared" si="73"/>
        <v>#REF!</v>
      </c>
      <c r="AP338" s="14">
        <f t="shared" si="69"/>
        <v>25</v>
      </c>
      <c r="AQ338" s="14" t="e">
        <f t="shared" si="74"/>
        <v>#REF!</v>
      </c>
      <c r="AR338" s="14" t="e">
        <f>ROUND(AQ338-#REF!,0)</f>
        <v>#REF!</v>
      </c>
      <c r="AS338" s="14">
        <f>IF(BB338="s",IF(S338=0,0,
IF(S338=1,#REF!*4*4,
IF(S338=2,0,
IF(S338=3,#REF!*4*2,
IF(S338=4,0,
IF(S338=5,0,
IF(S338=6,0,
IF(S338=7,0)))))))),
IF(BB338="t",
IF(S338=0,0,
IF(S338=1,#REF!*4*4*0.8,
IF(S338=2,0,
IF(S338=3,#REF!*4*2*0.8,
IF(S338=4,0,
IF(S338=5,0,
IF(S338=6,0,
IF(S338=7,0))))))))))</f>
        <v>0</v>
      </c>
      <c r="AT338" s="14">
        <f>IF(BB338="s",
IF(S338=0,0,
IF(S338=1,0,
IF(S338=2,#REF!*4*2,
IF(S338=3,#REF!*4,
IF(S338=4,#REF!*4,
IF(S338=5,0,
IF(S338=6,0,
IF(S338=7,#REF!*4)))))))),
IF(BB338="t",
IF(S338=0,0,
IF(S338=1,0,
IF(S338=2,#REF!*4*2*0.8,
IF(S338=3,#REF!*4*0.8,
IF(S338=4,#REF!*4*0.8,
IF(S338=5,0,
IF(S338=6,0,
IF(S338=7,#REF!*4))))))))))</f>
        <v>0</v>
      </c>
      <c r="AU338" s="14" t="e">
        <f>IF(BB338="s",
IF(S338=0,0,
IF(S338=1,#REF!*2,
IF(S338=2,#REF!*2,
IF(S338=3,#REF!*2,
IF(S338=4,#REF!*2,
IF(S338=5,#REF!*2,
IF(S338=6,#REF!*2,
IF(S338=7,#REF!*2)))))))),
IF(BB338="t",
IF(S338=0,#REF!*2*0.8,
IF(S338=1,#REF!*2*0.8,
IF(S338=2,#REF!*2*0.8,
IF(S338=3,#REF!*2*0.8,
IF(S338=4,#REF!*2*0.8,
IF(S338=5,#REF!*2*0.8,
IF(S338=6,#REF!*1*0.8,
IF(S338=7,#REF!*2))))))))))</f>
        <v>#REF!</v>
      </c>
      <c r="AV338" s="14" t="e">
        <f t="shared" si="75"/>
        <v>#REF!</v>
      </c>
      <c r="AW338" s="14">
        <f>IF(BB338="s",
IF(S338=0,0,
IF(S338=1,(14-2)*(#REF!+#REF!)/4*4,
IF(S338=2,(14-2)*(#REF!+#REF!)/4*2,
IF(S338=3,(14-2)*(#REF!+#REF!)/4*3,
IF(S338=4,(14-2)*(#REF!+#REF!)/4,
IF(S338=5,(14-2)*#REF!/4,
IF(S338=6,0,
IF(S338=7,(14)*#REF!)))))))),
IF(BB338="t",
IF(S338=0,0,
IF(S338=1,(11-2)*(#REF!+#REF!)/4*4,
IF(S338=2,(11-2)*(#REF!+#REF!)/4*2,
IF(S338=3,(11-2)*(#REF!+#REF!)/4*3,
IF(S338=4,(11-2)*(#REF!+#REF!)/4,
IF(S338=5,(11-2)*#REF!/4,
IF(S338=6,0,
IF(S338=7,(11)*#REF!))))))))))</f>
        <v>0</v>
      </c>
      <c r="AX338" s="14" t="e">
        <f t="shared" si="76"/>
        <v>#REF!</v>
      </c>
      <c r="AY338" s="14">
        <f t="shared" si="77"/>
        <v>0</v>
      </c>
      <c r="AZ338" s="14">
        <f t="shared" si="78"/>
        <v>0</v>
      </c>
      <c r="BA338" s="14" t="e">
        <f t="shared" si="79"/>
        <v>#REF!</v>
      </c>
      <c r="BB338" s="14" t="s">
        <v>186</v>
      </c>
      <c r="BC338" s="14" t="e">
        <f>IF(BI338="A",0,IF(BB338="s",14*#REF!,IF(BB338="T",11*#REF!,"HATA")))</f>
        <v>#REF!</v>
      </c>
      <c r="BD338" s="14" t="e">
        <f t="shared" si="80"/>
        <v>#REF!</v>
      </c>
      <c r="BE338" s="14" t="e">
        <f t="shared" si="81"/>
        <v>#REF!</v>
      </c>
      <c r="BF338" s="14" t="e">
        <f>IF(BE338-#REF!=0,"DOĞRU","YANLIŞ")</f>
        <v>#REF!</v>
      </c>
      <c r="BG338" s="14" t="e">
        <f>#REF!-BE338</f>
        <v>#REF!</v>
      </c>
      <c r="BH338" s="14">
        <v>0</v>
      </c>
      <c r="BJ338" s="14">
        <v>0</v>
      </c>
      <c r="BL338" s="14">
        <v>0</v>
      </c>
      <c r="BN338" s="5" t="e">
        <f>#REF!*14</f>
        <v>#REF!</v>
      </c>
      <c r="BO338" s="6"/>
      <c r="BP338" s="7"/>
      <c r="BQ338" s="8"/>
      <c r="BR338" s="8"/>
      <c r="BS338" s="8"/>
      <c r="BT338" s="8"/>
      <c r="BU338" s="8"/>
      <c r="BV338" s="9"/>
      <c r="BW338" s="10"/>
      <c r="BX338" s="11"/>
      <c r="CE338" s="8"/>
      <c r="CF338" s="17"/>
      <c r="CG338" s="17"/>
      <c r="CH338" s="17"/>
      <c r="CI338" s="17"/>
    </row>
    <row r="339" spans="1:87" hidden="1" x14ac:dyDescent="0.25">
      <c r="A339" s="14" t="s">
        <v>468</v>
      </c>
      <c r="B339" s="14" t="s">
        <v>469</v>
      </c>
      <c r="C339" s="14" t="s">
        <v>469</v>
      </c>
      <c r="D339" s="15" t="s">
        <v>90</v>
      </c>
      <c r="E339" s="15" t="s">
        <v>90</v>
      </c>
      <c r="F339" s="16" t="e">
        <f>IF(BB339="S",
IF(#REF!+BJ339=2012,
IF(#REF!=1,"12-13/1",
IF(#REF!=2,"12-13/2",
IF(#REF!=3,"13-14/1",
IF(#REF!=4,"13-14/2","Hata1")))),
IF(#REF!+BJ339=2013,
IF(#REF!=1,"13-14/1",
IF(#REF!=2,"13-14/2",
IF(#REF!=3,"14-15/1",
IF(#REF!=4,"14-15/2","Hata2")))),
IF(#REF!+BJ339=2014,
IF(#REF!=1,"14-15/1",
IF(#REF!=2,"14-15/2",
IF(#REF!=3,"15-16/1",
IF(#REF!=4,"15-16/2","Hata3")))),
IF(#REF!+BJ339=2015,
IF(#REF!=1,"15-16/1",
IF(#REF!=2,"15-16/2",
IF(#REF!=3,"16-17/1",
IF(#REF!=4,"16-17/2","Hata4")))),
IF(#REF!+BJ339=2016,
IF(#REF!=1,"16-17/1",
IF(#REF!=2,"16-17/2",
IF(#REF!=3,"17-18/1",
IF(#REF!=4,"17-18/2","Hata5")))),
IF(#REF!+BJ339=2017,
IF(#REF!=1,"17-18/1",
IF(#REF!=2,"17-18/2",
IF(#REF!=3,"18-19/1",
IF(#REF!=4,"18-19/2","Hata6")))),
IF(#REF!+BJ339=2018,
IF(#REF!=1,"18-19/1",
IF(#REF!=2,"18-19/2",
IF(#REF!=3,"19-20/1",
IF(#REF!=4,"19-20/2","Hata7")))),
IF(#REF!+BJ339=2019,
IF(#REF!=1,"19-20/1",
IF(#REF!=2,"19-20/2",
IF(#REF!=3,"20-21/1",
IF(#REF!=4,"20-21/2","Hata8")))),
IF(#REF!+BJ339=2020,
IF(#REF!=1,"20-21/1",
IF(#REF!=2,"20-21/2",
IF(#REF!=3,"21-22/1",
IF(#REF!=4,"21-22/2","Hata9")))),
IF(#REF!+BJ339=2021,
IF(#REF!=1,"21-22/1",
IF(#REF!=2,"21-22/2",
IF(#REF!=3,"22-23/1",
IF(#REF!=4,"22-23/2","Hata10")))),
IF(#REF!+BJ339=2022,
IF(#REF!=1,"22-23/1",
IF(#REF!=2,"22-23/2",
IF(#REF!=3,"23-24/1",
IF(#REF!=4,"23-24/2","Hata11")))),
IF(#REF!+BJ339=2023,
IF(#REF!=1,"23-24/1",
IF(#REF!=2,"23-24/2",
IF(#REF!=3,"24-25/1",
IF(#REF!=4,"24-25/2","Hata12")))),
)))))))))))),
IF(BB339="T",
IF(#REF!+BJ339=2012,
IF(#REF!=1,"12-13/1",
IF(#REF!=2,"12-13/2",
IF(#REF!=3,"12-13/3",
IF(#REF!=4,"13-14/1",
IF(#REF!=5,"13-14/2",
IF(#REF!=6,"13-14/3","Hata1")))))),
IF(#REF!+BJ339=2013,
IF(#REF!=1,"13-14/1",
IF(#REF!=2,"13-14/2",
IF(#REF!=3,"13-14/3",
IF(#REF!=4,"14-15/1",
IF(#REF!=5,"14-15/2",
IF(#REF!=6,"14-15/3","Hata2")))))),
IF(#REF!+BJ339=2014,
IF(#REF!=1,"14-15/1",
IF(#REF!=2,"14-15/2",
IF(#REF!=3,"14-15/3",
IF(#REF!=4,"15-16/1",
IF(#REF!=5,"15-16/2",
IF(#REF!=6,"15-16/3","Hata3")))))),
IF(AND(#REF!+#REF!&gt;2014,#REF!+#REF!&lt;2015,BJ339=1),
IF(#REF!=0.1,"14-15/0.1",
IF(#REF!=0.2,"14-15/0.2",
IF(#REF!=0.3,"14-15/0.3","Hata4"))),
IF(#REF!+BJ339=2015,
IF(#REF!=1,"15-16/1",
IF(#REF!=2,"15-16/2",
IF(#REF!=3,"15-16/3",
IF(#REF!=4,"16-17/1",
IF(#REF!=5,"16-17/2",
IF(#REF!=6,"16-17/3","Hata5")))))),
IF(#REF!+BJ339=2016,
IF(#REF!=1,"16-17/1",
IF(#REF!=2,"16-17/2",
IF(#REF!=3,"16-17/3",
IF(#REF!=4,"17-18/1",
IF(#REF!=5,"17-18/2",
IF(#REF!=6,"17-18/3","Hata6")))))),
IF(#REF!+BJ339=2017,
IF(#REF!=1,"17-18/1",
IF(#REF!=2,"17-18/2",
IF(#REF!=3,"17-18/3",
IF(#REF!=4,"18-19/1",
IF(#REF!=5,"18-19/2",
IF(#REF!=6,"18-19/3","Hata7")))))),
IF(#REF!+BJ339=2018,
IF(#REF!=1,"18-19/1",
IF(#REF!=2,"18-19/2",
IF(#REF!=3,"18-19/3",
IF(#REF!=4,"19-20/1",
IF(#REF!=5," 19-20/2",
IF(#REF!=6,"19-20/3","Hata8")))))),
IF(#REF!+BJ339=2019,
IF(#REF!=1,"19-20/1",
IF(#REF!=2,"19-20/2",
IF(#REF!=3,"19-20/3",
IF(#REF!=4,"20-21/1",
IF(#REF!=5,"20-21/2",
IF(#REF!=6,"20-21/3","Hata9")))))),
IF(#REF!+BJ339=2020,
IF(#REF!=1,"20-21/1",
IF(#REF!=2,"20-21/2",
IF(#REF!=3,"20-21/3",
IF(#REF!=4,"21-22/1",
IF(#REF!=5,"21-22/2",
IF(#REF!=6,"21-22/3","Hata10")))))),
IF(#REF!+BJ339=2021,
IF(#REF!=1,"21-22/1",
IF(#REF!=2,"21-22/2",
IF(#REF!=3,"21-22/3",
IF(#REF!=4,"22-23/1",
IF(#REF!=5,"22-23/2",
IF(#REF!=6,"22-23/3","Hata11")))))),
IF(#REF!+BJ339=2022,
IF(#REF!=1,"22-23/1",
IF(#REF!=2,"22-23/2",
IF(#REF!=3,"22-23/3",
IF(#REF!=4,"23-24/1",
IF(#REF!=5,"23-24/2",
IF(#REF!=6,"23-24/3","Hata12")))))),
IF(#REF!+BJ339=2023,
IF(#REF!=1,"23-24/1",
IF(#REF!=2,"23-24/2",
IF(#REF!=3,"23-24/3",
IF(#REF!=4,"24-25/1",
IF(#REF!=5,"24-25/2",
IF(#REF!=6,"24-25/3","Hata13")))))),
))))))))))))))
)</f>
        <v>#REF!</v>
      </c>
      <c r="G339" s="15"/>
      <c r="H339" s="14" t="s">
        <v>467</v>
      </c>
      <c r="I339" s="14">
        <v>206099</v>
      </c>
      <c r="J339" s="14" t="s">
        <v>157</v>
      </c>
      <c r="S339" s="16">
        <v>3</v>
      </c>
      <c r="T339" s="14">
        <f>VLOOKUP($S339,[1]sistem!$I$3:$L$10,2,FALSE)</f>
        <v>2</v>
      </c>
      <c r="U339" s="14">
        <f>VLOOKUP($S339,[1]sistem!$I$3:$L$10,3,FALSE)</f>
        <v>1</v>
      </c>
      <c r="V339" s="14">
        <f>VLOOKUP($S339,[1]sistem!$I$3:$L$10,4,FALSE)</f>
        <v>1</v>
      </c>
      <c r="W339" s="14" t="e">
        <f>VLOOKUP($BB339,[1]sistem!$I$13:$L$14,2,FALSE)*#REF!</f>
        <v>#REF!</v>
      </c>
      <c r="X339" s="14" t="e">
        <f>VLOOKUP($BB339,[1]sistem!$I$13:$L$14,3,FALSE)*#REF!</f>
        <v>#REF!</v>
      </c>
      <c r="Y339" s="14" t="e">
        <f>VLOOKUP($BB339,[1]sistem!$I$13:$L$14,4,FALSE)*#REF!</f>
        <v>#REF!</v>
      </c>
      <c r="Z339" s="14" t="e">
        <f t="shared" si="70"/>
        <v>#REF!</v>
      </c>
      <c r="AA339" s="14" t="e">
        <f t="shared" si="70"/>
        <v>#REF!</v>
      </c>
      <c r="AB339" s="14" t="e">
        <f t="shared" si="70"/>
        <v>#REF!</v>
      </c>
      <c r="AC339" s="14" t="e">
        <f t="shared" si="71"/>
        <v>#REF!</v>
      </c>
      <c r="AD339" s="14">
        <f>VLOOKUP(BB339,[1]sistem!$I$18:$J$19,2,FALSE)</f>
        <v>14</v>
      </c>
      <c r="AE339" s="14">
        <v>0.25</v>
      </c>
      <c r="AF339" s="14">
        <f>VLOOKUP($S339,[1]sistem!$I$3:$M$10,5,FALSE)</f>
        <v>3</v>
      </c>
      <c r="AI339" s="14" t="e">
        <f>(#REF!+#REF!)*AD339</f>
        <v>#REF!</v>
      </c>
      <c r="AJ339" s="14">
        <f>VLOOKUP($S339,[1]sistem!$I$3:$N$10,6,FALSE)</f>
        <v>4</v>
      </c>
      <c r="AK339" s="14">
        <v>2</v>
      </c>
      <c r="AL339" s="14">
        <f t="shared" si="72"/>
        <v>8</v>
      </c>
      <c r="AM339" s="14">
        <f>VLOOKUP($BB339,[1]sistem!$I$18:$K$19,3,FALSE)</f>
        <v>14</v>
      </c>
      <c r="AN339" s="14" t="e">
        <f>AM339*#REF!</f>
        <v>#REF!</v>
      </c>
      <c r="AO339" s="14" t="e">
        <f t="shared" si="73"/>
        <v>#REF!</v>
      </c>
      <c r="AP339" s="14">
        <f t="shared" si="69"/>
        <v>25</v>
      </c>
      <c r="AQ339" s="14" t="e">
        <f t="shared" si="74"/>
        <v>#REF!</v>
      </c>
      <c r="AR339" s="14" t="e">
        <f>ROUND(AQ339-#REF!,0)</f>
        <v>#REF!</v>
      </c>
      <c r="AS339" s="14" t="e">
        <f>IF(BB339="s",IF(S339=0,0,
IF(S339=1,#REF!*4*4,
IF(S339=2,0,
IF(S339=3,#REF!*4*2,
IF(S339=4,0,
IF(S339=5,0,
IF(S339=6,0,
IF(S339=7,0)))))))),
IF(BB339="t",
IF(S339=0,0,
IF(S339=1,#REF!*4*4*0.8,
IF(S339=2,0,
IF(S339=3,#REF!*4*2*0.8,
IF(S339=4,0,
IF(S339=5,0,
IF(S339=6,0,
IF(S339=7,0))))))))))</f>
        <v>#REF!</v>
      </c>
      <c r="AT339" s="14" t="e">
        <f>IF(BB339="s",
IF(S339=0,0,
IF(S339=1,0,
IF(S339=2,#REF!*4*2,
IF(S339=3,#REF!*4,
IF(S339=4,#REF!*4,
IF(S339=5,0,
IF(S339=6,0,
IF(S339=7,#REF!*4)))))))),
IF(BB339="t",
IF(S339=0,0,
IF(S339=1,0,
IF(S339=2,#REF!*4*2*0.8,
IF(S339=3,#REF!*4*0.8,
IF(S339=4,#REF!*4*0.8,
IF(S339=5,0,
IF(S339=6,0,
IF(S339=7,#REF!*4))))))))))</f>
        <v>#REF!</v>
      </c>
      <c r="AU339" s="14" t="e">
        <f>IF(BB339="s",
IF(S339=0,0,
IF(S339=1,#REF!*2,
IF(S339=2,#REF!*2,
IF(S339=3,#REF!*2,
IF(S339=4,#REF!*2,
IF(S339=5,#REF!*2,
IF(S339=6,#REF!*2,
IF(S339=7,#REF!*2)))))))),
IF(BB339="t",
IF(S339=0,#REF!*2*0.8,
IF(S339=1,#REF!*2*0.8,
IF(S339=2,#REF!*2*0.8,
IF(S339=3,#REF!*2*0.8,
IF(S339=4,#REF!*2*0.8,
IF(S339=5,#REF!*2*0.8,
IF(S339=6,#REF!*1*0.8,
IF(S339=7,#REF!*2))))))))))</f>
        <v>#REF!</v>
      </c>
      <c r="AV339" s="14" t="e">
        <f t="shared" si="75"/>
        <v>#REF!</v>
      </c>
      <c r="AW339" s="14" t="e">
        <f>IF(BB339="s",
IF(S339=0,0,
IF(S339=1,(14-2)*(#REF!+#REF!)/4*4,
IF(S339=2,(14-2)*(#REF!+#REF!)/4*2,
IF(S339=3,(14-2)*(#REF!+#REF!)/4*3,
IF(S339=4,(14-2)*(#REF!+#REF!)/4,
IF(S339=5,(14-2)*#REF!/4,
IF(S339=6,0,
IF(S339=7,(14)*#REF!)))))))),
IF(BB339="t",
IF(S339=0,0,
IF(S339=1,(11-2)*(#REF!+#REF!)/4*4,
IF(S339=2,(11-2)*(#REF!+#REF!)/4*2,
IF(S339=3,(11-2)*(#REF!+#REF!)/4*3,
IF(S339=4,(11-2)*(#REF!+#REF!)/4,
IF(S339=5,(11-2)*#REF!/4,
IF(S339=6,0,
IF(S339=7,(11)*#REF!))))))))))</f>
        <v>#REF!</v>
      </c>
      <c r="AX339" s="14" t="e">
        <f t="shared" si="76"/>
        <v>#REF!</v>
      </c>
      <c r="AY339" s="14">
        <f t="shared" si="77"/>
        <v>16</v>
      </c>
      <c r="AZ339" s="14">
        <f t="shared" si="78"/>
        <v>8</v>
      </c>
      <c r="BA339" s="14" t="e">
        <f t="shared" si="79"/>
        <v>#REF!</v>
      </c>
      <c r="BB339" s="14" t="s">
        <v>87</v>
      </c>
      <c r="BC339" s="14" t="e">
        <f>IF(BI339="A",0,IF(BB339="s",14*#REF!,IF(BB339="T",11*#REF!,"HATA")))</f>
        <v>#REF!</v>
      </c>
      <c r="BD339" s="14" t="e">
        <f t="shared" si="80"/>
        <v>#REF!</v>
      </c>
      <c r="BE339" s="14" t="e">
        <f t="shared" si="81"/>
        <v>#REF!</v>
      </c>
      <c r="BF339" s="14" t="e">
        <f>IF(BE339-#REF!=0,"DOĞRU","YANLIŞ")</f>
        <v>#REF!</v>
      </c>
      <c r="BG339" s="14" t="e">
        <f>#REF!-BE339</f>
        <v>#REF!</v>
      </c>
      <c r="BH339" s="14">
        <v>0</v>
      </c>
      <c r="BJ339" s="14">
        <v>0</v>
      </c>
      <c r="BL339" s="14">
        <v>3</v>
      </c>
      <c r="BN339" s="5" t="e">
        <f>#REF!*14</f>
        <v>#REF!</v>
      </c>
      <c r="BO339" s="6"/>
      <c r="BP339" s="7"/>
      <c r="BQ339" s="8"/>
      <c r="BR339" s="8"/>
      <c r="BS339" s="8"/>
      <c r="BT339" s="8"/>
      <c r="BU339" s="8"/>
      <c r="BV339" s="9"/>
      <c r="BW339" s="10"/>
      <c r="BX339" s="11"/>
      <c r="CE339" s="8"/>
      <c r="CF339" s="17"/>
      <c r="CG339" s="17"/>
      <c r="CH339" s="17"/>
      <c r="CI339" s="17"/>
    </row>
    <row r="340" spans="1:87" hidden="1" x14ac:dyDescent="0.25">
      <c r="A340" s="14" t="s">
        <v>121</v>
      </c>
      <c r="B340" s="14" t="s">
        <v>122</v>
      </c>
      <c r="C340" s="14" t="s">
        <v>122</v>
      </c>
      <c r="D340" s="15" t="s">
        <v>90</v>
      </c>
      <c r="E340" s="15" t="s">
        <v>90</v>
      </c>
      <c r="F340" s="16" t="e">
        <f>IF(BB340="S",
IF(#REF!+BJ340=2012,
IF(#REF!=1,"12-13/1",
IF(#REF!=2,"12-13/2",
IF(#REF!=3,"13-14/1",
IF(#REF!=4,"13-14/2","Hata1")))),
IF(#REF!+BJ340=2013,
IF(#REF!=1,"13-14/1",
IF(#REF!=2,"13-14/2",
IF(#REF!=3,"14-15/1",
IF(#REF!=4,"14-15/2","Hata2")))),
IF(#REF!+BJ340=2014,
IF(#REF!=1,"14-15/1",
IF(#REF!=2,"14-15/2",
IF(#REF!=3,"15-16/1",
IF(#REF!=4,"15-16/2","Hata3")))),
IF(#REF!+BJ340=2015,
IF(#REF!=1,"15-16/1",
IF(#REF!=2,"15-16/2",
IF(#REF!=3,"16-17/1",
IF(#REF!=4,"16-17/2","Hata4")))),
IF(#REF!+BJ340=2016,
IF(#REF!=1,"16-17/1",
IF(#REF!=2,"16-17/2",
IF(#REF!=3,"17-18/1",
IF(#REF!=4,"17-18/2","Hata5")))),
IF(#REF!+BJ340=2017,
IF(#REF!=1,"17-18/1",
IF(#REF!=2,"17-18/2",
IF(#REF!=3,"18-19/1",
IF(#REF!=4,"18-19/2","Hata6")))),
IF(#REF!+BJ340=2018,
IF(#REF!=1,"18-19/1",
IF(#REF!=2,"18-19/2",
IF(#REF!=3,"19-20/1",
IF(#REF!=4,"19-20/2","Hata7")))),
IF(#REF!+BJ340=2019,
IF(#REF!=1,"19-20/1",
IF(#REF!=2,"19-20/2",
IF(#REF!=3,"20-21/1",
IF(#REF!=4,"20-21/2","Hata8")))),
IF(#REF!+BJ340=2020,
IF(#REF!=1,"20-21/1",
IF(#REF!=2,"20-21/2",
IF(#REF!=3,"21-22/1",
IF(#REF!=4,"21-22/2","Hata9")))),
IF(#REF!+BJ340=2021,
IF(#REF!=1,"21-22/1",
IF(#REF!=2,"21-22/2",
IF(#REF!=3,"22-23/1",
IF(#REF!=4,"22-23/2","Hata10")))),
IF(#REF!+BJ340=2022,
IF(#REF!=1,"22-23/1",
IF(#REF!=2,"22-23/2",
IF(#REF!=3,"23-24/1",
IF(#REF!=4,"23-24/2","Hata11")))),
IF(#REF!+BJ340=2023,
IF(#REF!=1,"23-24/1",
IF(#REF!=2,"23-24/2",
IF(#REF!=3,"24-25/1",
IF(#REF!=4,"24-25/2","Hata12")))),
)))))))))))),
IF(BB340="T",
IF(#REF!+BJ340=2012,
IF(#REF!=1,"12-13/1",
IF(#REF!=2,"12-13/2",
IF(#REF!=3,"12-13/3",
IF(#REF!=4,"13-14/1",
IF(#REF!=5,"13-14/2",
IF(#REF!=6,"13-14/3","Hata1")))))),
IF(#REF!+BJ340=2013,
IF(#REF!=1,"13-14/1",
IF(#REF!=2,"13-14/2",
IF(#REF!=3,"13-14/3",
IF(#REF!=4,"14-15/1",
IF(#REF!=5,"14-15/2",
IF(#REF!=6,"14-15/3","Hata2")))))),
IF(#REF!+BJ340=2014,
IF(#REF!=1,"14-15/1",
IF(#REF!=2,"14-15/2",
IF(#REF!=3,"14-15/3",
IF(#REF!=4,"15-16/1",
IF(#REF!=5,"15-16/2",
IF(#REF!=6,"15-16/3","Hata3")))))),
IF(AND(#REF!+#REF!&gt;2014,#REF!+#REF!&lt;2015,BJ340=1),
IF(#REF!=0.1,"14-15/0.1",
IF(#REF!=0.2,"14-15/0.2",
IF(#REF!=0.3,"14-15/0.3","Hata4"))),
IF(#REF!+BJ340=2015,
IF(#REF!=1,"15-16/1",
IF(#REF!=2,"15-16/2",
IF(#REF!=3,"15-16/3",
IF(#REF!=4,"16-17/1",
IF(#REF!=5,"16-17/2",
IF(#REF!=6,"16-17/3","Hata5")))))),
IF(#REF!+BJ340=2016,
IF(#REF!=1,"16-17/1",
IF(#REF!=2,"16-17/2",
IF(#REF!=3,"16-17/3",
IF(#REF!=4,"17-18/1",
IF(#REF!=5,"17-18/2",
IF(#REF!=6,"17-18/3","Hata6")))))),
IF(#REF!+BJ340=2017,
IF(#REF!=1,"17-18/1",
IF(#REF!=2,"17-18/2",
IF(#REF!=3,"17-18/3",
IF(#REF!=4,"18-19/1",
IF(#REF!=5,"18-19/2",
IF(#REF!=6,"18-19/3","Hata7")))))),
IF(#REF!+BJ340=2018,
IF(#REF!=1,"18-19/1",
IF(#REF!=2,"18-19/2",
IF(#REF!=3,"18-19/3",
IF(#REF!=4,"19-20/1",
IF(#REF!=5," 19-20/2",
IF(#REF!=6,"19-20/3","Hata8")))))),
IF(#REF!+BJ340=2019,
IF(#REF!=1,"19-20/1",
IF(#REF!=2,"19-20/2",
IF(#REF!=3,"19-20/3",
IF(#REF!=4,"20-21/1",
IF(#REF!=5,"20-21/2",
IF(#REF!=6,"20-21/3","Hata9")))))),
IF(#REF!+BJ340=2020,
IF(#REF!=1,"20-21/1",
IF(#REF!=2,"20-21/2",
IF(#REF!=3,"20-21/3",
IF(#REF!=4,"21-22/1",
IF(#REF!=5,"21-22/2",
IF(#REF!=6,"21-22/3","Hata10")))))),
IF(#REF!+BJ340=2021,
IF(#REF!=1,"21-22/1",
IF(#REF!=2,"21-22/2",
IF(#REF!=3,"21-22/3",
IF(#REF!=4,"22-23/1",
IF(#REF!=5,"22-23/2",
IF(#REF!=6,"22-23/3","Hata11")))))),
IF(#REF!+BJ340=2022,
IF(#REF!=1,"22-23/1",
IF(#REF!=2,"22-23/2",
IF(#REF!=3,"22-23/3",
IF(#REF!=4,"23-24/1",
IF(#REF!=5,"23-24/2",
IF(#REF!=6,"23-24/3","Hata12")))))),
IF(#REF!+BJ340=2023,
IF(#REF!=1,"23-24/1",
IF(#REF!=2,"23-24/2",
IF(#REF!=3,"23-24/3",
IF(#REF!=4,"24-25/1",
IF(#REF!=5,"24-25/2",
IF(#REF!=6,"24-25/3","Hata13")))))),
))))))))))))))
)</f>
        <v>#REF!</v>
      </c>
      <c r="G340" s="15"/>
      <c r="H340" s="14" t="s">
        <v>467</v>
      </c>
      <c r="I340" s="14">
        <v>206099</v>
      </c>
      <c r="J340" s="14" t="s">
        <v>157</v>
      </c>
      <c r="Q340" s="14" t="s">
        <v>123</v>
      </c>
      <c r="R340" s="14" t="s">
        <v>123</v>
      </c>
      <c r="S340" s="16">
        <v>7</v>
      </c>
      <c r="T340" s="14">
        <f>VLOOKUP($S340,[1]sistem!$I$3:$L$10,2,FALSE)</f>
        <v>0</v>
      </c>
      <c r="U340" s="14">
        <f>VLOOKUP($S340,[1]sistem!$I$3:$L$10,3,FALSE)</f>
        <v>1</v>
      </c>
      <c r="V340" s="14">
        <f>VLOOKUP($S340,[1]sistem!$I$3:$L$10,4,FALSE)</f>
        <v>1</v>
      </c>
      <c r="W340" s="14" t="e">
        <f>VLOOKUP($BB340,[1]sistem!$I$13:$L$14,2,FALSE)*#REF!</f>
        <v>#REF!</v>
      </c>
      <c r="X340" s="14" t="e">
        <f>VLOOKUP($BB340,[1]sistem!$I$13:$L$14,3,FALSE)*#REF!</f>
        <v>#REF!</v>
      </c>
      <c r="Y340" s="14" t="e">
        <f>VLOOKUP($BB340,[1]sistem!$I$13:$L$14,4,FALSE)*#REF!</f>
        <v>#REF!</v>
      </c>
      <c r="Z340" s="14" t="e">
        <f t="shared" si="70"/>
        <v>#REF!</v>
      </c>
      <c r="AA340" s="14" t="e">
        <f t="shared" si="70"/>
        <v>#REF!</v>
      </c>
      <c r="AB340" s="14" t="e">
        <f t="shared" si="70"/>
        <v>#REF!</v>
      </c>
      <c r="AC340" s="14" t="e">
        <f t="shared" si="71"/>
        <v>#REF!</v>
      </c>
      <c r="AD340" s="14">
        <f>VLOOKUP(BB340,[1]sistem!$I$18:$J$19,2,FALSE)</f>
        <v>14</v>
      </c>
      <c r="AE340" s="14">
        <v>0.25</v>
      </c>
      <c r="AF340" s="14">
        <f>VLOOKUP($S340,[1]sistem!$I$3:$M$10,5,FALSE)</f>
        <v>1</v>
      </c>
      <c r="AG340" s="14">
        <v>4</v>
      </c>
      <c r="AI340" s="14">
        <f>AG340*AM340</f>
        <v>56</v>
      </c>
      <c r="AJ340" s="14">
        <f>VLOOKUP($S340,[1]sistem!$I$3:$N$10,6,FALSE)</f>
        <v>2</v>
      </c>
      <c r="AK340" s="14">
        <v>2</v>
      </c>
      <c r="AL340" s="14">
        <f t="shared" si="72"/>
        <v>4</v>
      </c>
      <c r="AM340" s="14">
        <f>VLOOKUP($BB340,[1]sistem!$I$18:$K$19,3,FALSE)</f>
        <v>14</v>
      </c>
      <c r="AN340" s="14" t="e">
        <f>AM340*#REF!</f>
        <v>#REF!</v>
      </c>
      <c r="AO340" s="14" t="e">
        <f t="shared" si="73"/>
        <v>#REF!</v>
      </c>
      <c r="AP340" s="14">
        <f t="shared" si="69"/>
        <v>25</v>
      </c>
      <c r="AQ340" s="14" t="e">
        <f t="shared" si="74"/>
        <v>#REF!</v>
      </c>
      <c r="AR340" s="14" t="e">
        <f>ROUND(AQ340-#REF!,0)</f>
        <v>#REF!</v>
      </c>
      <c r="AS340" s="14">
        <f>IF(BB340="s",IF(S340=0,0,
IF(S340=1,#REF!*4*4,
IF(S340=2,0,
IF(S340=3,#REF!*4*2,
IF(S340=4,0,
IF(S340=5,0,
IF(S340=6,0,
IF(S340=7,0)))))))),
IF(BB340="t",
IF(S340=0,0,
IF(S340=1,#REF!*4*4*0.8,
IF(S340=2,0,
IF(S340=3,#REF!*4*2*0.8,
IF(S340=4,0,
IF(S340=5,0,
IF(S340=6,0,
IF(S340=7,0))))))))))</f>
        <v>0</v>
      </c>
      <c r="AT340" s="14" t="e">
        <f>IF(BB340="s",
IF(S340=0,0,
IF(S340=1,0,
IF(S340=2,#REF!*4*2,
IF(S340=3,#REF!*4,
IF(S340=4,#REF!*4,
IF(S340=5,0,
IF(S340=6,0,
IF(S340=7,#REF!*4)))))))),
IF(BB340="t",
IF(S340=0,0,
IF(S340=1,0,
IF(S340=2,#REF!*4*2*0.8,
IF(S340=3,#REF!*4*0.8,
IF(S340=4,#REF!*4*0.8,
IF(S340=5,0,
IF(S340=6,0,
IF(S340=7,#REF!*4))))))))))</f>
        <v>#REF!</v>
      </c>
      <c r="AU340" s="14" t="e">
        <f>IF(BB340="s",
IF(S340=0,0,
IF(S340=1,#REF!*2,
IF(S340=2,#REF!*2,
IF(S340=3,#REF!*2,
IF(S340=4,#REF!*2,
IF(S340=5,#REF!*2,
IF(S340=6,#REF!*2,
IF(S340=7,#REF!*2)))))))),
IF(BB340="t",
IF(S340=0,#REF!*2*0.8,
IF(S340=1,#REF!*2*0.8,
IF(S340=2,#REF!*2*0.8,
IF(S340=3,#REF!*2*0.8,
IF(S340=4,#REF!*2*0.8,
IF(S340=5,#REF!*2*0.8,
IF(S340=6,#REF!*1*0.8,
IF(S340=7,#REF!*2))))))))))</f>
        <v>#REF!</v>
      </c>
      <c r="AV340" s="14" t="e">
        <f t="shared" si="75"/>
        <v>#REF!</v>
      </c>
      <c r="AW340" s="14" t="e">
        <f>IF(BB340="s",
IF(S340=0,0,
IF(S340=1,(14-2)*(#REF!+#REF!)/4*4,
IF(S340=2,(14-2)*(#REF!+#REF!)/4*2,
IF(S340=3,(14-2)*(#REF!+#REF!)/4*3,
IF(S340=4,(14-2)*(#REF!+#REF!)/4,
IF(S340=5,(14-2)*#REF!/4,
IF(S340=6,0,
IF(S340=7,(14)*#REF!)))))))),
IF(BB340="t",
IF(S340=0,0,
IF(S340=1,(11-2)*(#REF!+#REF!)/4*4,
IF(S340=2,(11-2)*(#REF!+#REF!)/4*2,
IF(S340=3,(11-2)*(#REF!+#REF!)/4*3,
IF(S340=4,(11-2)*(#REF!+#REF!)/4,
IF(S340=5,(11-2)*#REF!/4,
IF(S340=6,0,
IF(S340=7,(11)*#REF!))))))))))</f>
        <v>#REF!</v>
      </c>
      <c r="AX340" s="14" t="e">
        <f t="shared" si="76"/>
        <v>#REF!</v>
      </c>
      <c r="AY340" s="14">
        <f t="shared" si="77"/>
        <v>8</v>
      </c>
      <c r="AZ340" s="14">
        <f t="shared" si="78"/>
        <v>4</v>
      </c>
      <c r="BA340" s="14" t="e">
        <f t="shared" si="79"/>
        <v>#REF!</v>
      </c>
      <c r="BB340" s="14" t="s">
        <v>87</v>
      </c>
      <c r="BC340" s="14" t="e">
        <f>IF(BI340="A",0,IF(BB340="s",14*#REF!,IF(BB340="T",11*#REF!,"HATA")))</f>
        <v>#REF!</v>
      </c>
      <c r="BD340" s="14" t="e">
        <f t="shared" si="80"/>
        <v>#REF!</v>
      </c>
      <c r="BE340" s="14" t="e">
        <f t="shared" si="81"/>
        <v>#REF!</v>
      </c>
      <c r="BF340" s="14" t="e">
        <f>IF(BE340-#REF!=0,"DOĞRU","YANLIŞ")</f>
        <v>#REF!</v>
      </c>
      <c r="BG340" s="14" t="e">
        <f>#REF!-BE340</f>
        <v>#REF!</v>
      </c>
      <c r="BH340" s="14">
        <v>1</v>
      </c>
      <c r="BJ340" s="14">
        <v>0</v>
      </c>
      <c r="BL340" s="14">
        <v>7</v>
      </c>
      <c r="BN340" s="5" t="e">
        <f>#REF!*14</f>
        <v>#REF!</v>
      </c>
      <c r="BO340" s="6"/>
      <c r="BP340" s="7"/>
      <c r="BQ340" s="8"/>
      <c r="BR340" s="8"/>
      <c r="BS340" s="8"/>
      <c r="BT340" s="8"/>
      <c r="BU340" s="8"/>
      <c r="BV340" s="9"/>
      <c r="BW340" s="10"/>
      <c r="BX340" s="11"/>
      <c r="CE340" s="8"/>
      <c r="CF340" s="17"/>
      <c r="CG340" s="17"/>
      <c r="CH340" s="17"/>
      <c r="CI340" s="17"/>
    </row>
    <row r="341" spans="1:87" hidden="1" x14ac:dyDescent="0.25">
      <c r="A341" s="14" t="s">
        <v>470</v>
      </c>
      <c r="B341" s="14" t="s">
        <v>471</v>
      </c>
      <c r="C341" s="14" t="s">
        <v>471</v>
      </c>
      <c r="D341" s="15" t="s">
        <v>90</v>
      </c>
      <c r="E341" s="15" t="s">
        <v>90</v>
      </c>
      <c r="F341" s="16" t="e">
        <f>IF(BB341="S",
IF(#REF!+BJ341=2012,
IF(#REF!=1,"12-13/1",
IF(#REF!=2,"12-13/2",
IF(#REF!=3,"13-14/1",
IF(#REF!=4,"13-14/2","Hata1")))),
IF(#REF!+BJ341=2013,
IF(#REF!=1,"13-14/1",
IF(#REF!=2,"13-14/2",
IF(#REF!=3,"14-15/1",
IF(#REF!=4,"14-15/2","Hata2")))),
IF(#REF!+BJ341=2014,
IF(#REF!=1,"14-15/1",
IF(#REF!=2,"14-15/2",
IF(#REF!=3,"15-16/1",
IF(#REF!=4,"15-16/2","Hata3")))),
IF(#REF!+BJ341=2015,
IF(#REF!=1,"15-16/1",
IF(#REF!=2,"15-16/2",
IF(#REF!=3,"16-17/1",
IF(#REF!=4,"16-17/2","Hata4")))),
IF(#REF!+BJ341=2016,
IF(#REF!=1,"16-17/1",
IF(#REF!=2,"16-17/2",
IF(#REF!=3,"17-18/1",
IF(#REF!=4,"17-18/2","Hata5")))),
IF(#REF!+BJ341=2017,
IF(#REF!=1,"17-18/1",
IF(#REF!=2,"17-18/2",
IF(#REF!=3,"18-19/1",
IF(#REF!=4,"18-19/2","Hata6")))),
IF(#REF!+BJ341=2018,
IF(#REF!=1,"18-19/1",
IF(#REF!=2,"18-19/2",
IF(#REF!=3,"19-20/1",
IF(#REF!=4,"19-20/2","Hata7")))),
IF(#REF!+BJ341=2019,
IF(#REF!=1,"19-20/1",
IF(#REF!=2,"19-20/2",
IF(#REF!=3,"20-21/1",
IF(#REF!=4,"20-21/2","Hata8")))),
IF(#REF!+BJ341=2020,
IF(#REF!=1,"20-21/1",
IF(#REF!=2,"20-21/2",
IF(#REF!=3,"21-22/1",
IF(#REF!=4,"21-22/2","Hata9")))),
IF(#REF!+BJ341=2021,
IF(#REF!=1,"21-22/1",
IF(#REF!=2,"21-22/2",
IF(#REF!=3,"22-23/1",
IF(#REF!=4,"22-23/2","Hata10")))),
IF(#REF!+BJ341=2022,
IF(#REF!=1,"22-23/1",
IF(#REF!=2,"22-23/2",
IF(#REF!=3,"23-24/1",
IF(#REF!=4,"23-24/2","Hata11")))),
IF(#REF!+BJ341=2023,
IF(#REF!=1,"23-24/1",
IF(#REF!=2,"23-24/2",
IF(#REF!=3,"24-25/1",
IF(#REF!=4,"24-25/2","Hata12")))),
)))))))))))),
IF(BB341="T",
IF(#REF!+BJ341=2012,
IF(#REF!=1,"12-13/1",
IF(#REF!=2,"12-13/2",
IF(#REF!=3,"12-13/3",
IF(#REF!=4,"13-14/1",
IF(#REF!=5,"13-14/2",
IF(#REF!=6,"13-14/3","Hata1")))))),
IF(#REF!+BJ341=2013,
IF(#REF!=1,"13-14/1",
IF(#REF!=2,"13-14/2",
IF(#REF!=3,"13-14/3",
IF(#REF!=4,"14-15/1",
IF(#REF!=5,"14-15/2",
IF(#REF!=6,"14-15/3","Hata2")))))),
IF(#REF!+BJ341=2014,
IF(#REF!=1,"14-15/1",
IF(#REF!=2,"14-15/2",
IF(#REF!=3,"14-15/3",
IF(#REF!=4,"15-16/1",
IF(#REF!=5,"15-16/2",
IF(#REF!=6,"15-16/3","Hata3")))))),
IF(AND(#REF!+#REF!&gt;2014,#REF!+#REF!&lt;2015,BJ341=1),
IF(#REF!=0.1,"14-15/0.1",
IF(#REF!=0.2,"14-15/0.2",
IF(#REF!=0.3,"14-15/0.3","Hata4"))),
IF(#REF!+BJ341=2015,
IF(#REF!=1,"15-16/1",
IF(#REF!=2,"15-16/2",
IF(#REF!=3,"15-16/3",
IF(#REF!=4,"16-17/1",
IF(#REF!=5,"16-17/2",
IF(#REF!=6,"16-17/3","Hata5")))))),
IF(#REF!+BJ341=2016,
IF(#REF!=1,"16-17/1",
IF(#REF!=2,"16-17/2",
IF(#REF!=3,"16-17/3",
IF(#REF!=4,"17-18/1",
IF(#REF!=5,"17-18/2",
IF(#REF!=6,"17-18/3","Hata6")))))),
IF(#REF!+BJ341=2017,
IF(#REF!=1,"17-18/1",
IF(#REF!=2,"17-18/2",
IF(#REF!=3,"17-18/3",
IF(#REF!=4,"18-19/1",
IF(#REF!=5,"18-19/2",
IF(#REF!=6,"18-19/3","Hata7")))))),
IF(#REF!+BJ341=2018,
IF(#REF!=1,"18-19/1",
IF(#REF!=2,"18-19/2",
IF(#REF!=3,"18-19/3",
IF(#REF!=4,"19-20/1",
IF(#REF!=5," 19-20/2",
IF(#REF!=6,"19-20/3","Hata8")))))),
IF(#REF!+BJ341=2019,
IF(#REF!=1,"19-20/1",
IF(#REF!=2,"19-20/2",
IF(#REF!=3,"19-20/3",
IF(#REF!=4,"20-21/1",
IF(#REF!=5,"20-21/2",
IF(#REF!=6,"20-21/3","Hata9")))))),
IF(#REF!+BJ341=2020,
IF(#REF!=1,"20-21/1",
IF(#REF!=2,"20-21/2",
IF(#REF!=3,"20-21/3",
IF(#REF!=4,"21-22/1",
IF(#REF!=5,"21-22/2",
IF(#REF!=6,"21-22/3","Hata10")))))),
IF(#REF!+BJ341=2021,
IF(#REF!=1,"21-22/1",
IF(#REF!=2,"21-22/2",
IF(#REF!=3,"21-22/3",
IF(#REF!=4,"22-23/1",
IF(#REF!=5,"22-23/2",
IF(#REF!=6,"22-23/3","Hata11")))))),
IF(#REF!+BJ341=2022,
IF(#REF!=1,"22-23/1",
IF(#REF!=2,"22-23/2",
IF(#REF!=3,"22-23/3",
IF(#REF!=4,"23-24/1",
IF(#REF!=5,"23-24/2",
IF(#REF!=6,"23-24/3","Hata12")))))),
IF(#REF!+BJ341=2023,
IF(#REF!=1,"23-24/1",
IF(#REF!=2,"23-24/2",
IF(#REF!=3,"23-24/3",
IF(#REF!=4,"24-25/1",
IF(#REF!=5,"24-25/2",
IF(#REF!=6,"24-25/3","Hata13")))))),
))))))))))))))
)</f>
        <v>#REF!</v>
      </c>
      <c r="G341" s="15"/>
      <c r="H341" s="14" t="s">
        <v>467</v>
      </c>
      <c r="I341" s="14">
        <v>206099</v>
      </c>
      <c r="J341" s="14" t="s">
        <v>157</v>
      </c>
      <c r="S341" s="16">
        <v>3</v>
      </c>
      <c r="T341" s="14">
        <f>VLOOKUP($S341,[1]sistem!$I$3:$L$10,2,FALSE)</f>
        <v>2</v>
      </c>
      <c r="U341" s="14">
        <f>VLOOKUP($S341,[1]sistem!$I$3:$L$10,3,FALSE)</f>
        <v>1</v>
      </c>
      <c r="V341" s="14">
        <f>VLOOKUP($S341,[1]sistem!$I$3:$L$10,4,FALSE)</f>
        <v>1</v>
      </c>
      <c r="W341" s="14" t="e">
        <f>VLOOKUP($BB341,[1]sistem!$I$13:$L$14,2,FALSE)*#REF!</f>
        <v>#REF!</v>
      </c>
      <c r="X341" s="14" t="e">
        <f>VLOOKUP($BB341,[1]sistem!$I$13:$L$14,3,FALSE)*#REF!</f>
        <v>#REF!</v>
      </c>
      <c r="Y341" s="14" t="e">
        <f>VLOOKUP($BB341,[1]sistem!$I$13:$L$14,4,FALSE)*#REF!</f>
        <v>#REF!</v>
      </c>
      <c r="Z341" s="14" t="e">
        <f t="shared" si="70"/>
        <v>#REF!</v>
      </c>
      <c r="AA341" s="14" t="e">
        <f t="shared" si="70"/>
        <v>#REF!</v>
      </c>
      <c r="AB341" s="14" t="e">
        <f t="shared" si="70"/>
        <v>#REF!</v>
      </c>
      <c r="AC341" s="14" t="e">
        <f t="shared" si="71"/>
        <v>#REF!</v>
      </c>
      <c r="AD341" s="14">
        <f>VLOOKUP(BB341,[1]sistem!$I$18:$J$19,2,FALSE)</f>
        <v>14</v>
      </c>
      <c r="AE341" s="14">
        <v>0.25</v>
      </c>
      <c r="AF341" s="14">
        <f>VLOOKUP($S341,[1]sistem!$I$3:$M$10,5,FALSE)</f>
        <v>3</v>
      </c>
      <c r="AI341" s="14" t="e">
        <f>(#REF!+#REF!)*AD341</f>
        <v>#REF!</v>
      </c>
      <c r="AJ341" s="14">
        <f>VLOOKUP($S341,[1]sistem!$I$3:$N$10,6,FALSE)</f>
        <v>4</v>
      </c>
      <c r="AK341" s="14">
        <v>2</v>
      </c>
      <c r="AL341" s="14">
        <f t="shared" si="72"/>
        <v>8</v>
      </c>
      <c r="AM341" s="14">
        <f>VLOOKUP($BB341,[1]sistem!$I$18:$K$19,3,FALSE)</f>
        <v>14</v>
      </c>
      <c r="AN341" s="14" t="e">
        <f>AM341*#REF!</f>
        <v>#REF!</v>
      </c>
      <c r="AO341" s="14" t="e">
        <f t="shared" si="73"/>
        <v>#REF!</v>
      </c>
      <c r="AP341" s="14">
        <f t="shared" si="69"/>
        <v>25</v>
      </c>
      <c r="AQ341" s="14" t="e">
        <f t="shared" si="74"/>
        <v>#REF!</v>
      </c>
      <c r="AR341" s="14" t="e">
        <f>ROUND(AQ341-#REF!,0)</f>
        <v>#REF!</v>
      </c>
      <c r="AS341" s="14" t="e">
        <f>IF(BB341="s",IF(S341=0,0,
IF(S341=1,#REF!*4*4,
IF(S341=2,0,
IF(S341=3,#REF!*4*2,
IF(S341=4,0,
IF(S341=5,0,
IF(S341=6,0,
IF(S341=7,0)))))))),
IF(BB341="t",
IF(S341=0,0,
IF(S341=1,#REF!*4*4*0.8,
IF(S341=2,0,
IF(S341=3,#REF!*4*2*0.8,
IF(S341=4,0,
IF(S341=5,0,
IF(S341=6,0,
IF(S341=7,0))))))))))</f>
        <v>#REF!</v>
      </c>
      <c r="AT341" s="14" t="e">
        <f>IF(BB341="s",
IF(S341=0,0,
IF(S341=1,0,
IF(S341=2,#REF!*4*2,
IF(S341=3,#REF!*4,
IF(S341=4,#REF!*4,
IF(S341=5,0,
IF(S341=6,0,
IF(S341=7,#REF!*4)))))))),
IF(BB341="t",
IF(S341=0,0,
IF(S341=1,0,
IF(S341=2,#REF!*4*2*0.8,
IF(S341=3,#REF!*4*0.8,
IF(S341=4,#REF!*4*0.8,
IF(S341=5,0,
IF(S341=6,0,
IF(S341=7,#REF!*4))))))))))</f>
        <v>#REF!</v>
      </c>
      <c r="AU341" s="14" t="e">
        <f>IF(BB341="s",
IF(S341=0,0,
IF(S341=1,#REF!*2,
IF(S341=2,#REF!*2,
IF(S341=3,#REF!*2,
IF(S341=4,#REF!*2,
IF(S341=5,#REF!*2,
IF(S341=6,#REF!*2,
IF(S341=7,#REF!*2)))))))),
IF(BB341="t",
IF(S341=0,#REF!*2*0.8,
IF(S341=1,#REF!*2*0.8,
IF(S341=2,#REF!*2*0.8,
IF(S341=3,#REF!*2*0.8,
IF(S341=4,#REF!*2*0.8,
IF(S341=5,#REF!*2*0.8,
IF(S341=6,#REF!*1*0.8,
IF(S341=7,#REF!*2))))))))))</f>
        <v>#REF!</v>
      </c>
      <c r="AV341" s="14" t="e">
        <f t="shared" si="75"/>
        <v>#REF!</v>
      </c>
      <c r="AW341" s="14" t="e">
        <f>IF(BB341="s",
IF(S341=0,0,
IF(S341=1,(14-2)*(#REF!+#REF!)/4*4,
IF(S341=2,(14-2)*(#REF!+#REF!)/4*2,
IF(S341=3,(14-2)*(#REF!+#REF!)/4*3,
IF(S341=4,(14-2)*(#REF!+#REF!)/4,
IF(S341=5,(14-2)*#REF!/4,
IF(S341=6,0,
IF(S341=7,(14)*#REF!)))))))),
IF(BB341="t",
IF(S341=0,0,
IF(S341=1,(11-2)*(#REF!+#REF!)/4*4,
IF(S341=2,(11-2)*(#REF!+#REF!)/4*2,
IF(S341=3,(11-2)*(#REF!+#REF!)/4*3,
IF(S341=4,(11-2)*(#REF!+#REF!)/4,
IF(S341=5,(11-2)*#REF!/4,
IF(S341=6,0,
IF(S341=7,(11)*#REF!))))))))))</f>
        <v>#REF!</v>
      </c>
      <c r="AX341" s="14" t="e">
        <f t="shared" si="76"/>
        <v>#REF!</v>
      </c>
      <c r="AY341" s="14">
        <f t="shared" si="77"/>
        <v>16</v>
      </c>
      <c r="AZ341" s="14">
        <f t="shared" si="78"/>
        <v>8</v>
      </c>
      <c r="BA341" s="14" t="e">
        <f t="shared" si="79"/>
        <v>#REF!</v>
      </c>
      <c r="BB341" s="14" t="s">
        <v>87</v>
      </c>
      <c r="BC341" s="14" t="e">
        <f>IF(BI341="A",0,IF(BB341="s",14*#REF!,IF(BB341="T",11*#REF!,"HATA")))</f>
        <v>#REF!</v>
      </c>
      <c r="BD341" s="14" t="e">
        <f t="shared" si="80"/>
        <v>#REF!</v>
      </c>
      <c r="BE341" s="14" t="e">
        <f t="shared" si="81"/>
        <v>#REF!</v>
      </c>
      <c r="BF341" s="14" t="e">
        <f>IF(BE341-#REF!=0,"DOĞRU","YANLIŞ")</f>
        <v>#REF!</v>
      </c>
      <c r="BG341" s="14" t="e">
        <f>#REF!-BE341</f>
        <v>#REF!</v>
      </c>
      <c r="BH341" s="14">
        <v>0</v>
      </c>
      <c r="BJ341" s="14">
        <v>0</v>
      </c>
      <c r="BL341" s="14">
        <v>3</v>
      </c>
      <c r="BN341" s="5" t="e">
        <f>#REF!*14</f>
        <v>#REF!</v>
      </c>
      <c r="BO341" s="6"/>
      <c r="BP341" s="7"/>
      <c r="BQ341" s="8"/>
      <c r="BR341" s="8"/>
      <c r="BS341" s="8"/>
      <c r="BT341" s="8"/>
      <c r="BU341" s="8"/>
      <c r="BV341" s="9"/>
      <c r="BW341" s="10"/>
      <c r="BX341" s="11"/>
      <c r="CE341" s="8"/>
      <c r="CF341" s="17"/>
      <c r="CG341" s="17"/>
      <c r="CH341" s="17"/>
      <c r="CI341" s="17"/>
    </row>
    <row r="342" spans="1:87" hidden="1" x14ac:dyDescent="0.25">
      <c r="A342" s="14" t="s">
        <v>472</v>
      </c>
      <c r="B342" s="14" t="s">
        <v>473</v>
      </c>
      <c r="C342" s="14" t="s">
        <v>473</v>
      </c>
      <c r="D342" s="15" t="s">
        <v>90</v>
      </c>
      <c r="E342" s="15" t="s">
        <v>90</v>
      </c>
      <c r="F342" s="16" t="e">
        <f>IF(BB342="S",
IF(#REF!+BJ342=2012,
IF(#REF!=1,"12-13/1",
IF(#REF!=2,"12-13/2",
IF(#REF!=3,"13-14/1",
IF(#REF!=4,"13-14/2","Hata1")))),
IF(#REF!+BJ342=2013,
IF(#REF!=1,"13-14/1",
IF(#REF!=2,"13-14/2",
IF(#REF!=3,"14-15/1",
IF(#REF!=4,"14-15/2","Hata2")))),
IF(#REF!+BJ342=2014,
IF(#REF!=1,"14-15/1",
IF(#REF!=2,"14-15/2",
IF(#REF!=3,"15-16/1",
IF(#REF!=4,"15-16/2","Hata3")))),
IF(#REF!+BJ342=2015,
IF(#REF!=1,"15-16/1",
IF(#REF!=2,"15-16/2",
IF(#REF!=3,"16-17/1",
IF(#REF!=4,"16-17/2","Hata4")))),
IF(#REF!+BJ342=2016,
IF(#REF!=1,"16-17/1",
IF(#REF!=2,"16-17/2",
IF(#REF!=3,"17-18/1",
IF(#REF!=4,"17-18/2","Hata5")))),
IF(#REF!+BJ342=2017,
IF(#REF!=1,"17-18/1",
IF(#REF!=2,"17-18/2",
IF(#REF!=3,"18-19/1",
IF(#REF!=4,"18-19/2","Hata6")))),
IF(#REF!+BJ342=2018,
IF(#REF!=1,"18-19/1",
IF(#REF!=2,"18-19/2",
IF(#REF!=3,"19-20/1",
IF(#REF!=4,"19-20/2","Hata7")))),
IF(#REF!+BJ342=2019,
IF(#REF!=1,"19-20/1",
IF(#REF!=2,"19-20/2",
IF(#REF!=3,"20-21/1",
IF(#REF!=4,"20-21/2","Hata8")))),
IF(#REF!+BJ342=2020,
IF(#REF!=1,"20-21/1",
IF(#REF!=2,"20-21/2",
IF(#REF!=3,"21-22/1",
IF(#REF!=4,"21-22/2","Hata9")))),
IF(#REF!+BJ342=2021,
IF(#REF!=1,"21-22/1",
IF(#REF!=2,"21-22/2",
IF(#REF!=3,"22-23/1",
IF(#REF!=4,"22-23/2","Hata10")))),
IF(#REF!+BJ342=2022,
IF(#REF!=1,"22-23/1",
IF(#REF!=2,"22-23/2",
IF(#REF!=3,"23-24/1",
IF(#REF!=4,"23-24/2","Hata11")))),
IF(#REF!+BJ342=2023,
IF(#REF!=1,"23-24/1",
IF(#REF!=2,"23-24/2",
IF(#REF!=3,"24-25/1",
IF(#REF!=4,"24-25/2","Hata12")))),
)))))))))))),
IF(BB342="T",
IF(#REF!+BJ342=2012,
IF(#REF!=1,"12-13/1",
IF(#REF!=2,"12-13/2",
IF(#REF!=3,"12-13/3",
IF(#REF!=4,"13-14/1",
IF(#REF!=5,"13-14/2",
IF(#REF!=6,"13-14/3","Hata1")))))),
IF(#REF!+BJ342=2013,
IF(#REF!=1,"13-14/1",
IF(#REF!=2,"13-14/2",
IF(#REF!=3,"13-14/3",
IF(#REF!=4,"14-15/1",
IF(#REF!=5,"14-15/2",
IF(#REF!=6,"14-15/3","Hata2")))))),
IF(#REF!+BJ342=2014,
IF(#REF!=1,"14-15/1",
IF(#REF!=2,"14-15/2",
IF(#REF!=3,"14-15/3",
IF(#REF!=4,"15-16/1",
IF(#REF!=5,"15-16/2",
IF(#REF!=6,"15-16/3","Hata3")))))),
IF(AND(#REF!+#REF!&gt;2014,#REF!+#REF!&lt;2015,BJ342=1),
IF(#REF!=0.1,"14-15/0.1",
IF(#REF!=0.2,"14-15/0.2",
IF(#REF!=0.3,"14-15/0.3","Hata4"))),
IF(#REF!+BJ342=2015,
IF(#REF!=1,"15-16/1",
IF(#REF!=2,"15-16/2",
IF(#REF!=3,"15-16/3",
IF(#REF!=4,"16-17/1",
IF(#REF!=5,"16-17/2",
IF(#REF!=6,"16-17/3","Hata5")))))),
IF(#REF!+BJ342=2016,
IF(#REF!=1,"16-17/1",
IF(#REF!=2,"16-17/2",
IF(#REF!=3,"16-17/3",
IF(#REF!=4,"17-18/1",
IF(#REF!=5,"17-18/2",
IF(#REF!=6,"17-18/3","Hata6")))))),
IF(#REF!+BJ342=2017,
IF(#REF!=1,"17-18/1",
IF(#REF!=2,"17-18/2",
IF(#REF!=3,"17-18/3",
IF(#REF!=4,"18-19/1",
IF(#REF!=5,"18-19/2",
IF(#REF!=6,"18-19/3","Hata7")))))),
IF(#REF!+BJ342=2018,
IF(#REF!=1,"18-19/1",
IF(#REF!=2,"18-19/2",
IF(#REF!=3,"18-19/3",
IF(#REF!=4,"19-20/1",
IF(#REF!=5," 19-20/2",
IF(#REF!=6,"19-20/3","Hata8")))))),
IF(#REF!+BJ342=2019,
IF(#REF!=1,"19-20/1",
IF(#REF!=2,"19-20/2",
IF(#REF!=3,"19-20/3",
IF(#REF!=4,"20-21/1",
IF(#REF!=5,"20-21/2",
IF(#REF!=6,"20-21/3","Hata9")))))),
IF(#REF!+BJ342=2020,
IF(#REF!=1,"20-21/1",
IF(#REF!=2,"20-21/2",
IF(#REF!=3,"20-21/3",
IF(#REF!=4,"21-22/1",
IF(#REF!=5,"21-22/2",
IF(#REF!=6,"21-22/3","Hata10")))))),
IF(#REF!+BJ342=2021,
IF(#REF!=1,"21-22/1",
IF(#REF!=2,"21-22/2",
IF(#REF!=3,"21-22/3",
IF(#REF!=4,"22-23/1",
IF(#REF!=5,"22-23/2",
IF(#REF!=6,"22-23/3","Hata11")))))),
IF(#REF!+BJ342=2022,
IF(#REF!=1,"22-23/1",
IF(#REF!=2,"22-23/2",
IF(#REF!=3,"22-23/3",
IF(#REF!=4,"23-24/1",
IF(#REF!=5,"23-24/2",
IF(#REF!=6,"23-24/3","Hata12")))))),
IF(#REF!+BJ342=2023,
IF(#REF!=1,"23-24/1",
IF(#REF!=2,"23-24/2",
IF(#REF!=3,"23-24/3",
IF(#REF!=4,"24-25/1",
IF(#REF!=5,"24-25/2",
IF(#REF!=6,"24-25/3","Hata13")))))),
))))))))))))))
)</f>
        <v>#REF!</v>
      </c>
      <c r="G342" s="15"/>
      <c r="H342" s="14" t="s">
        <v>467</v>
      </c>
      <c r="I342" s="14">
        <v>206099</v>
      </c>
      <c r="J342" s="14" t="s">
        <v>157</v>
      </c>
      <c r="S342" s="16">
        <v>2</v>
      </c>
      <c r="T342" s="14">
        <f>VLOOKUP($S342,[1]sistem!$I$3:$L$10,2,FALSE)</f>
        <v>0</v>
      </c>
      <c r="U342" s="14">
        <f>VLOOKUP($S342,[1]sistem!$I$3:$L$10,3,FALSE)</f>
        <v>2</v>
      </c>
      <c r="V342" s="14">
        <f>VLOOKUP($S342,[1]sistem!$I$3:$L$10,4,FALSE)</f>
        <v>1</v>
      </c>
      <c r="W342" s="14" t="e">
        <f>VLOOKUP($BB342,[1]sistem!$I$13:$L$14,2,FALSE)*#REF!</f>
        <v>#REF!</v>
      </c>
      <c r="X342" s="14" t="e">
        <f>VLOOKUP($BB342,[1]sistem!$I$13:$L$14,3,FALSE)*#REF!</f>
        <v>#REF!</v>
      </c>
      <c r="Y342" s="14" t="e">
        <f>VLOOKUP($BB342,[1]sistem!$I$13:$L$14,4,FALSE)*#REF!</f>
        <v>#REF!</v>
      </c>
      <c r="Z342" s="14" t="e">
        <f t="shared" si="70"/>
        <v>#REF!</v>
      </c>
      <c r="AA342" s="14" t="e">
        <f t="shared" si="70"/>
        <v>#REF!</v>
      </c>
      <c r="AB342" s="14" t="e">
        <f t="shared" si="70"/>
        <v>#REF!</v>
      </c>
      <c r="AC342" s="14" t="e">
        <f t="shared" si="71"/>
        <v>#REF!</v>
      </c>
      <c r="AD342" s="14">
        <f>VLOOKUP(BB342,[1]sistem!$I$18:$J$19,2,FALSE)</f>
        <v>14</v>
      </c>
      <c r="AE342" s="14">
        <v>0.25</v>
      </c>
      <c r="AF342" s="14">
        <f>VLOOKUP($S342,[1]sistem!$I$3:$M$10,5,FALSE)</f>
        <v>2</v>
      </c>
      <c r="AI342" s="14" t="e">
        <f>(#REF!+#REF!)*AD342</f>
        <v>#REF!</v>
      </c>
      <c r="AJ342" s="14">
        <f>VLOOKUP($S342,[1]sistem!$I$3:$N$10,6,FALSE)</f>
        <v>3</v>
      </c>
      <c r="AK342" s="14">
        <v>2</v>
      </c>
      <c r="AL342" s="14">
        <f t="shared" si="72"/>
        <v>6</v>
      </c>
      <c r="AM342" s="14">
        <f>VLOOKUP($BB342,[1]sistem!$I$18:$K$19,3,FALSE)</f>
        <v>14</v>
      </c>
      <c r="AN342" s="14" t="e">
        <f>AM342*#REF!</f>
        <v>#REF!</v>
      </c>
      <c r="AO342" s="14" t="e">
        <f t="shared" si="73"/>
        <v>#REF!</v>
      </c>
      <c r="AP342" s="14">
        <f t="shared" si="69"/>
        <v>25</v>
      </c>
      <c r="AQ342" s="14" t="e">
        <f t="shared" si="74"/>
        <v>#REF!</v>
      </c>
      <c r="AR342" s="14" t="e">
        <f>ROUND(AQ342-#REF!,0)</f>
        <v>#REF!</v>
      </c>
      <c r="AS342" s="14">
        <f>IF(BB342="s",IF(S342=0,0,
IF(S342=1,#REF!*4*4,
IF(S342=2,0,
IF(S342=3,#REF!*4*2,
IF(S342=4,0,
IF(S342=5,0,
IF(S342=6,0,
IF(S342=7,0)))))))),
IF(BB342="t",
IF(S342=0,0,
IF(S342=1,#REF!*4*4*0.8,
IF(S342=2,0,
IF(S342=3,#REF!*4*2*0.8,
IF(S342=4,0,
IF(S342=5,0,
IF(S342=6,0,
IF(S342=7,0))))))))))</f>
        <v>0</v>
      </c>
      <c r="AT342" s="14" t="e">
        <f>IF(BB342="s",
IF(S342=0,0,
IF(S342=1,0,
IF(S342=2,#REF!*4*2,
IF(S342=3,#REF!*4,
IF(S342=4,#REF!*4,
IF(S342=5,0,
IF(S342=6,0,
IF(S342=7,#REF!*4)))))))),
IF(BB342="t",
IF(S342=0,0,
IF(S342=1,0,
IF(S342=2,#REF!*4*2*0.8,
IF(S342=3,#REF!*4*0.8,
IF(S342=4,#REF!*4*0.8,
IF(S342=5,0,
IF(S342=6,0,
IF(S342=7,#REF!*4))))))))))</f>
        <v>#REF!</v>
      </c>
      <c r="AU342" s="14" t="e">
        <f>IF(BB342="s",
IF(S342=0,0,
IF(S342=1,#REF!*2,
IF(S342=2,#REF!*2,
IF(S342=3,#REF!*2,
IF(S342=4,#REF!*2,
IF(S342=5,#REF!*2,
IF(S342=6,#REF!*2,
IF(S342=7,#REF!*2)))))))),
IF(BB342="t",
IF(S342=0,#REF!*2*0.8,
IF(S342=1,#REF!*2*0.8,
IF(S342=2,#REF!*2*0.8,
IF(S342=3,#REF!*2*0.8,
IF(S342=4,#REF!*2*0.8,
IF(S342=5,#REF!*2*0.8,
IF(S342=6,#REF!*1*0.8,
IF(S342=7,#REF!*2))))))))))</f>
        <v>#REF!</v>
      </c>
      <c r="AV342" s="14" t="e">
        <f t="shared" si="75"/>
        <v>#REF!</v>
      </c>
      <c r="AW342" s="14" t="e">
        <f>IF(BB342="s",
IF(S342=0,0,
IF(S342=1,(14-2)*(#REF!+#REF!)/4*4,
IF(S342=2,(14-2)*(#REF!+#REF!)/4*2,
IF(S342=3,(14-2)*(#REF!+#REF!)/4*3,
IF(S342=4,(14-2)*(#REF!+#REF!)/4,
IF(S342=5,(14-2)*#REF!/4,
IF(S342=6,0,
IF(S342=7,(14)*#REF!)))))))),
IF(BB342="t",
IF(S342=0,0,
IF(S342=1,(11-2)*(#REF!+#REF!)/4*4,
IF(S342=2,(11-2)*(#REF!+#REF!)/4*2,
IF(S342=3,(11-2)*(#REF!+#REF!)/4*3,
IF(S342=4,(11-2)*(#REF!+#REF!)/4,
IF(S342=5,(11-2)*#REF!/4,
IF(S342=6,0,
IF(S342=7,(11)*#REF!))))))))))</f>
        <v>#REF!</v>
      </c>
      <c r="AX342" s="14" t="e">
        <f t="shared" si="76"/>
        <v>#REF!</v>
      </c>
      <c r="AY342" s="14">
        <f t="shared" si="77"/>
        <v>12</v>
      </c>
      <c r="AZ342" s="14">
        <f t="shared" si="78"/>
        <v>6</v>
      </c>
      <c r="BA342" s="14" t="e">
        <f t="shared" si="79"/>
        <v>#REF!</v>
      </c>
      <c r="BB342" s="14" t="s">
        <v>87</v>
      </c>
      <c r="BC342" s="14" t="e">
        <f>IF(BI342="A",0,IF(BB342="s",14*#REF!,IF(BB342="T",11*#REF!,"HATA")))</f>
        <v>#REF!</v>
      </c>
      <c r="BD342" s="14" t="e">
        <f t="shared" si="80"/>
        <v>#REF!</v>
      </c>
      <c r="BE342" s="14" t="e">
        <f t="shared" si="81"/>
        <v>#REF!</v>
      </c>
      <c r="BF342" s="14" t="e">
        <f>IF(BE342-#REF!=0,"DOĞRU","YANLIŞ")</f>
        <v>#REF!</v>
      </c>
      <c r="BG342" s="14" t="e">
        <f>#REF!-BE342</f>
        <v>#REF!</v>
      </c>
      <c r="BH342" s="14">
        <v>0</v>
      </c>
      <c r="BJ342" s="14">
        <v>0</v>
      </c>
      <c r="BL342" s="14">
        <v>2</v>
      </c>
      <c r="BN342" s="5" t="e">
        <f>#REF!*14</f>
        <v>#REF!</v>
      </c>
      <c r="BO342" s="6"/>
      <c r="BP342" s="7"/>
      <c r="BQ342" s="8"/>
      <c r="BR342" s="8"/>
      <c r="BS342" s="8"/>
      <c r="BT342" s="8"/>
      <c r="BU342" s="8"/>
      <c r="BV342" s="9"/>
      <c r="BW342" s="10"/>
      <c r="BX342" s="11"/>
      <c r="CE342" s="8"/>
      <c r="CF342" s="17"/>
      <c r="CG342" s="17"/>
      <c r="CH342" s="17"/>
      <c r="CI342" s="17"/>
    </row>
    <row r="343" spans="1:87" hidden="1" x14ac:dyDescent="0.25">
      <c r="A343" s="14" t="s">
        <v>131</v>
      </c>
      <c r="B343" s="14" t="s">
        <v>132</v>
      </c>
      <c r="C343" s="14" t="s">
        <v>132</v>
      </c>
      <c r="D343" s="15" t="s">
        <v>90</v>
      </c>
      <c r="E343" s="15" t="s">
        <v>90</v>
      </c>
      <c r="F343" s="16" t="e">
        <f>IF(BB343="S",
IF(#REF!+BJ343=2012,
IF(#REF!=1,"12-13/1",
IF(#REF!=2,"12-13/2",
IF(#REF!=3,"13-14/1",
IF(#REF!=4,"13-14/2","Hata1")))),
IF(#REF!+BJ343=2013,
IF(#REF!=1,"13-14/1",
IF(#REF!=2,"13-14/2",
IF(#REF!=3,"14-15/1",
IF(#REF!=4,"14-15/2","Hata2")))),
IF(#REF!+BJ343=2014,
IF(#REF!=1,"14-15/1",
IF(#REF!=2,"14-15/2",
IF(#REF!=3,"15-16/1",
IF(#REF!=4,"15-16/2","Hata3")))),
IF(#REF!+BJ343=2015,
IF(#REF!=1,"15-16/1",
IF(#REF!=2,"15-16/2",
IF(#REF!=3,"16-17/1",
IF(#REF!=4,"16-17/2","Hata4")))),
IF(#REF!+BJ343=2016,
IF(#REF!=1,"16-17/1",
IF(#REF!=2,"16-17/2",
IF(#REF!=3,"17-18/1",
IF(#REF!=4,"17-18/2","Hata5")))),
IF(#REF!+BJ343=2017,
IF(#REF!=1,"17-18/1",
IF(#REF!=2,"17-18/2",
IF(#REF!=3,"18-19/1",
IF(#REF!=4,"18-19/2","Hata6")))),
IF(#REF!+BJ343=2018,
IF(#REF!=1,"18-19/1",
IF(#REF!=2,"18-19/2",
IF(#REF!=3,"19-20/1",
IF(#REF!=4,"19-20/2","Hata7")))),
IF(#REF!+BJ343=2019,
IF(#REF!=1,"19-20/1",
IF(#REF!=2,"19-20/2",
IF(#REF!=3,"20-21/1",
IF(#REF!=4,"20-21/2","Hata8")))),
IF(#REF!+BJ343=2020,
IF(#REF!=1,"20-21/1",
IF(#REF!=2,"20-21/2",
IF(#REF!=3,"21-22/1",
IF(#REF!=4,"21-22/2","Hata9")))),
IF(#REF!+BJ343=2021,
IF(#REF!=1,"21-22/1",
IF(#REF!=2,"21-22/2",
IF(#REF!=3,"22-23/1",
IF(#REF!=4,"22-23/2","Hata10")))),
IF(#REF!+BJ343=2022,
IF(#REF!=1,"22-23/1",
IF(#REF!=2,"22-23/2",
IF(#REF!=3,"23-24/1",
IF(#REF!=4,"23-24/2","Hata11")))),
IF(#REF!+BJ343=2023,
IF(#REF!=1,"23-24/1",
IF(#REF!=2,"23-24/2",
IF(#REF!=3,"24-25/1",
IF(#REF!=4,"24-25/2","Hata12")))),
)))))))))))),
IF(BB343="T",
IF(#REF!+BJ343=2012,
IF(#REF!=1,"12-13/1",
IF(#REF!=2,"12-13/2",
IF(#REF!=3,"12-13/3",
IF(#REF!=4,"13-14/1",
IF(#REF!=5,"13-14/2",
IF(#REF!=6,"13-14/3","Hata1")))))),
IF(#REF!+BJ343=2013,
IF(#REF!=1,"13-14/1",
IF(#REF!=2,"13-14/2",
IF(#REF!=3,"13-14/3",
IF(#REF!=4,"14-15/1",
IF(#REF!=5,"14-15/2",
IF(#REF!=6,"14-15/3","Hata2")))))),
IF(#REF!+BJ343=2014,
IF(#REF!=1,"14-15/1",
IF(#REF!=2,"14-15/2",
IF(#REF!=3,"14-15/3",
IF(#REF!=4,"15-16/1",
IF(#REF!=5,"15-16/2",
IF(#REF!=6,"15-16/3","Hata3")))))),
IF(AND(#REF!+#REF!&gt;2014,#REF!+#REF!&lt;2015,BJ343=1),
IF(#REF!=0.1,"14-15/0.1",
IF(#REF!=0.2,"14-15/0.2",
IF(#REF!=0.3,"14-15/0.3","Hata4"))),
IF(#REF!+BJ343=2015,
IF(#REF!=1,"15-16/1",
IF(#REF!=2,"15-16/2",
IF(#REF!=3,"15-16/3",
IF(#REF!=4,"16-17/1",
IF(#REF!=5,"16-17/2",
IF(#REF!=6,"16-17/3","Hata5")))))),
IF(#REF!+BJ343=2016,
IF(#REF!=1,"16-17/1",
IF(#REF!=2,"16-17/2",
IF(#REF!=3,"16-17/3",
IF(#REF!=4,"17-18/1",
IF(#REF!=5,"17-18/2",
IF(#REF!=6,"17-18/3","Hata6")))))),
IF(#REF!+BJ343=2017,
IF(#REF!=1,"17-18/1",
IF(#REF!=2,"17-18/2",
IF(#REF!=3,"17-18/3",
IF(#REF!=4,"18-19/1",
IF(#REF!=5,"18-19/2",
IF(#REF!=6,"18-19/3","Hata7")))))),
IF(#REF!+BJ343=2018,
IF(#REF!=1,"18-19/1",
IF(#REF!=2,"18-19/2",
IF(#REF!=3,"18-19/3",
IF(#REF!=4,"19-20/1",
IF(#REF!=5," 19-20/2",
IF(#REF!=6,"19-20/3","Hata8")))))),
IF(#REF!+BJ343=2019,
IF(#REF!=1,"19-20/1",
IF(#REF!=2,"19-20/2",
IF(#REF!=3,"19-20/3",
IF(#REF!=4,"20-21/1",
IF(#REF!=5,"20-21/2",
IF(#REF!=6,"20-21/3","Hata9")))))),
IF(#REF!+BJ343=2020,
IF(#REF!=1,"20-21/1",
IF(#REF!=2,"20-21/2",
IF(#REF!=3,"20-21/3",
IF(#REF!=4,"21-22/1",
IF(#REF!=5,"21-22/2",
IF(#REF!=6,"21-22/3","Hata10")))))),
IF(#REF!+BJ343=2021,
IF(#REF!=1,"21-22/1",
IF(#REF!=2,"21-22/2",
IF(#REF!=3,"21-22/3",
IF(#REF!=4,"22-23/1",
IF(#REF!=5,"22-23/2",
IF(#REF!=6,"22-23/3","Hata11")))))),
IF(#REF!+BJ343=2022,
IF(#REF!=1,"22-23/1",
IF(#REF!=2,"22-23/2",
IF(#REF!=3,"22-23/3",
IF(#REF!=4,"23-24/1",
IF(#REF!=5,"23-24/2",
IF(#REF!=6,"23-24/3","Hata12")))))),
IF(#REF!+BJ343=2023,
IF(#REF!=1,"23-24/1",
IF(#REF!=2,"23-24/2",
IF(#REF!=3,"23-24/3",
IF(#REF!=4,"24-25/1",
IF(#REF!=5,"24-25/2",
IF(#REF!=6,"24-25/3","Hata13")))))),
))))))))))))))
)</f>
        <v>#REF!</v>
      </c>
      <c r="G343" s="15"/>
      <c r="H343" s="14" t="s">
        <v>467</v>
      </c>
      <c r="I343" s="14">
        <v>206099</v>
      </c>
      <c r="J343" s="14" t="s">
        <v>157</v>
      </c>
      <c r="Q343" s="14" t="s">
        <v>133</v>
      </c>
      <c r="R343" s="14" t="s">
        <v>133</v>
      </c>
      <c r="S343" s="16">
        <v>7</v>
      </c>
      <c r="T343" s="14">
        <f>VLOOKUP($S343,[1]sistem!$I$3:$L$10,2,FALSE)</f>
        <v>0</v>
      </c>
      <c r="U343" s="14">
        <f>VLOOKUP($S343,[1]sistem!$I$3:$L$10,3,FALSE)</f>
        <v>1</v>
      </c>
      <c r="V343" s="14">
        <f>VLOOKUP($S343,[1]sistem!$I$3:$L$10,4,FALSE)</f>
        <v>1</v>
      </c>
      <c r="W343" s="14" t="e">
        <f>VLOOKUP($BB343,[1]sistem!$I$13:$L$14,2,FALSE)*#REF!</f>
        <v>#REF!</v>
      </c>
      <c r="X343" s="14" t="e">
        <f>VLOOKUP($BB343,[1]sistem!$I$13:$L$14,3,FALSE)*#REF!</f>
        <v>#REF!</v>
      </c>
      <c r="Y343" s="14" t="e">
        <f>VLOOKUP($BB343,[1]sistem!$I$13:$L$14,4,FALSE)*#REF!</f>
        <v>#REF!</v>
      </c>
      <c r="Z343" s="14" t="e">
        <f t="shared" si="70"/>
        <v>#REF!</v>
      </c>
      <c r="AA343" s="14" t="e">
        <f t="shared" si="70"/>
        <v>#REF!</v>
      </c>
      <c r="AB343" s="14" t="e">
        <f t="shared" si="70"/>
        <v>#REF!</v>
      </c>
      <c r="AC343" s="14" t="e">
        <f t="shared" si="71"/>
        <v>#REF!</v>
      </c>
      <c r="AD343" s="14">
        <f>VLOOKUP(BB343,[1]sistem!$I$18:$J$19,2,FALSE)</f>
        <v>14</v>
      </c>
      <c r="AE343" s="14">
        <v>0.25</v>
      </c>
      <c r="AF343" s="14">
        <f>VLOOKUP($S343,[1]sistem!$I$3:$M$10,5,FALSE)</f>
        <v>1</v>
      </c>
      <c r="AI343" s="14" t="e">
        <f>(#REF!+#REF!)*AD343</f>
        <v>#REF!</v>
      </c>
      <c r="AJ343" s="14">
        <f>VLOOKUP($S343,[1]sistem!$I$3:$N$10,6,FALSE)</f>
        <v>2</v>
      </c>
      <c r="AK343" s="14">
        <v>2</v>
      </c>
      <c r="AL343" s="14">
        <f t="shared" si="72"/>
        <v>4</v>
      </c>
      <c r="AM343" s="14">
        <f>VLOOKUP($BB343,[1]sistem!$I$18:$K$19,3,FALSE)</f>
        <v>14</v>
      </c>
      <c r="AN343" s="14" t="e">
        <f>AM343*#REF!</f>
        <v>#REF!</v>
      </c>
      <c r="AO343" s="14" t="e">
        <f t="shared" si="73"/>
        <v>#REF!</v>
      </c>
      <c r="AP343" s="14">
        <f t="shared" si="69"/>
        <v>25</v>
      </c>
      <c r="AQ343" s="14" t="e">
        <f t="shared" si="74"/>
        <v>#REF!</v>
      </c>
      <c r="AR343" s="14" t="e">
        <f>ROUND(AQ343-#REF!,0)</f>
        <v>#REF!</v>
      </c>
      <c r="AS343" s="14">
        <f>IF(BB343="s",IF(S343=0,0,
IF(S343=1,#REF!*4*4,
IF(S343=2,0,
IF(S343=3,#REF!*4*2,
IF(S343=4,0,
IF(S343=5,0,
IF(S343=6,0,
IF(S343=7,0)))))))),
IF(BB343="t",
IF(S343=0,0,
IF(S343=1,#REF!*4*4*0.8,
IF(S343=2,0,
IF(S343=3,#REF!*4*2*0.8,
IF(S343=4,0,
IF(S343=5,0,
IF(S343=6,0,
IF(S343=7,0))))))))))</f>
        <v>0</v>
      </c>
      <c r="AT343" s="14" t="e">
        <f>IF(BB343="s",
IF(S343=0,0,
IF(S343=1,0,
IF(S343=2,#REF!*4*2,
IF(S343=3,#REF!*4,
IF(S343=4,#REF!*4,
IF(S343=5,0,
IF(S343=6,0,
IF(S343=7,#REF!*4)))))))),
IF(BB343="t",
IF(S343=0,0,
IF(S343=1,0,
IF(S343=2,#REF!*4*2*0.8,
IF(S343=3,#REF!*4*0.8,
IF(S343=4,#REF!*4*0.8,
IF(S343=5,0,
IF(S343=6,0,
IF(S343=7,#REF!*4))))))))))</f>
        <v>#REF!</v>
      </c>
      <c r="AU343" s="14" t="e">
        <f>IF(BB343="s",
IF(S343=0,0,
IF(S343=1,#REF!*2,
IF(S343=2,#REF!*2,
IF(S343=3,#REF!*2,
IF(S343=4,#REF!*2,
IF(S343=5,#REF!*2,
IF(S343=6,#REF!*2,
IF(S343=7,#REF!*2)))))))),
IF(BB343="t",
IF(S343=0,#REF!*2*0.8,
IF(S343=1,#REF!*2*0.8,
IF(S343=2,#REF!*2*0.8,
IF(S343=3,#REF!*2*0.8,
IF(S343=4,#REF!*2*0.8,
IF(S343=5,#REF!*2*0.8,
IF(S343=6,#REF!*1*0.8,
IF(S343=7,#REF!*2))))))))))</f>
        <v>#REF!</v>
      </c>
      <c r="AV343" s="14" t="e">
        <f t="shared" si="75"/>
        <v>#REF!</v>
      </c>
      <c r="AW343" s="14" t="e">
        <f>IF(BB343="s",
IF(S343=0,0,
IF(S343=1,(14-2)*(#REF!+#REF!)/4*4,
IF(S343=2,(14-2)*(#REF!+#REF!)/4*2,
IF(S343=3,(14-2)*(#REF!+#REF!)/4*3,
IF(S343=4,(14-2)*(#REF!+#REF!)/4,
IF(S343=5,(14-2)*#REF!/4,
IF(S343=6,0,
IF(S343=7,(14)*#REF!)))))))),
IF(BB343="t",
IF(S343=0,0,
IF(S343=1,(11-2)*(#REF!+#REF!)/4*4,
IF(S343=2,(11-2)*(#REF!+#REF!)/4*2,
IF(S343=3,(11-2)*(#REF!+#REF!)/4*3,
IF(S343=4,(11-2)*(#REF!+#REF!)/4,
IF(S343=5,(11-2)*#REF!/4,
IF(S343=6,0,
IF(S343=7,(11)*#REF!))))))))))</f>
        <v>#REF!</v>
      </c>
      <c r="AX343" s="14" t="e">
        <f t="shared" si="76"/>
        <v>#REF!</v>
      </c>
      <c r="AY343" s="14">
        <f t="shared" si="77"/>
        <v>8</v>
      </c>
      <c r="AZ343" s="14">
        <f t="shared" si="78"/>
        <v>4</v>
      </c>
      <c r="BA343" s="14" t="e">
        <f t="shared" si="79"/>
        <v>#REF!</v>
      </c>
      <c r="BB343" s="14" t="s">
        <v>87</v>
      </c>
      <c r="BC343" s="14">
        <f>IF(BI343="A",0,IF(BB343="s",14*#REF!,IF(BB343="T",11*#REF!,"HATA")))</f>
        <v>0</v>
      </c>
      <c r="BD343" s="14" t="e">
        <f t="shared" si="80"/>
        <v>#REF!</v>
      </c>
      <c r="BE343" s="14" t="e">
        <f t="shared" si="81"/>
        <v>#REF!</v>
      </c>
      <c r="BF343" s="14" t="e">
        <f>IF(BE343-#REF!=0,"DOĞRU","YANLIŞ")</f>
        <v>#REF!</v>
      </c>
      <c r="BG343" s="14" t="e">
        <f>#REF!-BE343</f>
        <v>#REF!</v>
      </c>
      <c r="BH343" s="14">
        <v>0</v>
      </c>
      <c r="BI343" s="14" t="s">
        <v>93</v>
      </c>
      <c r="BJ343" s="14">
        <v>0</v>
      </c>
      <c r="BL343" s="14">
        <v>7</v>
      </c>
      <c r="BN343" s="5" t="e">
        <f>#REF!*14</f>
        <v>#REF!</v>
      </c>
      <c r="BO343" s="6"/>
      <c r="BP343" s="7"/>
      <c r="BQ343" s="8"/>
      <c r="BR343" s="8"/>
      <c r="BS343" s="8"/>
      <c r="BT343" s="8"/>
      <c r="BU343" s="8"/>
      <c r="BV343" s="9"/>
      <c r="BW343" s="10"/>
      <c r="BX343" s="11"/>
      <c r="CE343" s="8"/>
      <c r="CF343" s="17"/>
      <c r="CG343" s="17"/>
      <c r="CH343" s="17"/>
      <c r="CI343" s="17"/>
    </row>
    <row r="344" spans="1:87" hidden="1" x14ac:dyDescent="0.25">
      <c r="A344" s="14" t="s">
        <v>134</v>
      </c>
      <c r="B344" s="14" t="s">
        <v>135</v>
      </c>
      <c r="C344" s="14" t="s">
        <v>135</v>
      </c>
      <c r="D344" s="15" t="s">
        <v>84</v>
      </c>
      <c r="E344" s="15">
        <v>1</v>
      </c>
      <c r="F344" s="16" t="e">
        <f>IF(BB344="S",
IF(#REF!+BJ344=2012,
IF(#REF!=1,"12-13/1",
IF(#REF!=2,"12-13/2",
IF(#REF!=3,"13-14/1",
IF(#REF!=4,"13-14/2","Hata1")))),
IF(#REF!+BJ344=2013,
IF(#REF!=1,"13-14/1",
IF(#REF!=2,"13-14/2",
IF(#REF!=3,"14-15/1",
IF(#REF!=4,"14-15/2","Hata2")))),
IF(#REF!+BJ344=2014,
IF(#REF!=1,"14-15/1",
IF(#REF!=2,"14-15/2",
IF(#REF!=3,"15-16/1",
IF(#REF!=4,"15-16/2","Hata3")))),
IF(#REF!+BJ344=2015,
IF(#REF!=1,"15-16/1",
IF(#REF!=2,"15-16/2",
IF(#REF!=3,"16-17/1",
IF(#REF!=4,"16-17/2","Hata4")))),
IF(#REF!+BJ344=2016,
IF(#REF!=1,"16-17/1",
IF(#REF!=2,"16-17/2",
IF(#REF!=3,"17-18/1",
IF(#REF!=4,"17-18/2","Hata5")))),
IF(#REF!+BJ344=2017,
IF(#REF!=1,"17-18/1",
IF(#REF!=2,"17-18/2",
IF(#REF!=3,"18-19/1",
IF(#REF!=4,"18-19/2","Hata6")))),
IF(#REF!+BJ344=2018,
IF(#REF!=1,"18-19/1",
IF(#REF!=2,"18-19/2",
IF(#REF!=3,"19-20/1",
IF(#REF!=4,"19-20/2","Hata7")))),
IF(#REF!+BJ344=2019,
IF(#REF!=1,"19-20/1",
IF(#REF!=2,"19-20/2",
IF(#REF!=3,"20-21/1",
IF(#REF!=4,"20-21/2","Hata8")))),
IF(#REF!+BJ344=2020,
IF(#REF!=1,"20-21/1",
IF(#REF!=2,"20-21/2",
IF(#REF!=3,"21-22/1",
IF(#REF!=4,"21-22/2","Hata9")))),
IF(#REF!+BJ344=2021,
IF(#REF!=1,"21-22/1",
IF(#REF!=2,"21-22/2",
IF(#REF!=3,"22-23/1",
IF(#REF!=4,"22-23/2","Hata10")))),
IF(#REF!+BJ344=2022,
IF(#REF!=1,"22-23/1",
IF(#REF!=2,"22-23/2",
IF(#REF!=3,"23-24/1",
IF(#REF!=4,"23-24/2","Hata11")))),
IF(#REF!+BJ344=2023,
IF(#REF!=1,"23-24/1",
IF(#REF!=2,"23-24/2",
IF(#REF!=3,"24-25/1",
IF(#REF!=4,"24-25/2","Hata12")))),
)))))))))))),
IF(BB344="T",
IF(#REF!+BJ344=2012,
IF(#REF!=1,"12-13/1",
IF(#REF!=2,"12-13/2",
IF(#REF!=3,"12-13/3",
IF(#REF!=4,"13-14/1",
IF(#REF!=5,"13-14/2",
IF(#REF!=6,"13-14/3","Hata1")))))),
IF(#REF!+BJ344=2013,
IF(#REF!=1,"13-14/1",
IF(#REF!=2,"13-14/2",
IF(#REF!=3,"13-14/3",
IF(#REF!=4,"14-15/1",
IF(#REF!=5,"14-15/2",
IF(#REF!=6,"14-15/3","Hata2")))))),
IF(#REF!+BJ344=2014,
IF(#REF!=1,"14-15/1",
IF(#REF!=2,"14-15/2",
IF(#REF!=3,"14-15/3",
IF(#REF!=4,"15-16/1",
IF(#REF!=5,"15-16/2",
IF(#REF!=6,"15-16/3","Hata3")))))),
IF(AND(#REF!+#REF!&gt;2014,#REF!+#REF!&lt;2015,BJ344=1),
IF(#REF!=0.1,"14-15/0.1",
IF(#REF!=0.2,"14-15/0.2",
IF(#REF!=0.3,"14-15/0.3","Hata4"))),
IF(#REF!+BJ344=2015,
IF(#REF!=1,"15-16/1",
IF(#REF!=2,"15-16/2",
IF(#REF!=3,"15-16/3",
IF(#REF!=4,"16-17/1",
IF(#REF!=5,"16-17/2",
IF(#REF!=6,"16-17/3","Hata5")))))),
IF(#REF!+BJ344=2016,
IF(#REF!=1,"16-17/1",
IF(#REF!=2,"16-17/2",
IF(#REF!=3,"16-17/3",
IF(#REF!=4,"17-18/1",
IF(#REF!=5,"17-18/2",
IF(#REF!=6,"17-18/3","Hata6")))))),
IF(#REF!+BJ344=2017,
IF(#REF!=1,"17-18/1",
IF(#REF!=2,"17-18/2",
IF(#REF!=3,"17-18/3",
IF(#REF!=4,"18-19/1",
IF(#REF!=5,"18-19/2",
IF(#REF!=6,"18-19/3","Hata7")))))),
IF(#REF!+BJ344=2018,
IF(#REF!=1,"18-19/1",
IF(#REF!=2,"18-19/2",
IF(#REF!=3,"18-19/3",
IF(#REF!=4,"19-20/1",
IF(#REF!=5," 19-20/2",
IF(#REF!=6,"19-20/3","Hata8")))))),
IF(#REF!+BJ344=2019,
IF(#REF!=1,"19-20/1",
IF(#REF!=2,"19-20/2",
IF(#REF!=3,"19-20/3",
IF(#REF!=4,"20-21/1",
IF(#REF!=5,"20-21/2",
IF(#REF!=6,"20-21/3","Hata9")))))),
IF(#REF!+BJ344=2020,
IF(#REF!=1,"20-21/1",
IF(#REF!=2,"20-21/2",
IF(#REF!=3,"20-21/3",
IF(#REF!=4,"21-22/1",
IF(#REF!=5,"21-22/2",
IF(#REF!=6,"21-22/3","Hata10")))))),
IF(#REF!+BJ344=2021,
IF(#REF!=1,"21-22/1",
IF(#REF!=2,"21-22/2",
IF(#REF!=3,"21-22/3",
IF(#REF!=4,"22-23/1",
IF(#REF!=5,"22-23/2",
IF(#REF!=6,"22-23/3","Hata11")))))),
IF(#REF!+BJ344=2022,
IF(#REF!=1,"22-23/1",
IF(#REF!=2,"22-23/2",
IF(#REF!=3,"22-23/3",
IF(#REF!=4,"23-24/1",
IF(#REF!=5,"23-24/2",
IF(#REF!=6,"23-24/3","Hata12")))))),
IF(#REF!+BJ344=2023,
IF(#REF!=1,"23-24/1",
IF(#REF!=2,"23-24/2",
IF(#REF!=3,"23-24/3",
IF(#REF!=4,"24-25/1",
IF(#REF!=5,"24-25/2",
IF(#REF!=6,"24-25/3","Hata13")))))),
))))))))))))))
)</f>
        <v>#REF!</v>
      </c>
      <c r="G344" s="15"/>
      <c r="H344" s="14" t="s">
        <v>467</v>
      </c>
      <c r="I344" s="14">
        <v>206099</v>
      </c>
      <c r="J344" s="14" t="s">
        <v>157</v>
      </c>
      <c r="S344" s="16">
        <v>4</v>
      </c>
      <c r="T344" s="14">
        <f>VLOOKUP($S344,[1]sistem!$I$3:$L$10,2,FALSE)</f>
        <v>0</v>
      </c>
      <c r="U344" s="14">
        <f>VLOOKUP($S344,[1]sistem!$I$3:$L$10,3,FALSE)</f>
        <v>1</v>
      </c>
      <c r="V344" s="14">
        <f>VLOOKUP($S344,[1]sistem!$I$3:$L$10,4,FALSE)</f>
        <v>1</v>
      </c>
      <c r="W344" s="14" t="e">
        <f>VLOOKUP($BB344,[1]sistem!$I$13:$L$14,2,FALSE)*#REF!</f>
        <v>#REF!</v>
      </c>
      <c r="X344" s="14" t="e">
        <f>VLOOKUP($BB344,[1]sistem!$I$13:$L$14,3,FALSE)*#REF!</f>
        <v>#REF!</v>
      </c>
      <c r="Y344" s="14" t="e">
        <f>VLOOKUP($BB344,[1]sistem!$I$13:$L$14,4,FALSE)*#REF!</f>
        <v>#REF!</v>
      </c>
      <c r="Z344" s="14" t="e">
        <f t="shared" si="70"/>
        <v>#REF!</v>
      </c>
      <c r="AA344" s="14" t="e">
        <f t="shared" si="70"/>
        <v>#REF!</v>
      </c>
      <c r="AB344" s="14" t="e">
        <f t="shared" si="70"/>
        <v>#REF!</v>
      </c>
      <c r="AC344" s="14" t="e">
        <f t="shared" si="71"/>
        <v>#REF!</v>
      </c>
      <c r="AD344" s="14">
        <f>VLOOKUP(BB344,[1]sistem!$I$18:$J$19,2,FALSE)</f>
        <v>14</v>
      </c>
      <c r="AE344" s="14">
        <v>0.25</v>
      </c>
      <c r="AF344" s="14">
        <f>VLOOKUP($S344,[1]sistem!$I$3:$M$10,5,FALSE)</f>
        <v>1</v>
      </c>
      <c r="AG344" s="14">
        <v>4</v>
      </c>
      <c r="AI344" s="14">
        <f>AG344*AM344</f>
        <v>56</v>
      </c>
      <c r="AJ344" s="14">
        <f>VLOOKUP($S344,[1]sistem!$I$3:$N$10,6,FALSE)</f>
        <v>2</v>
      </c>
      <c r="AK344" s="14">
        <v>2</v>
      </c>
      <c r="AL344" s="14">
        <f t="shared" si="72"/>
        <v>4</v>
      </c>
      <c r="AM344" s="14">
        <f>VLOOKUP($BB344,[1]sistem!$I$18:$K$19,3,FALSE)</f>
        <v>14</v>
      </c>
      <c r="AN344" s="14" t="e">
        <f>AM344*#REF!</f>
        <v>#REF!</v>
      </c>
      <c r="AO344" s="14" t="e">
        <f t="shared" si="73"/>
        <v>#REF!</v>
      </c>
      <c r="AP344" s="14">
        <f t="shared" si="69"/>
        <v>25</v>
      </c>
      <c r="AQ344" s="14" t="e">
        <f t="shared" si="74"/>
        <v>#REF!</v>
      </c>
      <c r="AR344" s="14" t="e">
        <f>ROUND(AQ344-#REF!,0)</f>
        <v>#REF!</v>
      </c>
      <c r="AS344" s="14">
        <f>IF(BB344="s",IF(S344=0,0,
IF(S344=1,#REF!*4*4,
IF(S344=2,0,
IF(S344=3,#REF!*4*2,
IF(S344=4,0,
IF(S344=5,0,
IF(S344=6,0,
IF(S344=7,0)))))))),
IF(BB344="t",
IF(S344=0,0,
IF(S344=1,#REF!*4*4*0.8,
IF(S344=2,0,
IF(S344=3,#REF!*4*2*0.8,
IF(S344=4,0,
IF(S344=5,0,
IF(S344=6,0,
IF(S344=7,0))))))))))</f>
        <v>0</v>
      </c>
      <c r="AT344" s="14" t="e">
        <f>IF(BB344="s",
IF(S344=0,0,
IF(S344=1,0,
IF(S344=2,#REF!*4*2,
IF(S344=3,#REF!*4,
IF(S344=4,#REF!*4,
IF(S344=5,0,
IF(S344=6,0,
IF(S344=7,#REF!*4)))))))),
IF(BB344="t",
IF(S344=0,0,
IF(S344=1,0,
IF(S344=2,#REF!*4*2*0.8,
IF(S344=3,#REF!*4*0.8,
IF(S344=4,#REF!*4*0.8,
IF(S344=5,0,
IF(S344=6,0,
IF(S344=7,#REF!*4))))))))))</f>
        <v>#REF!</v>
      </c>
      <c r="AU344" s="14" t="e">
        <f>IF(BB344="s",
IF(S344=0,0,
IF(S344=1,#REF!*2,
IF(S344=2,#REF!*2,
IF(S344=3,#REF!*2,
IF(S344=4,#REF!*2,
IF(S344=5,#REF!*2,
IF(S344=6,#REF!*2,
IF(S344=7,#REF!*2)))))))),
IF(BB344="t",
IF(S344=0,#REF!*2*0.8,
IF(S344=1,#REF!*2*0.8,
IF(S344=2,#REF!*2*0.8,
IF(S344=3,#REF!*2*0.8,
IF(S344=4,#REF!*2*0.8,
IF(S344=5,#REF!*2*0.8,
IF(S344=6,#REF!*1*0.8,
IF(S344=7,#REF!*2))))))))))</f>
        <v>#REF!</v>
      </c>
      <c r="AV344" s="14" t="e">
        <f t="shared" si="75"/>
        <v>#REF!</v>
      </c>
      <c r="AW344" s="14" t="e">
        <f>IF(BB344="s",
IF(S344=0,0,
IF(S344=1,(14-2)*(#REF!+#REF!)/4*4,
IF(S344=2,(14-2)*(#REF!+#REF!)/4*2,
IF(S344=3,(14-2)*(#REF!+#REF!)/4*3,
IF(S344=4,(14-2)*(#REF!+#REF!)/4,
IF(S344=5,(14-2)*#REF!/4,
IF(S344=6,0,
IF(S344=7,(14)*#REF!)))))))),
IF(BB344="t",
IF(S344=0,0,
IF(S344=1,(11-2)*(#REF!+#REF!)/4*4,
IF(S344=2,(11-2)*(#REF!+#REF!)/4*2,
IF(S344=3,(11-2)*(#REF!+#REF!)/4*3,
IF(S344=4,(11-2)*(#REF!+#REF!)/4,
IF(S344=5,(11-2)*#REF!/4,
IF(S344=6,0,
IF(S344=7,(11)*#REF!))))))))))</f>
        <v>#REF!</v>
      </c>
      <c r="AX344" s="14" t="e">
        <f t="shared" si="76"/>
        <v>#REF!</v>
      </c>
      <c r="AY344" s="14">
        <f t="shared" si="77"/>
        <v>8</v>
      </c>
      <c r="AZ344" s="14">
        <f t="shared" si="78"/>
        <v>4</v>
      </c>
      <c r="BA344" s="14" t="e">
        <f t="shared" si="79"/>
        <v>#REF!</v>
      </c>
      <c r="BB344" s="14" t="s">
        <v>87</v>
      </c>
      <c r="BC344" s="14" t="e">
        <f>IF(BI344="A",0,IF(BB344="s",14*#REF!,IF(BB344="T",11*#REF!,"HATA")))</f>
        <v>#REF!</v>
      </c>
      <c r="BD344" s="14" t="e">
        <f t="shared" si="80"/>
        <v>#REF!</v>
      </c>
      <c r="BE344" s="14" t="e">
        <f t="shared" si="81"/>
        <v>#REF!</v>
      </c>
      <c r="BF344" s="14" t="e">
        <f>IF(BE344-#REF!=0,"DOĞRU","YANLIŞ")</f>
        <v>#REF!</v>
      </c>
      <c r="BG344" s="14" t="e">
        <f>#REF!-BE344</f>
        <v>#REF!</v>
      </c>
      <c r="BH344" s="14">
        <v>0</v>
      </c>
      <c r="BJ344" s="14">
        <v>0</v>
      </c>
      <c r="BL344" s="14">
        <v>4</v>
      </c>
      <c r="BN344" s="5" t="e">
        <f>#REF!*14</f>
        <v>#REF!</v>
      </c>
      <c r="BO344" s="6"/>
      <c r="BP344" s="7"/>
      <c r="BQ344" s="8"/>
      <c r="BR344" s="8"/>
      <c r="BS344" s="8"/>
      <c r="BT344" s="8"/>
      <c r="BU344" s="8"/>
      <c r="BV344" s="9"/>
      <c r="BW344" s="10"/>
      <c r="BX344" s="11"/>
      <c r="CE344" s="8"/>
      <c r="CF344" s="17"/>
      <c r="CG344" s="17"/>
      <c r="CH344" s="17"/>
      <c r="CI344" s="17"/>
    </row>
    <row r="345" spans="1:87" hidden="1" x14ac:dyDescent="0.25">
      <c r="A345" s="14" t="s">
        <v>91</v>
      </c>
      <c r="B345" s="14" t="s">
        <v>92</v>
      </c>
      <c r="C345" s="14" t="s">
        <v>92</v>
      </c>
      <c r="D345" s="15" t="s">
        <v>90</v>
      </c>
      <c r="E345" s="15" t="s">
        <v>90</v>
      </c>
      <c r="F345" s="16" t="e">
        <f>IF(BB345="S",
IF(#REF!+BJ345=2012,
IF(#REF!=1,"12-13/1",
IF(#REF!=2,"12-13/2",
IF(#REF!=3,"13-14/1",
IF(#REF!=4,"13-14/2","Hata1")))),
IF(#REF!+BJ345=2013,
IF(#REF!=1,"13-14/1",
IF(#REF!=2,"13-14/2",
IF(#REF!=3,"14-15/1",
IF(#REF!=4,"14-15/2","Hata2")))),
IF(#REF!+BJ345=2014,
IF(#REF!=1,"14-15/1",
IF(#REF!=2,"14-15/2",
IF(#REF!=3,"15-16/1",
IF(#REF!=4,"15-16/2","Hata3")))),
IF(#REF!+BJ345=2015,
IF(#REF!=1,"15-16/1",
IF(#REF!=2,"15-16/2",
IF(#REF!=3,"16-17/1",
IF(#REF!=4,"16-17/2","Hata4")))),
IF(#REF!+BJ345=2016,
IF(#REF!=1,"16-17/1",
IF(#REF!=2,"16-17/2",
IF(#REF!=3,"17-18/1",
IF(#REF!=4,"17-18/2","Hata5")))),
IF(#REF!+BJ345=2017,
IF(#REF!=1,"17-18/1",
IF(#REF!=2,"17-18/2",
IF(#REF!=3,"18-19/1",
IF(#REF!=4,"18-19/2","Hata6")))),
IF(#REF!+BJ345=2018,
IF(#REF!=1,"18-19/1",
IF(#REF!=2,"18-19/2",
IF(#REF!=3,"19-20/1",
IF(#REF!=4,"19-20/2","Hata7")))),
IF(#REF!+BJ345=2019,
IF(#REF!=1,"19-20/1",
IF(#REF!=2,"19-20/2",
IF(#REF!=3,"20-21/1",
IF(#REF!=4,"20-21/2","Hata8")))),
IF(#REF!+BJ345=2020,
IF(#REF!=1,"20-21/1",
IF(#REF!=2,"20-21/2",
IF(#REF!=3,"21-22/1",
IF(#REF!=4,"21-22/2","Hata9")))),
IF(#REF!+BJ345=2021,
IF(#REF!=1,"21-22/1",
IF(#REF!=2,"21-22/2",
IF(#REF!=3,"22-23/1",
IF(#REF!=4,"22-23/2","Hata10")))),
IF(#REF!+BJ345=2022,
IF(#REF!=1,"22-23/1",
IF(#REF!=2,"22-23/2",
IF(#REF!=3,"23-24/1",
IF(#REF!=4,"23-24/2","Hata11")))),
IF(#REF!+BJ345=2023,
IF(#REF!=1,"23-24/1",
IF(#REF!=2,"23-24/2",
IF(#REF!=3,"24-25/1",
IF(#REF!=4,"24-25/2","Hata12")))),
)))))))))))),
IF(BB345="T",
IF(#REF!+BJ345=2012,
IF(#REF!=1,"12-13/1",
IF(#REF!=2,"12-13/2",
IF(#REF!=3,"12-13/3",
IF(#REF!=4,"13-14/1",
IF(#REF!=5,"13-14/2",
IF(#REF!=6,"13-14/3","Hata1")))))),
IF(#REF!+BJ345=2013,
IF(#REF!=1,"13-14/1",
IF(#REF!=2,"13-14/2",
IF(#REF!=3,"13-14/3",
IF(#REF!=4,"14-15/1",
IF(#REF!=5,"14-15/2",
IF(#REF!=6,"14-15/3","Hata2")))))),
IF(#REF!+BJ345=2014,
IF(#REF!=1,"14-15/1",
IF(#REF!=2,"14-15/2",
IF(#REF!=3,"14-15/3",
IF(#REF!=4,"15-16/1",
IF(#REF!=5,"15-16/2",
IF(#REF!=6,"15-16/3","Hata3")))))),
IF(AND(#REF!+#REF!&gt;2014,#REF!+#REF!&lt;2015,BJ345=1),
IF(#REF!=0.1,"14-15/0.1",
IF(#REF!=0.2,"14-15/0.2",
IF(#REF!=0.3,"14-15/0.3","Hata4"))),
IF(#REF!+BJ345=2015,
IF(#REF!=1,"15-16/1",
IF(#REF!=2,"15-16/2",
IF(#REF!=3,"15-16/3",
IF(#REF!=4,"16-17/1",
IF(#REF!=5,"16-17/2",
IF(#REF!=6,"16-17/3","Hata5")))))),
IF(#REF!+BJ345=2016,
IF(#REF!=1,"16-17/1",
IF(#REF!=2,"16-17/2",
IF(#REF!=3,"16-17/3",
IF(#REF!=4,"17-18/1",
IF(#REF!=5,"17-18/2",
IF(#REF!=6,"17-18/3","Hata6")))))),
IF(#REF!+BJ345=2017,
IF(#REF!=1,"17-18/1",
IF(#REF!=2,"17-18/2",
IF(#REF!=3,"17-18/3",
IF(#REF!=4,"18-19/1",
IF(#REF!=5,"18-19/2",
IF(#REF!=6,"18-19/3","Hata7")))))),
IF(#REF!+BJ345=2018,
IF(#REF!=1,"18-19/1",
IF(#REF!=2,"18-19/2",
IF(#REF!=3,"18-19/3",
IF(#REF!=4,"19-20/1",
IF(#REF!=5," 19-20/2",
IF(#REF!=6,"19-20/3","Hata8")))))),
IF(#REF!+BJ345=2019,
IF(#REF!=1,"19-20/1",
IF(#REF!=2,"19-20/2",
IF(#REF!=3,"19-20/3",
IF(#REF!=4,"20-21/1",
IF(#REF!=5,"20-21/2",
IF(#REF!=6,"20-21/3","Hata9")))))),
IF(#REF!+BJ345=2020,
IF(#REF!=1,"20-21/1",
IF(#REF!=2,"20-21/2",
IF(#REF!=3,"20-21/3",
IF(#REF!=4,"21-22/1",
IF(#REF!=5,"21-22/2",
IF(#REF!=6,"21-22/3","Hata10")))))),
IF(#REF!+BJ345=2021,
IF(#REF!=1,"21-22/1",
IF(#REF!=2,"21-22/2",
IF(#REF!=3,"21-22/3",
IF(#REF!=4,"22-23/1",
IF(#REF!=5,"22-23/2",
IF(#REF!=6,"22-23/3","Hata11")))))),
IF(#REF!+BJ345=2022,
IF(#REF!=1,"22-23/1",
IF(#REF!=2,"22-23/2",
IF(#REF!=3,"22-23/3",
IF(#REF!=4,"23-24/1",
IF(#REF!=5,"23-24/2",
IF(#REF!=6,"23-24/3","Hata12")))))),
IF(#REF!+BJ345=2023,
IF(#REF!=1,"23-24/1",
IF(#REF!=2,"23-24/2",
IF(#REF!=3,"23-24/3",
IF(#REF!=4,"24-25/1",
IF(#REF!=5,"24-25/2",
IF(#REF!=6,"24-25/3","Hata13")))))),
))))))))))))))
)</f>
        <v>#REF!</v>
      </c>
      <c r="G345" s="15"/>
      <c r="H345" s="14" t="s">
        <v>467</v>
      </c>
      <c r="I345" s="14">
        <v>206099</v>
      </c>
      <c r="J345" s="14" t="s">
        <v>157</v>
      </c>
      <c r="L345" s="14">
        <v>4358</v>
      </c>
      <c r="S345" s="16">
        <v>0</v>
      </c>
      <c r="T345" s="14">
        <f>VLOOKUP($S345,[1]sistem!$I$3:$L$10,2,FALSE)</f>
        <v>0</v>
      </c>
      <c r="U345" s="14">
        <f>VLOOKUP($S345,[1]sistem!$I$3:$L$10,3,FALSE)</f>
        <v>0</v>
      </c>
      <c r="V345" s="14">
        <f>VLOOKUP($S345,[1]sistem!$I$3:$L$10,4,FALSE)</f>
        <v>0</v>
      </c>
      <c r="W345" s="14" t="e">
        <f>VLOOKUP($BB345,[1]sistem!$I$13:$L$14,2,FALSE)*#REF!</f>
        <v>#REF!</v>
      </c>
      <c r="X345" s="14" t="e">
        <f>VLOOKUP($BB345,[1]sistem!$I$13:$L$14,3,FALSE)*#REF!</f>
        <v>#REF!</v>
      </c>
      <c r="Y345" s="14" t="e">
        <f>VLOOKUP($BB345,[1]sistem!$I$13:$L$14,4,FALSE)*#REF!</f>
        <v>#REF!</v>
      </c>
      <c r="Z345" s="14" t="e">
        <f t="shared" si="70"/>
        <v>#REF!</v>
      </c>
      <c r="AA345" s="14" t="e">
        <f t="shared" si="70"/>
        <v>#REF!</v>
      </c>
      <c r="AB345" s="14" t="e">
        <f t="shared" si="70"/>
        <v>#REF!</v>
      </c>
      <c r="AC345" s="14" t="e">
        <f t="shared" si="71"/>
        <v>#REF!</v>
      </c>
      <c r="AD345" s="14">
        <f>VLOOKUP(BB345,[1]sistem!$I$18:$J$19,2,FALSE)</f>
        <v>11</v>
      </c>
      <c r="AE345" s="14">
        <v>0.25</v>
      </c>
      <c r="AF345" s="14">
        <f>VLOOKUP($S345,[1]sistem!$I$3:$M$10,5,FALSE)</f>
        <v>0</v>
      </c>
      <c r="AI345" s="14" t="e">
        <f>(#REF!+#REF!)*AD345</f>
        <v>#REF!</v>
      </c>
      <c r="AJ345" s="14">
        <f>VLOOKUP($S345,[1]sistem!$I$3:$N$10,6,FALSE)</f>
        <v>0</v>
      </c>
      <c r="AK345" s="14">
        <v>2</v>
      </c>
      <c r="AL345" s="14">
        <f t="shared" si="72"/>
        <v>0</v>
      </c>
      <c r="AM345" s="14">
        <f>VLOOKUP($BB345,[1]sistem!$I$18:$K$19,3,FALSE)</f>
        <v>11</v>
      </c>
      <c r="AN345" s="14" t="e">
        <f>AM345*#REF!</f>
        <v>#REF!</v>
      </c>
      <c r="AO345" s="14" t="e">
        <f t="shared" si="73"/>
        <v>#REF!</v>
      </c>
      <c r="AP345" s="14">
        <f t="shared" si="69"/>
        <v>25</v>
      </c>
      <c r="AQ345" s="14" t="e">
        <f t="shared" si="74"/>
        <v>#REF!</v>
      </c>
      <c r="AR345" s="14" t="e">
        <f>ROUND(AQ345-#REF!,0)</f>
        <v>#REF!</v>
      </c>
      <c r="AS345" s="14">
        <f>IF(BB345="s",IF(S345=0,0,
IF(S345=1,#REF!*4*4,
IF(S345=2,0,
IF(S345=3,#REF!*4*2,
IF(S345=4,0,
IF(S345=5,0,
IF(S345=6,0,
IF(S345=7,0)))))))),
IF(BB345="t",
IF(S345=0,0,
IF(S345=1,#REF!*4*4*0.8,
IF(S345=2,0,
IF(S345=3,#REF!*4*2*0.8,
IF(S345=4,0,
IF(S345=5,0,
IF(S345=6,0,
IF(S345=7,0))))))))))</f>
        <v>0</v>
      </c>
      <c r="AT345" s="14">
        <f>IF(BB345="s",
IF(S345=0,0,
IF(S345=1,0,
IF(S345=2,#REF!*4*2,
IF(S345=3,#REF!*4,
IF(S345=4,#REF!*4,
IF(S345=5,0,
IF(S345=6,0,
IF(S345=7,#REF!*4)))))))),
IF(BB345="t",
IF(S345=0,0,
IF(S345=1,0,
IF(S345=2,#REF!*4*2*0.8,
IF(S345=3,#REF!*4*0.8,
IF(S345=4,#REF!*4*0.8,
IF(S345=5,0,
IF(S345=6,0,
IF(S345=7,#REF!*4))))))))))</f>
        <v>0</v>
      </c>
      <c r="AU345" s="14" t="e">
        <f>IF(BB345="s",
IF(S345=0,0,
IF(S345=1,#REF!*2,
IF(S345=2,#REF!*2,
IF(S345=3,#REF!*2,
IF(S345=4,#REF!*2,
IF(S345=5,#REF!*2,
IF(S345=6,#REF!*2,
IF(S345=7,#REF!*2)))))))),
IF(BB345="t",
IF(S345=0,#REF!*2*0.8,
IF(S345=1,#REF!*2*0.8,
IF(S345=2,#REF!*2*0.8,
IF(S345=3,#REF!*2*0.8,
IF(S345=4,#REF!*2*0.8,
IF(S345=5,#REF!*2*0.8,
IF(S345=6,#REF!*1*0.8,
IF(S345=7,#REF!*2))))))))))</f>
        <v>#REF!</v>
      </c>
      <c r="AV345" s="14" t="e">
        <f t="shared" si="75"/>
        <v>#REF!</v>
      </c>
      <c r="AW345" s="14">
        <f>IF(BB345="s",
IF(S345=0,0,
IF(S345=1,(14-2)*(#REF!+#REF!)/4*4,
IF(S345=2,(14-2)*(#REF!+#REF!)/4*2,
IF(S345=3,(14-2)*(#REF!+#REF!)/4*3,
IF(S345=4,(14-2)*(#REF!+#REF!)/4,
IF(S345=5,(14-2)*#REF!/4,
IF(S345=6,0,
IF(S345=7,(14)*#REF!)))))))),
IF(BB345="t",
IF(S345=0,0,
IF(S345=1,(11-2)*(#REF!+#REF!)/4*4,
IF(S345=2,(11-2)*(#REF!+#REF!)/4*2,
IF(S345=3,(11-2)*(#REF!+#REF!)/4*3,
IF(S345=4,(11-2)*(#REF!+#REF!)/4,
IF(S345=5,(11-2)*#REF!/4,
IF(S345=6,0,
IF(S345=7,(11)*#REF!))))))))))</f>
        <v>0</v>
      </c>
      <c r="AX345" s="14" t="e">
        <f t="shared" si="76"/>
        <v>#REF!</v>
      </c>
      <c r="AY345" s="14">
        <f t="shared" si="77"/>
        <v>0</v>
      </c>
      <c r="AZ345" s="14">
        <f t="shared" si="78"/>
        <v>0</v>
      </c>
      <c r="BA345" s="14" t="e">
        <f t="shared" si="79"/>
        <v>#REF!</v>
      </c>
      <c r="BB345" s="14" t="s">
        <v>186</v>
      </c>
      <c r="BC345" s="14" t="e">
        <f>IF(BI345="A",0,IF(BB345="s",14*#REF!,IF(BB345="T",11*#REF!,"HATA")))</f>
        <v>#REF!</v>
      </c>
      <c r="BD345" s="14" t="e">
        <f t="shared" si="80"/>
        <v>#REF!</v>
      </c>
      <c r="BE345" s="14" t="e">
        <f t="shared" si="81"/>
        <v>#REF!</v>
      </c>
      <c r="BF345" s="14" t="e">
        <f>IF(BE345-#REF!=0,"DOĞRU","YANLIŞ")</f>
        <v>#REF!</v>
      </c>
      <c r="BG345" s="14" t="e">
        <f>#REF!-BE345</f>
        <v>#REF!</v>
      </c>
      <c r="BH345" s="14">
        <v>0</v>
      </c>
      <c r="BJ345" s="14">
        <v>0</v>
      </c>
      <c r="BL345" s="14">
        <v>0</v>
      </c>
      <c r="BN345" s="5" t="e">
        <f>#REF!*14</f>
        <v>#REF!</v>
      </c>
      <c r="BO345" s="6"/>
      <c r="BP345" s="7"/>
      <c r="BQ345" s="8"/>
      <c r="BR345" s="8"/>
      <c r="BS345" s="8"/>
      <c r="BT345" s="8"/>
      <c r="BU345" s="8"/>
      <c r="BV345" s="9"/>
      <c r="BW345" s="10"/>
      <c r="BX345" s="11"/>
      <c r="CE345" s="8"/>
      <c r="CF345" s="17"/>
      <c r="CG345" s="17"/>
      <c r="CH345" s="17"/>
      <c r="CI345" s="17"/>
    </row>
    <row r="346" spans="1:87" hidden="1" x14ac:dyDescent="0.25">
      <c r="A346" s="14" t="s">
        <v>96</v>
      </c>
      <c r="B346" s="14" t="s">
        <v>97</v>
      </c>
      <c r="C346" s="14" t="s">
        <v>97</v>
      </c>
      <c r="D346" s="15" t="s">
        <v>90</v>
      </c>
      <c r="E346" s="15" t="s">
        <v>90</v>
      </c>
      <c r="F346" s="16" t="e">
        <f>IF(BB346="S",
IF(#REF!+BJ346=2012,
IF(#REF!=1,"12-13/1",
IF(#REF!=2,"12-13/2",
IF(#REF!=3,"13-14/1",
IF(#REF!=4,"13-14/2","Hata1")))),
IF(#REF!+BJ346=2013,
IF(#REF!=1,"13-14/1",
IF(#REF!=2,"13-14/2",
IF(#REF!=3,"14-15/1",
IF(#REF!=4,"14-15/2","Hata2")))),
IF(#REF!+BJ346=2014,
IF(#REF!=1,"14-15/1",
IF(#REF!=2,"14-15/2",
IF(#REF!=3,"15-16/1",
IF(#REF!=4,"15-16/2","Hata3")))),
IF(#REF!+BJ346=2015,
IF(#REF!=1,"15-16/1",
IF(#REF!=2,"15-16/2",
IF(#REF!=3,"16-17/1",
IF(#REF!=4,"16-17/2","Hata4")))),
IF(#REF!+BJ346=2016,
IF(#REF!=1,"16-17/1",
IF(#REF!=2,"16-17/2",
IF(#REF!=3,"17-18/1",
IF(#REF!=4,"17-18/2","Hata5")))),
IF(#REF!+BJ346=2017,
IF(#REF!=1,"17-18/1",
IF(#REF!=2,"17-18/2",
IF(#REF!=3,"18-19/1",
IF(#REF!=4,"18-19/2","Hata6")))),
IF(#REF!+BJ346=2018,
IF(#REF!=1,"18-19/1",
IF(#REF!=2,"18-19/2",
IF(#REF!=3,"19-20/1",
IF(#REF!=4,"19-20/2","Hata7")))),
IF(#REF!+BJ346=2019,
IF(#REF!=1,"19-20/1",
IF(#REF!=2,"19-20/2",
IF(#REF!=3,"20-21/1",
IF(#REF!=4,"20-21/2","Hata8")))),
IF(#REF!+BJ346=2020,
IF(#REF!=1,"20-21/1",
IF(#REF!=2,"20-21/2",
IF(#REF!=3,"21-22/1",
IF(#REF!=4,"21-22/2","Hata9")))),
IF(#REF!+BJ346=2021,
IF(#REF!=1,"21-22/1",
IF(#REF!=2,"21-22/2",
IF(#REF!=3,"22-23/1",
IF(#REF!=4,"22-23/2","Hata10")))),
IF(#REF!+BJ346=2022,
IF(#REF!=1,"22-23/1",
IF(#REF!=2,"22-23/2",
IF(#REF!=3,"23-24/1",
IF(#REF!=4,"23-24/2","Hata11")))),
IF(#REF!+BJ346=2023,
IF(#REF!=1,"23-24/1",
IF(#REF!=2,"23-24/2",
IF(#REF!=3,"24-25/1",
IF(#REF!=4,"24-25/2","Hata12")))),
)))))))))))),
IF(BB346="T",
IF(#REF!+BJ346=2012,
IF(#REF!=1,"12-13/1",
IF(#REF!=2,"12-13/2",
IF(#REF!=3,"12-13/3",
IF(#REF!=4,"13-14/1",
IF(#REF!=5,"13-14/2",
IF(#REF!=6,"13-14/3","Hata1")))))),
IF(#REF!+BJ346=2013,
IF(#REF!=1,"13-14/1",
IF(#REF!=2,"13-14/2",
IF(#REF!=3,"13-14/3",
IF(#REF!=4,"14-15/1",
IF(#REF!=5,"14-15/2",
IF(#REF!=6,"14-15/3","Hata2")))))),
IF(#REF!+BJ346=2014,
IF(#REF!=1,"14-15/1",
IF(#REF!=2,"14-15/2",
IF(#REF!=3,"14-15/3",
IF(#REF!=4,"15-16/1",
IF(#REF!=5,"15-16/2",
IF(#REF!=6,"15-16/3","Hata3")))))),
IF(AND(#REF!+#REF!&gt;2014,#REF!+#REF!&lt;2015,BJ346=1),
IF(#REF!=0.1,"14-15/0.1",
IF(#REF!=0.2,"14-15/0.2",
IF(#REF!=0.3,"14-15/0.3","Hata4"))),
IF(#REF!+BJ346=2015,
IF(#REF!=1,"15-16/1",
IF(#REF!=2,"15-16/2",
IF(#REF!=3,"15-16/3",
IF(#REF!=4,"16-17/1",
IF(#REF!=5,"16-17/2",
IF(#REF!=6,"16-17/3","Hata5")))))),
IF(#REF!+BJ346=2016,
IF(#REF!=1,"16-17/1",
IF(#REF!=2,"16-17/2",
IF(#REF!=3,"16-17/3",
IF(#REF!=4,"17-18/1",
IF(#REF!=5,"17-18/2",
IF(#REF!=6,"17-18/3","Hata6")))))),
IF(#REF!+BJ346=2017,
IF(#REF!=1,"17-18/1",
IF(#REF!=2,"17-18/2",
IF(#REF!=3,"17-18/3",
IF(#REF!=4,"18-19/1",
IF(#REF!=5,"18-19/2",
IF(#REF!=6,"18-19/3","Hata7")))))),
IF(#REF!+BJ346=2018,
IF(#REF!=1,"18-19/1",
IF(#REF!=2,"18-19/2",
IF(#REF!=3,"18-19/3",
IF(#REF!=4,"19-20/1",
IF(#REF!=5," 19-20/2",
IF(#REF!=6,"19-20/3","Hata8")))))),
IF(#REF!+BJ346=2019,
IF(#REF!=1,"19-20/1",
IF(#REF!=2,"19-20/2",
IF(#REF!=3,"19-20/3",
IF(#REF!=4,"20-21/1",
IF(#REF!=5,"20-21/2",
IF(#REF!=6,"20-21/3","Hata9")))))),
IF(#REF!+BJ346=2020,
IF(#REF!=1,"20-21/1",
IF(#REF!=2,"20-21/2",
IF(#REF!=3,"20-21/3",
IF(#REF!=4,"21-22/1",
IF(#REF!=5,"21-22/2",
IF(#REF!=6,"21-22/3","Hata10")))))),
IF(#REF!+BJ346=2021,
IF(#REF!=1,"21-22/1",
IF(#REF!=2,"21-22/2",
IF(#REF!=3,"21-22/3",
IF(#REF!=4,"22-23/1",
IF(#REF!=5,"22-23/2",
IF(#REF!=6,"22-23/3","Hata11")))))),
IF(#REF!+BJ346=2022,
IF(#REF!=1,"22-23/1",
IF(#REF!=2,"22-23/2",
IF(#REF!=3,"22-23/3",
IF(#REF!=4,"23-24/1",
IF(#REF!=5,"23-24/2",
IF(#REF!=6,"23-24/3","Hata12")))))),
IF(#REF!+BJ346=2023,
IF(#REF!=1,"23-24/1",
IF(#REF!=2,"23-24/2",
IF(#REF!=3,"23-24/3",
IF(#REF!=4,"24-25/1",
IF(#REF!=5,"24-25/2",
IF(#REF!=6,"24-25/3","Hata13")))))),
))))))))))))))
)</f>
        <v>#REF!</v>
      </c>
      <c r="G346" s="15"/>
      <c r="H346" s="14" t="s">
        <v>467</v>
      </c>
      <c r="I346" s="14">
        <v>206099</v>
      </c>
      <c r="J346" s="14" t="s">
        <v>157</v>
      </c>
      <c r="Q346" s="14" t="s">
        <v>98</v>
      </c>
      <c r="R346" s="14" t="s">
        <v>98</v>
      </c>
      <c r="S346" s="16">
        <v>0</v>
      </c>
      <c r="T346" s="14">
        <f>VLOOKUP($S346,[1]sistem!$I$3:$L$10,2,FALSE)</f>
        <v>0</v>
      </c>
      <c r="U346" s="14">
        <f>VLOOKUP($S346,[1]sistem!$I$3:$L$10,3,FALSE)</f>
        <v>0</v>
      </c>
      <c r="V346" s="14">
        <f>VLOOKUP($S346,[1]sistem!$I$3:$L$10,4,FALSE)</f>
        <v>0</v>
      </c>
      <c r="W346" s="14" t="e">
        <f>VLOOKUP($BB346,[1]sistem!$I$13:$L$14,2,FALSE)*#REF!</f>
        <v>#REF!</v>
      </c>
      <c r="X346" s="14" t="e">
        <f>VLOOKUP($BB346,[1]sistem!$I$13:$L$14,3,FALSE)*#REF!</f>
        <v>#REF!</v>
      </c>
      <c r="Y346" s="14" t="e">
        <f>VLOOKUP($BB346,[1]sistem!$I$13:$L$14,4,FALSE)*#REF!</f>
        <v>#REF!</v>
      </c>
      <c r="Z346" s="14" t="e">
        <f t="shared" si="70"/>
        <v>#REF!</v>
      </c>
      <c r="AA346" s="14" t="e">
        <f t="shared" si="70"/>
        <v>#REF!</v>
      </c>
      <c r="AB346" s="14" t="e">
        <f t="shared" si="70"/>
        <v>#REF!</v>
      </c>
      <c r="AC346" s="14" t="e">
        <f t="shared" si="71"/>
        <v>#REF!</v>
      </c>
      <c r="AD346" s="14">
        <f>VLOOKUP(BB346,[1]sistem!$I$18:$J$19,2,FALSE)</f>
        <v>14</v>
      </c>
      <c r="AE346" s="14">
        <v>0.25</v>
      </c>
      <c r="AF346" s="14">
        <f>VLOOKUP($S346,[1]sistem!$I$3:$M$10,5,FALSE)</f>
        <v>0</v>
      </c>
      <c r="AI346" s="14" t="e">
        <f>(#REF!+#REF!)*AD346</f>
        <v>#REF!</v>
      </c>
      <c r="AJ346" s="14">
        <f>VLOOKUP($S346,[1]sistem!$I$3:$N$10,6,FALSE)</f>
        <v>0</v>
      </c>
      <c r="AK346" s="14">
        <v>2</v>
      </c>
      <c r="AL346" s="14">
        <f t="shared" si="72"/>
        <v>0</v>
      </c>
      <c r="AM346" s="14">
        <f>VLOOKUP($BB346,[1]sistem!$I$18:$K$19,3,FALSE)</f>
        <v>14</v>
      </c>
      <c r="AN346" s="14" t="e">
        <f>AM346*#REF!</f>
        <v>#REF!</v>
      </c>
      <c r="AO346" s="14" t="e">
        <f t="shared" si="73"/>
        <v>#REF!</v>
      </c>
      <c r="AP346" s="14">
        <f t="shared" si="69"/>
        <v>25</v>
      </c>
      <c r="AQ346" s="14" t="e">
        <f t="shared" si="74"/>
        <v>#REF!</v>
      </c>
      <c r="AR346" s="14" t="e">
        <f>ROUND(AQ346-#REF!,0)</f>
        <v>#REF!</v>
      </c>
      <c r="AS346" s="14">
        <f>IF(BB346="s",IF(S346=0,0,
IF(S346=1,#REF!*4*4,
IF(S346=2,0,
IF(S346=3,#REF!*4*2,
IF(S346=4,0,
IF(S346=5,0,
IF(S346=6,0,
IF(S346=7,0)))))))),
IF(BB346="t",
IF(S346=0,0,
IF(S346=1,#REF!*4*4*0.8,
IF(S346=2,0,
IF(S346=3,#REF!*4*2*0.8,
IF(S346=4,0,
IF(S346=5,0,
IF(S346=6,0,
IF(S346=7,0))))))))))</f>
        <v>0</v>
      </c>
      <c r="AT346" s="14">
        <f>IF(BB346="s",
IF(S346=0,0,
IF(S346=1,0,
IF(S346=2,#REF!*4*2,
IF(S346=3,#REF!*4,
IF(S346=4,#REF!*4,
IF(S346=5,0,
IF(S346=6,0,
IF(S346=7,#REF!*4)))))))),
IF(BB346="t",
IF(S346=0,0,
IF(S346=1,0,
IF(S346=2,#REF!*4*2*0.8,
IF(S346=3,#REF!*4*0.8,
IF(S346=4,#REF!*4*0.8,
IF(S346=5,0,
IF(S346=6,0,
IF(S346=7,#REF!*4))))))))))</f>
        <v>0</v>
      </c>
      <c r="AU346" s="14">
        <f>IF(BB346="s",
IF(S346=0,0,
IF(S346=1,#REF!*2,
IF(S346=2,#REF!*2,
IF(S346=3,#REF!*2,
IF(S346=4,#REF!*2,
IF(S346=5,#REF!*2,
IF(S346=6,#REF!*2,
IF(S346=7,#REF!*2)))))))),
IF(BB346="t",
IF(S346=0,#REF!*2*0.8,
IF(S346=1,#REF!*2*0.8,
IF(S346=2,#REF!*2*0.8,
IF(S346=3,#REF!*2*0.8,
IF(S346=4,#REF!*2*0.8,
IF(S346=5,#REF!*2*0.8,
IF(S346=6,#REF!*1*0.8,
IF(S346=7,#REF!*2))))))))))</f>
        <v>0</v>
      </c>
      <c r="AV346" s="14" t="e">
        <f t="shared" si="75"/>
        <v>#REF!</v>
      </c>
      <c r="AW346" s="14">
        <f>IF(BB346="s",
IF(S346=0,0,
IF(S346=1,(14-2)*(#REF!+#REF!)/4*4,
IF(S346=2,(14-2)*(#REF!+#REF!)/4*2,
IF(S346=3,(14-2)*(#REF!+#REF!)/4*3,
IF(S346=4,(14-2)*(#REF!+#REF!)/4,
IF(S346=5,(14-2)*#REF!/4,
IF(S346=6,0,
IF(S346=7,(14)*#REF!)))))))),
IF(BB346="t",
IF(S346=0,0,
IF(S346=1,(11-2)*(#REF!+#REF!)/4*4,
IF(S346=2,(11-2)*(#REF!+#REF!)/4*2,
IF(S346=3,(11-2)*(#REF!+#REF!)/4*3,
IF(S346=4,(11-2)*(#REF!+#REF!)/4,
IF(S346=5,(11-2)*#REF!/4,
IF(S346=6,0,
IF(S346=7,(11)*#REF!))))))))))</f>
        <v>0</v>
      </c>
      <c r="AX346" s="14" t="e">
        <f t="shared" si="76"/>
        <v>#REF!</v>
      </c>
      <c r="AY346" s="14">
        <f t="shared" si="77"/>
        <v>0</v>
      </c>
      <c r="AZ346" s="14">
        <f t="shared" si="78"/>
        <v>0</v>
      </c>
      <c r="BA346" s="14">
        <f t="shared" si="79"/>
        <v>0</v>
      </c>
      <c r="BB346" s="14" t="s">
        <v>87</v>
      </c>
      <c r="BC346" s="14" t="e">
        <f>IF(BI346="A",0,IF(BB346="s",14*#REF!,IF(BB346="T",11*#REF!,"HATA")))</f>
        <v>#REF!</v>
      </c>
      <c r="BD346" s="14" t="e">
        <f t="shared" si="80"/>
        <v>#REF!</v>
      </c>
      <c r="BE346" s="14" t="e">
        <f t="shared" si="81"/>
        <v>#REF!</v>
      </c>
      <c r="BF346" s="14" t="e">
        <f>IF(BE346-#REF!=0,"DOĞRU","YANLIŞ")</f>
        <v>#REF!</v>
      </c>
      <c r="BG346" s="14" t="e">
        <f>#REF!-BE346</f>
        <v>#REF!</v>
      </c>
      <c r="BH346" s="14">
        <v>0</v>
      </c>
      <c r="BJ346" s="14">
        <v>0</v>
      </c>
      <c r="BL346" s="14">
        <v>0</v>
      </c>
      <c r="BN346" s="5" t="e">
        <f>#REF!*14</f>
        <v>#REF!</v>
      </c>
      <c r="BO346" s="6"/>
      <c r="BP346" s="7"/>
      <c r="BQ346" s="8"/>
      <c r="BR346" s="8"/>
      <c r="BS346" s="8"/>
      <c r="BT346" s="8"/>
      <c r="BU346" s="8"/>
      <c r="BV346" s="9"/>
      <c r="BW346" s="10"/>
      <c r="BX346" s="11"/>
      <c r="CE346" s="8"/>
      <c r="CF346" s="17"/>
      <c r="CG346" s="17"/>
      <c r="CH346" s="17"/>
      <c r="CI346" s="17"/>
    </row>
    <row r="347" spans="1:87" hidden="1" x14ac:dyDescent="0.25">
      <c r="A347" s="14" t="s">
        <v>138</v>
      </c>
      <c r="B347" s="14" t="s">
        <v>139</v>
      </c>
      <c r="C347" s="14" t="s">
        <v>139</v>
      </c>
      <c r="D347" s="15" t="s">
        <v>84</v>
      </c>
      <c r="E347" s="15">
        <v>3</v>
      </c>
      <c r="F347" s="16" t="e">
        <f>IF(BB347="S",
IF(#REF!+BJ347=2012,
IF(#REF!=1,"12-13/1",
IF(#REF!=2,"12-13/2",
IF(#REF!=3,"13-14/1",
IF(#REF!=4,"13-14/2","Hata1")))),
IF(#REF!+BJ347=2013,
IF(#REF!=1,"13-14/1",
IF(#REF!=2,"13-14/2",
IF(#REF!=3,"14-15/1",
IF(#REF!=4,"14-15/2","Hata2")))),
IF(#REF!+BJ347=2014,
IF(#REF!=1,"14-15/1",
IF(#REF!=2,"14-15/2",
IF(#REF!=3,"15-16/1",
IF(#REF!=4,"15-16/2","Hata3")))),
IF(#REF!+BJ347=2015,
IF(#REF!=1,"15-16/1",
IF(#REF!=2,"15-16/2",
IF(#REF!=3,"16-17/1",
IF(#REF!=4,"16-17/2","Hata4")))),
IF(#REF!+BJ347=2016,
IF(#REF!=1,"16-17/1",
IF(#REF!=2,"16-17/2",
IF(#REF!=3,"17-18/1",
IF(#REF!=4,"17-18/2","Hata5")))),
IF(#REF!+BJ347=2017,
IF(#REF!=1,"17-18/1",
IF(#REF!=2,"17-18/2",
IF(#REF!=3,"18-19/1",
IF(#REF!=4,"18-19/2","Hata6")))),
IF(#REF!+BJ347=2018,
IF(#REF!=1,"18-19/1",
IF(#REF!=2,"18-19/2",
IF(#REF!=3,"19-20/1",
IF(#REF!=4,"19-20/2","Hata7")))),
IF(#REF!+BJ347=2019,
IF(#REF!=1,"19-20/1",
IF(#REF!=2,"19-20/2",
IF(#REF!=3,"20-21/1",
IF(#REF!=4,"20-21/2","Hata8")))),
IF(#REF!+BJ347=2020,
IF(#REF!=1,"20-21/1",
IF(#REF!=2,"20-21/2",
IF(#REF!=3,"21-22/1",
IF(#REF!=4,"21-22/2","Hata9")))),
IF(#REF!+BJ347=2021,
IF(#REF!=1,"21-22/1",
IF(#REF!=2,"21-22/2",
IF(#REF!=3,"22-23/1",
IF(#REF!=4,"22-23/2","Hata10")))),
IF(#REF!+BJ347=2022,
IF(#REF!=1,"22-23/1",
IF(#REF!=2,"22-23/2",
IF(#REF!=3,"23-24/1",
IF(#REF!=4,"23-24/2","Hata11")))),
IF(#REF!+BJ347=2023,
IF(#REF!=1,"23-24/1",
IF(#REF!=2,"23-24/2",
IF(#REF!=3,"24-25/1",
IF(#REF!=4,"24-25/2","Hata12")))),
)))))))))))),
IF(BB347="T",
IF(#REF!+BJ347=2012,
IF(#REF!=1,"12-13/1",
IF(#REF!=2,"12-13/2",
IF(#REF!=3,"12-13/3",
IF(#REF!=4,"13-14/1",
IF(#REF!=5,"13-14/2",
IF(#REF!=6,"13-14/3","Hata1")))))),
IF(#REF!+BJ347=2013,
IF(#REF!=1,"13-14/1",
IF(#REF!=2,"13-14/2",
IF(#REF!=3,"13-14/3",
IF(#REF!=4,"14-15/1",
IF(#REF!=5,"14-15/2",
IF(#REF!=6,"14-15/3","Hata2")))))),
IF(#REF!+BJ347=2014,
IF(#REF!=1,"14-15/1",
IF(#REF!=2,"14-15/2",
IF(#REF!=3,"14-15/3",
IF(#REF!=4,"15-16/1",
IF(#REF!=5,"15-16/2",
IF(#REF!=6,"15-16/3","Hata3")))))),
IF(AND(#REF!+#REF!&gt;2014,#REF!+#REF!&lt;2015,BJ347=1),
IF(#REF!=0.1,"14-15/0.1",
IF(#REF!=0.2,"14-15/0.2",
IF(#REF!=0.3,"14-15/0.3","Hata4"))),
IF(#REF!+BJ347=2015,
IF(#REF!=1,"15-16/1",
IF(#REF!=2,"15-16/2",
IF(#REF!=3,"15-16/3",
IF(#REF!=4,"16-17/1",
IF(#REF!=5,"16-17/2",
IF(#REF!=6,"16-17/3","Hata5")))))),
IF(#REF!+BJ347=2016,
IF(#REF!=1,"16-17/1",
IF(#REF!=2,"16-17/2",
IF(#REF!=3,"16-17/3",
IF(#REF!=4,"17-18/1",
IF(#REF!=5,"17-18/2",
IF(#REF!=6,"17-18/3","Hata6")))))),
IF(#REF!+BJ347=2017,
IF(#REF!=1,"17-18/1",
IF(#REF!=2,"17-18/2",
IF(#REF!=3,"17-18/3",
IF(#REF!=4,"18-19/1",
IF(#REF!=5,"18-19/2",
IF(#REF!=6,"18-19/3","Hata7")))))),
IF(#REF!+BJ347=2018,
IF(#REF!=1,"18-19/1",
IF(#REF!=2,"18-19/2",
IF(#REF!=3,"18-19/3",
IF(#REF!=4,"19-20/1",
IF(#REF!=5," 19-20/2",
IF(#REF!=6,"19-20/3","Hata8")))))),
IF(#REF!+BJ347=2019,
IF(#REF!=1,"19-20/1",
IF(#REF!=2,"19-20/2",
IF(#REF!=3,"19-20/3",
IF(#REF!=4,"20-21/1",
IF(#REF!=5,"20-21/2",
IF(#REF!=6,"20-21/3","Hata9")))))),
IF(#REF!+BJ347=2020,
IF(#REF!=1,"20-21/1",
IF(#REF!=2,"20-21/2",
IF(#REF!=3,"20-21/3",
IF(#REF!=4,"21-22/1",
IF(#REF!=5,"21-22/2",
IF(#REF!=6,"21-22/3","Hata10")))))),
IF(#REF!+BJ347=2021,
IF(#REF!=1,"21-22/1",
IF(#REF!=2,"21-22/2",
IF(#REF!=3,"21-22/3",
IF(#REF!=4,"22-23/1",
IF(#REF!=5,"22-23/2",
IF(#REF!=6,"22-23/3","Hata11")))))),
IF(#REF!+BJ347=2022,
IF(#REF!=1,"22-23/1",
IF(#REF!=2,"22-23/2",
IF(#REF!=3,"22-23/3",
IF(#REF!=4,"23-24/1",
IF(#REF!=5,"23-24/2",
IF(#REF!=6,"23-24/3","Hata12")))))),
IF(#REF!+BJ347=2023,
IF(#REF!=1,"23-24/1",
IF(#REF!=2,"23-24/2",
IF(#REF!=3,"23-24/3",
IF(#REF!=4,"24-25/1",
IF(#REF!=5,"24-25/2",
IF(#REF!=6,"24-25/3","Hata13")))))),
))))))))))))))
)</f>
        <v>#REF!</v>
      </c>
      <c r="G347" s="15"/>
      <c r="H347" s="14" t="s">
        <v>467</v>
      </c>
      <c r="I347" s="14">
        <v>206099</v>
      </c>
      <c r="J347" s="14" t="s">
        <v>157</v>
      </c>
      <c r="Q347" s="14" t="s">
        <v>140</v>
      </c>
      <c r="R347" s="14" t="s">
        <v>140</v>
      </c>
      <c r="S347" s="16">
        <v>7</v>
      </c>
      <c r="T347" s="14">
        <f>VLOOKUP($S347,[1]sistem!$I$3:$L$10,2,FALSE)</f>
        <v>0</v>
      </c>
      <c r="U347" s="14">
        <f>VLOOKUP($S347,[1]sistem!$I$3:$L$10,3,FALSE)</f>
        <v>1</v>
      </c>
      <c r="V347" s="14">
        <f>VLOOKUP($S347,[1]sistem!$I$3:$L$10,4,FALSE)</f>
        <v>1</v>
      </c>
      <c r="W347" s="14" t="e">
        <f>VLOOKUP($BB347,[1]sistem!$I$13:$L$14,2,FALSE)*#REF!</f>
        <v>#REF!</v>
      </c>
      <c r="X347" s="14" t="e">
        <f>VLOOKUP($BB347,[1]sistem!$I$13:$L$14,3,FALSE)*#REF!</f>
        <v>#REF!</v>
      </c>
      <c r="Y347" s="14" t="e">
        <f>VLOOKUP($BB347,[1]sistem!$I$13:$L$14,4,FALSE)*#REF!</f>
        <v>#REF!</v>
      </c>
      <c r="Z347" s="14" t="e">
        <f t="shared" si="70"/>
        <v>#REF!</v>
      </c>
      <c r="AA347" s="14" t="e">
        <f t="shared" si="70"/>
        <v>#REF!</v>
      </c>
      <c r="AB347" s="14" t="e">
        <f t="shared" si="70"/>
        <v>#REF!</v>
      </c>
      <c r="AC347" s="14" t="e">
        <f t="shared" si="71"/>
        <v>#REF!</v>
      </c>
      <c r="AD347" s="14">
        <f>VLOOKUP(BB347,[1]sistem!$I$18:$J$19,2,FALSE)</f>
        <v>14</v>
      </c>
      <c r="AE347" s="14">
        <v>0.25</v>
      </c>
      <c r="AF347" s="14">
        <f>VLOOKUP($S347,[1]sistem!$I$3:$M$10,5,FALSE)</f>
        <v>1</v>
      </c>
      <c r="AG347" s="14">
        <v>4</v>
      </c>
      <c r="AI347" s="14">
        <f t="shared" ref="AI347:AI352" si="83">AG347*AM347</f>
        <v>56</v>
      </c>
      <c r="AJ347" s="14">
        <f>VLOOKUP($S347,[1]sistem!$I$3:$N$10,6,FALSE)</f>
        <v>2</v>
      </c>
      <c r="AK347" s="14">
        <v>2</v>
      </c>
      <c r="AL347" s="14">
        <f t="shared" si="72"/>
        <v>4</v>
      </c>
      <c r="AM347" s="14">
        <f>VLOOKUP($BB347,[1]sistem!$I$18:$K$19,3,FALSE)</f>
        <v>14</v>
      </c>
      <c r="AN347" s="14" t="e">
        <f>AM347*#REF!</f>
        <v>#REF!</v>
      </c>
      <c r="AO347" s="14" t="e">
        <f t="shared" si="73"/>
        <v>#REF!</v>
      </c>
      <c r="AP347" s="14">
        <f t="shared" si="69"/>
        <v>25</v>
      </c>
      <c r="AQ347" s="14" t="e">
        <f t="shared" si="74"/>
        <v>#REF!</v>
      </c>
      <c r="AR347" s="14" t="e">
        <f>ROUND(AQ347-#REF!,0)</f>
        <v>#REF!</v>
      </c>
      <c r="AS347" s="14">
        <f>IF(BB347="s",IF(S347=0,0,
IF(S347=1,#REF!*4*4,
IF(S347=2,0,
IF(S347=3,#REF!*4*2,
IF(S347=4,0,
IF(S347=5,0,
IF(S347=6,0,
IF(S347=7,0)))))))),
IF(BB347="t",
IF(S347=0,0,
IF(S347=1,#REF!*4*4*0.8,
IF(S347=2,0,
IF(S347=3,#REF!*4*2*0.8,
IF(S347=4,0,
IF(S347=5,0,
IF(S347=6,0,
IF(S347=7,0))))))))))</f>
        <v>0</v>
      </c>
      <c r="AT347" s="14" t="e">
        <f>IF(BB347="s",
IF(S347=0,0,
IF(S347=1,0,
IF(S347=2,#REF!*4*2,
IF(S347=3,#REF!*4,
IF(S347=4,#REF!*4,
IF(S347=5,0,
IF(S347=6,0,
IF(S347=7,#REF!*4)))))))),
IF(BB347="t",
IF(S347=0,0,
IF(S347=1,0,
IF(S347=2,#REF!*4*2*0.8,
IF(S347=3,#REF!*4*0.8,
IF(S347=4,#REF!*4*0.8,
IF(S347=5,0,
IF(S347=6,0,
IF(S347=7,#REF!*4))))))))))</f>
        <v>#REF!</v>
      </c>
      <c r="AU347" s="14" t="e">
        <f>IF(BB347="s",
IF(S347=0,0,
IF(S347=1,#REF!*2,
IF(S347=2,#REF!*2,
IF(S347=3,#REF!*2,
IF(S347=4,#REF!*2,
IF(S347=5,#REF!*2,
IF(S347=6,#REF!*2,
IF(S347=7,#REF!*2)))))))),
IF(BB347="t",
IF(S347=0,#REF!*2*0.8,
IF(S347=1,#REF!*2*0.8,
IF(S347=2,#REF!*2*0.8,
IF(S347=3,#REF!*2*0.8,
IF(S347=4,#REF!*2*0.8,
IF(S347=5,#REF!*2*0.8,
IF(S347=6,#REF!*1*0.8,
IF(S347=7,#REF!*2))))))))))</f>
        <v>#REF!</v>
      </c>
      <c r="AV347" s="14" t="e">
        <f t="shared" si="75"/>
        <v>#REF!</v>
      </c>
      <c r="AW347" s="14" t="e">
        <f>IF(BB347="s",
IF(S347=0,0,
IF(S347=1,(14-2)*(#REF!+#REF!)/4*4,
IF(S347=2,(14-2)*(#REF!+#REF!)/4*2,
IF(S347=3,(14-2)*(#REF!+#REF!)/4*3,
IF(S347=4,(14-2)*(#REF!+#REF!)/4,
IF(S347=5,(14-2)*#REF!/4,
IF(S347=6,0,
IF(S347=7,(14)*#REF!)))))))),
IF(BB347="t",
IF(S347=0,0,
IF(S347=1,(11-2)*(#REF!+#REF!)/4*4,
IF(S347=2,(11-2)*(#REF!+#REF!)/4*2,
IF(S347=3,(11-2)*(#REF!+#REF!)/4*3,
IF(S347=4,(11-2)*(#REF!+#REF!)/4,
IF(S347=5,(11-2)*#REF!/4,
IF(S347=6,0,
IF(S347=7,(11)*#REF!))))))))))</f>
        <v>#REF!</v>
      </c>
      <c r="AX347" s="14" t="e">
        <f t="shared" si="76"/>
        <v>#REF!</v>
      </c>
      <c r="AY347" s="14">
        <f t="shared" si="77"/>
        <v>8</v>
      </c>
      <c r="AZ347" s="14">
        <f t="shared" si="78"/>
        <v>4</v>
      </c>
      <c r="BA347" s="14" t="e">
        <f t="shared" si="79"/>
        <v>#REF!</v>
      </c>
      <c r="BB347" s="14" t="s">
        <v>87</v>
      </c>
      <c r="BC347" s="14" t="e">
        <f>IF(BI347="A",0,IF(BB347="s",14*#REF!,IF(BB347="T",11*#REF!,"HATA")))</f>
        <v>#REF!</v>
      </c>
      <c r="BD347" s="14" t="e">
        <f t="shared" si="80"/>
        <v>#REF!</v>
      </c>
      <c r="BE347" s="14" t="e">
        <f t="shared" si="81"/>
        <v>#REF!</v>
      </c>
      <c r="BF347" s="14" t="e">
        <f>IF(BE347-#REF!=0,"DOĞRU","YANLIŞ")</f>
        <v>#REF!</v>
      </c>
      <c r="BG347" s="14" t="e">
        <f>#REF!-BE347</f>
        <v>#REF!</v>
      </c>
      <c r="BH347" s="14">
        <v>0</v>
      </c>
      <c r="BJ347" s="14">
        <v>0</v>
      </c>
      <c r="BL347" s="14">
        <v>7</v>
      </c>
      <c r="BN347" s="5" t="e">
        <f>#REF!*14</f>
        <v>#REF!</v>
      </c>
      <c r="BO347" s="6"/>
      <c r="BP347" s="7"/>
      <c r="BQ347" s="8"/>
      <c r="BR347" s="8"/>
      <c r="BS347" s="8"/>
      <c r="BT347" s="8"/>
      <c r="BU347" s="8"/>
      <c r="BV347" s="9"/>
      <c r="BW347" s="10"/>
      <c r="BX347" s="11"/>
      <c r="CE347" s="8"/>
      <c r="CF347" s="17"/>
      <c r="CG347" s="17"/>
      <c r="CH347" s="17"/>
      <c r="CI347" s="17"/>
    </row>
    <row r="348" spans="1:87" hidden="1" x14ac:dyDescent="0.25">
      <c r="A348" s="14" t="s">
        <v>103</v>
      </c>
      <c r="B348" s="14" t="s">
        <v>104</v>
      </c>
      <c r="C348" s="14" t="s">
        <v>104</v>
      </c>
      <c r="D348" s="15" t="s">
        <v>84</v>
      </c>
      <c r="E348" s="15">
        <v>1</v>
      </c>
      <c r="F348" s="16" t="e">
        <f>IF(BB348="S",
IF(#REF!+BJ348=2012,
IF(#REF!=1,"12-13/1",
IF(#REF!=2,"12-13/2",
IF(#REF!=3,"13-14/1",
IF(#REF!=4,"13-14/2","Hata1")))),
IF(#REF!+BJ348=2013,
IF(#REF!=1,"13-14/1",
IF(#REF!=2,"13-14/2",
IF(#REF!=3,"14-15/1",
IF(#REF!=4,"14-15/2","Hata2")))),
IF(#REF!+BJ348=2014,
IF(#REF!=1,"14-15/1",
IF(#REF!=2,"14-15/2",
IF(#REF!=3,"15-16/1",
IF(#REF!=4,"15-16/2","Hata3")))),
IF(#REF!+BJ348=2015,
IF(#REF!=1,"15-16/1",
IF(#REF!=2,"15-16/2",
IF(#REF!=3,"16-17/1",
IF(#REF!=4,"16-17/2","Hata4")))),
IF(#REF!+BJ348=2016,
IF(#REF!=1,"16-17/1",
IF(#REF!=2,"16-17/2",
IF(#REF!=3,"17-18/1",
IF(#REF!=4,"17-18/2","Hata5")))),
IF(#REF!+BJ348=2017,
IF(#REF!=1,"17-18/1",
IF(#REF!=2,"17-18/2",
IF(#REF!=3,"18-19/1",
IF(#REF!=4,"18-19/2","Hata6")))),
IF(#REF!+BJ348=2018,
IF(#REF!=1,"18-19/1",
IF(#REF!=2,"18-19/2",
IF(#REF!=3,"19-20/1",
IF(#REF!=4,"19-20/2","Hata7")))),
IF(#REF!+BJ348=2019,
IF(#REF!=1,"19-20/1",
IF(#REF!=2,"19-20/2",
IF(#REF!=3,"20-21/1",
IF(#REF!=4,"20-21/2","Hata8")))),
IF(#REF!+BJ348=2020,
IF(#REF!=1,"20-21/1",
IF(#REF!=2,"20-21/2",
IF(#REF!=3,"21-22/1",
IF(#REF!=4,"21-22/2","Hata9")))),
IF(#REF!+BJ348=2021,
IF(#REF!=1,"21-22/1",
IF(#REF!=2,"21-22/2",
IF(#REF!=3,"22-23/1",
IF(#REF!=4,"22-23/2","Hata10")))),
IF(#REF!+BJ348=2022,
IF(#REF!=1,"22-23/1",
IF(#REF!=2,"22-23/2",
IF(#REF!=3,"23-24/1",
IF(#REF!=4,"23-24/2","Hata11")))),
IF(#REF!+BJ348=2023,
IF(#REF!=1,"23-24/1",
IF(#REF!=2,"23-24/2",
IF(#REF!=3,"24-25/1",
IF(#REF!=4,"24-25/2","Hata12")))),
)))))))))))),
IF(BB348="T",
IF(#REF!+BJ348=2012,
IF(#REF!=1,"12-13/1",
IF(#REF!=2,"12-13/2",
IF(#REF!=3,"12-13/3",
IF(#REF!=4,"13-14/1",
IF(#REF!=5,"13-14/2",
IF(#REF!=6,"13-14/3","Hata1")))))),
IF(#REF!+BJ348=2013,
IF(#REF!=1,"13-14/1",
IF(#REF!=2,"13-14/2",
IF(#REF!=3,"13-14/3",
IF(#REF!=4,"14-15/1",
IF(#REF!=5,"14-15/2",
IF(#REF!=6,"14-15/3","Hata2")))))),
IF(#REF!+BJ348=2014,
IF(#REF!=1,"14-15/1",
IF(#REF!=2,"14-15/2",
IF(#REF!=3,"14-15/3",
IF(#REF!=4,"15-16/1",
IF(#REF!=5,"15-16/2",
IF(#REF!=6,"15-16/3","Hata3")))))),
IF(AND(#REF!+#REF!&gt;2014,#REF!+#REF!&lt;2015,BJ348=1),
IF(#REF!=0.1,"14-15/0.1",
IF(#REF!=0.2,"14-15/0.2",
IF(#REF!=0.3,"14-15/0.3","Hata4"))),
IF(#REF!+BJ348=2015,
IF(#REF!=1,"15-16/1",
IF(#REF!=2,"15-16/2",
IF(#REF!=3,"15-16/3",
IF(#REF!=4,"16-17/1",
IF(#REF!=5,"16-17/2",
IF(#REF!=6,"16-17/3","Hata5")))))),
IF(#REF!+BJ348=2016,
IF(#REF!=1,"16-17/1",
IF(#REF!=2,"16-17/2",
IF(#REF!=3,"16-17/3",
IF(#REF!=4,"17-18/1",
IF(#REF!=5,"17-18/2",
IF(#REF!=6,"17-18/3","Hata6")))))),
IF(#REF!+BJ348=2017,
IF(#REF!=1,"17-18/1",
IF(#REF!=2,"17-18/2",
IF(#REF!=3,"17-18/3",
IF(#REF!=4,"18-19/1",
IF(#REF!=5,"18-19/2",
IF(#REF!=6,"18-19/3","Hata7")))))),
IF(#REF!+BJ348=2018,
IF(#REF!=1,"18-19/1",
IF(#REF!=2,"18-19/2",
IF(#REF!=3,"18-19/3",
IF(#REF!=4,"19-20/1",
IF(#REF!=5," 19-20/2",
IF(#REF!=6,"19-20/3","Hata8")))))),
IF(#REF!+BJ348=2019,
IF(#REF!=1,"19-20/1",
IF(#REF!=2,"19-20/2",
IF(#REF!=3,"19-20/3",
IF(#REF!=4,"20-21/1",
IF(#REF!=5,"20-21/2",
IF(#REF!=6,"20-21/3","Hata9")))))),
IF(#REF!+BJ348=2020,
IF(#REF!=1,"20-21/1",
IF(#REF!=2,"20-21/2",
IF(#REF!=3,"20-21/3",
IF(#REF!=4,"21-22/1",
IF(#REF!=5,"21-22/2",
IF(#REF!=6,"21-22/3","Hata10")))))),
IF(#REF!+BJ348=2021,
IF(#REF!=1,"21-22/1",
IF(#REF!=2,"21-22/2",
IF(#REF!=3,"21-22/3",
IF(#REF!=4,"22-23/1",
IF(#REF!=5,"22-23/2",
IF(#REF!=6,"22-23/3","Hata11")))))),
IF(#REF!+BJ348=2022,
IF(#REF!=1,"22-23/1",
IF(#REF!=2,"22-23/2",
IF(#REF!=3,"22-23/3",
IF(#REF!=4,"23-24/1",
IF(#REF!=5,"23-24/2",
IF(#REF!=6,"23-24/3","Hata12")))))),
IF(#REF!+BJ348=2023,
IF(#REF!=1,"23-24/1",
IF(#REF!=2,"23-24/2",
IF(#REF!=3,"23-24/3",
IF(#REF!=4,"24-25/1",
IF(#REF!=5,"24-25/2",
IF(#REF!=6,"24-25/3","Hata13")))))),
))))))))))))))
)</f>
        <v>#REF!</v>
      </c>
      <c r="G348" s="15">
        <v>0</v>
      </c>
      <c r="H348" s="14" t="s">
        <v>467</v>
      </c>
      <c r="I348" s="14">
        <v>206099</v>
      </c>
      <c r="J348" s="14" t="s">
        <v>157</v>
      </c>
      <c r="Q348" s="14" t="s">
        <v>105</v>
      </c>
      <c r="R348" s="14" t="s">
        <v>105</v>
      </c>
      <c r="S348" s="16">
        <v>7</v>
      </c>
      <c r="T348" s="14">
        <f>VLOOKUP($S348,[1]sistem!$I$3:$L$10,2,FALSE)</f>
        <v>0</v>
      </c>
      <c r="U348" s="14">
        <f>VLOOKUP($S348,[1]sistem!$I$3:$L$10,3,FALSE)</f>
        <v>1</v>
      </c>
      <c r="V348" s="14">
        <f>VLOOKUP($S348,[1]sistem!$I$3:$L$10,4,FALSE)</f>
        <v>1</v>
      </c>
      <c r="W348" s="14" t="e">
        <f>VLOOKUP($BB348,[1]sistem!$I$13:$L$14,2,FALSE)*#REF!</f>
        <v>#REF!</v>
      </c>
      <c r="X348" s="14" t="e">
        <f>VLOOKUP($BB348,[1]sistem!$I$13:$L$14,3,FALSE)*#REF!</f>
        <v>#REF!</v>
      </c>
      <c r="Y348" s="14" t="e">
        <f>VLOOKUP($BB348,[1]sistem!$I$13:$L$14,4,FALSE)*#REF!</f>
        <v>#REF!</v>
      </c>
      <c r="Z348" s="14" t="e">
        <f t="shared" si="70"/>
        <v>#REF!</v>
      </c>
      <c r="AA348" s="14" t="e">
        <f t="shared" si="70"/>
        <v>#REF!</v>
      </c>
      <c r="AB348" s="14" t="e">
        <f t="shared" si="70"/>
        <v>#REF!</v>
      </c>
      <c r="AC348" s="14" t="e">
        <f t="shared" si="71"/>
        <v>#REF!</v>
      </c>
      <c r="AD348" s="14">
        <f>VLOOKUP(BB348,[1]sistem!$I$18:$J$19,2,FALSE)</f>
        <v>14</v>
      </c>
      <c r="AE348" s="14">
        <v>0.25</v>
      </c>
      <c r="AF348" s="14">
        <f>VLOOKUP($S348,[1]sistem!$I$3:$M$10,5,FALSE)</f>
        <v>1</v>
      </c>
      <c r="AG348" s="14">
        <v>4</v>
      </c>
      <c r="AI348" s="14">
        <f t="shared" si="83"/>
        <v>56</v>
      </c>
      <c r="AJ348" s="14">
        <f>VLOOKUP($S348,[1]sistem!$I$3:$N$10,6,FALSE)</f>
        <v>2</v>
      </c>
      <c r="AK348" s="14">
        <v>2</v>
      </c>
      <c r="AL348" s="14">
        <f t="shared" si="72"/>
        <v>4</v>
      </c>
      <c r="AM348" s="14">
        <f>VLOOKUP($BB348,[1]sistem!$I$18:$K$19,3,FALSE)</f>
        <v>14</v>
      </c>
      <c r="AN348" s="14" t="e">
        <f>AM348*#REF!</f>
        <v>#REF!</v>
      </c>
      <c r="AO348" s="14" t="e">
        <f t="shared" si="73"/>
        <v>#REF!</v>
      </c>
      <c r="AP348" s="14">
        <f t="shared" si="69"/>
        <v>25</v>
      </c>
      <c r="AQ348" s="14" t="e">
        <f t="shared" si="74"/>
        <v>#REF!</v>
      </c>
      <c r="AR348" s="14" t="e">
        <f>ROUND(AQ348-#REF!,0)</f>
        <v>#REF!</v>
      </c>
      <c r="AS348" s="14">
        <f>IF(BB348="s",IF(S348=0,0,
IF(S348=1,#REF!*4*4,
IF(S348=2,0,
IF(S348=3,#REF!*4*2,
IF(S348=4,0,
IF(S348=5,0,
IF(S348=6,0,
IF(S348=7,0)))))))),
IF(BB348="t",
IF(S348=0,0,
IF(S348=1,#REF!*4*4*0.8,
IF(S348=2,0,
IF(S348=3,#REF!*4*2*0.8,
IF(S348=4,0,
IF(S348=5,0,
IF(S348=6,0,
IF(S348=7,0))))))))))</f>
        <v>0</v>
      </c>
      <c r="AT348" s="14" t="e">
        <f>IF(BB348="s",
IF(S348=0,0,
IF(S348=1,0,
IF(S348=2,#REF!*4*2,
IF(S348=3,#REF!*4,
IF(S348=4,#REF!*4,
IF(S348=5,0,
IF(S348=6,0,
IF(S348=7,#REF!*4)))))))),
IF(BB348="t",
IF(S348=0,0,
IF(S348=1,0,
IF(S348=2,#REF!*4*2*0.8,
IF(S348=3,#REF!*4*0.8,
IF(S348=4,#REF!*4*0.8,
IF(S348=5,0,
IF(S348=6,0,
IF(S348=7,#REF!*4))))))))))</f>
        <v>#REF!</v>
      </c>
      <c r="AU348" s="14" t="e">
        <f>IF(BB348="s",
IF(S348=0,0,
IF(S348=1,#REF!*2,
IF(S348=2,#REF!*2,
IF(S348=3,#REF!*2,
IF(S348=4,#REF!*2,
IF(S348=5,#REF!*2,
IF(S348=6,#REF!*2,
IF(S348=7,#REF!*2)))))))),
IF(BB348="t",
IF(S348=0,#REF!*2*0.8,
IF(S348=1,#REF!*2*0.8,
IF(S348=2,#REF!*2*0.8,
IF(S348=3,#REF!*2*0.8,
IF(S348=4,#REF!*2*0.8,
IF(S348=5,#REF!*2*0.8,
IF(S348=6,#REF!*1*0.8,
IF(S348=7,#REF!*2))))))))))</f>
        <v>#REF!</v>
      </c>
      <c r="AV348" s="14" t="e">
        <f t="shared" si="75"/>
        <v>#REF!</v>
      </c>
      <c r="AW348" s="14" t="e">
        <f>IF(BB348="s",
IF(S348=0,0,
IF(S348=1,(14-2)*(#REF!+#REF!)/4*4,
IF(S348=2,(14-2)*(#REF!+#REF!)/4*2,
IF(S348=3,(14-2)*(#REF!+#REF!)/4*3,
IF(S348=4,(14-2)*(#REF!+#REF!)/4,
IF(S348=5,(14-2)*#REF!/4,
IF(S348=6,0,
IF(S348=7,(14)*#REF!)))))))),
IF(BB348="t",
IF(S348=0,0,
IF(S348=1,(11-2)*(#REF!+#REF!)/4*4,
IF(S348=2,(11-2)*(#REF!+#REF!)/4*2,
IF(S348=3,(11-2)*(#REF!+#REF!)/4*3,
IF(S348=4,(11-2)*(#REF!+#REF!)/4,
IF(S348=5,(11-2)*#REF!/4,
IF(S348=6,0,
IF(S348=7,(11)*#REF!))))))))))</f>
        <v>#REF!</v>
      </c>
      <c r="AX348" s="14" t="e">
        <f t="shared" si="76"/>
        <v>#REF!</v>
      </c>
      <c r="AY348" s="14">
        <f t="shared" si="77"/>
        <v>8</v>
      </c>
      <c r="AZ348" s="14">
        <f t="shared" si="78"/>
        <v>4</v>
      </c>
      <c r="BA348" s="14" t="e">
        <f t="shared" si="79"/>
        <v>#REF!</v>
      </c>
      <c r="BB348" s="14" t="s">
        <v>87</v>
      </c>
      <c r="BC348" s="14" t="e">
        <f>IF(BI348="A",0,IF(BB348="s",14*#REF!,IF(BB348="T",11*#REF!,"HATA")))</f>
        <v>#REF!</v>
      </c>
      <c r="BD348" s="14" t="e">
        <f t="shared" si="80"/>
        <v>#REF!</v>
      </c>
      <c r="BE348" s="14" t="e">
        <f t="shared" si="81"/>
        <v>#REF!</v>
      </c>
      <c r="BF348" s="14" t="e">
        <f>IF(BE348-#REF!=0,"DOĞRU","YANLIŞ")</f>
        <v>#REF!</v>
      </c>
      <c r="BG348" s="14" t="e">
        <f>#REF!-BE348</f>
        <v>#REF!</v>
      </c>
      <c r="BH348" s="14">
        <v>1</v>
      </c>
      <c r="BJ348" s="14">
        <v>0</v>
      </c>
      <c r="BL348" s="14">
        <v>7</v>
      </c>
      <c r="BN348" s="5" t="e">
        <f>#REF!*14</f>
        <v>#REF!</v>
      </c>
      <c r="BO348" s="6"/>
      <c r="BP348" s="7"/>
      <c r="BQ348" s="8"/>
      <c r="BR348" s="8"/>
      <c r="BS348" s="8"/>
      <c r="BT348" s="8"/>
      <c r="BU348" s="8"/>
      <c r="BV348" s="9"/>
      <c r="BW348" s="10"/>
      <c r="BX348" s="11"/>
      <c r="CE348" s="8"/>
      <c r="CF348" s="17"/>
      <c r="CG348" s="17"/>
      <c r="CH348" s="17"/>
      <c r="CI348" s="17"/>
    </row>
    <row r="349" spans="1:87" hidden="1" x14ac:dyDescent="0.25">
      <c r="A349" s="14" t="s">
        <v>166</v>
      </c>
      <c r="B349" s="14" t="s">
        <v>167</v>
      </c>
      <c r="C349" s="14" t="s">
        <v>167</v>
      </c>
      <c r="D349" s="15" t="s">
        <v>84</v>
      </c>
      <c r="E349" s="15">
        <v>1</v>
      </c>
      <c r="F349" s="16" t="e">
        <f>IF(BB349="S",
IF(#REF!+BJ349=2012,
IF(#REF!=1,"12-13/1",
IF(#REF!=2,"12-13/2",
IF(#REF!=3,"13-14/1",
IF(#REF!=4,"13-14/2","Hata1")))),
IF(#REF!+BJ349=2013,
IF(#REF!=1,"13-14/1",
IF(#REF!=2,"13-14/2",
IF(#REF!=3,"14-15/1",
IF(#REF!=4,"14-15/2","Hata2")))),
IF(#REF!+BJ349=2014,
IF(#REF!=1,"14-15/1",
IF(#REF!=2,"14-15/2",
IF(#REF!=3,"15-16/1",
IF(#REF!=4,"15-16/2","Hata3")))),
IF(#REF!+BJ349=2015,
IF(#REF!=1,"15-16/1",
IF(#REF!=2,"15-16/2",
IF(#REF!=3,"16-17/1",
IF(#REF!=4,"16-17/2","Hata4")))),
IF(#REF!+BJ349=2016,
IF(#REF!=1,"16-17/1",
IF(#REF!=2,"16-17/2",
IF(#REF!=3,"17-18/1",
IF(#REF!=4,"17-18/2","Hata5")))),
IF(#REF!+BJ349=2017,
IF(#REF!=1,"17-18/1",
IF(#REF!=2,"17-18/2",
IF(#REF!=3,"18-19/1",
IF(#REF!=4,"18-19/2","Hata6")))),
IF(#REF!+BJ349=2018,
IF(#REF!=1,"18-19/1",
IF(#REF!=2,"18-19/2",
IF(#REF!=3,"19-20/1",
IF(#REF!=4,"19-20/2","Hata7")))),
IF(#REF!+BJ349=2019,
IF(#REF!=1,"19-20/1",
IF(#REF!=2,"19-20/2",
IF(#REF!=3,"20-21/1",
IF(#REF!=4,"20-21/2","Hata8")))),
IF(#REF!+BJ349=2020,
IF(#REF!=1,"20-21/1",
IF(#REF!=2,"20-21/2",
IF(#REF!=3,"21-22/1",
IF(#REF!=4,"21-22/2","Hata9")))),
IF(#REF!+BJ349=2021,
IF(#REF!=1,"21-22/1",
IF(#REF!=2,"21-22/2",
IF(#REF!=3,"22-23/1",
IF(#REF!=4,"22-23/2","Hata10")))),
IF(#REF!+BJ349=2022,
IF(#REF!=1,"22-23/1",
IF(#REF!=2,"22-23/2",
IF(#REF!=3,"23-24/1",
IF(#REF!=4,"23-24/2","Hata11")))),
IF(#REF!+BJ349=2023,
IF(#REF!=1,"23-24/1",
IF(#REF!=2,"23-24/2",
IF(#REF!=3,"24-25/1",
IF(#REF!=4,"24-25/2","Hata12")))),
)))))))))))),
IF(BB349="T",
IF(#REF!+BJ349=2012,
IF(#REF!=1,"12-13/1",
IF(#REF!=2,"12-13/2",
IF(#REF!=3,"12-13/3",
IF(#REF!=4,"13-14/1",
IF(#REF!=5,"13-14/2",
IF(#REF!=6,"13-14/3","Hata1")))))),
IF(#REF!+BJ349=2013,
IF(#REF!=1,"13-14/1",
IF(#REF!=2,"13-14/2",
IF(#REF!=3,"13-14/3",
IF(#REF!=4,"14-15/1",
IF(#REF!=5,"14-15/2",
IF(#REF!=6,"14-15/3","Hata2")))))),
IF(#REF!+BJ349=2014,
IF(#REF!=1,"14-15/1",
IF(#REF!=2,"14-15/2",
IF(#REF!=3,"14-15/3",
IF(#REF!=4,"15-16/1",
IF(#REF!=5,"15-16/2",
IF(#REF!=6,"15-16/3","Hata3")))))),
IF(AND(#REF!+#REF!&gt;2014,#REF!+#REF!&lt;2015,BJ349=1),
IF(#REF!=0.1,"14-15/0.1",
IF(#REF!=0.2,"14-15/0.2",
IF(#REF!=0.3,"14-15/0.3","Hata4"))),
IF(#REF!+BJ349=2015,
IF(#REF!=1,"15-16/1",
IF(#REF!=2,"15-16/2",
IF(#REF!=3,"15-16/3",
IF(#REF!=4,"16-17/1",
IF(#REF!=5,"16-17/2",
IF(#REF!=6,"16-17/3","Hata5")))))),
IF(#REF!+BJ349=2016,
IF(#REF!=1,"16-17/1",
IF(#REF!=2,"16-17/2",
IF(#REF!=3,"16-17/3",
IF(#REF!=4,"17-18/1",
IF(#REF!=5,"17-18/2",
IF(#REF!=6,"17-18/3","Hata6")))))),
IF(#REF!+BJ349=2017,
IF(#REF!=1,"17-18/1",
IF(#REF!=2,"17-18/2",
IF(#REF!=3,"17-18/3",
IF(#REF!=4,"18-19/1",
IF(#REF!=5,"18-19/2",
IF(#REF!=6,"18-19/3","Hata7")))))),
IF(#REF!+BJ349=2018,
IF(#REF!=1,"18-19/1",
IF(#REF!=2,"18-19/2",
IF(#REF!=3,"18-19/3",
IF(#REF!=4,"19-20/1",
IF(#REF!=5," 19-20/2",
IF(#REF!=6,"19-20/3","Hata8")))))),
IF(#REF!+BJ349=2019,
IF(#REF!=1,"19-20/1",
IF(#REF!=2,"19-20/2",
IF(#REF!=3,"19-20/3",
IF(#REF!=4,"20-21/1",
IF(#REF!=5,"20-21/2",
IF(#REF!=6,"20-21/3","Hata9")))))),
IF(#REF!+BJ349=2020,
IF(#REF!=1,"20-21/1",
IF(#REF!=2,"20-21/2",
IF(#REF!=3,"20-21/3",
IF(#REF!=4,"21-22/1",
IF(#REF!=5,"21-22/2",
IF(#REF!=6,"21-22/3","Hata10")))))),
IF(#REF!+BJ349=2021,
IF(#REF!=1,"21-22/1",
IF(#REF!=2,"21-22/2",
IF(#REF!=3,"21-22/3",
IF(#REF!=4,"22-23/1",
IF(#REF!=5,"22-23/2",
IF(#REF!=6,"22-23/3","Hata11")))))),
IF(#REF!+BJ349=2022,
IF(#REF!=1,"22-23/1",
IF(#REF!=2,"22-23/2",
IF(#REF!=3,"22-23/3",
IF(#REF!=4,"23-24/1",
IF(#REF!=5,"23-24/2",
IF(#REF!=6,"23-24/3","Hata12")))))),
IF(#REF!+BJ349=2023,
IF(#REF!=1,"23-24/1",
IF(#REF!=2,"23-24/2",
IF(#REF!=3,"23-24/3",
IF(#REF!=4,"24-25/1",
IF(#REF!=5,"24-25/2",
IF(#REF!=6,"24-25/3","Hata13")))))),
))))))))))))))
)</f>
        <v>#REF!</v>
      </c>
      <c r="G349" s="15">
        <v>0</v>
      </c>
      <c r="H349" s="14" t="s">
        <v>467</v>
      </c>
      <c r="I349" s="14">
        <v>206099</v>
      </c>
      <c r="J349" s="14" t="s">
        <v>157</v>
      </c>
      <c r="S349" s="16">
        <v>4</v>
      </c>
      <c r="T349" s="14">
        <f>VLOOKUP($S349,[1]sistem!$I$3:$L$10,2,FALSE)</f>
        <v>0</v>
      </c>
      <c r="U349" s="14">
        <f>VLOOKUP($S349,[1]sistem!$I$3:$L$10,3,FALSE)</f>
        <v>1</v>
      </c>
      <c r="V349" s="14">
        <f>VLOOKUP($S349,[1]sistem!$I$3:$L$10,4,FALSE)</f>
        <v>1</v>
      </c>
      <c r="W349" s="14" t="e">
        <f>VLOOKUP($BB349,[1]sistem!$I$13:$L$14,2,FALSE)*#REF!</f>
        <v>#REF!</v>
      </c>
      <c r="X349" s="14" t="e">
        <f>VLOOKUP($BB349,[1]sistem!$I$13:$L$14,3,FALSE)*#REF!</f>
        <v>#REF!</v>
      </c>
      <c r="Y349" s="14" t="e">
        <f>VLOOKUP($BB349,[1]sistem!$I$13:$L$14,4,FALSE)*#REF!</f>
        <v>#REF!</v>
      </c>
      <c r="Z349" s="14" t="e">
        <f t="shared" si="70"/>
        <v>#REF!</v>
      </c>
      <c r="AA349" s="14" t="e">
        <f t="shared" si="70"/>
        <v>#REF!</v>
      </c>
      <c r="AB349" s="14" t="e">
        <f t="shared" si="70"/>
        <v>#REF!</v>
      </c>
      <c r="AC349" s="14" t="e">
        <f t="shared" si="71"/>
        <v>#REF!</v>
      </c>
      <c r="AD349" s="14">
        <f>VLOOKUP(BB349,[1]sistem!$I$18:$J$19,2,FALSE)</f>
        <v>14</v>
      </c>
      <c r="AE349" s="14">
        <v>0.25</v>
      </c>
      <c r="AF349" s="14">
        <f>VLOOKUP($S349,[1]sistem!$I$3:$M$10,5,FALSE)</f>
        <v>1</v>
      </c>
      <c r="AG349" s="14">
        <v>4</v>
      </c>
      <c r="AI349" s="14">
        <f t="shared" si="83"/>
        <v>56</v>
      </c>
      <c r="AJ349" s="14">
        <f>VLOOKUP($S349,[1]sistem!$I$3:$N$10,6,FALSE)</f>
        <v>2</v>
      </c>
      <c r="AK349" s="14">
        <v>2</v>
      </c>
      <c r="AL349" s="14">
        <f t="shared" si="72"/>
        <v>4</v>
      </c>
      <c r="AM349" s="14">
        <f>VLOOKUP($BB349,[1]sistem!$I$18:$K$19,3,FALSE)</f>
        <v>14</v>
      </c>
      <c r="AN349" s="14" t="e">
        <f>AM349*#REF!</f>
        <v>#REF!</v>
      </c>
      <c r="AO349" s="14" t="e">
        <f t="shared" si="73"/>
        <v>#REF!</v>
      </c>
      <c r="AP349" s="14">
        <f t="shared" si="69"/>
        <v>25</v>
      </c>
      <c r="AQ349" s="14" t="e">
        <f t="shared" si="74"/>
        <v>#REF!</v>
      </c>
      <c r="AR349" s="14" t="e">
        <f>ROUND(AQ349-#REF!,0)</f>
        <v>#REF!</v>
      </c>
      <c r="AS349" s="14">
        <f>IF(BB349="s",IF(S349=0,0,
IF(S349=1,#REF!*4*4,
IF(S349=2,0,
IF(S349=3,#REF!*4*2,
IF(S349=4,0,
IF(S349=5,0,
IF(S349=6,0,
IF(S349=7,0)))))))),
IF(BB349="t",
IF(S349=0,0,
IF(S349=1,#REF!*4*4*0.8,
IF(S349=2,0,
IF(S349=3,#REF!*4*2*0.8,
IF(S349=4,0,
IF(S349=5,0,
IF(S349=6,0,
IF(S349=7,0))))))))))</f>
        <v>0</v>
      </c>
      <c r="AT349" s="14" t="e">
        <f>IF(BB349="s",
IF(S349=0,0,
IF(S349=1,0,
IF(S349=2,#REF!*4*2,
IF(S349=3,#REF!*4,
IF(S349=4,#REF!*4,
IF(S349=5,0,
IF(S349=6,0,
IF(S349=7,#REF!*4)))))))),
IF(BB349="t",
IF(S349=0,0,
IF(S349=1,0,
IF(S349=2,#REF!*4*2*0.8,
IF(S349=3,#REF!*4*0.8,
IF(S349=4,#REF!*4*0.8,
IF(S349=5,0,
IF(S349=6,0,
IF(S349=7,#REF!*4))))))))))</f>
        <v>#REF!</v>
      </c>
      <c r="AU349" s="14" t="e">
        <f>IF(BB349="s",
IF(S349=0,0,
IF(S349=1,#REF!*2,
IF(S349=2,#REF!*2,
IF(S349=3,#REF!*2,
IF(S349=4,#REF!*2,
IF(S349=5,#REF!*2,
IF(S349=6,#REF!*2,
IF(S349=7,#REF!*2)))))))),
IF(BB349="t",
IF(S349=0,#REF!*2*0.8,
IF(S349=1,#REF!*2*0.8,
IF(S349=2,#REF!*2*0.8,
IF(S349=3,#REF!*2*0.8,
IF(S349=4,#REF!*2*0.8,
IF(S349=5,#REF!*2*0.8,
IF(S349=6,#REF!*1*0.8,
IF(S349=7,#REF!*2))))))))))</f>
        <v>#REF!</v>
      </c>
      <c r="AV349" s="14" t="e">
        <f t="shared" si="75"/>
        <v>#REF!</v>
      </c>
      <c r="AW349" s="14" t="e">
        <f>IF(BB349="s",
IF(S349=0,0,
IF(S349=1,(14-2)*(#REF!+#REF!)/4*4,
IF(S349=2,(14-2)*(#REF!+#REF!)/4*2,
IF(S349=3,(14-2)*(#REF!+#REF!)/4*3,
IF(S349=4,(14-2)*(#REF!+#REF!)/4,
IF(S349=5,(14-2)*#REF!/4,
IF(S349=6,0,
IF(S349=7,(14)*#REF!)))))))),
IF(BB349="t",
IF(S349=0,0,
IF(S349=1,(11-2)*(#REF!+#REF!)/4*4,
IF(S349=2,(11-2)*(#REF!+#REF!)/4*2,
IF(S349=3,(11-2)*(#REF!+#REF!)/4*3,
IF(S349=4,(11-2)*(#REF!+#REF!)/4,
IF(S349=5,(11-2)*#REF!/4,
IF(S349=6,0,
IF(S349=7,(11)*#REF!))))))))))</f>
        <v>#REF!</v>
      </c>
      <c r="AX349" s="14" t="e">
        <f t="shared" si="76"/>
        <v>#REF!</v>
      </c>
      <c r="AY349" s="14">
        <f t="shared" si="77"/>
        <v>8</v>
      </c>
      <c r="AZ349" s="14">
        <f t="shared" si="78"/>
        <v>4</v>
      </c>
      <c r="BA349" s="14" t="e">
        <f t="shared" si="79"/>
        <v>#REF!</v>
      </c>
      <c r="BB349" s="14" t="s">
        <v>87</v>
      </c>
      <c r="BC349" s="14" t="e">
        <f>IF(BI349="A",0,IF(BB349="s",14*#REF!,IF(BB349="T",11*#REF!,"HATA")))</f>
        <v>#REF!</v>
      </c>
      <c r="BD349" s="14" t="e">
        <f t="shared" si="80"/>
        <v>#REF!</v>
      </c>
      <c r="BE349" s="14" t="e">
        <f t="shared" si="81"/>
        <v>#REF!</v>
      </c>
      <c r="BF349" s="14" t="e">
        <f>IF(BE349-#REF!=0,"DOĞRU","YANLIŞ")</f>
        <v>#REF!</v>
      </c>
      <c r="BG349" s="14" t="e">
        <f>#REF!-BE349</f>
        <v>#REF!</v>
      </c>
      <c r="BH349" s="14">
        <v>0</v>
      </c>
      <c r="BJ349" s="14">
        <v>0</v>
      </c>
      <c r="BL349" s="14">
        <v>4</v>
      </c>
      <c r="BN349" s="5" t="e">
        <f>#REF!*14</f>
        <v>#REF!</v>
      </c>
      <c r="BO349" s="6"/>
      <c r="BP349" s="7"/>
      <c r="BQ349" s="8"/>
      <c r="BR349" s="8"/>
      <c r="BS349" s="8"/>
      <c r="BT349" s="8"/>
      <c r="BU349" s="8"/>
      <c r="BV349" s="9"/>
      <c r="BW349" s="10"/>
      <c r="BX349" s="11"/>
      <c r="CE349" s="8"/>
      <c r="CF349" s="17"/>
      <c r="CG349" s="17"/>
      <c r="CH349" s="17"/>
      <c r="CI349" s="17"/>
    </row>
    <row r="350" spans="1:87" hidden="1" x14ac:dyDescent="0.25">
      <c r="A350" s="14" t="s">
        <v>474</v>
      </c>
      <c r="B350" s="14" t="s">
        <v>475</v>
      </c>
      <c r="C350" s="14" t="s">
        <v>475</v>
      </c>
      <c r="D350" s="15" t="s">
        <v>90</v>
      </c>
      <c r="E350" s="15" t="s">
        <v>90</v>
      </c>
      <c r="F350" s="16" t="e">
        <f>IF(BB350="S",
IF(#REF!+BJ350=2012,
IF(#REF!=1,"12-13/1",
IF(#REF!=2,"12-13/2",
IF(#REF!=3,"13-14/1",
IF(#REF!=4,"13-14/2","Hata1")))),
IF(#REF!+BJ350=2013,
IF(#REF!=1,"13-14/1",
IF(#REF!=2,"13-14/2",
IF(#REF!=3,"14-15/1",
IF(#REF!=4,"14-15/2","Hata2")))),
IF(#REF!+BJ350=2014,
IF(#REF!=1,"14-15/1",
IF(#REF!=2,"14-15/2",
IF(#REF!=3,"15-16/1",
IF(#REF!=4,"15-16/2","Hata3")))),
IF(#REF!+BJ350=2015,
IF(#REF!=1,"15-16/1",
IF(#REF!=2,"15-16/2",
IF(#REF!=3,"16-17/1",
IF(#REF!=4,"16-17/2","Hata4")))),
IF(#REF!+BJ350=2016,
IF(#REF!=1,"16-17/1",
IF(#REF!=2,"16-17/2",
IF(#REF!=3,"17-18/1",
IF(#REF!=4,"17-18/2","Hata5")))),
IF(#REF!+BJ350=2017,
IF(#REF!=1,"17-18/1",
IF(#REF!=2,"17-18/2",
IF(#REF!=3,"18-19/1",
IF(#REF!=4,"18-19/2","Hata6")))),
IF(#REF!+BJ350=2018,
IF(#REF!=1,"18-19/1",
IF(#REF!=2,"18-19/2",
IF(#REF!=3,"19-20/1",
IF(#REF!=4,"19-20/2","Hata7")))),
IF(#REF!+BJ350=2019,
IF(#REF!=1,"19-20/1",
IF(#REF!=2,"19-20/2",
IF(#REF!=3,"20-21/1",
IF(#REF!=4,"20-21/2","Hata8")))),
IF(#REF!+BJ350=2020,
IF(#REF!=1,"20-21/1",
IF(#REF!=2,"20-21/2",
IF(#REF!=3,"21-22/1",
IF(#REF!=4,"21-22/2","Hata9")))),
IF(#REF!+BJ350=2021,
IF(#REF!=1,"21-22/1",
IF(#REF!=2,"21-22/2",
IF(#REF!=3,"22-23/1",
IF(#REF!=4,"22-23/2","Hata10")))),
IF(#REF!+BJ350=2022,
IF(#REF!=1,"22-23/1",
IF(#REF!=2,"22-23/2",
IF(#REF!=3,"23-24/1",
IF(#REF!=4,"23-24/2","Hata11")))),
IF(#REF!+BJ350=2023,
IF(#REF!=1,"23-24/1",
IF(#REF!=2,"23-24/2",
IF(#REF!=3,"24-25/1",
IF(#REF!=4,"24-25/2","Hata12")))),
)))))))))))),
IF(BB350="T",
IF(#REF!+BJ350=2012,
IF(#REF!=1,"12-13/1",
IF(#REF!=2,"12-13/2",
IF(#REF!=3,"12-13/3",
IF(#REF!=4,"13-14/1",
IF(#REF!=5,"13-14/2",
IF(#REF!=6,"13-14/3","Hata1")))))),
IF(#REF!+BJ350=2013,
IF(#REF!=1,"13-14/1",
IF(#REF!=2,"13-14/2",
IF(#REF!=3,"13-14/3",
IF(#REF!=4,"14-15/1",
IF(#REF!=5,"14-15/2",
IF(#REF!=6,"14-15/3","Hata2")))))),
IF(#REF!+BJ350=2014,
IF(#REF!=1,"14-15/1",
IF(#REF!=2,"14-15/2",
IF(#REF!=3,"14-15/3",
IF(#REF!=4,"15-16/1",
IF(#REF!=5,"15-16/2",
IF(#REF!=6,"15-16/3","Hata3")))))),
IF(AND(#REF!+#REF!&gt;2014,#REF!+#REF!&lt;2015,BJ350=1),
IF(#REF!=0.1,"14-15/0.1",
IF(#REF!=0.2,"14-15/0.2",
IF(#REF!=0.3,"14-15/0.3","Hata4"))),
IF(#REF!+BJ350=2015,
IF(#REF!=1,"15-16/1",
IF(#REF!=2,"15-16/2",
IF(#REF!=3,"15-16/3",
IF(#REF!=4,"16-17/1",
IF(#REF!=5,"16-17/2",
IF(#REF!=6,"16-17/3","Hata5")))))),
IF(#REF!+BJ350=2016,
IF(#REF!=1,"16-17/1",
IF(#REF!=2,"16-17/2",
IF(#REF!=3,"16-17/3",
IF(#REF!=4,"17-18/1",
IF(#REF!=5,"17-18/2",
IF(#REF!=6,"17-18/3","Hata6")))))),
IF(#REF!+BJ350=2017,
IF(#REF!=1,"17-18/1",
IF(#REF!=2,"17-18/2",
IF(#REF!=3,"17-18/3",
IF(#REF!=4,"18-19/1",
IF(#REF!=5,"18-19/2",
IF(#REF!=6,"18-19/3","Hata7")))))),
IF(#REF!+BJ350=2018,
IF(#REF!=1,"18-19/1",
IF(#REF!=2,"18-19/2",
IF(#REF!=3,"18-19/3",
IF(#REF!=4,"19-20/1",
IF(#REF!=5," 19-20/2",
IF(#REF!=6,"19-20/3","Hata8")))))),
IF(#REF!+BJ350=2019,
IF(#REF!=1,"19-20/1",
IF(#REF!=2,"19-20/2",
IF(#REF!=3,"19-20/3",
IF(#REF!=4,"20-21/1",
IF(#REF!=5,"20-21/2",
IF(#REF!=6,"20-21/3","Hata9")))))),
IF(#REF!+BJ350=2020,
IF(#REF!=1,"20-21/1",
IF(#REF!=2,"20-21/2",
IF(#REF!=3,"20-21/3",
IF(#REF!=4,"21-22/1",
IF(#REF!=5,"21-22/2",
IF(#REF!=6,"21-22/3","Hata10")))))),
IF(#REF!+BJ350=2021,
IF(#REF!=1,"21-22/1",
IF(#REF!=2,"21-22/2",
IF(#REF!=3,"21-22/3",
IF(#REF!=4,"22-23/1",
IF(#REF!=5,"22-23/2",
IF(#REF!=6,"22-23/3","Hata11")))))),
IF(#REF!+BJ350=2022,
IF(#REF!=1,"22-23/1",
IF(#REF!=2,"22-23/2",
IF(#REF!=3,"22-23/3",
IF(#REF!=4,"23-24/1",
IF(#REF!=5,"23-24/2",
IF(#REF!=6,"23-24/3","Hata12")))))),
IF(#REF!+BJ350=2023,
IF(#REF!=1,"23-24/1",
IF(#REF!=2,"23-24/2",
IF(#REF!=3,"23-24/3",
IF(#REF!=4,"24-25/1",
IF(#REF!=5,"24-25/2",
IF(#REF!=6,"24-25/3","Hata13")))))),
))))))))))))))
)</f>
        <v>#REF!</v>
      </c>
      <c r="G350" s="15"/>
      <c r="H350" s="14" t="s">
        <v>467</v>
      </c>
      <c r="I350" s="14">
        <v>206099</v>
      </c>
      <c r="J350" s="14" t="s">
        <v>157</v>
      </c>
      <c r="S350" s="16">
        <v>4</v>
      </c>
      <c r="T350" s="14">
        <f>VLOOKUP($S350,[1]sistem!$I$3:$L$10,2,FALSE)</f>
        <v>0</v>
      </c>
      <c r="U350" s="14">
        <f>VLOOKUP($S350,[1]sistem!$I$3:$L$10,3,FALSE)</f>
        <v>1</v>
      </c>
      <c r="V350" s="14">
        <f>VLOOKUP($S350,[1]sistem!$I$3:$L$10,4,FALSE)</f>
        <v>1</v>
      </c>
      <c r="W350" s="14" t="e">
        <f>VLOOKUP($BB350,[1]sistem!$I$13:$L$14,2,FALSE)*#REF!</f>
        <v>#REF!</v>
      </c>
      <c r="X350" s="14" t="e">
        <f>VLOOKUP($BB350,[1]sistem!$I$13:$L$14,3,FALSE)*#REF!</f>
        <v>#REF!</v>
      </c>
      <c r="Y350" s="14" t="e">
        <f>VLOOKUP($BB350,[1]sistem!$I$13:$L$14,4,FALSE)*#REF!</f>
        <v>#REF!</v>
      </c>
      <c r="Z350" s="14" t="e">
        <f t="shared" si="70"/>
        <v>#REF!</v>
      </c>
      <c r="AA350" s="14" t="e">
        <f t="shared" si="70"/>
        <v>#REF!</v>
      </c>
      <c r="AB350" s="14" t="e">
        <f t="shared" si="70"/>
        <v>#REF!</v>
      </c>
      <c r="AC350" s="14" t="e">
        <f t="shared" si="71"/>
        <v>#REF!</v>
      </c>
      <c r="AD350" s="14">
        <f>VLOOKUP(BB350,[1]sistem!$I$18:$J$19,2,FALSE)</f>
        <v>14</v>
      </c>
      <c r="AE350" s="14">
        <v>0.25</v>
      </c>
      <c r="AF350" s="14">
        <f>VLOOKUP($S350,[1]sistem!$I$3:$M$10,5,FALSE)</f>
        <v>1</v>
      </c>
      <c r="AG350" s="14">
        <v>4</v>
      </c>
      <c r="AI350" s="14">
        <f t="shared" si="83"/>
        <v>56</v>
      </c>
      <c r="AJ350" s="14">
        <f>VLOOKUP($S350,[1]sistem!$I$3:$N$10,6,FALSE)</f>
        <v>2</v>
      </c>
      <c r="AK350" s="14">
        <v>2</v>
      </c>
      <c r="AL350" s="14">
        <f t="shared" si="72"/>
        <v>4</v>
      </c>
      <c r="AM350" s="14">
        <f>VLOOKUP($BB350,[1]sistem!$I$18:$K$19,3,FALSE)</f>
        <v>14</v>
      </c>
      <c r="AN350" s="14" t="e">
        <f>AM350*#REF!</f>
        <v>#REF!</v>
      </c>
      <c r="AO350" s="14" t="e">
        <f t="shared" si="73"/>
        <v>#REF!</v>
      </c>
      <c r="AP350" s="14">
        <f t="shared" si="69"/>
        <v>25</v>
      </c>
      <c r="AQ350" s="14" t="e">
        <f t="shared" si="74"/>
        <v>#REF!</v>
      </c>
      <c r="AR350" s="14" t="e">
        <f>ROUND(AQ350-#REF!,0)</f>
        <v>#REF!</v>
      </c>
      <c r="AS350" s="14">
        <f>IF(BB350="s",IF(S350=0,0,
IF(S350=1,#REF!*4*4,
IF(S350=2,0,
IF(S350=3,#REF!*4*2,
IF(S350=4,0,
IF(S350=5,0,
IF(S350=6,0,
IF(S350=7,0)))))))),
IF(BB350="t",
IF(S350=0,0,
IF(S350=1,#REF!*4*4*0.8,
IF(S350=2,0,
IF(S350=3,#REF!*4*2*0.8,
IF(S350=4,0,
IF(S350=5,0,
IF(S350=6,0,
IF(S350=7,0))))))))))</f>
        <v>0</v>
      </c>
      <c r="AT350" s="14" t="e">
        <f>IF(BB350="s",
IF(S350=0,0,
IF(S350=1,0,
IF(S350=2,#REF!*4*2,
IF(S350=3,#REF!*4,
IF(S350=4,#REF!*4,
IF(S350=5,0,
IF(S350=6,0,
IF(S350=7,#REF!*4)))))))),
IF(BB350="t",
IF(S350=0,0,
IF(S350=1,0,
IF(S350=2,#REF!*4*2*0.8,
IF(S350=3,#REF!*4*0.8,
IF(S350=4,#REF!*4*0.8,
IF(S350=5,0,
IF(S350=6,0,
IF(S350=7,#REF!*4))))))))))</f>
        <v>#REF!</v>
      </c>
      <c r="AU350" s="14" t="e">
        <f>IF(BB350="s",
IF(S350=0,0,
IF(S350=1,#REF!*2,
IF(S350=2,#REF!*2,
IF(S350=3,#REF!*2,
IF(S350=4,#REF!*2,
IF(S350=5,#REF!*2,
IF(S350=6,#REF!*2,
IF(S350=7,#REF!*2)))))))),
IF(BB350="t",
IF(S350=0,#REF!*2*0.8,
IF(S350=1,#REF!*2*0.8,
IF(S350=2,#REF!*2*0.8,
IF(S350=3,#REF!*2*0.8,
IF(S350=4,#REF!*2*0.8,
IF(S350=5,#REF!*2*0.8,
IF(S350=6,#REF!*1*0.8,
IF(S350=7,#REF!*2))))))))))</f>
        <v>#REF!</v>
      </c>
      <c r="AV350" s="14" t="e">
        <f t="shared" si="75"/>
        <v>#REF!</v>
      </c>
      <c r="AW350" s="14" t="e">
        <f>IF(BB350="s",
IF(S350=0,0,
IF(S350=1,(14-2)*(#REF!+#REF!)/4*4,
IF(S350=2,(14-2)*(#REF!+#REF!)/4*2,
IF(S350=3,(14-2)*(#REF!+#REF!)/4*3,
IF(S350=4,(14-2)*(#REF!+#REF!)/4,
IF(S350=5,(14-2)*#REF!/4,
IF(S350=6,0,
IF(S350=7,(14)*#REF!)))))))),
IF(BB350="t",
IF(S350=0,0,
IF(S350=1,(11-2)*(#REF!+#REF!)/4*4,
IF(S350=2,(11-2)*(#REF!+#REF!)/4*2,
IF(S350=3,(11-2)*(#REF!+#REF!)/4*3,
IF(S350=4,(11-2)*(#REF!+#REF!)/4,
IF(S350=5,(11-2)*#REF!/4,
IF(S350=6,0,
IF(S350=7,(11)*#REF!))))))))))</f>
        <v>#REF!</v>
      </c>
      <c r="AX350" s="14" t="e">
        <f t="shared" si="76"/>
        <v>#REF!</v>
      </c>
      <c r="AY350" s="14">
        <f t="shared" si="77"/>
        <v>8</v>
      </c>
      <c r="AZ350" s="14">
        <f t="shared" si="78"/>
        <v>4</v>
      </c>
      <c r="BA350" s="14" t="e">
        <f t="shared" si="79"/>
        <v>#REF!</v>
      </c>
      <c r="BB350" s="14" t="s">
        <v>87</v>
      </c>
      <c r="BC350" s="14" t="e">
        <f>IF(BI350="A",0,IF(BB350="s",14*#REF!,IF(BB350="T",11*#REF!,"HATA")))</f>
        <v>#REF!</v>
      </c>
      <c r="BD350" s="14" t="e">
        <f t="shared" si="80"/>
        <v>#REF!</v>
      </c>
      <c r="BE350" s="14" t="e">
        <f t="shared" si="81"/>
        <v>#REF!</v>
      </c>
      <c r="BF350" s="14" t="e">
        <f>IF(BE350-#REF!=0,"DOĞRU","YANLIŞ")</f>
        <v>#REF!</v>
      </c>
      <c r="BG350" s="14" t="e">
        <f>#REF!-BE350</f>
        <v>#REF!</v>
      </c>
      <c r="BH350" s="14">
        <v>0</v>
      </c>
      <c r="BJ350" s="14">
        <v>0</v>
      </c>
      <c r="BL350" s="14">
        <v>4</v>
      </c>
      <c r="BN350" s="5" t="e">
        <f>#REF!*14</f>
        <v>#REF!</v>
      </c>
      <c r="BO350" s="6"/>
      <c r="BP350" s="7"/>
      <c r="BQ350" s="8"/>
      <c r="BR350" s="8"/>
      <c r="BS350" s="8"/>
      <c r="BT350" s="8"/>
      <c r="BU350" s="8"/>
      <c r="BV350" s="9"/>
      <c r="BW350" s="10"/>
      <c r="BX350" s="11"/>
      <c r="CE350" s="8"/>
      <c r="CF350" s="17"/>
      <c r="CG350" s="17"/>
      <c r="CH350" s="17"/>
      <c r="CI350" s="17"/>
    </row>
    <row r="351" spans="1:87" hidden="1" x14ac:dyDescent="0.25">
      <c r="A351" s="14" t="s">
        <v>476</v>
      </c>
      <c r="B351" s="14" t="s">
        <v>477</v>
      </c>
      <c r="C351" s="14" t="s">
        <v>477</v>
      </c>
      <c r="D351" s="15" t="s">
        <v>90</v>
      </c>
      <c r="E351" s="15" t="s">
        <v>90</v>
      </c>
      <c r="F351" s="16" t="e">
        <f>IF(BB351="S",
IF(#REF!+BJ351=2012,
IF(#REF!=1,"12-13/1",
IF(#REF!=2,"12-13/2",
IF(#REF!=3,"13-14/1",
IF(#REF!=4,"13-14/2","Hata1")))),
IF(#REF!+BJ351=2013,
IF(#REF!=1,"13-14/1",
IF(#REF!=2,"13-14/2",
IF(#REF!=3,"14-15/1",
IF(#REF!=4,"14-15/2","Hata2")))),
IF(#REF!+BJ351=2014,
IF(#REF!=1,"14-15/1",
IF(#REF!=2,"14-15/2",
IF(#REF!=3,"15-16/1",
IF(#REF!=4,"15-16/2","Hata3")))),
IF(#REF!+BJ351=2015,
IF(#REF!=1,"15-16/1",
IF(#REF!=2,"15-16/2",
IF(#REF!=3,"16-17/1",
IF(#REF!=4,"16-17/2","Hata4")))),
IF(#REF!+BJ351=2016,
IF(#REF!=1,"16-17/1",
IF(#REF!=2,"16-17/2",
IF(#REF!=3,"17-18/1",
IF(#REF!=4,"17-18/2","Hata5")))),
IF(#REF!+BJ351=2017,
IF(#REF!=1,"17-18/1",
IF(#REF!=2,"17-18/2",
IF(#REF!=3,"18-19/1",
IF(#REF!=4,"18-19/2","Hata6")))),
IF(#REF!+BJ351=2018,
IF(#REF!=1,"18-19/1",
IF(#REF!=2,"18-19/2",
IF(#REF!=3,"19-20/1",
IF(#REF!=4,"19-20/2","Hata7")))),
IF(#REF!+BJ351=2019,
IF(#REF!=1,"19-20/1",
IF(#REF!=2,"19-20/2",
IF(#REF!=3,"20-21/1",
IF(#REF!=4,"20-21/2","Hata8")))),
IF(#REF!+BJ351=2020,
IF(#REF!=1,"20-21/1",
IF(#REF!=2,"20-21/2",
IF(#REF!=3,"21-22/1",
IF(#REF!=4,"21-22/2","Hata9")))),
IF(#REF!+BJ351=2021,
IF(#REF!=1,"21-22/1",
IF(#REF!=2,"21-22/2",
IF(#REF!=3,"22-23/1",
IF(#REF!=4,"22-23/2","Hata10")))),
IF(#REF!+BJ351=2022,
IF(#REF!=1,"22-23/1",
IF(#REF!=2,"22-23/2",
IF(#REF!=3,"23-24/1",
IF(#REF!=4,"23-24/2","Hata11")))),
IF(#REF!+BJ351=2023,
IF(#REF!=1,"23-24/1",
IF(#REF!=2,"23-24/2",
IF(#REF!=3,"24-25/1",
IF(#REF!=4,"24-25/2","Hata12")))),
)))))))))))),
IF(BB351="T",
IF(#REF!+BJ351=2012,
IF(#REF!=1,"12-13/1",
IF(#REF!=2,"12-13/2",
IF(#REF!=3,"12-13/3",
IF(#REF!=4,"13-14/1",
IF(#REF!=5,"13-14/2",
IF(#REF!=6,"13-14/3","Hata1")))))),
IF(#REF!+BJ351=2013,
IF(#REF!=1,"13-14/1",
IF(#REF!=2,"13-14/2",
IF(#REF!=3,"13-14/3",
IF(#REF!=4,"14-15/1",
IF(#REF!=5,"14-15/2",
IF(#REF!=6,"14-15/3","Hata2")))))),
IF(#REF!+BJ351=2014,
IF(#REF!=1,"14-15/1",
IF(#REF!=2,"14-15/2",
IF(#REF!=3,"14-15/3",
IF(#REF!=4,"15-16/1",
IF(#REF!=5,"15-16/2",
IF(#REF!=6,"15-16/3","Hata3")))))),
IF(AND(#REF!+#REF!&gt;2014,#REF!+#REF!&lt;2015,BJ351=1),
IF(#REF!=0.1,"14-15/0.1",
IF(#REF!=0.2,"14-15/0.2",
IF(#REF!=0.3,"14-15/0.3","Hata4"))),
IF(#REF!+BJ351=2015,
IF(#REF!=1,"15-16/1",
IF(#REF!=2,"15-16/2",
IF(#REF!=3,"15-16/3",
IF(#REF!=4,"16-17/1",
IF(#REF!=5,"16-17/2",
IF(#REF!=6,"16-17/3","Hata5")))))),
IF(#REF!+BJ351=2016,
IF(#REF!=1,"16-17/1",
IF(#REF!=2,"16-17/2",
IF(#REF!=3,"16-17/3",
IF(#REF!=4,"17-18/1",
IF(#REF!=5,"17-18/2",
IF(#REF!=6,"17-18/3","Hata6")))))),
IF(#REF!+BJ351=2017,
IF(#REF!=1,"17-18/1",
IF(#REF!=2,"17-18/2",
IF(#REF!=3,"17-18/3",
IF(#REF!=4,"18-19/1",
IF(#REF!=5,"18-19/2",
IF(#REF!=6,"18-19/3","Hata7")))))),
IF(#REF!+BJ351=2018,
IF(#REF!=1,"18-19/1",
IF(#REF!=2,"18-19/2",
IF(#REF!=3,"18-19/3",
IF(#REF!=4,"19-20/1",
IF(#REF!=5," 19-20/2",
IF(#REF!=6,"19-20/3","Hata8")))))),
IF(#REF!+BJ351=2019,
IF(#REF!=1,"19-20/1",
IF(#REF!=2,"19-20/2",
IF(#REF!=3,"19-20/3",
IF(#REF!=4,"20-21/1",
IF(#REF!=5,"20-21/2",
IF(#REF!=6,"20-21/3","Hata9")))))),
IF(#REF!+BJ351=2020,
IF(#REF!=1,"20-21/1",
IF(#REF!=2,"20-21/2",
IF(#REF!=3,"20-21/3",
IF(#REF!=4,"21-22/1",
IF(#REF!=5,"21-22/2",
IF(#REF!=6,"21-22/3","Hata10")))))),
IF(#REF!+BJ351=2021,
IF(#REF!=1,"21-22/1",
IF(#REF!=2,"21-22/2",
IF(#REF!=3,"21-22/3",
IF(#REF!=4,"22-23/1",
IF(#REF!=5,"22-23/2",
IF(#REF!=6,"22-23/3","Hata11")))))),
IF(#REF!+BJ351=2022,
IF(#REF!=1,"22-23/1",
IF(#REF!=2,"22-23/2",
IF(#REF!=3,"22-23/3",
IF(#REF!=4,"23-24/1",
IF(#REF!=5,"23-24/2",
IF(#REF!=6,"23-24/3","Hata12")))))),
IF(#REF!+BJ351=2023,
IF(#REF!=1,"23-24/1",
IF(#REF!=2,"23-24/2",
IF(#REF!=3,"23-24/3",
IF(#REF!=4,"24-25/1",
IF(#REF!=5,"24-25/2",
IF(#REF!=6,"24-25/3","Hata13")))))),
))))))))))))))
)</f>
        <v>#REF!</v>
      </c>
      <c r="G351" s="15"/>
      <c r="H351" s="14" t="s">
        <v>467</v>
      </c>
      <c r="I351" s="14">
        <v>206099</v>
      </c>
      <c r="J351" s="14" t="s">
        <v>157</v>
      </c>
      <c r="S351" s="16">
        <v>2</v>
      </c>
      <c r="T351" s="14">
        <f>VLOOKUP($S351,[1]sistem!$I$3:$L$10,2,FALSE)</f>
        <v>0</v>
      </c>
      <c r="U351" s="14">
        <f>VLOOKUP($S351,[1]sistem!$I$3:$L$10,3,FALSE)</f>
        <v>2</v>
      </c>
      <c r="V351" s="14">
        <f>VLOOKUP($S351,[1]sistem!$I$3:$L$10,4,FALSE)</f>
        <v>1</v>
      </c>
      <c r="W351" s="14" t="e">
        <f>VLOOKUP($BB351,[1]sistem!$I$13:$L$14,2,FALSE)*#REF!</f>
        <v>#REF!</v>
      </c>
      <c r="X351" s="14" t="e">
        <f>VLOOKUP($BB351,[1]sistem!$I$13:$L$14,3,FALSE)*#REF!</f>
        <v>#REF!</v>
      </c>
      <c r="Y351" s="14" t="e">
        <f>VLOOKUP($BB351,[1]sistem!$I$13:$L$14,4,FALSE)*#REF!</f>
        <v>#REF!</v>
      </c>
      <c r="Z351" s="14" t="e">
        <f t="shared" si="70"/>
        <v>#REF!</v>
      </c>
      <c r="AA351" s="14" t="e">
        <f t="shared" si="70"/>
        <v>#REF!</v>
      </c>
      <c r="AB351" s="14" t="e">
        <f t="shared" si="70"/>
        <v>#REF!</v>
      </c>
      <c r="AC351" s="14" t="e">
        <f t="shared" si="71"/>
        <v>#REF!</v>
      </c>
      <c r="AD351" s="14">
        <f>VLOOKUP(BB351,[1]sistem!$I$18:$J$19,2,FALSE)</f>
        <v>14</v>
      </c>
      <c r="AE351" s="14">
        <v>0.25</v>
      </c>
      <c r="AF351" s="14">
        <f>VLOOKUP($S351,[1]sistem!$I$3:$M$10,5,FALSE)</f>
        <v>2</v>
      </c>
      <c r="AG351" s="14">
        <v>5</v>
      </c>
      <c r="AI351" s="14">
        <f t="shared" si="83"/>
        <v>70</v>
      </c>
      <c r="AJ351" s="14">
        <f>VLOOKUP($S351,[1]sistem!$I$3:$N$10,6,FALSE)</f>
        <v>3</v>
      </c>
      <c r="AK351" s="14">
        <v>2</v>
      </c>
      <c r="AL351" s="14">
        <f t="shared" si="72"/>
        <v>6</v>
      </c>
      <c r="AM351" s="14">
        <f>VLOOKUP($BB351,[1]sistem!$I$18:$K$19,3,FALSE)</f>
        <v>14</v>
      </c>
      <c r="AN351" s="14" t="e">
        <f>AM351*#REF!</f>
        <v>#REF!</v>
      </c>
      <c r="AO351" s="14" t="e">
        <f t="shared" si="73"/>
        <v>#REF!</v>
      </c>
      <c r="AP351" s="14">
        <f t="shared" si="69"/>
        <v>25</v>
      </c>
      <c r="AQ351" s="14" t="e">
        <f t="shared" si="74"/>
        <v>#REF!</v>
      </c>
      <c r="AR351" s="14" t="e">
        <f>ROUND(AQ351-#REF!,0)</f>
        <v>#REF!</v>
      </c>
      <c r="AS351" s="14">
        <f>IF(BB351="s",IF(S351=0,0,
IF(S351=1,#REF!*4*4,
IF(S351=2,0,
IF(S351=3,#REF!*4*2,
IF(S351=4,0,
IF(S351=5,0,
IF(S351=6,0,
IF(S351=7,0)))))))),
IF(BB351="t",
IF(S351=0,0,
IF(S351=1,#REF!*4*4*0.8,
IF(S351=2,0,
IF(S351=3,#REF!*4*2*0.8,
IF(S351=4,0,
IF(S351=5,0,
IF(S351=6,0,
IF(S351=7,0))))))))))</f>
        <v>0</v>
      </c>
      <c r="AT351" s="14" t="e">
        <f>IF(BB351="s",
IF(S351=0,0,
IF(S351=1,0,
IF(S351=2,#REF!*4*2,
IF(S351=3,#REF!*4,
IF(S351=4,#REF!*4,
IF(S351=5,0,
IF(S351=6,0,
IF(S351=7,#REF!*4)))))))),
IF(BB351="t",
IF(S351=0,0,
IF(S351=1,0,
IF(S351=2,#REF!*4*2*0.8,
IF(S351=3,#REF!*4*0.8,
IF(S351=4,#REF!*4*0.8,
IF(S351=5,0,
IF(S351=6,0,
IF(S351=7,#REF!*4))))))))))</f>
        <v>#REF!</v>
      </c>
      <c r="AU351" s="14" t="e">
        <f>IF(BB351="s",
IF(S351=0,0,
IF(S351=1,#REF!*2,
IF(S351=2,#REF!*2,
IF(S351=3,#REF!*2,
IF(S351=4,#REF!*2,
IF(S351=5,#REF!*2,
IF(S351=6,#REF!*2,
IF(S351=7,#REF!*2)))))))),
IF(BB351="t",
IF(S351=0,#REF!*2*0.8,
IF(S351=1,#REF!*2*0.8,
IF(S351=2,#REF!*2*0.8,
IF(S351=3,#REF!*2*0.8,
IF(S351=4,#REF!*2*0.8,
IF(S351=5,#REF!*2*0.8,
IF(S351=6,#REF!*1*0.8,
IF(S351=7,#REF!*2))))))))))</f>
        <v>#REF!</v>
      </c>
      <c r="AV351" s="14" t="e">
        <f t="shared" si="75"/>
        <v>#REF!</v>
      </c>
      <c r="AW351" s="14" t="e">
        <f>IF(BB351="s",
IF(S351=0,0,
IF(S351=1,(14-2)*(#REF!+#REF!)/4*4,
IF(S351=2,(14-2)*(#REF!+#REF!)/4*2,
IF(S351=3,(14-2)*(#REF!+#REF!)/4*3,
IF(S351=4,(14-2)*(#REF!+#REF!)/4,
IF(S351=5,(14-2)*#REF!/4,
IF(S351=6,0,
IF(S351=7,(14)*#REF!)))))))),
IF(BB351="t",
IF(S351=0,0,
IF(S351=1,(11-2)*(#REF!+#REF!)/4*4,
IF(S351=2,(11-2)*(#REF!+#REF!)/4*2,
IF(S351=3,(11-2)*(#REF!+#REF!)/4*3,
IF(S351=4,(11-2)*(#REF!+#REF!)/4,
IF(S351=5,(11-2)*#REF!/4,
IF(S351=6,0,
IF(S351=7,(11)*#REF!))))))))))</f>
        <v>#REF!</v>
      </c>
      <c r="AX351" s="14" t="e">
        <f t="shared" si="76"/>
        <v>#REF!</v>
      </c>
      <c r="AY351" s="14">
        <f t="shared" si="77"/>
        <v>12</v>
      </c>
      <c r="AZ351" s="14">
        <f t="shared" si="78"/>
        <v>6</v>
      </c>
      <c r="BA351" s="14" t="e">
        <f t="shared" si="79"/>
        <v>#REF!</v>
      </c>
      <c r="BB351" s="14" t="s">
        <v>87</v>
      </c>
      <c r="BC351" s="14" t="e">
        <f>IF(BI351="A",0,IF(BB351="s",14*#REF!,IF(BB351="T",11*#REF!,"HATA")))</f>
        <v>#REF!</v>
      </c>
      <c r="BD351" s="14" t="e">
        <f t="shared" si="80"/>
        <v>#REF!</v>
      </c>
      <c r="BE351" s="14" t="e">
        <f t="shared" si="81"/>
        <v>#REF!</v>
      </c>
      <c r="BF351" s="14" t="e">
        <f>IF(BE351-#REF!=0,"DOĞRU","YANLIŞ")</f>
        <v>#REF!</v>
      </c>
      <c r="BG351" s="14" t="e">
        <f>#REF!-BE351</f>
        <v>#REF!</v>
      </c>
      <c r="BH351" s="14">
        <v>0</v>
      </c>
      <c r="BJ351" s="14">
        <v>0</v>
      </c>
      <c r="BL351" s="14">
        <v>2</v>
      </c>
      <c r="BN351" s="5" t="e">
        <f>#REF!*14</f>
        <v>#REF!</v>
      </c>
      <c r="BO351" s="6"/>
      <c r="BP351" s="7"/>
      <c r="BQ351" s="8"/>
      <c r="BR351" s="8"/>
      <c r="BS351" s="8"/>
      <c r="BT351" s="8"/>
      <c r="BU351" s="8"/>
      <c r="BV351" s="9"/>
      <c r="BW351" s="10"/>
      <c r="BX351" s="11"/>
      <c r="CE351" s="8"/>
      <c r="CF351" s="17"/>
      <c r="CG351" s="17"/>
      <c r="CH351" s="17"/>
      <c r="CI351" s="17"/>
    </row>
    <row r="352" spans="1:87" hidden="1" x14ac:dyDescent="0.25">
      <c r="A352" s="14" t="s">
        <v>148</v>
      </c>
      <c r="B352" s="14" t="s">
        <v>149</v>
      </c>
      <c r="C352" s="14" t="s">
        <v>150</v>
      </c>
      <c r="D352" s="15" t="s">
        <v>84</v>
      </c>
      <c r="E352" s="15">
        <v>3</v>
      </c>
      <c r="F352" s="16" t="e">
        <f>IF(BB352="S",
IF(#REF!+BJ352=2012,
IF(#REF!=1,"12-13/1",
IF(#REF!=2,"12-13/2",
IF(#REF!=3,"13-14/1",
IF(#REF!=4,"13-14/2","Hata1")))),
IF(#REF!+BJ352=2013,
IF(#REF!=1,"13-14/1",
IF(#REF!=2,"13-14/2",
IF(#REF!=3,"14-15/1",
IF(#REF!=4,"14-15/2","Hata2")))),
IF(#REF!+BJ352=2014,
IF(#REF!=1,"14-15/1",
IF(#REF!=2,"14-15/2",
IF(#REF!=3,"15-16/1",
IF(#REF!=4,"15-16/2","Hata3")))),
IF(#REF!+BJ352=2015,
IF(#REF!=1,"15-16/1",
IF(#REF!=2,"15-16/2",
IF(#REF!=3,"16-17/1",
IF(#REF!=4,"16-17/2","Hata4")))),
IF(#REF!+BJ352=2016,
IF(#REF!=1,"16-17/1",
IF(#REF!=2,"16-17/2",
IF(#REF!=3,"17-18/1",
IF(#REF!=4,"17-18/2","Hata5")))),
IF(#REF!+BJ352=2017,
IF(#REF!=1,"17-18/1",
IF(#REF!=2,"17-18/2",
IF(#REF!=3,"18-19/1",
IF(#REF!=4,"18-19/2","Hata6")))),
IF(#REF!+BJ352=2018,
IF(#REF!=1,"18-19/1",
IF(#REF!=2,"18-19/2",
IF(#REF!=3,"19-20/1",
IF(#REF!=4,"19-20/2","Hata7")))),
IF(#REF!+BJ352=2019,
IF(#REF!=1,"19-20/1",
IF(#REF!=2,"19-20/2",
IF(#REF!=3,"20-21/1",
IF(#REF!=4,"20-21/2","Hata8")))),
IF(#REF!+BJ352=2020,
IF(#REF!=1,"20-21/1",
IF(#REF!=2,"20-21/2",
IF(#REF!=3,"21-22/1",
IF(#REF!=4,"21-22/2","Hata9")))),
IF(#REF!+BJ352=2021,
IF(#REF!=1,"21-22/1",
IF(#REF!=2,"21-22/2",
IF(#REF!=3,"22-23/1",
IF(#REF!=4,"22-23/2","Hata10")))),
IF(#REF!+BJ352=2022,
IF(#REF!=1,"22-23/1",
IF(#REF!=2,"22-23/2",
IF(#REF!=3,"23-24/1",
IF(#REF!=4,"23-24/2","Hata11")))),
IF(#REF!+BJ352=2023,
IF(#REF!=1,"23-24/1",
IF(#REF!=2,"23-24/2",
IF(#REF!=3,"24-25/1",
IF(#REF!=4,"24-25/2","Hata12")))),
)))))))))))),
IF(BB352="T",
IF(#REF!+BJ352=2012,
IF(#REF!=1,"12-13/1",
IF(#REF!=2,"12-13/2",
IF(#REF!=3,"12-13/3",
IF(#REF!=4,"13-14/1",
IF(#REF!=5,"13-14/2",
IF(#REF!=6,"13-14/3","Hata1")))))),
IF(#REF!+BJ352=2013,
IF(#REF!=1,"13-14/1",
IF(#REF!=2,"13-14/2",
IF(#REF!=3,"13-14/3",
IF(#REF!=4,"14-15/1",
IF(#REF!=5,"14-15/2",
IF(#REF!=6,"14-15/3","Hata2")))))),
IF(#REF!+BJ352=2014,
IF(#REF!=1,"14-15/1",
IF(#REF!=2,"14-15/2",
IF(#REF!=3,"14-15/3",
IF(#REF!=4,"15-16/1",
IF(#REF!=5,"15-16/2",
IF(#REF!=6,"15-16/3","Hata3")))))),
IF(AND(#REF!+#REF!&gt;2014,#REF!+#REF!&lt;2015,BJ352=1),
IF(#REF!=0.1,"14-15/0.1",
IF(#REF!=0.2,"14-15/0.2",
IF(#REF!=0.3,"14-15/0.3","Hata4"))),
IF(#REF!+BJ352=2015,
IF(#REF!=1,"15-16/1",
IF(#REF!=2,"15-16/2",
IF(#REF!=3,"15-16/3",
IF(#REF!=4,"16-17/1",
IF(#REF!=5,"16-17/2",
IF(#REF!=6,"16-17/3","Hata5")))))),
IF(#REF!+BJ352=2016,
IF(#REF!=1,"16-17/1",
IF(#REF!=2,"16-17/2",
IF(#REF!=3,"16-17/3",
IF(#REF!=4,"17-18/1",
IF(#REF!=5,"17-18/2",
IF(#REF!=6,"17-18/3","Hata6")))))),
IF(#REF!+BJ352=2017,
IF(#REF!=1,"17-18/1",
IF(#REF!=2,"17-18/2",
IF(#REF!=3,"17-18/3",
IF(#REF!=4,"18-19/1",
IF(#REF!=5,"18-19/2",
IF(#REF!=6,"18-19/3","Hata7")))))),
IF(#REF!+BJ352=2018,
IF(#REF!=1,"18-19/1",
IF(#REF!=2,"18-19/2",
IF(#REF!=3,"18-19/3",
IF(#REF!=4,"19-20/1",
IF(#REF!=5," 19-20/2",
IF(#REF!=6,"19-20/3","Hata8")))))),
IF(#REF!+BJ352=2019,
IF(#REF!=1,"19-20/1",
IF(#REF!=2,"19-20/2",
IF(#REF!=3,"19-20/3",
IF(#REF!=4,"20-21/1",
IF(#REF!=5,"20-21/2",
IF(#REF!=6,"20-21/3","Hata9")))))),
IF(#REF!+BJ352=2020,
IF(#REF!=1,"20-21/1",
IF(#REF!=2,"20-21/2",
IF(#REF!=3,"20-21/3",
IF(#REF!=4,"21-22/1",
IF(#REF!=5,"21-22/2",
IF(#REF!=6,"21-22/3","Hata10")))))),
IF(#REF!+BJ352=2021,
IF(#REF!=1,"21-22/1",
IF(#REF!=2,"21-22/2",
IF(#REF!=3,"21-22/3",
IF(#REF!=4,"22-23/1",
IF(#REF!=5,"22-23/2",
IF(#REF!=6,"22-23/3","Hata11")))))),
IF(#REF!+BJ352=2022,
IF(#REF!=1,"22-23/1",
IF(#REF!=2,"22-23/2",
IF(#REF!=3,"22-23/3",
IF(#REF!=4,"23-24/1",
IF(#REF!=5,"23-24/2",
IF(#REF!=6,"23-24/3","Hata12")))))),
IF(#REF!+BJ352=2023,
IF(#REF!=1,"23-24/1",
IF(#REF!=2,"23-24/2",
IF(#REF!=3,"23-24/3",
IF(#REF!=4,"24-25/1",
IF(#REF!=5,"24-25/2",
IF(#REF!=6,"24-25/3","Hata13")))))),
))))))))))))))
)</f>
        <v>#REF!</v>
      </c>
      <c r="G352" s="15">
        <v>0</v>
      </c>
      <c r="H352" s="14" t="s">
        <v>467</v>
      </c>
      <c r="I352" s="14">
        <v>206099</v>
      </c>
      <c r="J352" s="14" t="s">
        <v>157</v>
      </c>
      <c r="S352" s="16">
        <v>7</v>
      </c>
      <c r="T352" s="14">
        <f>VLOOKUP($S352,[1]sistem!$I$3:$L$10,2,FALSE)</f>
        <v>0</v>
      </c>
      <c r="U352" s="14">
        <f>VLOOKUP($S352,[1]sistem!$I$3:$L$10,3,FALSE)</f>
        <v>1</v>
      </c>
      <c r="V352" s="14">
        <f>VLOOKUP($S352,[1]sistem!$I$3:$L$10,4,FALSE)</f>
        <v>1</v>
      </c>
      <c r="W352" s="14" t="e">
        <f>VLOOKUP($BB352,[1]sistem!$I$13:$L$14,2,FALSE)*#REF!</f>
        <v>#REF!</v>
      </c>
      <c r="X352" s="14" t="e">
        <f>VLOOKUP($BB352,[1]sistem!$I$13:$L$14,3,FALSE)*#REF!</f>
        <v>#REF!</v>
      </c>
      <c r="Y352" s="14" t="e">
        <f>VLOOKUP($BB352,[1]sistem!$I$13:$L$14,4,FALSE)*#REF!</f>
        <v>#REF!</v>
      </c>
      <c r="Z352" s="14" t="e">
        <f t="shared" si="70"/>
        <v>#REF!</v>
      </c>
      <c r="AA352" s="14" t="e">
        <f t="shared" si="70"/>
        <v>#REF!</v>
      </c>
      <c r="AB352" s="14" t="e">
        <f t="shared" si="70"/>
        <v>#REF!</v>
      </c>
      <c r="AC352" s="14" t="e">
        <f t="shared" si="71"/>
        <v>#REF!</v>
      </c>
      <c r="AD352" s="14">
        <f>VLOOKUP(BB352,[1]sistem!$I$18:$J$19,2,FALSE)</f>
        <v>14</v>
      </c>
      <c r="AE352" s="14">
        <v>0.25</v>
      </c>
      <c r="AF352" s="14">
        <f>VLOOKUP($S352,[1]sistem!$I$3:$M$10,5,FALSE)</f>
        <v>1</v>
      </c>
      <c r="AG352" s="14">
        <v>4</v>
      </c>
      <c r="AI352" s="14">
        <f t="shared" si="83"/>
        <v>56</v>
      </c>
      <c r="AJ352" s="14">
        <f>VLOOKUP($S352,[1]sistem!$I$3:$N$10,6,FALSE)</f>
        <v>2</v>
      </c>
      <c r="AK352" s="14">
        <v>2</v>
      </c>
      <c r="AL352" s="14">
        <f t="shared" si="72"/>
        <v>4</v>
      </c>
      <c r="AM352" s="14">
        <f>VLOOKUP($BB352,[1]sistem!$I$18:$K$19,3,FALSE)</f>
        <v>14</v>
      </c>
      <c r="AN352" s="14" t="e">
        <f>AM352*#REF!</f>
        <v>#REF!</v>
      </c>
      <c r="AO352" s="14" t="e">
        <f t="shared" si="73"/>
        <v>#REF!</v>
      </c>
      <c r="AP352" s="14">
        <f t="shared" si="69"/>
        <v>25</v>
      </c>
      <c r="AQ352" s="14" t="e">
        <f t="shared" si="74"/>
        <v>#REF!</v>
      </c>
      <c r="AR352" s="14" t="e">
        <f>ROUND(AQ352-#REF!,0)</f>
        <v>#REF!</v>
      </c>
      <c r="AS352" s="14">
        <f>IF(BB352="s",IF(S352=0,0,
IF(S352=1,#REF!*4*4,
IF(S352=2,0,
IF(S352=3,#REF!*4*2,
IF(S352=4,0,
IF(S352=5,0,
IF(S352=6,0,
IF(S352=7,0)))))))),
IF(BB352="t",
IF(S352=0,0,
IF(S352=1,#REF!*4*4*0.8,
IF(S352=2,0,
IF(S352=3,#REF!*4*2*0.8,
IF(S352=4,0,
IF(S352=5,0,
IF(S352=6,0,
IF(S352=7,0))))))))))</f>
        <v>0</v>
      </c>
      <c r="AT352" s="14" t="e">
        <f>IF(BB352="s",
IF(S352=0,0,
IF(S352=1,0,
IF(S352=2,#REF!*4*2,
IF(S352=3,#REF!*4,
IF(S352=4,#REF!*4,
IF(S352=5,0,
IF(S352=6,0,
IF(S352=7,#REF!*4)))))))),
IF(BB352="t",
IF(S352=0,0,
IF(S352=1,0,
IF(S352=2,#REF!*4*2*0.8,
IF(S352=3,#REF!*4*0.8,
IF(S352=4,#REF!*4*0.8,
IF(S352=5,0,
IF(S352=6,0,
IF(S352=7,#REF!*4))))))))))</f>
        <v>#REF!</v>
      </c>
      <c r="AU352" s="14" t="e">
        <f>IF(BB352="s",
IF(S352=0,0,
IF(S352=1,#REF!*2,
IF(S352=2,#REF!*2,
IF(S352=3,#REF!*2,
IF(S352=4,#REF!*2,
IF(S352=5,#REF!*2,
IF(S352=6,#REF!*2,
IF(S352=7,#REF!*2)))))))),
IF(BB352="t",
IF(S352=0,#REF!*2*0.8,
IF(S352=1,#REF!*2*0.8,
IF(S352=2,#REF!*2*0.8,
IF(S352=3,#REF!*2*0.8,
IF(S352=4,#REF!*2*0.8,
IF(S352=5,#REF!*2*0.8,
IF(S352=6,#REF!*1*0.8,
IF(S352=7,#REF!*2))))))))))</f>
        <v>#REF!</v>
      </c>
      <c r="AV352" s="14" t="e">
        <f t="shared" si="75"/>
        <v>#REF!</v>
      </c>
      <c r="AW352" s="14" t="e">
        <f>IF(BB352="s",
IF(S352=0,0,
IF(S352=1,(14-2)*(#REF!+#REF!)/4*4,
IF(S352=2,(14-2)*(#REF!+#REF!)/4*2,
IF(S352=3,(14-2)*(#REF!+#REF!)/4*3,
IF(S352=4,(14-2)*(#REF!+#REF!)/4,
IF(S352=5,(14-2)*#REF!/4,
IF(S352=6,0,
IF(S352=7,(14)*#REF!)))))))),
IF(BB352="t",
IF(S352=0,0,
IF(S352=1,(11-2)*(#REF!+#REF!)/4*4,
IF(S352=2,(11-2)*(#REF!+#REF!)/4*2,
IF(S352=3,(11-2)*(#REF!+#REF!)/4*3,
IF(S352=4,(11-2)*(#REF!+#REF!)/4,
IF(S352=5,(11-2)*#REF!/4,
IF(S352=6,0,
IF(S352=7,(11)*#REF!))))))))))</f>
        <v>#REF!</v>
      </c>
      <c r="AX352" s="14" t="e">
        <f t="shared" si="76"/>
        <v>#REF!</v>
      </c>
      <c r="AY352" s="14">
        <f t="shared" si="77"/>
        <v>8</v>
      </c>
      <c r="AZ352" s="14">
        <f t="shared" si="78"/>
        <v>4</v>
      </c>
      <c r="BA352" s="14" t="e">
        <f t="shared" si="79"/>
        <v>#REF!</v>
      </c>
      <c r="BB352" s="14" t="s">
        <v>87</v>
      </c>
      <c r="BC352" s="14" t="e">
        <f>IF(BI352="A",0,IF(BB352="s",14*#REF!,IF(BB352="T",11*#REF!,"HATA")))</f>
        <v>#REF!</v>
      </c>
      <c r="BD352" s="14" t="e">
        <f t="shared" si="80"/>
        <v>#REF!</v>
      </c>
      <c r="BE352" s="14" t="e">
        <f t="shared" si="81"/>
        <v>#REF!</v>
      </c>
      <c r="BF352" s="14" t="e">
        <f>IF(BE352-#REF!=0,"DOĞRU","YANLIŞ")</f>
        <v>#REF!</v>
      </c>
      <c r="BG352" s="14" t="e">
        <f>#REF!-BE352</f>
        <v>#REF!</v>
      </c>
      <c r="BH352" s="14">
        <v>0</v>
      </c>
      <c r="BJ352" s="14">
        <v>0</v>
      </c>
      <c r="BL352" s="14">
        <v>7</v>
      </c>
      <c r="BN352" s="5" t="e">
        <f>#REF!*14</f>
        <v>#REF!</v>
      </c>
      <c r="BO352" s="6"/>
      <c r="BP352" s="7"/>
      <c r="BQ352" s="8"/>
      <c r="BR352" s="8"/>
      <c r="BS352" s="8"/>
      <c r="BT352" s="8"/>
      <c r="BU352" s="8"/>
      <c r="BV352" s="9"/>
      <c r="BW352" s="10"/>
      <c r="BX352" s="11"/>
      <c r="CE352" s="8"/>
      <c r="CF352" s="17"/>
      <c r="CG352" s="17"/>
      <c r="CH352" s="17"/>
      <c r="CI352" s="17"/>
    </row>
    <row r="353" spans="1:87" hidden="1" x14ac:dyDescent="0.25">
      <c r="A353" s="14" t="s">
        <v>108</v>
      </c>
      <c r="B353" s="14" t="s">
        <v>109</v>
      </c>
      <c r="C353" s="14" t="s">
        <v>109</v>
      </c>
      <c r="D353" s="15" t="s">
        <v>90</v>
      </c>
      <c r="E353" s="15" t="s">
        <v>90</v>
      </c>
      <c r="F353" s="16" t="e">
        <f>IF(BB353="S",
IF(#REF!+BJ353=2012,
IF(#REF!=1,"12-13/1",
IF(#REF!=2,"12-13/2",
IF(#REF!=3,"13-14/1",
IF(#REF!=4,"13-14/2","Hata1")))),
IF(#REF!+BJ353=2013,
IF(#REF!=1,"13-14/1",
IF(#REF!=2,"13-14/2",
IF(#REF!=3,"14-15/1",
IF(#REF!=4,"14-15/2","Hata2")))),
IF(#REF!+BJ353=2014,
IF(#REF!=1,"14-15/1",
IF(#REF!=2,"14-15/2",
IF(#REF!=3,"15-16/1",
IF(#REF!=4,"15-16/2","Hata3")))),
IF(#REF!+BJ353=2015,
IF(#REF!=1,"15-16/1",
IF(#REF!=2,"15-16/2",
IF(#REF!=3,"16-17/1",
IF(#REF!=4,"16-17/2","Hata4")))),
IF(#REF!+BJ353=2016,
IF(#REF!=1,"16-17/1",
IF(#REF!=2,"16-17/2",
IF(#REF!=3,"17-18/1",
IF(#REF!=4,"17-18/2","Hata5")))),
IF(#REF!+BJ353=2017,
IF(#REF!=1,"17-18/1",
IF(#REF!=2,"17-18/2",
IF(#REF!=3,"18-19/1",
IF(#REF!=4,"18-19/2","Hata6")))),
IF(#REF!+BJ353=2018,
IF(#REF!=1,"18-19/1",
IF(#REF!=2,"18-19/2",
IF(#REF!=3,"19-20/1",
IF(#REF!=4,"19-20/2","Hata7")))),
IF(#REF!+BJ353=2019,
IF(#REF!=1,"19-20/1",
IF(#REF!=2,"19-20/2",
IF(#REF!=3,"20-21/1",
IF(#REF!=4,"20-21/2","Hata8")))),
IF(#REF!+BJ353=2020,
IF(#REF!=1,"20-21/1",
IF(#REF!=2,"20-21/2",
IF(#REF!=3,"21-22/1",
IF(#REF!=4,"21-22/2","Hata9")))),
IF(#REF!+BJ353=2021,
IF(#REF!=1,"21-22/1",
IF(#REF!=2,"21-22/2",
IF(#REF!=3,"22-23/1",
IF(#REF!=4,"22-23/2","Hata10")))),
IF(#REF!+BJ353=2022,
IF(#REF!=1,"22-23/1",
IF(#REF!=2,"22-23/2",
IF(#REF!=3,"23-24/1",
IF(#REF!=4,"23-24/2","Hata11")))),
IF(#REF!+BJ353=2023,
IF(#REF!=1,"23-24/1",
IF(#REF!=2,"23-24/2",
IF(#REF!=3,"24-25/1",
IF(#REF!=4,"24-25/2","Hata12")))),
)))))))))))),
IF(BB353="T",
IF(#REF!+BJ353=2012,
IF(#REF!=1,"12-13/1",
IF(#REF!=2,"12-13/2",
IF(#REF!=3,"12-13/3",
IF(#REF!=4,"13-14/1",
IF(#REF!=5,"13-14/2",
IF(#REF!=6,"13-14/3","Hata1")))))),
IF(#REF!+BJ353=2013,
IF(#REF!=1,"13-14/1",
IF(#REF!=2,"13-14/2",
IF(#REF!=3,"13-14/3",
IF(#REF!=4,"14-15/1",
IF(#REF!=5,"14-15/2",
IF(#REF!=6,"14-15/3","Hata2")))))),
IF(#REF!+BJ353=2014,
IF(#REF!=1,"14-15/1",
IF(#REF!=2,"14-15/2",
IF(#REF!=3,"14-15/3",
IF(#REF!=4,"15-16/1",
IF(#REF!=5,"15-16/2",
IF(#REF!=6,"15-16/3","Hata3")))))),
IF(AND(#REF!+#REF!&gt;2014,#REF!+#REF!&lt;2015,BJ353=1),
IF(#REF!=0.1,"14-15/0.1",
IF(#REF!=0.2,"14-15/0.2",
IF(#REF!=0.3,"14-15/0.3","Hata4"))),
IF(#REF!+BJ353=2015,
IF(#REF!=1,"15-16/1",
IF(#REF!=2,"15-16/2",
IF(#REF!=3,"15-16/3",
IF(#REF!=4,"16-17/1",
IF(#REF!=5,"16-17/2",
IF(#REF!=6,"16-17/3","Hata5")))))),
IF(#REF!+BJ353=2016,
IF(#REF!=1,"16-17/1",
IF(#REF!=2,"16-17/2",
IF(#REF!=3,"16-17/3",
IF(#REF!=4,"17-18/1",
IF(#REF!=5,"17-18/2",
IF(#REF!=6,"17-18/3","Hata6")))))),
IF(#REF!+BJ353=2017,
IF(#REF!=1,"17-18/1",
IF(#REF!=2,"17-18/2",
IF(#REF!=3,"17-18/3",
IF(#REF!=4,"18-19/1",
IF(#REF!=5,"18-19/2",
IF(#REF!=6,"18-19/3","Hata7")))))),
IF(#REF!+BJ353=2018,
IF(#REF!=1,"18-19/1",
IF(#REF!=2,"18-19/2",
IF(#REF!=3,"18-19/3",
IF(#REF!=4,"19-20/1",
IF(#REF!=5," 19-20/2",
IF(#REF!=6,"19-20/3","Hata8")))))),
IF(#REF!+BJ353=2019,
IF(#REF!=1,"19-20/1",
IF(#REF!=2,"19-20/2",
IF(#REF!=3,"19-20/3",
IF(#REF!=4,"20-21/1",
IF(#REF!=5,"20-21/2",
IF(#REF!=6,"20-21/3","Hata9")))))),
IF(#REF!+BJ353=2020,
IF(#REF!=1,"20-21/1",
IF(#REF!=2,"20-21/2",
IF(#REF!=3,"20-21/3",
IF(#REF!=4,"21-22/1",
IF(#REF!=5,"21-22/2",
IF(#REF!=6,"21-22/3","Hata10")))))),
IF(#REF!+BJ353=2021,
IF(#REF!=1,"21-22/1",
IF(#REF!=2,"21-22/2",
IF(#REF!=3,"21-22/3",
IF(#REF!=4,"22-23/1",
IF(#REF!=5,"22-23/2",
IF(#REF!=6,"22-23/3","Hata11")))))),
IF(#REF!+BJ353=2022,
IF(#REF!=1,"22-23/1",
IF(#REF!=2,"22-23/2",
IF(#REF!=3,"22-23/3",
IF(#REF!=4,"23-24/1",
IF(#REF!=5,"23-24/2",
IF(#REF!=6,"23-24/3","Hata12")))))),
IF(#REF!+BJ353=2023,
IF(#REF!=1,"23-24/1",
IF(#REF!=2,"23-24/2",
IF(#REF!=3,"23-24/3",
IF(#REF!=4,"24-25/1",
IF(#REF!=5,"24-25/2",
IF(#REF!=6,"24-25/3","Hata13")))))),
))))))))))))))
)</f>
        <v>#REF!</v>
      </c>
      <c r="G353" s="15"/>
      <c r="H353" s="14" t="s">
        <v>467</v>
      </c>
      <c r="I353" s="14">
        <v>206099</v>
      </c>
      <c r="J353" s="14" t="s">
        <v>157</v>
      </c>
      <c r="Q353" s="14" t="s">
        <v>110</v>
      </c>
      <c r="R353" s="14" t="s">
        <v>110</v>
      </c>
      <c r="S353" s="16">
        <v>0</v>
      </c>
      <c r="T353" s="14">
        <f>VLOOKUP($S353,[1]sistem!$I$3:$L$10,2,FALSE)</f>
        <v>0</v>
      </c>
      <c r="U353" s="14">
        <f>VLOOKUP($S353,[1]sistem!$I$3:$L$10,3,FALSE)</f>
        <v>0</v>
      </c>
      <c r="V353" s="14">
        <f>VLOOKUP($S353,[1]sistem!$I$3:$L$10,4,FALSE)</f>
        <v>0</v>
      </c>
      <c r="W353" s="14" t="e">
        <f>VLOOKUP($BB353,[1]sistem!$I$13:$L$14,2,FALSE)*#REF!</f>
        <v>#REF!</v>
      </c>
      <c r="X353" s="14" t="e">
        <f>VLOOKUP($BB353,[1]sistem!$I$13:$L$14,3,FALSE)*#REF!</f>
        <v>#REF!</v>
      </c>
      <c r="Y353" s="14" t="e">
        <f>VLOOKUP($BB353,[1]sistem!$I$13:$L$14,4,FALSE)*#REF!</f>
        <v>#REF!</v>
      </c>
      <c r="Z353" s="14" t="e">
        <f t="shared" si="70"/>
        <v>#REF!</v>
      </c>
      <c r="AA353" s="14" t="e">
        <f t="shared" si="70"/>
        <v>#REF!</v>
      </c>
      <c r="AB353" s="14" t="e">
        <f t="shared" si="70"/>
        <v>#REF!</v>
      </c>
      <c r="AC353" s="14" t="e">
        <f t="shared" si="71"/>
        <v>#REF!</v>
      </c>
      <c r="AD353" s="14">
        <f>VLOOKUP(BB353,[1]sistem!$I$18:$J$19,2,FALSE)</f>
        <v>14</v>
      </c>
      <c r="AE353" s="14">
        <v>0.25</v>
      </c>
      <c r="AF353" s="14">
        <f>VLOOKUP($S353,[1]sistem!$I$3:$M$10,5,FALSE)</f>
        <v>0</v>
      </c>
      <c r="AI353" s="14" t="e">
        <f>(#REF!+#REF!)*AD353</f>
        <v>#REF!</v>
      </c>
      <c r="AJ353" s="14">
        <f>VLOOKUP($S353,[1]sistem!$I$3:$N$10,6,FALSE)</f>
        <v>0</v>
      </c>
      <c r="AK353" s="14">
        <v>2</v>
      </c>
      <c r="AL353" s="14">
        <f t="shared" si="72"/>
        <v>0</v>
      </c>
      <c r="AM353" s="14">
        <f>VLOOKUP($BB353,[1]sistem!$I$18:$K$19,3,FALSE)</f>
        <v>14</v>
      </c>
      <c r="AN353" s="14" t="e">
        <f>AM353*#REF!</f>
        <v>#REF!</v>
      </c>
      <c r="AO353" s="14" t="e">
        <f t="shared" si="73"/>
        <v>#REF!</v>
      </c>
      <c r="AP353" s="14">
        <f t="shared" si="69"/>
        <v>25</v>
      </c>
      <c r="AQ353" s="14" t="e">
        <f t="shared" si="74"/>
        <v>#REF!</v>
      </c>
      <c r="AR353" s="14" t="e">
        <f>ROUND(AQ353-#REF!,0)</f>
        <v>#REF!</v>
      </c>
      <c r="AS353" s="14">
        <f>IF(BB353="s",IF(S353=0,0,
IF(S353=1,#REF!*4*4,
IF(S353=2,0,
IF(S353=3,#REF!*4*2,
IF(S353=4,0,
IF(S353=5,0,
IF(S353=6,0,
IF(S353=7,0)))))))),
IF(BB353="t",
IF(S353=0,0,
IF(S353=1,#REF!*4*4*0.8,
IF(S353=2,0,
IF(S353=3,#REF!*4*2*0.8,
IF(S353=4,0,
IF(S353=5,0,
IF(S353=6,0,
IF(S353=7,0))))))))))</f>
        <v>0</v>
      </c>
      <c r="AT353" s="14">
        <f>IF(BB353="s",
IF(S353=0,0,
IF(S353=1,0,
IF(S353=2,#REF!*4*2,
IF(S353=3,#REF!*4,
IF(S353=4,#REF!*4,
IF(S353=5,0,
IF(S353=6,0,
IF(S353=7,#REF!*4)))))))),
IF(BB353="t",
IF(S353=0,0,
IF(S353=1,0,
IF(S353=2,#REF!*4*2*0.8,
IF(S353=3,#REF!*4*0.8,
IF(S353=4,#REF!*4*0.8,
IF(S353=5,0,
IF(S353=6,0,
IF(S353=7,#REF!*4))))))))))</f>
        <v>0</v>
      </c>
      <c r="AU353" s="14">
        <f>IF(BB353="s",
IF(S353=0,0,
IF(S353=1,#REF!*2,
IF(S353=2,#REF!*2,
IF(S353=3,#REF!*2,
IF(S353=4,#REF!*2,
IF(S353=5,#REF!*2,
IF(S353=6,#REF!*2,
IF(S353=7,#REF!*2)))))))),
IF(BB353="t",
IF(S353=0,#REF!*2*0.8,
IF(S353=1,#REF!*2*0.8,
IF(S353=2,#REF!*2*0.8,
IF(S353=3,#REF!*2*0.8,
IF(S353=4,#REF!*2*0.8,
IF(S353=5,#REF!*2*0.8,
IF(S353=6,#REF!*1*0.8,
IF(S353=7,#REF!*2))))))))))</f>
        <v>0</v>
      </c>
      <c r="AV353" s="14" t="e">
        <f t="shared" si="75"/>
        <v>#REF!</v>
      </c>
      <c r="AW353" s="14">
        <f>IF(BB353="s",
IF(S353=0,0,
IF(S353=1,(14-2)*(#REF!+#REF!)/4*4,
IF(S353=2,(14-2)*(#REF!+#REF!)/4*2,
IF(S353=3,(14-2)*(#REF!+#REF!)/4*3,
IF(S353=4,(14-2)*(#REF!+#REF!)/4,
IF(S353=5,(14-2)*#REF!/4,
IF(S353=6,0,
IF(S353=7,(14)*#REF!)))))))),
IF(BB353="t",
IF(S353=0,0,
IF(S353=1,(11-2)*(#REF!+#REF!)/4*4,
IF(S353=2,(11-2)*(#REF!+#REF!)/4*2,
IF(S353=3,(11-2)*(#REF!+#REF!)/4*3,
IF(S353=4,(11-2)*(#REF!+#REF!)/4,
IF(S353=5,(11-2)*#REF!/4,
IF(S353=6,0,
IF(S353=7,(11)*#REF!))))))))))</f>
        <v>0</v>
      </c>
      <c r="AX353" s="14" t="e">
        <f t="shared" si="76"/>
        <v>#REF!</v>
      </c>
      <c r="AY353" s="14">
        <f t="shared" si="77"/>
        <v>0</v>
      </c>
      <c r="AZ353" s="14">
        <f t="shared" si="78"/>
        <v>0</v>
      </c>
      <c r="BA353" s="14">
        <f t="shared" si="79"/>
        <v>0</v>
      </c>
      <c r="BB353" s="14" t="s">
        <v>87</v>
      </c>
      <c r="BC353" s="14" t="e">
        <f>IF(BI353="A",0,IF(BB353="s",14*#REF!,IF(BB353="T",11*#REF!,"HATA")))</f>
        <v>#REF!</v>
      </c>
      <c r="BD353" s="14" t="e">
        <f t="shared" si="80"/>
        <v>#REF!</v>
      </c>
      <c r="BE353" s="14" t="e">
        <f t="shared" si="81"/>
        <v>#REF!</v>
      </c>
      <c r="BF353" s="14" t="e">
        <f>IF(BE353-#REF!=0,"DOĞRU","YANLIŞ")</f>
        <v>#REF!</v>
      </c>
      <c r="BG353" s="14" t="e">
        <f>#REF!-BE353</f>
        <v>#REF!</v>
      </c>
      <c r="BH353" s="14">
        <v>0</v>
      </c>
      <c r="BJ353" s="14">
        <v>0</v>
      </c>
      <c r="BL353" s="14">
        <v>0</v>
      </c>
      <c r="BN353" s="5" t="e">
        <f>#REF!*14</f>
        <v>#REF!</v>
      </c>
      <c r="BO353" s="6"/>
      <c r="BP353" s="7"/>
      <c r="BQ353" s="8"/>
      <c r="BR353" s="8"/>
      <c r="BS353" s="8"/>
      <c r="BT353" s="8"/>
      <c r="BU353" s="8"/>
      <c r="BV353" s="9"/>
      <c r="BW353" s="10"/>
      <c r="BX353" s="11"/>
      <c r="CE353" s="8"/>
      <c r="CF353" s="17"/>
      <c r="CG353" s="17"/>
      <c r="CH353" s="17"/>
      <c r="CI353" s="17"/>
    </row>
    <row r="354" spans="1:87" hidden="1" x14ac:dyDescent="0.25">
      <c r="A354" s="14" t="s">
        <v>117</v>
      </c>
      <c r="B354" s="14" t="s">
        <v>118</v>
      </c>
      <c r="C354" s="14" t="s">
        <v>118</v>
      </c>
      <c r="D354" s="15" t="s">
        <v>90</v>
      </c>
      <c r="E354" s="15" t="s">
        <v>90</v>
      </c>
      <c r="F354" s="16" t="e">
        <f>IF(BB354="S",
IF(#REF!+BJ354=2012,
IF(#REF!=1,"12-13/1",
IF(#REF!=2,"12-13/2",
IF(#REF!=3,"13-14/1",
IF(#REF!=4,"13-14/2","Hata1")))),
IF(#REF!+BJ354=2013,
IF(#REF!=1,"13-14/1",
IF(#REF!=2,"13-14/2",
IF(#REF!=3,"14-15/1",
IF(#REF!=4,"14-15/2","Hata2")))),
IF(#REF!+BJ354=2014,
IF(#REF!=1,"14-15/1",
IF(#REF!=2,"14-15/2",
IF(#REF!=3,"15-16/1",
IF(#REF!=4,"15-16/2","Hata3")))),
IF(#REF!+BJ354=2015,
IF(#REF!=1,"15-16/1",
IF(#REF!=2,"15-16/2",
IF(#REF!=3,"16-17/1",
IF(#REF!=4,"16-17/2","Hata4")))),
IF(#REF!+BJ354=2016,
IF(#REF!=1,"16-17/1",
IF(#REF!=2,"16-17/2",
IF(#REF!=3,"17-18/1",
IF(#REF!=4,"17-18/2","Hata5")))),
IF(#REF!+BJ354=2017,
IF(#REF!=1,"17-18/1",
IF(#REF!=2,"17-18/2",
IF(#REF!=3,"18-19/1",
IF(#REF!=4,"18-19/2","Hata6")))),
IF(#REF!+BJ354=2018,
IF(#REF!=1,"18-19/1",
IF(#REF!=2,"18-19/2",
IF(#REF!=3,"19-20/1",
IF(#REF!=4,"19-20/2","Hata7")))),
IF(#REF!+BJ354=2019,
IF(#REF!=1,"19-20/1",
IF(#REF!=2,"19-20/2",
IF(#REF!=3,"20-21/1",
IF(#REF!=4,"20-21/2","Hata8")))),
IF(#REF!+BJ354=2020,
IF(#REF!=1,"20-21/1",
IF(#REF!=2,"20-21/2",
IF(#REF!=3,"21-22/1",
IF(#REF!=4,"21-22/2","Hata9")))),
IF(#REF!+BJ354=2021,
IF(#REF!=1,"21-22/1",
IF(#REF!=2,"21-22/2",
IF(#REF!=3,"22-23/1",
IF(#REF!=4,"22-23/2","Hata10")))),
IF(#REF!+BJ354=2022,
IF(#REF!=1,"22-23/1",
IF(#REF!=2,"22-23/2",
IF(#REF!=3,"23-24/1",
IF(#REF!=4,"23-24/2","Hata11")))),
IF(#REF!+BJ354=2023,
IF(#REF!=1,"23-24/1",
IF(#REF!=2,"23-24/2",
IF(#REF!=3,"24-25/1",
IF(#REF!=4,"24-25/2","Hata12")))),
)))))))))))),
IF(BB354="T",
IF(#REF!+BJ354=2012,
IF(#REF!=1,"12-13/1",
IF(#REF!=2,"12-13/2",
IF(#REF!=3,"12-13/3",
IF(#REF!=4,"13-14/1",
IF(#REF!=5,"13-14/2",
IF(#REF!=6,"13-14/3","Hata1")))))),
IF(#REF!+BJ354=2013,
IF(#REF!=1,"13-14/1",
IF(#REF!=2,"13-14/2",
IF(#REF!=3,"13-14/3",
IF(#REF!=4,"14-15/1",
IF(#REF!=5,"14-15/2",
IF(#REF!=6,"14-15/3","Hata2")))))),
IF(#REF!+BJ354=2014,
IF(#REF!=1,"14-15/1",
IF(#REF!=2,"14-15/2",
IF(#REF!=3,"14-15/3",
IF(#REF!=4,"15-16/1",
IF(#REF!=5,"15-16/2",
IF(#REF!=6,"15-16/3","Hata3")))))),
IF(AND(#REF!+#REF!&gt;2014,#REF!+#REF!&lt;2015,BJ354=1),
IF(#REF!=0.1,"14-15/0.1",
IF(#REF!=0.2,"14-15/0.2",
IF(#REF!=0.3,"14-15/0.3","Hata4"))),
IF(#REF!+BJ354=2015,
IF(#REF!=1,"15-16/1",
IF(#REF!=2,"15-16/2",
IF(#REF!=3,"15-16/3",
IF(#REF!=4,"16-17/1",
IF(#REF!=5,"16-17/2",
IF(#REF!=6,"16-17/3","Hata5")))))),
IF(#REF!+BJ354=2016,
IF(#REF!=1,"16-17/1",
IF(#REF!=2,"16-17/2",
IF(#REF!=3,"16-17/3",
IF(#REF!=4,"17-18/1",
IF(#REF!=5,"17-18/2",
IF(#REF!=6,"17-18/3","Hata6")))))),
IF(#REF!+BJ354=2017,
IF(#REF!=1,"17-18/1",
IF(#REF!=2,"17-18/2",
IF(#REF!=3,"17-18/3",
IF(#REF!=4,"18-19/1",
IF(#REF!=5,"18-19/2",
IF(#REF!=6,"18-19/3","Hata7")))))),
IF(#REF!+BJ354=2018,
IF(#REF!=1,"18-19/1",
IF(#REF!=2,"18-19/2",
IF(#REF!=3,"18-19/3",
IF(#REF!=4,"19-20/1",
IF(#REF!=5," 19-20/2",
IF(#REF!=6,"19-20/3","Hata8")))))),
IF(#REF!+BJ354=2019,
IF(#REF!=1,"19-20/1",
IF(#REF!=2,"19-20/2",
IF(#REF!=3,"19-20/3",
IF(#REF!=4,"20-21/1",
IF(#REF!=5,"20-21/2",
IF(#REF!=6,"20-21/3","Hata9")))))),
IF(#REF!+BJ354=2020,
IF(#REF!=1,"20-21/1",
IF(#REF!=2,"20-21/2",
IF(#REF!=3,"20-21/3",
IF(#REF!=4,"21-22/1",
IF(#REF!=5,"21-22/2",
IF(#REF!=6,"21-22/3","Hata10")))))),
IF(#REF!+BJ354=2021,
IF(#REF!=1,"21-22/1",
IF(#REF!=2,"21-22/2",
IF(#REF!=3,"21-22/3",
IF(#REF!=4,"22-23/1",
IF(#REF!=5,"22-23/2",
IF(#REF!=6,"22-23/3","Hata11")))))),
IF(#REF!+BJ354=2022,
IF(#REF!=1,"22-23/1",
IF(#REF!=2,"22-23/2",
IF(#REF!=3,"22-23/3",
IF(#REF!=4,"23-24/1",
IF(#REF!=5,"23-24/2",
IF(#REF!=6,"23-24/3","Hata12")))))),
IF(#REF!+BJ354=2023,
IF(#REF!=1,"23-24/1",
IF(#REF!=2,"23-24/2",
IF(#REF!=3,"23-24/3",
IF(#REF!=4,"24-25/1",
IF(#REF!=5,"24-25/2",
IF(#REF!=6,"24-25/3","Hata13")))))),
))))))))))))))
)</f>
        <v>#REF!</v>
      </c>
      <c r="G354" s="15"/>
      <c r="H354" s="14" t="s">
        <v>478</v>
      </c>
      <c r="I354" s="14">
        <v>5596150</v>
      </c>
      <c r="J354" s="14" t="s">
        <v>157</v>
      </c>
      <c r="Q354" s="14" t="s">
        <v>119</v>
      </c>
      <c r="R354" s="14" t="s">
        <v>120</v>
      </c>
      <c r="S354" s="16">
        <v>7</v>
      </c>
      <c r="T354" s="14">
        <f>VLOOKUP($S354,[1]sistem!$I$3:$L$10,2,FALSE)</f>
        <v>0</v>
      </c>
      <c r="U354" s="14">
        <f>VLOOKUP($S354,[1]sistem!$I$3:$L$10,3,FALSE)</f>
        <v>1</v>
      </c>
      <c r="V354" s="14">
        <f>VLOOKUP($S354,[1]sistem!$I$3:$L$10,4,FALSE)</f>
        <v>1</v>
      </c>
      <c r="W354" s="14" t="e">
        <f>VLOOKUP($BB354,[1]sistem!$I$13:$L$14,2,FALSE)*#REF!</f>
        <v>#REF!</v>
      </c>
      <c r="X354" s="14" t="e">
        <f>VLOOKUP($BB354,[1]sistem!$I$13:$L$14,3,FALSE)*#REF!</f>
        <v>#REF!</v>
      </c>
      <c r="Y354" s="14" t="e">
        <f>VLOOKUP($BB354,[1]sistem!$I$13:$L$14,4,FALSE)*#REF!</f>
        <v>#REF!</v>
      </c>
      <c r="Z354" s="14" t="e">
        <f t="shared" si="70"/>
        <v>#REF!</v>
      </c>
      <c r="AA354" s="14" t="e">
        <f t="shared" si="70"/>
        <v>#REF!</v>
      </c>
      <c r="AB354" s="14" t="e">
        <f t="shared" si="70"/>
        <v>#REF!</v>
      </c>
      <c r="AC354" s="14" t="e">
        <f t="shared" si="71"/>
        <v>#REF!</v>
      </c>
      <c r="AD354" s="14">
        <f>VLOOKUP(BB354,[1]sistem!$I$18:$J$19,2,FALSE)</f>
        <v>14</v>
      </c>
      <c r="AE354" s="14">
        <v>0.25</v>
      </c>
      <c r="AF354" s="14">
        <f>VLOOKUP($S354,[1]sistem!$I$3:$M$10,5,FALSE)</f>
        <v>1</v>
      </c>
      <c r="AI354" s="14" t="e">
        <f>(#REF!+#REF!)*AD354</f>
        <v>#REF!</v>
      </c>
      <c r="AJ354" s="14">
        <f>VLOOKUP($S354,[1]sistem!$I$3:$N$10,6,FALSE)</f>
        <v>2</v>
      </c>
      <c r="AK354" s="14">
        <v>2</v>
      </c>
      <c r="AL354" s="14">
        <f t="shared" si="72"/>
        <v>4</v>
      </c>
      <c r="AM354" s="14">
        <f>VLOOKUP($BB354,[1]sistem!$I$18:$K$19,3,FALSE)</f>
        <v>14</v>
      </c>
      <c r="AN354" s="14" t="e">
        <f>AM354*#REF!</f>
        <v>#REF!</v>
      </c>
      <c r="AO354" s="14" t="e">
        <f t="shared" si="73"/>
        <v>#REF!</v>
      </c>
      <c r="AP354" s="14">
        <f t="shared" si="69"/>
        <v>25</v>
      </c>
      <c r="AQ354" s="14" t="e">
        <f t="shared" si="74"/>
        <v>#REF!</v>
      </c>
      <c r="AR354" s="14" t="e">
        <f>ROUND(AQ354-#REF!,0)</f>
        <v>#REF!</v>
      </c>
      <c r="AS354" s="14">
        <f>IF(BB354="s",IF(S354=0,0,
IF(S354=1,#REF!*4*4,
IF(S354=2,0,
IF(S354=3,#REF!*4*2,
IF(S354=4,0,
IF(S354=5,0,
IF(S354=6,0,
IF(S354=7,0)))))))),
IF(BB354="t",
IF(S354=0,0,
IF(S354=1,#REF!*4*4*0.8,
IF(S354=2,0,
IF(S354=3,#REF!*4*2*0.8,
IF(S354=4,0,
IF(S354=5,0,
IF(S354=6,0,
IF(S354=7,0))))))))))</f>
        <v>0</v>
      </c>
      <c r="AT354" s="14" t="e">
        <f>IF(BB354="s",
IF(S354=0,0,
IF(S354=1,0,
IF(S354=2,#REF!*4*2,
IF(S354=3,#REF!*4,
IF(S354=4,#REF!*4,
IF(S354=5,0,
IF(S354=6,0,
IF(S354=7,#REF!*4)))))))),
IF(BB354="t",
IF(S354=0,0,
IF(S354=1,0,
IF(S354=2,#REF!*4*2*0.8,
IF(S354=3,#REF!*4*0.8,
IF(S354=4,#REF!*4*0.8,
IF(S354=5,0,
IF(S354=6,0,
IF(S354=7,#REF!*4))))))))))</f>
        <v>#REF!</v>
      </c>
      <c r="AU354" s="14" t="e">
        <f>IF(BB354="s",
IF(S354=0,0,
IF(S354=1,#REF!*2,
IF(S354=2,#REF!*2,
IF(S354=3,#REF!*2,
IF(S354=4,#REF!*2,
IF(S354=5,#REF!*2,
IF(S354=6,#REF!*2,
IF(S354=7,#REF!*2)))))))),
IF(BB354="t",
IF(S354=0,#REF!*2*0.8,
IF(S354=1,#REF!*2*0.8,
IF(S354=2,#REF!*2*0.8,
IF(S354=3,#REF!*2*0.8,
IF(S354=4,#REF!*2*0.8,
IF(S354=5,#REF!*2*0.8,
IF(S354=6,#REF!*1*0.8,
IF(S354=7,#REF!*2))))))))))</f>
        <v>#REF!</v>
      </c>
      <c r="AV354" s="14" t="e">
        <f t="shared" si="75"/>
        <v>#REF!</v>
      </c>
      <c r="AW354" s="14" t="e">
        <f>IF(BB354="s",
IF(S354=0,0,
IF(S354=1,(14-2)*(#REF!+#REF!)/4*4,
IF(S354=2,(14-2)*(#REF!+#REF!)/4*2,
IF(S354=3,(14-2)*(#REF!+#REF!)/4*3,
IF(S354=4,(14-2)*(#REF!+#REF!)/4,
IF(S354=5,(14-2)*#REF!/4,
IF(S354=6,0,
IF(S354=7,(14)*#REF!)))))))),
IF(BB354="t",
IF(S354=0,0,
IF(S354=1,(11-2)*(#REF!+#REF!)/4*4,
IF(S354=2,(11-2)*(#REF!+#REF!)/4*2,
IF(S354=3,(11-2)*(#REF!+#REF!)/4*3,
IF(S354=4,(11-2)*(#REF!+#REF!)/4,
IF(S354=5,(11-2)*#REF!/4,
IF(S354=6,0,
IF(S354=7,(11)*#REF!))))))))))</f>
        <v>#REF!</v>
      </c>
      <c r="AX354" s="14" t="e">
        <f t="shared" si="76"/>
        <v>#REF!</v>
      </c>
      <c r="AY354" s="14">
        <f t="shared" si="77"/>
        <v>8</v>
      </c>
      <c r="AZ354" s="14">
        <f t="shared" si="78"/>
        <v>4</v>
      </c>
      <c r="BA354" s="14" t="e">
        <f t="shared" si="79"/>
        <v>#REF!</v>
      </c>
      <c r="BB354" s="14" t="s">
        <v>87</v>
      </c>
      <c r="BC354" s="14">
        <f>IF(BI354="A",0,IF(BB354="s",14*#REF!,IF(BB354="T",11*#REF!,"HATA")))</f>
        <v>0</v>
      </c>
      <c r="BD354" s="14" t="e">
        <f t="shared" si="80"/>
        <v>#REF!</v>
      </c>
      <c r="BE354" s="14" t="e">
        <f t="shared" si="81"/>
        <v>#REF!</v>
      </c>
      <c r="BF354" s="14" t="e">
        <f>IF(BE354-#REF!=0,"DOĞRU","YANLIŞ")</f>
        <v>#REF!</v>
      </c>
      <c r="BG354" s="14" t="e">
        <f>#REF!-BE354</f>
        <v>#REF!</v>
      </c>
      <c r="BH354" s="14">
        <v>0</v>
      </c>
      <c r="BI354" s="14" t="s">
        <v>93</v>
      </c>
      <c r="BJ354" s="14">
        <v>0</v>
      </c>
      <c r="BL354" s="14">
        <v>7</v>
      </c>
      <c r="BN354" s="5" t="e">
        <f>#REF!*14</f>
        <v>#REF!</v>
      </c>
      <c r="BO354" s="6"/>
      <c r="BP354" s="7"/>
      <c r="BQ354" s="8"/>
      <c r="BR354" s="8"/>
      <c r="BS354" s="8"/>
      <c r="BT354" s="8"/>
      <c r="BU354" s="8"/>
      <c r="BV354" s="9"/>
      <c r="BW354" s="10"/>
      <c r="BX354" s="11"/>
      <c r="CE354" s="8"/>
      <c r="CF354" s="17"/>
      <c r="CG354" s="17"/>
      <c r="CH354" s="17"/>
      <c r="CI354" s="17"/>
    </row>
    <row r="355" spans="1:87" hidden="1" x14ac:dyDescent="0.25">
      <c r="A355" s="14" t="s">
        <v>91</v>
      </c>
      <c r="B355" s="14" t="s">
        <v>92</v>
      </c>
      <c r="C355" s="14" t="s">
        <v>92</v>
      </c>
      <c r="D355" s="15" t="s">
        <v>90</v>
      </c>
      <c r="E355" s="15" t="s">
        <v>90</v>
      </c>
      <c r="F355" s="16" t="e">
        <f>IF(BB355="S",
IF(#REF!+BJ355=2012,
IF(#REF!=1,"12-13/1",
IF(#REF!=2,"12-13/2",
IF(#REF!=3,"13-14/1",
IF(#REF!=4,"13-14/2","Hata1")))),
IF(#REF!+BJ355=2013,
IF(#REF!=1,"13-14/1",
IF(#REF!=2,"13-14/2",
IF(#REF!=3,"14-15/1",
IF(#REF!=4,"14-15/2","Hata2")))),
IF(#REF!+BJ355=2014,
IF(#REF!=1,"14-15/1",
IF(#REF!=2,"14-15/2",
IF(#REF!=3,"15-16/1",
IF(#REF!=4,"15-16/2","Hata3")))),
IF(#REF!+BJ355=2015,
IF(#REF!=1,"15-16/1",
IF(#REF!=2,"15-16/2",
IF(#REF!=3,"16-17/1",
IF(#REF!=4,"16-17/2","Hata4")))),
IF(#REF!+BJ355=2016,
IF(#REF!=1,"16-17/1",
IF(#REF!=2,"16-17/2",
IF(#REF!=3,"17-18/1",
IF(#REF!=4,"17-18/2","Hata5")))),
IF(#REF!+BJ355=2017,
IF(#REF!=1,"17-18/1",
IF(#REF!=2,"17-18/2",
IF(#REF!=3,"18-19/1",
IF(#REF!=4,"18-19/2","Hata6")))),
IF(#REF!+BJ355=2018,
IF(#REF!=1,"18-19/1",
IF(#REF!=2,"18-19/2",
IF(#REF!=3,"19-20/1",
IF(#REF!=4,"19-20/2","Hata7")))),
IF(#REF!+BJ355=2019,
IF(#REF!=1,"19-20/1",
IF(#REF!=2,"19-20/2",
IF(#REF!=3,"20-21/1",
IF(#REF!=4,"20-21/2","Hata8")))),
IF(#REF!+BJ355=2020,
IF(#REF!=1,"20-21/1",
IF(#REF!=2,"20-21/2",
IF(#REF!=3,"21-22/1",
IF(#REF!=4,"21-22/2","Hata9")))),
IF(#REF!+BJ355=2021,
IF(#REF!=1,"21-22/1",
IF(#REF!=2,"21-22/2",
IF(#REF!=3,"22-23/1",
IF(#REF!=4,"22-23/2","Hata10")))),
IF(#REF!+BJ355=2022,
IF(#REF!=1,"22-23/1",
IF(#REF!=2,"22-23/2",
IF(#REF!=3,"23-24/1",
IF(#REF!=4,"23-24/2","Hata11")))),
IF(#REF!+BJ355=2023,
IF(#REF!=1,"23-24/1",
IF(#REF!=2,"23-24/2",
IF(#REF!=3,"24-25/1",
IF(#REF!=4,"24-25/2","Hata12")))),
)))))))))))),
IF(BB355="T",
IF(#REF!+BJ355=2012,
IF(#REF!=1,"12-13/1",
IF(#REF!=2,"12-13/2",
IF(#REF!=3,"12-13/3",
IF(#REF!=4,"13-14/1",
IF(#REF!=5,"13-14/2",
IF(#REF!=6,"13-14/3","Hata1")))))),
IF(#REF!+BJ355=2013,
IF(#REF!=1,"13-14/1",
IF(#REF!=2,"13-14/2",
IF(#REF!=3,"13-14/3",
IF(#REF!=4,"14-15/1",
IF(#REF!=5,"14-15/2",
IF(#REF!=6,"14-15/3","Hata2")))))),
IF(#REF!+BJ355=2014,
IF(#REF!=1,"14-15/1",
IF(#REF!=2,"14-15/2",
IF(#REF!=3,"14-15/3",
IF(#REF!=4,"15-16/1",
IF(#REF!=5,"15-16/2",
IF(#REF!=6,"15-16/3","Hata3")))))),
IF(AND(#REF!+#REF!&gt;2014,#REF!+#REF!&lt;2015,BJ355=1),
IF(#REF!=0.1,"14-15/0.1",
IF(#REF!=0.2,"14-15/0.2",
IF(#REF!=0.3,"14-15/0.3","Hata4"))),
IF(#REF!+BJ355=2015,
IF(#REF!=1,"15-16/1",
IF(#REF!=2,"15-16/2",
IF(#REF!=3,"15-16/3",
IF(#REF!=4,"16-17/1",
IF(#REF!=5,"16-17/2",
IF(#REF!=6,"16-17/3","Hata5")))))),
IF(#REF!+BJ355=2016,
IF(#REF!=1,"16-17/1",
IF(#REF!=2,"16-17/2",
IF(#REF!=3,"16-17/3",
IF(#REF!=4,"17-18/1",
IF(#REF!=5,"17-18/2",
IF(#REF!=6,"17-18/3","Hata6")))))),
IF(#REF!+BJ355=2017,
IF(#REF!=1,"17-18/1",
IF(#REF!=2,"17-18/2",
IF(#REF!=3,"17-18/3",
IF(#REF!=4,"18-19/1",
IF(#REF!=5,"18-19/2",
IF(#REF!=6,"18-19/3","Hata7")))))),
IF(#REF!+BJ355=2018,
IF(#REF!=1,"18-19/1",
IF(#REF!=2,"18-19/2",
IF(#REF!=3,"18-19/3",
IF(#REF!=4,"19-20/1",
IF(#REF!=5," 19-20/2",
IF(#REF!=6,"19-20/3","Hata8")))))),
IF(#REF!+BJ355=2019,
IF(#REF!=1,"19-20/1",
IF(#REF!=2,"19-20/2",
IF(#REF!=3,"19-20/3",
IF(#REF!=4,"20-21/1",
IF(#REF!=5,"20-21/2",
IF(#REF!=6,"20-21/3","Hata9")))))),
IF(#REF!+BJ355=2020,
IF(#REF!=1,"20-21/1",
IF(#REF!=2,"20-21/2",
IF(#REF!=3,"20-21/3",
IF(#REF!=4,"21-22/1",
IF(#REF!=5,"21-22/2",
IF(#REF!=6,"21-22/3","Hata10")))))),
IF(#REF!+BJ355=2021,
IF(#REF!=1,"21-22/1",
IF(#REF!=2,"21-22/2",
IF(#REF!=3,"21-22/3",
IF(#REF!=4,"22-23/1",
IF(#REF!=5,"22-23/2",
IF(#REF!=6,"22-23/3","Hata11")))))),
IF(#REF!+BJ355=2022,
IF(#REF!=1,"22-23/1",
IF(#REF!=2,"22-23/2",
IF(#REF!=3,"22-23/3",
IF(#REF!=4,"23-24/1",
IF(#REF!=5,"23-24/2",
IF(#REF!=6,"23-24/3","Hata12")))))),
IF(#REF!+BJ355=2023,
IF(#REF!=1,"23-24/1",
IF(#REF!=2,"23-24/2",
IF(#REF!=3,"23-24/3",
IF(#REF!=4,"24-25/1",
IF(#REF!=5,"24-25/2",
IF(#REF!=6,"24-25/3","Hata13")))))),
))))))))))))))
)</f>
        <v>#REF!</v>
      </c>
      <c r="G355" s="15"/>
      <c r="H355" s="14" t="s">
        <v>478</v>
      </c>
      <c r="I355" s="14">
        <v>5596150</v>
      </c>
      <c r="J355" s="14" t="s">
        <v>157</v>
      </c>
      <c r="L355" s="14">
        <v>4358</v>
      </c>
      <c r="S355" s="16">
        <v>0</v>
      </c>
      <c r="T355" s="14">
        <f>VLOOKUP($S355,[1]sistem!$I$3:$L$10,2,FALSE)</f>
        <v>0</v>
      </c>
      <c r="U355" s="14">
        <f>VLOOKUP($S355,[1]sistem!$I$3:$L$10,3,FALSE)</f>
        <v>0</v>
      </c>
      <c r="V355" s="14">
        <f>VLOOKUP($S355,[1]sistem!$I$3:$L$10,4,FALSE)</f>
        <v>0</v>
      </c>
      <c r="W355" s="14" t="e">
        <f>VLOOKUP($BB355,[1]sistem!$I$13:$L$14,2,FALSE)*#REF!</f>
        <v>#REF!</v>
      </c>
      <c r="X355" s="14" t="e">
        <f>VLOOKUP($BB355,[1]sistem!$I$13:$L$14,3,FALSE)*#REF!</f>
        <v>#REF!</v>
      </c>
      <c r="Y355" s="14" t="e">
        <f>VLOOKUP($BB355,[1]sistem!$I$13:$L$14,4,FALSE)*#REF!</f>
        <v>#REF!</v>
      </c>
      <c r="Z355" s="14" t="e">
        <f t="shared" si="70"/>
        <v>#REF!</v>
      </c>
      <c r="AA355" s="14" t="e">
        <f t="shared" si="70"/>
        <v>#REF!</v>
      </c>
      <c r="AB355" s="14" t="e">
        <f t="shared" si="70"/>
        <v>#REF!</v>
      </c>
      <c r="AC355" s="14" t="e">
        <f t="shared" si="71"/>
        <v>#REF!</v>
      </c>
      <c r="AD355" s="14">
        <f>VLOOKUP(BB355,[1]sistem!$I$18:$J$19,2,FALSE)</f>
        <v>11</v>
      </c>
      <c r="AE355" s="14">
        <v>0.25</v>
      </c>
      <c r="AF355" s="14">
        <f>VLOOKUP($S355,[1]sistem!$I$3:$M$10,5,FALSE)</f>
        <v>0</v>
      </c>
      <c r="AI355" s="14" t="e">
        <f>(#REF!+#REF!)*AD355</f>
        <v>#REF!</v>
      </c>
      <c r="AJ355" s="14">
        <f>VLOOKUP($S355,[1]sistem!$I$3:$N$10,6,FALSE)</f>
        <v>0</v>
      </c>
      <c r="AK355" s="14">
        <v>2</v>
      </c>
      <c r="AL355" s="14">
        <f t="shared" si="72"/>
        <v>0</v>
      </c>
      <c r="AM355" s="14">
        <f>VLOOKUP($BB355,[1]sistem!$I$18:$K$19,3,FALSE)</f>
        <v>11</v>
      </c>
      <c r="AN355" s="14" t="e">
        <f>AM355*#REF!</f>
        <v>#REF!</v>
      </c>
      <c r="AO355" s="14" t="e">
        <f t="shared" si="73"/>
        <v>#REF!</v>
      </c>
      <c r="AP355" s="14">
        <f t="shared" si="69"/>
        <v>25</v>
      </c>
      <c r="AQ355" s="14" t="e">
        <f t="shared" si="74"/>
        <v>#REF!</v>
      </c>
      <c r="AR355" s="14" t="e">
        <f>ROUND(AQ355-#REF!,0)</f>
        <v>#REF!</v>
      </c>
      <c r="AS355" s="14">
        <f>IF(BB355="s",IF(S355=0,0,
IF(S355=1,#REF!*4*4,
IF(S355=2,0,
IF(S355=3,#REF!*4*2,
IF(S355=4,0,
IF(S355=5,0,
IF(S355=6,0,
IF(S355=7,0)))))))),
IF(BB355="t",
IF(S355=0,0,
IF(S355=1,#REF!*4*4*0.8,
IF(S355=2,0,
IF(S355=3,#REF!*4*2*0.8,
IF(S355=4,0,
IF(S355=5,0,
IF(S355=6,0,
IF(S355=7,0))))))))))</f>
        <v>0</v>
      </c>
      <c r="AT355" s="14">
        <f>IF(BB355="s",
IF(S355=0,0,
IF(S355=1,0,
IF(S355=2,#REF!*4*2,
IF(S355=3,#REF!*4,
IF(S355=4,#REF!*4,
IF(S355=5,0,
IF(S355=6,0,
IF(S355=7,#REF!*4)))))))),
IF(BB355="t",
IF(S355=0,0,
IF(S355=1,0,
IF(S355=2,#REF!*4*2*0.8,
IF(S355=3,#REF!*4*0.8,
IF(S355=4,#REF!*4*0.8,
IF(S355=5,0,
IF(S355=6,0,
IF(S355=7,#REF!*4))))))))))</f>
        <v>0</v>
      </c>
      <c r="AU355" s="14" t="e">
        <f>IF(BB355="s",
IF(S355=0,0,
IF(S355=1,#REF!*2,
IF(S355=2,#REF!*2,
IF(S355=3,#REF!*2,
IF(S355=4,#REF!*2,
IF(S355=5,#REF!*2,
IF(S355=6,#REF!*2,
IF(S355=7,#REF!*2)))))))),
IF(BB355="t",
IF(S355=0,#REF!*2*0.8,
IF(S355=1,#REF!*2*0.8,
IF(S355=2,#REF!*2*0.8,
IF(S355=3,#REF!*2*0.8,
IF(S355=4,#REF!*2*0.8,
IF(S355=5,#REF!*2*0.8,
IF(S355=6,#REF!*1*0.8,
IF(S355=7,#REF!*2))))))))))</f>
        <v>#REF!</v>
      </c>
      <c r="AV355" s="14" t="e">
        <f t="shared" si="75"/>
        <v>#REF!</v>
      </c>
      <c r="AW355" s="14">
        <f>IF(BB355="s",
IF(S355=0,0,
IF(S355=1,(14-2)*(#REF!+#REF!)/4*4,
IF(S355=2,(14-2)*(#REF!+#REF!)/4*2,
IF(S355=3,(14-2)*(#REF!+#REF!)/4*3,
IF(S355=4,(14-2)*(#REF!+#REF!)/4,
IF(S355=5,(14-2)*#REF!/4,
IF(S355=6,0,
IF(S355=7,(14)*#REF!)))))))),
IF(BB355="t",
IF(S355=0,0,
IF(S355=1,(11-2)*(#REF!+#REF!)/4*4,
IF(S355=2,(11-2)*(#REF!+#REF!)/4*2,
IF(S355=3,(11-2)*(#REF!+#REF!)/4*3,
IF(S355=4,(11-2)*(#REF!+#REF!)/4,
IF(S355=5,(11-2)*#REF!/4,
IF(S355=6,0,
IF(S355=7,(11)*#REF!))))))))))</f>
        <v>0</v>
      </c>
      <c r="AX355" s="14" t="e">
        <f t="shared" si="76"/>
        <v>#REF!</v>
      </c>
      <c r="AY355" s="14">
        <f t="shared" si="77"/>
        <v>0</v>
      </c>
      <c r="AZ355" s="14">
        <f t="shared" si="78"/>
        <v>0</v>
      </c>
      <c r="BA355" s="14" t="e">
        <f t="shared" si="79"/>
        <v>#REF!</v>
      </c>
      <c r="BB355" s="14" t="s">
        <v>186</v>
      </c>
      <c r="BC355" s="14" t="e">
        <f>IF(BI355="A",0,IF(BB355="s",14*#REF!,IF(BB355="T",11*#REF!,"HATA")))</f>
        <v>#REF!</v>
      </c>
      <c r="BD355" s="14" t="e">
        <f t="shared" si="80"/>
        <v>#REF!</v>
      </c>
      <c r="BE355" s="14" t="e">
        <f t="shared" si="81"/>
        <v>#REF!</v>
      </c>
      <c r="BF355" s="14" t="e">
        <f>IF(BE355-#REF!=0,"DOĞRU","YANLIŞ")</f>
        <v>#REF!</v>
      </c>
      <c r="BG355" s="14" t="e">
        <f>#REF!-BE355</f>
        <v>#REF!</v>
      </c>
      <c r="BH355" s="14">
        <v>0</v>
      </c>
      <c r="BJ355" s="14">
        <v>0</v>
      </c>
      <c r="BL355" s="14">
        <v>0</v>
      </c>
      <c r="BN355" s="5" t="e">
        <f>#REF!*14</f>
        <v>#REF!</v>
      </c>
      <c r="BO355" s="6"/>
      <c r="BP355" s="7"/>
      <c r="BQ355" s="8"/>
      <c r="BR355" s="8"/>
      <c r="BS355" s="8"/>
      <c r="BT355" s="8"/>
      <c r="BU355" s="8"/>
      <c r="BV355" s="9"/>
      <c r="BW355" s="10"/>
      <c r="BX355" s="11"/>
      <c r="CE355" s="8"/>
      <c r="CF355" s="17"/>
      <c r="CG355" s="17"/>
      <c r="CH355" s="17"/>
      <c r="CI355" s="17"/>
    </row>
    <row r="356" spans="1:87" hidden="1" x14ac:dyDescent="0.25">
      <c r="A356" s="14" t="s">
        <v>160</v>
      </c>
      <c r="B356" s="14" t="s">
        <v>161</v>
      </c>
      <c r="C356" s="14" t="s">
        <v>161</v>
      </c>
      <c r="D356" s="15" t="s">
        <v>90</v>
      </c>
      <c r="E356" s="15" t="s">
        <v>90</v>
      </c>
      <c r="F356" s="16" t="e">
        <f>IF(BB356="S",
IF(#REF!+BJ356=2012,
IF(#REF!=1,"12-13/1",
IF(#REF!=2,"12-13/2",
IF(#REF!=3,"13-14/1",
IF(#REF!=4,"13-14/2","Hata1")))),
IF(#REF!+BJ356=2013,
IF(#REF!=1,"13-14/1",
IF(#REF!=2,"13-14/2",
IF(#REF!=3,"14-15/1",
IF(#REF!=4,"14-15/2","Hata2")))),
IF(#REF!+BJ356=2014,
IF(#REF!=1,"14-15/1",
IF(#REF!=2,"14-15/2",
IF(#REF!=3,"15-16/1",
IF(#REF!=4,"15-16/2","Hata3")))),
IF(#REF!+BJ356=2015,
IF(#REF!=1,"15-16/1",
IF(#REF!=2,"15-16/2",
IF(#REF!=3,"16-17/1",
IF(#REF!=4,"16-17/2","Hata4")))),
IF(#REF!+BJ356=2016,
IF(#REF!=1,"16-17/1",
IF(#REF!=2,"16-17/2",
IF(#REF!=3,"17-18/1",
IF(#REF!=4,"17-18/2","Hata5")))),
IF(#REF!+BJ356=2017,
IF(#REF!=1,"17-18/1",
IF(#REF!=2,"17-18/2",
IF(#REF!=3,"18-19/1",
IF(#REF!=4,"18-19/2","Hata6")))),
IF(#REF!+BJ356=2018,
IF(#REF!=1,"18-19/1",
IF(#REF!=2,"18-19/2",
IF(#REF!=3,"19-20/1",
IF(#REF!=4,"19-20/2","Hata7")))),
IF(#REF!+BJ356=2019,
IF(#REF!=1,"19-20/1",
IF(#REF!=2,"19-20/2",
IF(#REF!=3,"20-21/1",
IF(#REF!=4,"20-21/2","Hata8")))),
IF(#REF!+BJ356=2020,
IF(#REF!=1,"20-21/1",
IF(#REF!=2,"20-21/2",
IF(#REF!=3,"21-22/1",
IF(#REF!=4,"21-22/2","Hata9")))),
IF(#REF!+BJ356=2021,
IF(#REF!=1,"21-22/1",
IF(#REF!=2,"21-22/2",
IF(#REF!=3,"22-23/1",
IF(#REF!=4,"22-23/2","Hata10")))),
IF(#REF!+BJ356=2022,
IF(#REF!=1,"22-23/1",
IF(#REF!=2,"22-23/2",
IF(#REF!=3,"23-24/1",
IF(#REF!=4,"23-24/2","Hata11")))),
IF(#REF!+BJ356=2023,
IF(#REF!=1,"23-24/1",
IF(#REF!=2,"23-24/2",
IF(#REF!=3,"24-25/1",
IF(#REF!=4,"24-25/2","Hata12")))),
)))))))))))),
IF(BB356="T",
IF(#REF!+BJ356=2012,
IF(#REF!=1,"12-13/1",
IF(#REF!=2,"12-13/2",
IF(#REF!=3,"12-13/3",
IF(#REF!=4,"13-14/1",
IF(#REF!=5,"13-14/2",
IF(#REF!=6,"13-14/3","Hata1")))))),
IF(#REF!+BJ356=2013,
IF(#REF!=1,"13-14/1",
IF(#REF!=2,"13-14/2",
IF(#REF!=3,"13-14/3",
IF(#REF!=4,"14-15/1",
IF(#REF!=5,"14-15/2",
IF(#REF!=6,"14-15/3","Hata2")))))),
IF(#REF!+BJ356=2014,
IF(#REF!=1,"14-15/1",
IF(#REF!=2,"14-15/2",
IF(#REF!=3,"14-15/3",
IF(#REF!=4,"15-16/1",
IF(#REF!=5,"15-16/2",
IF(#REF!=6,"15-16/3","Hata3")))))),
IF(AND(#REF!+#REF!&gt;2014,#REF!+#REF!&lt;2015,BJ356=1),
IF(#REF!=0.1,"14-15/0.1",
IF(#REF!=0.2,"14-15/0.2",
IF(#REF!=0.3,"14-15/0.3","Hata4"))),
IF(#REF!+BJ356=2015,
IF(#REF!=1,"15-16/1",
IF(#REF!=2,"15-16/2",
IF(#REF!=3,"15-16/3",
IF(#REF!=4,"16-17/1",
IF(#REF!=5,"16-17/2",
IF(#REF!=6,"16-17/3","Hata5")))))),
IF(#REF!+BJ356=2016,
IF(#REF!=1,"16-17/1",
IF(#REF!=2,"16-17/2",
IF(#REF!=3,"16-17/3",
IF(#REF!=4,"17-18/1",
IF(#REF!=5,"17-18/2",
IF(#REF!=6,"17-18/3","Hata6")))))),
IF(#REF!+BJ356=2017,
IF(#REF!=1,"17-18/1",
IF(#REF!=2,"17-18/2",
IF(#REF!=3,"17-18/3",
IF(#REF!=4,"18-19/1",
IF(#REF!=5,"18-19/2",
IF(#REF!=6,"18-19/3","Hata7")))))),
IF(#REF!+BJ356=2018,
IF(#REF!=1,"18-19/1",
IF(#REF!=2,"18-19/2",
IF(#REF!=3,"18-19/3",
IF(#REF!=4,"19-20/1",
IF(#REF!=5," 19-20/2",
IF(#REF!=6,"19-20/3","Hata8")))))),
IF(#REF!+BJ356=2019,
IF(#REF!=1,"19-20/1",
IF(#REF!=2,"19-20/2",
IF(#REF!=3,"19-20/3",
IF(#REF!=4,"20-21/1",
IF(#REF!=5,"20-21/2",
IF(#REF!=6,"20-21/3","Hata9")))))),
IF(#REF!+BJ356=2020,
IF(#REF!=1,"20-21/1",
IF(#REF!=2,"20-21/2",
IF(#REF!=3,"20-21/3",
IF(#REF!=4,"21-22/1",
IF(#REF!=5,"21-22/2",
IF(#REF!=6,"21-22/3","Hata10")))))),
IF(#REF!+BJ356=2021,
IF(#REF!=1,"21-22/1",
IF(#REF!=2,"21-22/2",
IF(#REF!=3,"21-22/3",
IF(#REF!=4,"22-23/1",
IF(#REF!=5,"22-23/2",
IF(#REF!=6,"22-23/3","Hata11")))))),
IF(#REF!+BJ356=2022,
IF(#REF!=1,"22-23/1",
IF(#REF!=2,"22-23/2",
IF(#REF!=3,"22-23/3",
IF(#REF!=4,"23-24/1",
IF(#REF!=5,"23-24/2",
IF(#REF!=6,"23-24/3","Hata12")))))),
IF(#REF!+BJ356=2023,
IF(#REF!=1,"23-24/1",
IF(#REF!=2,"23-24/2",
IF(#REF!=3,"23-24/3",
IF(#REF!=4,"24-25/1",
IF(#REF!=5,"24-25/2",
IF(#REF!=6,"24-25/3","Hata13")))))),
))))))))))))))
)</f>
        <v>#REF!</v>
      </c>
      <c r="G356" s="15"/>
      <c r="H356" s="14" t="s">
        <v>478</v>
      </c>
      <c r="I356" s="14">
        <v>5596150</v>
      </c>
      <c r="J356" s="14" t="s">
        <v>157</v>
      </c>
      <c r="S356" s="16">
        <v>2</v>
      </c>
      <c r="T356" s="14">
        <f>VLOOKUP($S356,[1]sistem!$I$3:$L$10,2,FALSE)</f>
        <v>0</v>
      </c>
      <c r="U356" s="14">
        <f>VLOOKUP($S356,[1]sistem!$I$3:$L$10,3,FALSE)</f>
        <v>2</v>
      </c>
      <c r="V356" s="14">
        <f>VLOOKUP($S356,[1]sistem!$I$3:$L$10,4,FALSE)</f>
        <v>1</v>
      </c>
      <c r="W356" s="14" t="e">
        <f>VLOOKUP($BB356,[1]sistem!$I$13:$L$14,2,FALSE)*#REF!</f>
        <v>#REF!</v>
      </c>
      <c r="X356" s="14" t="e">
        <f>VLOOKUP($BB356,[1]sistem!$I$13:$L$14,3,FALSE)*#REF!</f>
        <v>#REF!</v>
      </c>
      <c r="Y356" s="14" t="e">
        <f>VLOOKUP($BB356,[1]sistem!$I$13:$L$14,4,FALSE)*#REF!</f>
        <v>#REF!</v>
      </c>
      <c r="Z356" s="14" t="e">
        <f t="shared" si="70"/>
        <v>#REF!</v>
      </c>
      <c r="AA356" s="14" t="e">
        <f t="shared" si="70"/>
        <v>#REF!</v>
      </c>
      <c r="AB356" s="14" t="e">
        <f t="shared" si="70"/>
        <v>#REF!</v>
      </c>
      <c r="AC356" s="14" t="e">
        <f t="shared" si="71"/>
        <v>#REF!</v>
      </c>
      <c r="AD356" s="14">
        <f>VLOOKUP(BB356,[1]sistem!$I$18:$J$19,2,FALSE)</f>
        <v>14</v>
      </c>
      <c r="AE356" s="14">
        <v>0.25</v>
      </c>
      <c r="AF356" s="14">
        <f>VLOOKUP($S356,[1]sistem!$I$3:$M$10,5,FALSE)</f>
        <v>2</v>
      </c>
      <c r="AG356" s="14">
        <v>5</v>
      </c>
      <c r="AI356" s="14">
        <f>AG356*AM356</f>
        <v>70</v>
      </c>
      <c r="AJ356" s="14">
        <f>VLOOKUP($S356,[1]sistem!$I$3:$N$10,6,FALSE)</f>
        <v>3</v>
      </c>
      <c r="AK356" s="14">
        <v>2</v>
      </c>
      <c r="AL356" s="14">
        <f t="shared" si="72"/>
        <v>6</v>
      </c>
      <c r="AM356" s="14">
        <f>VLOOKUP($BB356,[1]sistem!$I$18:$K$19,3,FALSE)</f>
        <v>14</v>
      </c>
      <c r="AN356" s="14" t="e">
        <f>AM356*#REF!</f>
        <v>#REF!</v>
      </c>
      <c r="AO356" s="14" t="e">
        <f t="shared" si="73"/>
        <v>#REF!</v>
      </c>
      <c r="AP356" s="14">
        <f t="shared" si="69"/>
        <v>25</v>
      </c>
      <c r="AQ356" s="14" t="e">
        <f t="shared" si="74"/>
        <v>#REF!</v>
      </c>
      <c r="AR356" s="14" t="e">
        <f>ROUND(AQ356-#REF!,0)</f>
        <v>#REF!</v>
      </c>
      <c r="AS356" s="14">
        <f>IF(BB356="s",IF(S356=0,0,
IF(S356=1,#REF!*4*4,
IF(S356=2,0,
IF(S356=3,#REF!*4*2,
IF(S356=4,0,
IF(S356=5,0,
IF(S356=6,0,
IF(S356=7,0)))))))),
IF(BB356="t",
IF(S356=0,0,
IF(S356=1,#REF!*4*4*0.8,
IF(S356=2,0,
IF(S356=3,#REF!*4*2*0.8,
IF(S356=4,0,
IF(S356=5,0,
IF(S356=6,0,
IF(S356=7,0))))))))))</f>
        <v>0</v>
      </c>
      <c r="AT356" s="14" t="e">
        <f>IF(BB356="s",
IF(S356=0,0,
IF(S356=1,0,
IF(S356=2,#REF!*4*2,
IF(S356=3,#REF!*4,
IF(S356=4,#REF!*4,
IF(S356=5,0,
IF(S356=6,0,
IF(S356=7,#REF!*4)))))))),
IF(BB356="t",
IF(S356=0,0,
IF(S356=1,0,
IF(S356=2,#REF!*4*2*0.8,
IF(S356=3,#REF!*4*0.8,
IF(S356=4,#REF!*4*0.8,
IF(S356=5,0,
IF(S356=6,0,
IF(S356=7,#REF!*4))))))))))</f>
        <v>#REF!</v>
      </c>
      <c r="AU356" s="14" t="e">
        <f>IF(BB356="s",
IF(S356=0,0,
IF(S356=1,#REF!*2,
IF(S356=2,#REF!*2,
IF(S356=3,#REF!*2,
IF(S356=4,#REF!*2,
IF(S356=5,#REF!*2,
IF(S356=6,#REF!*2,
IF(S356=7,#REF!*2)))))))),
IF(BB356="t",
IF(S356=0,#REF!*2*0.8,
IF(S356=1,#REF!*2*0.8,
IF(S356=2,#REF!*2*0.8,
IF(S356=3,#REF!*2*0.8,
IF(S356=4,#REF!*2*0.8,
IF(S356=5,#REF!*2*0.8,
IF(S356=6,#REF!*1*0.8,
IF(S356=7,#REF!*2))))))))))</f>
        <v>#REF!</v>
      </c>
      <c r="AV356" s="14" t="e">
        <f t="shared" si="75"/>
        <v>#REF!</v>
      </c>
      <c r="AW356" s="14" t="e">
        <f>IF(BB356="s",
IF(S356=0,0,
IF(S356=1,(14-2)*(#REF!+#REF!)/4*4,
IF(S356=2,(14-2)*(#REF!+#REF!)/4*2,
IF(S356=3,(14-2)*(#REF!+#REF!)/4*3,
IF(S356=4,(14-2)*(#REF!+#REF!)/4,
IF(S356=5,(14-2)*#REF!/4,
IF(S356=6,0,
IF(S356=7,(14)*#REF!)))))))),
IF(BB356="t",
IF(S356=0,0,
IF(S356=1,(11-2)*(#REF!+#REF!)/4*4,
IF(S356=2,(11-2)*(#REF!+#REF!)/4*2,
IF(S356=3,(11-2)*(#REF!+#REF!)/4*3,
IF(S356=4,(11-2)*(#REF!+#REF!)/4,
IF(S356=5,(11-2)*#REF!/4,
IF(S356=6,0,
IF(S356=7,(11)*#REF!))))))))))</f>
        <v>#REF!</v>
      </c>
      <c r="AX356" s="14" t="e">
        <f t="shared" si="76"/>
        <v>#REF!</v>
      </c>
      <c r="AY356" s="14">
        <f t="shared" si="77"/>
        <v>12</v>
      </c>
      <c r="AZ356" s="14">
        <f t="shared" si="78"/>
        <v>6</v>
      </c>
      <c r="BA356" s="14" t="e">
        <f t="shared" si="79"/>
        <v>#REF!</v>
      </c>
      <c r="BB356" s="14" t="s">
        <v>87</v>
      </c>
      <c r="BC356" s="14" t="e">
        <f>IF(BI356="A",0,IF(BB356="s",14*#REF!,IF(BB356="T",11*#REF!,"HATA")))</f>
        <v>#REF!</v>
      </c>
      <c r="BD356" s="14" t="e">
        <f t="shared" si="80"/>
        <v>#REF!</v>
      </c>
      <c r="BE356" s="14" t="e">
        <f t="shared" si="81"/>
        <v>#REF!</v>
      </c>
      <c r="BF356" s="14" t="e">
        <f>IF(BE356-#REF!=0,"DOĞRU","YANLIŞ")</f>
        <v>#REF!</v>
      </c>
      <c r="BG356" s="14" t="e">
        <f>#REF!-BE356</f>
        <v>#REF!</v>
      </c>
      <c r="BH356" s="14">
        <v>0</v>
      </c>
      <c r="BJ356" s="14">
        <v>0</v>
      </c>
      <c r="BL356" s="14">
        <v>2</v>
      </c>
      <c r="BN356" s="5" t="e">
        <f>#REF!*14</f>
        <v>#REF!</v>
      </c>
      <c r="BO356" s="6"/>
      <c r="BP356" s="7"/>
      <c r="BQ356" s="8"/>
      <c r="BR356" s="8"/>
      <c r="BS356" s="8"/>
      <c r="BT356" s="8"/>
      <c r="BU356" s="8"/>
      <c r="BV356" s="9"/>
      <c r="BW356" s="10"/>
      <c r="BX356" s="11"/>
      <c r="CE356" s="8"/>
      <c r="CF356" s="17"/>
      <c r="CG356" s="17"/>
      <c r="CH356" s="17"/>
      <c r="CI356" s="17"/>
    </row>
    <row r="357" spans="1:87" hidden="1" x14ac:dyDescent="0.25">
      <c r="A357" s="14" t="s">
        <v>479</v>
      </c>
      <c r="B357" s="14" t="s">
        <v>480</v>
      </c>
      <c r="C357" s="14" t="s">
        <v>481</v>
      </c>
      <c r="D357" s="15" t="s">
        <v>90</v>
      </c>
      <c r="E357" s="15" t="s">
        <v>90</v>
      </c>
      <c r="F357" s="16" t="e">
        <f>IF(BB357="S",
IF(#REF!+BJ357=2012,
IF(#REF!=1,"12-13/1",
IF(#REF!=2,"12-13/2",
IF(#REF!=3,"13-14/1",
IF(#REF!=4,"13-14/2","Hata1")))),
IF(#REF!+BJ357=2013,
IF(#REF!=1,"13-14/1",
IF(#REF!=2,"13-14/2",
IF(#REF!=3,"14-15/1",
IF(#REF!=4,"14-15/2","Hata2")))),
IF(#REF!+BJ357=2014,
IF(#REF!=1,"14-15/1",
IF(#REF!=2,"14-15/2",
IF(#REF!=3,"15-16/1",
IF(#REF!=4,"15-16/2","Hata3")))),
IF(#REF!+BJ357=2015,
IF(#REF!=1,"15-16/1",
IF(#REF!=2,"15-16/2",
IF(#REF!=3,"16-17/1",
IF(#REF!=4,"16-17/2","Hata4")))),
IF(#REF!+BJ357=2016,
IF(#REF!=1,"16-17/1",
IF(#REF!=2,"16-17/2",
IF(#REF!=3,"17-18/1",
IF(#REF!=4,"17-18/2","Hata5")))),
IF(#REF!+BJ357=2017,
IF(#REF!=1,"17-18/1",
IF(#REF!=2,"17-18/2",
IF(#REF!=3,"18-19/1",
IF(#REF!=4,"18-19/2","Hata6")))),
IF(#REF!+BJ357=2018,
IF(#REF!=1,"18-19/1",
IF(#REF!=2,"18-19/2",
IF(#REF!=3,"19-20/1",
IF(#REF!=4,"19-20/2","Hata7")))),
IF(#REF!+BJ357=2019,
IF(#REF!=1,"19-20/1",
IF(#REF!=2,"19-20/2",
IF(#REF!=3,"20-21/1",
IF(#REF!=4,"20-21/2","Hata8")))),
IF(#REF!+BJ357=2020,
IF(#REF!=1,"20-21/1",
IF(#REF!=2,"20-21/2",
IF(#REF!=3,"21-22/1",
IF(#REF!=4,"21-22/2","Hata9")))),
IF(#REF!+BJ357=2021,
IF(#REF!=1,"21-22/1",
IF(#REF!=2,"21-22/2",
IF(#REF!=3,"22-23/1",
IF(#REF!=4,"22-23/2","Hata10")))),
IF(#REF!+BJ357=2022,
IF(#REF!=1,"22-23/1",
IF(#REF!=2,"22-23/2",
IF(#REF!=3,"23-24/1",
IF(#REF!=4,"23-24/2","Hata11")))),
IF(#REF!+BJ357=2023,
IF(#REF!=1,"23-24/1",
IF(#REF!=2,"23-24/2",
IF(#REF!=3,"24-25/1",
IF(#REF!=4,"24-25/2","Hata12")))),
)))))))))))),
IF(BB357="T",
IF(#REF!+BJ357=2012,
IF(#REF!=1,"12-13/1",
IF(#REF!=2,"12-13/2",
IF(#REF!=3,"12-13/3",
IF(#REF!=4,"13-14/1",
IF(#REF!=5,"13-14/2",
IF(#REF!=6,"13-14/3","Hata1")))))),
IF(#REF!+BJ357=2013,
IF(#REF!=1,"13-14/1",
IF(#REF!=2,"13-14/2",
IF(#REF!=3,"13-14/3",
IF(#REF!=4,"14-15/1",
IF(#REF!=5,"14-15/2",
IF(#REF!=6,"14-15/3","Hata2")))))),
IF(#REF!+BJ357=2014,
IF(#REF!=1,"14-15/1",
IF(#REF!=2,"14-15/2",
IF(#REF!=3,"14-15/3",
IF(#REF!=4,"15-16/1",
IF(#REF!=5,"15-16/2",
IF(#REF!=6,"15-16/3","Hata3")))))),
IF(AND(#REF!+#REF!&gt;2014,#REF!+#REF!&lt;2015,BJ357=1),
IF(#REF!=0.1,"14-15/0.1",
IF(#REF!=0.2,"14-15/0.2",
IF(#REF!=0.3,"14-15/0.3","Hata4"))),
IF(#REF!+BJ357=2015,
IF(#REF!=1,"15-16/1",
IF(#REF!=2,"15-16/2",
IF(#REF!=3,"15-16/3",
IF(#REF!=4,"16-17/1",
IF(#REF!=5,"16-17/2",
IF(#REF!=6,"16-17/3","Hata5")))))),
IF(#REF!+BJ357=2016,
IF(#REF!=1,"16-17/1",
IF(#REF!=2,"16-17/2",
IF(#REF!=3,"16-17/3",
IF(#REF!=4,"17-18/1",
IF(#REF!=5,"17-18/2",
IF(#REF!=6,"17-18/3","Hata6")))))),
IF(#REF!+BJ357=2017,
IF(#REF!=1,"17-18/1",
IF(#REF!=2,"17-18/2",
IF(#REF!=3,"17-18/3",
IF(#REF!=4,"18-19/1",
IF(#REF!=5,"18-19/2",
IF(#REF!=6,"18-19/3","Hata7")))))),
IF(#REF!+BJ357=2018,
IF(#REF!=1,"18-19/1",
IF(#REF!=2,"18-19/2",
IF(#REF!=3,"18-19/3",
IF(#REF!=4,"19-20/1",
IF(#REF!=5," 19-20/2",
IF(#REF!=6,"19-20/3","Hata8")))))),
IF(#REF!+BJ357=2019,
IF(#REF!=1,"19-20/1",
IF(#REF!=2,"19-20/2",
IF(#REF!=3,"19-20/3",
IF(#REF!=4,"20-21/1",
IF(#REF!=5,"20-21/2",
IF(#REF!=6,"20-21/3","Hata9")))))),
IF(#REF!+BJ357=2020,
IF(#REF!=1,"20-21/1",
IF(#REF!=2,"20-21/2",
IF(#REF!=3,"20-21/3",
IF(#REF!=4,"21-22/1",
IF(#REF!=5,"21-22/2",
IF(#REF!=6,"21-22/3","Hata10")))))),
IF(#REF!+BJ357=2021,
IF(#REF!=1,"21-22/1",
IF(#REF!=2,"21-22/2",
IF(#REF!=3,"21-22/3",
IF(#REF!=4,"22-23/1",
IF(#REF!=5,"22-23/2",
IF(#REF!=6,"22-23/3","Hata11")))))),
IF(#REF!+BJ357=2022,
IF(#REF!=1,"22-23/1",
IF(#REF!=2,"22-23/2",
IF(#REF!=3,"22-23/3",
IF(#REF!=4,"23-24/1",
IF(#REF!=5,"23-24/2",
IF(#REF!=6,"23-24/3","Hata12")))))),
IF(#REF!+BJ357=2023,
IF(#REF!=1,"23-24/1",
IF(#REF!=2,"23-24/2",
IF(#REF!=3,"23-24/3",
IF(#REF!=4,"24-25/1",
IF(#REF!=5,"24-25/2",
IF(#REF!=6,"24-25/3","Hata13")))))),
))))))))))))))
)</f>
        <v>#REF!</v>
      </c>
      <c r="G357" s="15"/>
      <c r="H357" s="14" t="s">
        <v>478</v>
      </c>
      <c r="I357" s="14">
        <v>5596150</v>
      </c>
      <c r="J357" s="14" t="s">
        <v>157</v>
      </c>
      <c r="L357" s="14">
        <v>3627</v>
      </c>
      <c r="S357" s="16">
        <v>3</v>
      </c>
      <c r="T357" s="14">
        <f>VLOOKUP($S357,[1]sistem!$I$3:$L$10,2,FALSE)</f>
        <v>2</v>
      </c>
      <c r="U357" s="14">
        <f>VLOOKUP($S357,[1]sistem!$I$3:$L$10,3,FALSE)</f>
        <v>1</v>
      </c>
      <c r="V357" s="14">
        <f>VLOOKUP($S357,[1]sistem!$I$3:$L$10,4,FALSE)</f>
        <v>1</v>
      </c>
      <c r="W357" s="14" t="e">
        <f>VLOOKUP($BB357,[1]sistem!$I$13:$L$14,2,FALSE)*#REF!</f>
        <v>#REF!</v>
      </c>
      <c r="X357" s="14" t="e">
        <f>VLOOKUP($BB357,[1]sistem!$I$13:$L$14,3,FALSE)*#REF!</f>
        <v>#REF!</v>
      </c>
      <c r="Y357" s="14" t="e">
        <f>VLOOKUP($BB357,[1]sistem!$I$13:$L$14,4,FALSE)*#REF!</f>
        <v>#REF!</v>
      </c>
      <c r="Z357" s="14" t="e">
        <f t="shared" si="70"/>
        <v>#REF!</v>
      </c>
      <c r="AA357" s="14" t="e">
        <f t="shared" si="70"/>
        <v>#REF!</v>
      </c>
      <c r="AB357" s="14" t="e">
        <f t="shared" si="70"/>
        <v>#REF!</v>
      </c>
      <c r="AC357" s="14" t="e">
        <f t="shared" si="71"/>
        <v>#REF!</v>
      </c>
      <c r="AD357" s="14">
        <f>VLOOKUP(BB357,[1]sistem!$I$18:$J$19,2,FALSE)</f>
        <v>14</v>
      </c>
      <c r="AE357" s="14">
        <v>0.25</v>
      </c>
      <c r="AF357" s="14">
        <f>VLOOKUP($S357,[1]sistem!$I$3:$M$10,5,FALSE)</f>
        <v>3</v>
      </c>
      <c r="AI357" s="14" t="e">
        <f>(#REF!+#REF!)*AD357</f>
        <v>#REF!</v>
      </c>
      <c r="AJ357" s="14">
        <f>VLOOKUP($S357,[1]sistem!$I$3:$N$10,6,FALSE)</f>
        <v>4</v>
      </c>
      <c r="AK357" s="14">
        <v>2</v>
      </c>
      <c r="AL357" s="14">
        <f t="shared" si="72"/>
        <v>8</v>
      </c>
      <c r="AM357" s="14">
        <f>VLOOKUP($BB357,[1]sistem!$I$18:$K$19,3,FALSE)</f>
        <v>14</v>
      </c>
      <c r="AN357" s="14" t="e">
        <f>AM357*#REF!</f>
        <v>#REF!</v>
      </c>
      <c r="AO357" s="14" t="e">
        <f t="shared" si="73"/>
        <v>#REF!</v>
      </c>
      <c r="AP357" s="14">
        <f t="shared" si="69"/>
        <v>25</v>
      </c>
      <c r="AQ357" s="14" t="e">
        <f t="shared" si="74"/>
        <v>#REF!</v>
      </c>
      <c r="AR357" s="14" t="e">
        <f>ROUND(AQ357-#REF!,0)</f>
        <v>#REF!</v>
      </c>
      <c r="AS357" s="14" t="e">
        <f>IF(BB357="s",IF(S357=0,0,
IF(S357=1,#REF!*4*4,
IF(S357=2,0,
IF(S357=3,#REF!*4*2,
IF(S357=4,0,
IF(S357=5,0,
IF(S357=6,0,
IF(S357=7,0)))))))),
IF(BB357="t",
IF(S357=0,0,
IF(S357=1,#REF!*4*4*0.8,
IF(S357=2,0,
IF(S357=3,#REF!*4*2*0.8,
IF(S357=4,0,
IF(S357=5,0,
IF(S357=6,0,
IF(S357=7,0))))))))))</f>
        <v>#REF!</v>
      </c>
      <c r="AT357" s="14" t="e">
        <f>IF(BB357="s",
IF(S357=0,0,
IF(S357=1,0,
IF(S357=2,#REF!*4*2,
IF(S357=3,#REF!*4,
IF(S357=4,#REF!*4,
IF(S357=5,0,
IF(S357=6,0,
IF(S357=7,#REF!*4)))))))),
IF(BB357="t",
IF(S357=0,0,
IF(S357=1,0,
IF(S357=2,#REF!*4*2*0.8,
IF(S357=3,#REF!*4*0.8,
IF(S357=4,#REF!*4*0.8,
IF(S357=5,0,
IF(S357=6,0,
IF(S357=7,#REF!*4))))))))))</f>
        <v>#REF!</v>
      </c>
      <c r="AU357" s="14" t="e">
        <f>IF(BB357="s",
IF(S357=0,0,
IF(S357=1,#REF!*2,
IF(S357=2,#REF!*2,
IF(S357=3,#REF!*2,
IF(S357=4,#REF!*2,
IF(S357=5,#REF!*2,
IF(S357=6,#REF!*2,
IF(S357=7,#REF!*2)))))))),
IF(BB357="t",
IF(S357=0,#REF!*2*0.8,
IF(S357=1,#REF!*2*0.8,
IF(S357=2,#REF!*2*0.8,
IF(S357=3,#REF!*2*0.8,
IF(S357=4,#REF!*2*0.8,
IF(S357=5,#REF!*2*0.8,
IF(S357=6,#REF!*1*0.8,
IF(S357=7,#REF!*2))))))))))</f>
        <v>#REF!</v>
      </c>
      <c r="AV357" s="14" t="e">
        <f t="shared" si="75"/>
        <v>#REF!</v>
      </c>
      <c r="AW357" s="14" t="e">
        <f>IF(BB357="s",
IF(S357=0,0,
IF(S357=1,(14-2)*(#REF!+#REF!)/4*4,
IF(S357=2,(14-2)*(#REF!+#REF!)/4*2,
IF(S357=3,(14-2)*(#REF!+#REF!)/4*3,
IF(S357=4,(14-2)*(#REF!+#REF!)/4,
IF(S357=5,(14-2)*#REF!/4,
IF(S357=6,0,
IF(S357=7,(14)*#REF!)))))))),
IF(BB357="t",
IF(S357=0,0,
IF(S357=1,(11-2)*(#REF!+#REF!)/4*4,
IF(S357=2,(11-2)*(#REF!+#REF!)/4*2,
IF(S357=3,(11-2)*(#REF!+#REF!)/4*3,
IF(S357=4,(11-2)*(#REF!+#REF!)/4,
IF(S357=5,(11-2)*#REF!/4,
IF(S357=6,0,
IF(S357=7,(11)*#REF!))))))))))</f>
        <v>#REF!</v>
      </c>
      <c r="AX357" s="14" t="e">
        <f t="shared" si="76"/>
        <v>#REF!</v>
      </c>
      <c r="AY357" s="14">
        <f t="shared" si="77"/>
        <v>16</v>
      </c>
      <c r="AZ357" s="14">
        <f t="shared" si="78"/>
        <v>8</v>
      </c>
      <c r="BA357" s="14" t="e">
        <f t="shared" si="79"/>
        <v>#REF!</v>
      </c>
      <c r="BB357" s="14" t="s">
        <v>87</v>
      </c>
      <c r="BC357" s="14" t="e">
        <f>IF(BI357="A",0,IF(BB357="s",14*#REF!,IF(BB357="T",11*#REF!,"HATA")))</f>
        <v>#REF!</v>
      </c>
      <c r="BD357" s="14" t="e">
        <f t="shared" si="80"/>
        <v>#REF!</v>
      </c>
      <c r="BE357" s="14" t="e">
        <f t="shared" si="81"/>
        <v>#REF!</v>
      </c>
      <c r="BF357" s="14" t="e">
        <f>IF(BE357-#REF!=0,"DOĞRU","YANLIŞ")</f>
        <v>#REF!</v>
      </c>
      <c r="BG357" s="14" t="e">
        <f>#REF!-BE357</f>
        <v>#REF!</v>
      </c>
      <c r="BH357" s="14">
        <v>0</v>
      </c>
      <c r="BJ357" s="14">
        <v>0</v>
      </c>
      <c r="BL357" s="14">
        <v>3</v>
      </c>
      <c r="BN357" s="5" t="e">
        <f>#REF!*14</f>
        <v>#REF!</v>
      </c>
      <c r="BO357" s="6"/>
      <c r="BP357" s="7"/>
      <c r="BQ357" s="8"/>
      <c r="BR357" s="8"/>
      <c r="BS357" s="8"/>
      <c r="BT357" s="8"/>
      <c r="BU357" s="8"/>
      <c r="BV357" s="9"/>
      <c r="BW357" s="10"/>
      <c r="BX357" s="11"/>
      <c r="CE357" s="8"/>
      <c r="CF357" s="17"/>
      <c r="CG357" s="17"/>
      <c r="CH357" s="17"/>
      <c r="CI357" s="17"/>
    </row>
    <row r="358" spans="1:87" hidden="1" x14ac:dyDescent="0.25">
      <c r="A358" s="14" t="s">
        <v>121</v>
      </c>
      <c r="B358" s="14" t="s">
        <v>122</v>
      </c>
      <c r="C358" s="14" t="s">
        <v>122</v>
      </c>
      <c r="D358" s="15" t="s">
        <v>90</v>
      </c>
      <c r="E358" s="15" t="s">
        <v>90</v>
      </c>
      <c r="F358" s="16" t="e">
        <f>IF(BB358="S",
IF(#REF!+BJ358=2012,
IF(#REF!=1,"12-13/1",
IF(#REF!=2,"12-13/2",
IF(#REF!=3,"13-14/1",
IF(#REF!=4,"13-14/2","Hata1")))),
IF(#REF!+BJ358=2013,
IF(#REF!=1,"13-14/1",
IF(#REF!=2,"13-14/2",
IF(#REF!=3,"14-15/1",
IF(#REF!=4,"14-15/2","Hata2")))),
IF(#REF!+BJ358=2014,
IF(#REF!=1,"14-15/1",
IF(#REF!=2,"14-15/2",
IF(#REF!=3,"15-16/1",
IF(#REF!=4,"15-16/2","Hata3")))),
IF(#REF!+BJ358=2015,
IF(#REF!=1,"15-16/1",
IF(#REF!=2,"15-16/2",
IF(#REF!=3,"16-17/1",
IF(#REF!=4,"16-17/2","Hata4")))),
IF(#REF!+BJ358=2016,
IF(#REF!=1,"16-17/1",
IF(#REF!=2,"16-17/2",
IF(#REF!=3,"17-18/1",
IF(#REF!=4,"17-18/2","Hata5")))),
IF(#REF!+BJ358=2017,
IF(#REF!=1,"17-18/1",
IF(#REF!=2,"17-18/2",
IF(#REF!=3,"18-19/1",
IF(#REF!=4,"18-19/2","Hata6")))),
IF(#REF!+BJ358=2018,
IF(#REF!=1,"18-19/1",
IF(#REF!=2,"18-19/2",
IF(#REF!=3,"19-20/1",
IF(#REF!=4,"19-20/2","Hata7")))),
IF(#REF!+BJ358=2019,
IF(#REF!=1,"19-20/1",
IF(#REF!=2,"19-20/2",
IF(#REF!=3,"20-21/1",
IF(#REF!=4,"20-21/2","Hata8")))),
IF(#REF!+BJ358=2020,
IF(#REF!=1,"20-21/1",
IF(#REF!=2,"20-21/2",
IF(#REF!=3,"21-22/1",
IF(#REF!=4,"21-22/2","Hata9")))),
IF(#REF!+BJ358=2021,
IF(#REF!=1,"21-22/1",
IF(#REF!=2,"21-22/2",
IF(#REF!=3,"22-23/1",
IF(#REF!=4,"22-23/2","Hata10")))),
IF(#REF!+BJ358=2022,
IF(#REF!=1,"22-23/1",
IF(#REF!=2,"22-23/2",
IF(#REF!=3,"23-24/1",
IF(#REF!=4,"23-24/2","Hata11")))),
IF(#REF!+BJ358=2023,
IF(#REF!=1,"23-24/1",
IF(#REF!=2,"23-24/2",
IF(#REF!=3,"24-25/1",
IF(#REF!=4,"24-25/2","Hata12")))),
)))))))))))),
IF(BB358="T",
IF(#REF!+BJ358=2012,
IF(#REF!=1,"12-13/1",
IF(#REF!=2,"12-13/2",
IF(#REF!=3,"12-13/3",
IF(#REF!=4,"13-14/1",
IF(#REF!=5,"13-14/2",
IF(#REF!=6,"13-14/3","Hata1")))))),
IF(#REF!+BJ358=2013,
IF(#REF!=1,"13-14/1",
IF(#REF!=2,"13-14/2",
IF(#REF!=3,"13-14/3",
IF(#REF!=4,"14-15/1",
IF(#REF!=5,"14-15/2",
IF(#REF!=6,"14-15/3","Hata2")))))),
IF(#REF!+BJ358=2014,
IF(#REF!=1,"14-15/1",
IF(#REF!=2,"14-15/2",
IF(#REF!=3,"14-15/3",
IF(#REF!=4,"15-16/1",
IF(#REF!=5,"15-16/2",
IF(#REF!=6,"15-16/3","Hata3")))))),
IF(AND(#REF!+#REF!&gt;2014,#REF!+#REF!&lt;2015,BJ358=1),
IF(#REF!=0.1,"14-15/0.1",
IF(#REF!=0.2,"14-15/0.2",
IF(#REF!=0.3,"14-15/0.3","Hata4"))),
IF(#REF!+BJ358=2015,
IF(#REF!=1,"15-16/1",
IF(#REF!=2,"15-16/2",
IF(#REF!=3,"15-16/3",
IF(#REF!=4,"16-17/1",
IF(#REF!=5,"16-17/2",
IF(#REF!=6,"16-17/3","Hata5")))))),
IF(#REF!+BJ358=2016,
IF(#REF!=1,"16-17/1",
IF(#REF!=2,"16-17/2",
IF(#REF!=3,"16-17/3",
IF(#REF!=4,"17-18/1",
IF(#REF!=5,"17-18/2",
IF(#REF!=6,"17-18/3","Hata6")))))),
IF(#REF!+BJ358=2017,
IF(#REF!=1,"17-18/1",
IF(#REF!=2,"17-18/2",
IF(#REF!=3,"17-18/3",
IF(#REF!=4,"18-19/1",
IF(#REF!=5,"18-19/2",
IF(#REF!=6,"18-19/3","Hata7")))))),
IF(#REF!+BJ358=2018,
IF(#REF!=1,"18-19/1",
IF(#REF!=2,"18-19/2",
IF(#REF!=3,"18-19/3",
IF(#REF!=4,"19-20/1",
IF(#REF!=5," 19-20/2",
IF(#REF!=6,"19-20/3","Hata8")))))),
IF(#REF!+BJ358=2019,
IF(#REF!=1,"19-20/1",
IF(#REF!=2,"19-20/2",
IF(#REF!=3,"19-20/3",
IF(#REF!=4,"20-21/1",
IF(#REF!=5,"20-21/2",
IF(#REF!=6,"20-21/3","Hata9")))))),
IF(#REF!+BJ358=2020,
IF(#REF!=1,"20-21/1",
IF(#REF!=2,"20-21/2",
IF(#REF!=3,"20-21/3",
IF(#REF!=4,"21-22/1",
IF(#REF!=5,"21-22/2",
IF(#REF!=6,"21-22/3","Hata10")))))),
IF(#REF!+BJ358=2021,
IF(#REF!=1,"21-22/1",
IF(#REF!=2,"21-22/2",
IF(#REF!=3,"21-22/3",
IF(#REF!=4,"22-23/1",
IF(#REF!=5,"22-23/2",
IF(#REF!=6,"22-23/3","Hata11")))))),
IF(#REF!+BJ358=2022,
IF(#REF!=1,"22-23/1",
IF(#REF!=2,"22-23/2",
IF(#REF!=3,"22-23/3",
IF(#REF!=4,"23-24/1",
IF(#REF!=5,"23-24/2",
IF(#REF!=6,"23-24/3","Hata12")))))),
IF(#REF!+BJ358=2023,
IF(#REF!=1,"23-24/1",
IF(#REF!=2,"23-24/2",
IF(#REF!=3,"23-24/3",
IF(#REF!=4,"24-25/1",
IF(#REF!=5,"24-25/2",
IF(#REF!=6,"24-25/3","Hata13")))))),
))))))))))))))
)</f>
        <v>#REF!</v>
      </c>
      <c r="G358" s="15"/>
      <c r="H358" s="14" t="s">
        <v>478</v>
      </c>
      <c r="I358" s="14">
        <v>5596150</v>
      </c>
      <c r="J358" s="14" t="s">
        <v>157</v>
      </c>
      <c r="Q358" s="14" t="s">
        <v>123</v>
      </c>
      <c r="R358" s="14" t="s">
        <v>123</v>
      </c>
      <c r="S358" s="16">
        <v>7</v>
      </c>
      <c r="T358" s="14">
        <f>VLOOKUP($S358,[1]sistem!$I$3:$L$10,2,FALSE)</f>
        <v>0</v>
      </c>
      <c r="U358" s="14">
        <f>VLOOKUP($S358,[1]sistem!$I$3:$L$10,3,FALSE)</f>
        <v>1</v>
      </c>
      <c r="V358" s="14">
        <f>VLOOKUP($S358,[1]sistem!$I$3:$L$10,4,FALSE)</f>
        <v>1</v>
      </c>
      <c r="W358" s="14" t="e">
        <f>VLOOKUP($BB358,[1]sistem!$I$13:$L$14,2,FALSE)*#REF!</f>
        <v>#REF!</v>
      </c>
      <c r="X358" s="14" t="e">
        <f>VLOOKUP($BB358,[1]sistem!$I$13:$L$14,3,FALSE)*#REF!</f>
        <v>#REF!</v>
      </c>
      <c r="Y358" s="14" t="e">
        <f>VLOOKUP($BB358,[1]sistem!$I$13:$L$14,4,FALSE)*#REF!</f>
        <v>#REF!</v>
      </c>
      <c r="Z358" s="14" t="e">
        <f t="shared" si="70"/>
        <v>#REF!</v>
      </c>
      <c r="AA358" s="14" t="e">
        <f t="shared" si="70"/>
        <v>#REF!</v>
      </c>
      <c r="AB358" s="14" t="e">
        <f t="shared" si="70"/>
        <v>#REF!</v>
      </c>
      <c r="AC358" s="14" t="e">
        <f t="shared" si="71"/>
        <v>#REF!</v>
      </c>
      <c r="AD358" s="14">
        <f>VLOOKUP(BB358,[1]sistem!$I$18:$J$19,2,FALSE)</f>
        <v>14</v>
      </c>
      <c r="AE358" s="14">
        <v>0.25</v>
      </c>
      <c r="AF358" s="14">
        <f>VLOOKUP($S358,[1]sistem!$I$3:$M$10,5,FALSE)</f>
        <v>1</v>
      </c>
      <c r="AG358" s="14">
        <v>4</v>
      </c>
      <c r="AI358" s="14">
        <f>AG358*AM358</f>
        <v>56</v>
      </c>
      <c r="AJ358" s="14">
        <f>VLOOKUP($S358,[1]sistem!$I$3:$N$10,6,FALSE)</f>
        <v>2</v>
      </c>
      <c r="AK358" s="14">
        <v>2</v>
      </c>
      <c r="AL358" s="14">
        <f t="shared" si="72"/>
        <v>4</v>
      </c>
      <c r="AM358" s="14">
        <f>VLOOKUP($BB358,[1]sistem!$I$18:$K$19,3,FALSE)</f>
        <v>14</v>
      </c>
      <c r="AN358" s="14" t="e">
        <f>AM358*#REF!</f>
        <v>#REF!</v>
      </c>
      <c r="AO358" s="14" t="e">
        <f t="shared" si="73"/>
        <v>#REF!</v>
      </c>
      <c r="AP358" s="14">
        <f t="shared" si="69"/>
        <v>25</v>
      </c>
      <c r="AQ358" s="14" t="e">
        <f t="shared" si="74"/>
        <v>#REF!</v>
      </c>
      <c r="AR358" s="14" t="e">
        <f>ROUND(AQ358-#REF!,0)</f>
        <v>#REF!</v>
      </c>
      <c r="AS358" s="14">
        <f>IF(BB358="s",IF(S358=0,0,
IF(S358=1,#REF!*4*4,
IF(S358=2,0,
IF(S358=3,#REF!*4*2,
IF(S358=4,0,
IF(S358=5,0,
IF(S358=6,0,
IF(S358=7,0)))))))),
IF(BB358="t",
IF(S358=0,0,
IF(S358=1,#REF!*4*4*0.8,
IF(S358=2,0,
IF(S358=3,#REF!*4*2*0.8,
IF(S358=4,0,
IF(S358=5,0,
IF(S358=6,0,
IF(S358=7,0))))))))))</f>
        <v>0</v>
      </c>
      <c r="AT358" s="14" t="e">
        <f>IF(BB358="s",
IF(S358=0,0,
IF(S358=1,0,
IF(S358=2,#REF!*4*2,
IF(S358=3,#REF!*4,
IF(S358=4,#REF!*4,
IF(S358=5,0,
IF(S358=6,0,
IF(S358=7,#REF!*4)))))))),
IF(BB358="t",
IF(S358=0,0,
IF(S358=1,0,
IF(S358=2,#REF!*4*2*0.8,
IF(S358=3,#REF!*4*0.8,
IF(S358=4,#REF!*4*0.8,
IF(S358=5,0,
IF(S358=6,0,
IF(S358=7,#REF!*4))))))))))</f>
        <v>#REF!</v>
      </c>
      <c r="AU358" s="14" t="e">
        <f>IF(BB358="s",
IF(S358=0,0,
IF(S358=1,#REF!*2,
IF(S358=2,#REF!*2,
IF(S358=3,#REF!*2,
IF(S358=4,#REF!*2,
IF(S358=5,#REF!*2,
IF(S358=6,#REF!*2,
IF(S358=7,#REF!*2)))))))),
IF(BB358="t",
IF(S358=0,#REF!*2*0.8,
IF(S358=1,#REF!*2*0.8,
IF(S358=2,#REF!*2*0.8,
IF(S358=3,#REF!*2*0.8,
IF(S358=4,#REF!*2*0.8,
IF(S358=5,#REF!*2*0.8,
IF(S358=6,#REF!*1*0.8,
IF(S358=7,#REF!*2))))))))))</f>
        <v>#REF!</v>
      </c>
      <c r="AV358" s="14" t="e">
        <f t="shared" si="75"/>
        <v>#REF!</v>
      </c>
      <c r="AW358" s="14" t="e">
        <f>IF(BB358="s",
IF(S358=0,0,
IF(S358=1,(14-2)*(#REF!+#REF!)/4*4,
IF(S358=2,(14-2)*(#REF!+#REF!)/4*2,
IF(S358=3,(14-2)*(#REF!+#REF!)/4*3,
IF(S358=4,(14-2)*(#REF!+#REF!)/4,
IF(S358=5,(14-2)*#REF!/4,
IF(S358=6,0,
IF(S358=7,(14)*#REF!)))))))),
IF(BB358="t",
IF(S358=0,0,
IF(S358=1,(11-2)*(#REF!+#REF!)/4*4,
IF(S358=2,(11-2)*(#REF!+#REF!)/4*2,
IF(S358=3,(11-2)*(#REF!+#REF!)/4*3,
IF(S358=4,(11-2)*(#REF!+#REF!)/4,
IF(S358=5,(11-2)*#REF!/4,
IF(S358=6,0,
IF(S358=7,(11)*#REF!))))))))))</f>
        <v>#REF!</v>
      </c>
      <c r="AX358" s="14" t="e">
        <f t="shared" si="76"/>
        <v>#REF!</v>
      </c>
      <c r="AY358" s="14">
        <f t="shared" si="77"/>
        <v>8</v>
      </c>
      <c r="AZ358" s="14">
        <f t="shared" si="78"/>
        <v>4</v>
      </c>
      <c r="BA358" s="14" t="e">
        <f t="shared" si="79"/>
        <v>#REF!</v>
      </c>
      <c r="BB358" s="14" t="s">
        <v>87</v>
      </c>
      <c r="BC358" s="14" t="e">
        <f>IF(BI358="A",0,IF(BB358="s",14*#REF!,IF(BB358="T",11*#REF!,"HATA")))</f>
        <v>#REF!</v>
      </c>
      <c r="BD358" s="14" t="e">
        <f t="shared" si="80"/>
        <v>#REF!</v>
      </c>
      <c r="BE358" s="14" t="e">
        <f t="shared" si="81"/>
        <v>#REF!</v>
      </c>
      <c r="BF358" s="14" t="e">
        <f>IF(BE358-#REF!=0,"DOĞRU","YANLIŞ")</f>
        <v>#REF!</v>
      </c>
      <c r="BG358" s="14" t="e">
        <f>#REF!-BE358</f>
        <v>#REF!</v>
      </c>
      <c r="BH358" s="14">
        <v>1</v>
      </c>
      <c r="BJ358" s="14">
        <v>0</v>
      </c>
      <c r="BL358" s="14">
        <v>7</v>
      </c>
      <c r="BN358" s="5" t="e">
        <f>#REF!*14</f>
        <v>#REF!</v>
      </c>
      <c r="BO358" s="6"/>
      <c r="BP358" s="7"/>
      <c r="BQ358" s="8"/>
      <c r="BR358" s="8"/>
      <c r="BS358" s="8"/>
      <c r="BT358" s="8"/>
      <c r="BU358" s="8"/>
      <c r="BV358" s="9"/>
      <c r="BW358" s="10"/>
      <c r="BX358" s="11"/>
      <c r="CE358" s="8"/>
      <c r="CF358" s="17"/>
      <c r="CG358" s="17"/>
      <c r="CH358" s="17"/>
      <c r="CI358" s="17"/>
    </row>
    <row r="359" spans="1:87" hidden="1" x14ac:dyDescent="0.25">
      <c r="A359" s="14" t="s">
        <v>482</v>
      </c>
      <c r="B359" s="14" t="s">
        <v>483</v>
      </c>
      <c r="C359" s="14" t="s">
        <v>483</v>
      </c>
      <c r="D359" s="15" t="s">
        <v>90</v>
      </c>
      <c r="E359" s="15" t="s">
        <v>90</v>
      </c>
      <c r="F359" s="16" t="e">
        <f>IF(BB359="S",
IF(#REF!+BJ359=2012,
IF(#REF!=1,"12-13/1",
IF(#REF!=2,"12-13/2",
IF(#REF!=3,"13-14/1",
IF(#REF!=4,"13-14/2","Hata1")))),
IF(#REF!+BJ359=2013,
IF(#REF!=1,"13-14/1",
IF(#REF!=2,"13-14/2",
IF(#REF!=3,"14-15/1",
IF(#REF!=4,"14-15/2","Hata2")))),
IF(#REF!+BJ359=2014,
IF(#REF!=1,"14-15/1",
IF(#REF!=2,"14-15/2",
IF(#REF!=3,"15-16/1",
IF(#REF!=4,"15-16/2","Hata3")))),
IF(#REF!+BJ359=2015,
IF(#REF!=1,"15-16/1",
IF(#REF!=2,"15-16/2",
IF(#REF!=3,"16-17/1",
IF(#REF!=4,"16-17/2","Hata4")))),
IF(#REF!+BJ359=2016,
IF(#REF!=1,"16-17/1",
IF(#REF!=2,"16-17/2",
IF(#REF!=3,"17-18/1",
IF(#REF!=4,"17-18/2","Hata5")))),
IF(#REF!+BJ359=2017,
IF(#REF!=1,"17-18/1",
IF(#REF!=2,"17-18/2",
IF(#REF!=3,"18-19/1",
IF(#REF!=4,"18-19/2","Hata6")))),
IF(#REF!+BJ359=2018,
IF(#REF!=1,"18-19/1",
IF(#REF!=2,"18-19/2",
IF(#REF!=3,"19-20/1",
IF(#REF!=4,"19-20/2","Hata7")))),
IF(#REF!+BJ359=2019,
IF(#REF!=1,"19-20/1",
IF(#REF!=2,"19-20/2",
IF(#REF!=3,"20-21/1",
IF(#REF!=4,"20-21/2","Hata8")))),
IF(#REF!+BJ359=2020,
IF(#REF!=1,"20-21/1",
IF(#REF!=2,"20-21/2",
IF(#REF!=3,"21-22/1",
IF(#REF!=4,"21-22/2","Hata9")))),
IF(#REF!+BJ359=2021,
IF(#REF!=1,"21-22/1",
IF(#REF!=2,"21-22/2",
IF(#REF!=3,"22-23/1",
IF(#REF!=4,"22-23/2","Hata10")))),
IF(#REF!+BJ359=2022,
IF(#REF!=1,"22-23/1",
IF(#REF!=2,"22-23/2",
IF(#REF!=3,"23-24/1",
IF(#REF!=4,"23-24/2","Hata11")))),
IF(#REF!+BJ359=2023,
IF(#REF!=1,"23-24/1",
IF(#REF!=2,"23-24/2",
IF(#REF!=3,"24-25/1",
IF(#REF!=4,"24-25/2","Hata12")))),
)))))))))))),
IF(BB359="T",
IF(#REF!+BJ359=2012,
IF(#REF!=1,"12-13/1",
IF(#REF!=2,"12-13/2",
IF(#REF!=3,"12-13/3",
IF(#REF!=4,"13-14/1",
IF(#REF!=5,"13-14/2",
IF(#REF!=6,"13-14/3","Hata1")))))),
IF(#REF!+BJ359=2013,
IF(#REF!=1,"13-14/1",
IF(#REF!=2,"13-14/2",
IF(#REF!=3,"13-14/3",
IF(#REF!=4,"14-15/1",
IF(#REF!=5,"14-15/2",
IF(#REF!=6,"14-15/3","Hata2")))))),
IF(#REF!+BJ359=2014,
IF(#REF!=1,"14-15/1",
IF(#REF!=2,"14-15/2",
IF(#REF!=3,"14-15/3",
IF(#REF!=4,"15-16/1",
IF(#REF!=5,"15-16/2",
IF(#REF!=6,"15-16/3","Hata3")))))),
IF(AND(#REF!+#REF!&gt;2014,#REF!+#REF!&lt;2015,BJ359=1),
IF(#REF!=0.1,"14-15/0.1",
IF(#REF!=0.2,"14-15/0.2",
IF(#REF!=0.3,"14-15/0.3","Hata4"))),
IF(#REF!+BJ359=2015,
IF(#REF!=1,"15-16/1",
IF(#REF!=2,"15-16/2",
IF(#REF!=3,"15-16/3",
IF(#REF!=4,"16-17/1",
IF(#REF!=5,"16-17/2",
IF(#REF!=6,"16-17/3","Hata5")))))),
IF(#REF!+BJ359=2016,
IF(#REF!=1,"16-17/1",
IF(#REF!=2,"16-17/2",
IF(#REF!=3,"16-17/3",
IF(#REF!=4,"17-18/1",
IF(#REF!=5,"17-18/2",
IF(#REF!=6,"17-18/3","Hata6")))))),
IF(#REF!+BJ359=2017,
IF(#REF!=1,"17-18/1",
IF(#REF!=2,"17-18/2",
IF(#REF!=3,"17-18/3",
IF(#REF!=4,"18-19/1",
IF(#REF!=5,"18-19/2",
IF(#REF!=6,"18-19/3","Hata7")))))),
IF(#REF!+BJ359=2018,
IF(#REF!=1,"18-19/1",
IF(#REF!=2,"18-19/2",
IF(#REF!=3,"18-19/3",
IF(#REF!=4,"19-20/1",
IF(#REF!=5," 19-20/2",
IF(#REF!=6,"19-20/3","Hata8")))))),
IF(#REF!+BJ359=2019,
IF(#REF!=1,"19-20/1",
IF(#REF!=2,"19-20/2",
IF(#REF!=3,"19-20/3",
IF(#REF!=4,"20-21/1",
IF(#REF!=5,"20-21/2",
IF(#REF!=6,"20-21/3","Hata9")))))),
IF(#REF!+BJ359=2020,
IF(#REF!=1,"20-21/1",
IF(#REF!=2,"20-21/2",
IF(#REF!=3,"20-21/3",
IF(#REF!=4,"21-22/1",
IF(#REF!=5,"21-22/2",
IF(#REF!=6,"21-22/3","Hata10")))))),
IF(#REF!+BJ359=2021,
IF(#REF!=1,"21-22/1",
IF(#REF!=2,"21-22/2",
IF(#REF!=3,"21-22/3",
IF(#REF!=4,"22-23/1",
IF(#REF!=5,"22-23/2",
IF(#REF!=6,"22-23/3","Hata11")))))),
IF(#REF!+BJ359=2022,
IF(#REF!=1,"22-23/1",
IF(#REF!=2,"22-23/2",
IF(#REF!=3,"22-23/3",
IF(#REF!=4,"23-24/1",
IF(#REF!=5,"23-24/2",
IF(#REF!=6,"23-24/3","Hata12")))))),
IF(#REF!+BJ359=2023,
IF(#REF!=1,"23-24/1",
IF(#REF!=2,"23-24/2",
IF(#REF!=3,"23-24/3",
IF(#REF!=4,"24-25/1",
IF(#REF!=5,"24-25/2",
IF(#REF!=6,"24-25/3","Hata13")))))),
))))))))))))))
)</f>
        <v>#REF!</v>
      </c>
      <c r="G359" s="15"/>
      <c r="H359" s="14" t="s">
        <v>478</v>
      </c>
      <c r="I359" s="14">
        <v>5596150</v>
      </c>
      <c r="J359" s="14" t="s">
        <v>157</v>
      </c>
      <c r="L359" s="14">
        <v>3626</v>
      </c>
      <c r="S359" s="16">
        <v>3</v>
      </c>
      <c r="T359" s="14">
        <f>VLOOKUP($S359,[1]sistem!$I$3:$L$10,2,FALSE)</f>
        <v>2</v>
      </c>
      <c r="U359" s="14">
        <f>VLOOKUP($S359,[1]sistem!$I$3:$L$10,3,FALSE)</f>
        <v>1</v>
      </c>
      <c r="V359" s="14">
        <f>VLOOKUP($S359,[1]sistem!$I$3:$L$10,4,FALSE)</f>
        <v>1</v>
      </c>
      <c r="W359" s="14" t="e">
        <f>VLOOKUP($BB359,[1]sistem!$I$13:$L$14,2,FALSE)*#REF!</f>
        <v>#REF!</v>
      </c>
      <c r="X359" s="14" t="e">
        <f>VLOOKUP($BB359,[1]sistem!$I$13:$L$14,3,FALSE)*#REF!</f>
        <v>#REF!</v>
      </c>
      <c r="Y359" s="14" t="e">
        <f>VLOOKUP($BB359,[1]sistem!$I$13:$L$14,4,FALSE)*#REF!</f>
        <v>#REF!</v>
      </c>
      <c r="Z359" s="14" t="e">
        <f t="shared" si="70"/>
        <v>#REF!</v>
      </c>
      <c r="AA359" s="14" t="e">
        <f t="shared" si="70"/>
        <v>#REF!</v>
      </c>
      <c r="AB359" s="14" t="e">
        <f t="shared" si="70"/>
        <v>#REF!</v>
      </c>
      <c r="AC359" s="14" t="e">
        <f t="shared" si="71"/>
        <v>#REF!</v>
      </c>
      <c r="AD359" s="14">
        <f>VLOOKUP(BB359,[1]sistem!$I$18:$J$19,2,FALSE)</f>
        <v>14</v>
      </c>
      <c r="AE359" s="14">
        <v>0.25</v>
      </c>
      <c r="AF359" s="14">
        <f>VLOOKUP($S359,[1]sistem!$I$3:$M$10,5,FALSE)</f>
        <v>3</v>
      </c>
      <c r="AI359" s="14" t="e">
        <f>(#REF!+#REF!)*AD359</f>
        <v>#REF!</v>
      </c>
      <c r="AJ359" s="14">
        <f>VLOOKUP($S359,[1]sistem!$I$3:$N$10,6,FALSE)</f>
        <v>4</v>
      </c>
      <c r="AK359" s="14">
        <v>2</v>
      </c>
      <c r="AL359" s="14">
        <f t="shared" si="72"/>
        <v>8</v>
      </c>
      <c r="AM359" s="14">
        <f>VLOOKUP($BB359,[1]sistem!$I$18:$K$19,3,FALSE)</f>
        <v>14</v>
      </c>
      <c r="AN359" s="14" t="e">
        <f>AM359*#REF!</f>
        <v>#REF!</v>
      </c>
      <c r="AO359" s="14" t="e">
        <f t="shared" si="73"/>
        <v>#REF!</v>
      </c>
      <c r="AP359" s="14">
        <f t="shared" si="69"/>
        <v>25</v>
      </c>
      <c r="AQ359" s="14" t="e">
        <f t="shared" si="74"/>
        <v>#REF!</v>
      </c>
      <c r="AR359" s="14" t="e">
        <f>ROUND(AQ359-#REF!,0)</f>
        <v>#REF!</v>
      </c>
      <c r="AS359" s="14" t="e">
        <f>IF(BB359="s",IF(S359=0,0,
IF(S359=1,#REF!*4*4,
IF(S359=2,0,
IF(S359=3,#REF!*4*2,
IF(S359=4,0,
IF(S359=5,0,
IF(S359=6,0,
IF(S359=7,0)))))))),
IF(BB359="t",
IF(S359=0,0,
IF(S359=1,#REF!*4*4*0.8,
IF(S359=2,0,
IF(S359=3,#REF!*4*2*0.8,
IF(S359=4,0,
IF(S359=5,0,
IF(S359=6,0,
IF(S359=7,0))))))))))</f>
        <v>#REF!</v>
      </c>
      <c r="AT359" s="14" t="e">
        <f>IF(BB359="s",
IF(S359=0,0,
IF(S359=1,0,
IF(S359=2,#REF!*4*2,
IF(S359=3,#REF!*4,
IF(S359=4,#REF!*4,
IF(S359=5,0,
IF(S359=6,0,
IF(S359=7,#REF!*4)))))))),
IF(BB359="t",
IF(S359=0,0,
IF(S359=1,0,
IF(S359=2,#REF!*4*2*0.8,
IF(S359=3,#REF!*4*0.8,
IF(S359=4,#REF!*4*0.8,
IF(S359=5,0,
IF(S359=6,0,
IF(S359=7,#REF!*4))))))))))</f>
        <v>#REF!</v>
      </c>
      <c r="AU359" s="14" t="e">
        <f>IF(BB359="s",
IF(S359=0,0,
IF(S359=1,#REF!*2,
IF(S359=2,#REF!*2,
IF(S359=3,#REF!*2,
IF(S359=4,#REF!*2,
IF(S359=5,#REF!*2,
IF(S359=6,#REF!*2,
IF(S359=7,#REF!*2)))))))),
IF(BB359="t",
IF(S359=0,#REF!*2*0.8,
IF(S359=1,#REF!*2*0.8,
IF(S359=2,#REF!*2*0.8,
IF(S359=3,#REF!*2*0.8,
IF(S359=4,#REF!*2*0.8,
IF(S359=5,#REF!*2*0.8,
IF(S359=6,#REF!*1*0.8,
IF(S359=7,#REF!*2))))))))))</f>
        <v>#REF!</v>
      </c>
      <c r="AV359" s="14" t="e">
        <f t="shared" si="75"/>
        <v>#REF!</v>
      </c>
      <c r="AW359" s="14" t="e">
        <f>IF(BB359="s",
IF(S359=0,0,
IF(S359=1,(14-2)*(#REF!+#REF!)/4*4,
IF(S359=2,(14-2)*(#REF!+#REF!)/4*2,
IF(S359=3,(14-2)*(#REF!+#REF!)/4*3,
IF(S359=4,(14-2)*(#REF!+#REF!)/4,
IF(S359=5,(14-2)*#REF!/4,
IF(S359=6,0,
IF(S359=7,(14)*#REF!)))))))),
IF(BB359="t",
IF(S359=0,0,
IF(S359=1,(11-2)*(#REF!+#REF!)/4*4,
IF(S359=2,(11-2)*(#REF!+#REF!)/4*2,
IF(S359=3,(11-2)*(#REF!+#REF!)/4*3,
IF(S359=4,(11-2)*(#REF!+#REF!)/4,
IF(S359=5,(11-2)*#REF!/4,
IF(S359=6,0,
IF(S359=7,(11)*#REF!))))))))))</f>
        <v>#REF!</v>
      </c>
      <c r="AX359" s="14" t="e">
        <f t="shared" si="76"/>
        <v>#REF!</v>
      </c>
      <c r="AY359" s="14">
        <f t="shared" si="77"/>
        <v>16</v>
      </c>
      <c r="AZ359" s="14">
        <f t="shared" si="78"/>
        <v>8</v>
      </c>
      <c r="BA359" s="14" t="e">
        <f t="shared" si="79"/>
        <v>#REF!</v>
      </c>
      <c r="BB359" s="14" t="s">
        <v>87</v>
      </c>
      <c r="BC359" s="14" t="e">
        <f>IF(BI359="A",0,IF(BB359="s",14*#REF!,IF(BB359="T",11*#REF!,"HATA")))</f>
        <v>#REF!</v>
      </c>
      <c r="BD359" s="14" t="e">
        <f t="shared" si="80"/>
        <v>#REF!</v>
      </c>
      <c r="BE359" s="14" t="e">
        <f t="shared" si="81"/>
        <v>#REF!</v>
      </c>
      <c r="BF359" s="14" t="e">
        <f>IF(BE359-#REF!=0,"DOĞRU","YANLIŞ")</f>
        <v>#REF!</v>
      </c>
      <c r="BG359" s="14" t="e">
        <f>#REF!-BE359</f>
        <v>#REF!</v>
      </c>
      <c r="BH359" s="14">
        <v>0</v>
      </c>
      <c r="BJ359" s="14">
        <v>0</v>
      </c>
      <c r="BL359" s="14">
        <v>3</v>
      </c>
      <c r="BN359" s="5" t="e">
        <f>#REF!*14</f>
        <v>#REF!</v>
      </c>
      <c r="BO359" s="6"/>
      <c r="BP359" s="7"/>
      <c r="BQ359" s="8"/>
      <c r="BR359" s="8"/>
      <c r="BS359" s="8"/>
      <c r="BT359" s="8"/>
      <c r="BU359" s="8"/>
      <c r="BV359" s="9"/>
      <c r="BW359" s="10"/>
      <c r="BX359" s="11"/>
      <c r="CE359" s="8"/>
      <c r="CF359" s="17"/>
      <c r="CG359" s="17"/>
      <c r="CH359" s="17"/>
      <c r="CI359" s="17"/>
    </row>
    <row r="360" spans="1:87" hidden="1" x14ac:dyDescent="0.25">
      <c r="A360" s="14" t="s">
        <v>484</v>
      </c>
      <c r="B360" s="14" t="s">
        <v>485</v>
      </c>
      <c r="C360" s="14" t="s">
        <v>485</v>
      </c>
      <c r="D360" s="15" t="s">
        <v>90</v>
      </c>
      <c r="E360" s="15" t="s">
        <v>90</v>
      </c>
      <c r="F360" s="16" t="e">
        <f>IF(BB360="S",
IF(#REF!+BJ360=2012,
IF(#REF!=1,"12-13/1",
IF(#REF!=2,"12-13/2",
IF(#REF!=3,"13-14/1",
IF(#REF!=4,"13-14/2","Hata1")))),
IF(#REF!+BJ360=2013,
IF(#REF!=1,"13-14/1",
IF(#REF!=2,"13-14/2",
IF(#REF!=3,"14-15/1",
IF(#REF!=4,"14-15/2","Hata2")))),
IF(#REF!+BJ360=2014,
IF(#REF!=1,"14-15/1",
IF(#REF!=2,"14-15/2",
IF(#REF!=3,"15-16/1",
IF(#REF!=4,"15-16/2","Hata3")))),
IF(#REF!+BJ360=2015,
IF(#REF!=1,"15-16/1",
IF(#REF!=2,"15-16/2",
IF(#REF!=3,"16-17/1",
IF(#REF!=4,"16-17/2","Hata4")))),
IF(#REF!+BJ360=2016,
IF(#REF!=1,"16-17/1",
IF(#REF!=2,"16-17/2",
IF(#REF!=3,"17-18/1",
IF(#REF!=4,"17-18/2","Hata5")))),
IF(#REF!+BJ360=2017,
IF(#REF!=1,"17-18/1",
IF(#REF!=2,"17-18/2",
IF(#REF!=3,"18-19/1",
IF(#REF!=4,"18-19/2","Hata6")))),
IF(#REF!+BJ360=2018,
IF(#REF!=1,"18-19/1",
IF(#REF!=2,"18-19/2",
IF(#REF!=3,"19-20/1",
IF(#REF!=4,"19-20/2","Hata7")))),
IF(#REF!+BJ360=2019,
IF(#REF!=1,"19-20/1",
IF(#REF!=2,"19-20/2",
IF(#REF!=3,"20-21/1",
IF(#REF!=4,"20-21/2","Hata8")))),
IF(#REF!+BJ360=2020,
IF(#REF!=1,"20-21/1",
IF(#REF!=2,"20-21/2",
IF(#REF!=3,"21-22/1",
IF(#REF!=4,"21-22/2","Hata9")))),
IF(#REF!+BJ360=2021,
IF(#REF!=1,"21-22/1",
IF(#REF!=2,"21-22/2",
IF(#REF!=3,"22-23/1",
IF(#REF!=4,"22-23/2","Hata10")))),
IF(#REF!+BJ360=2022,
IF(#REF!=1,"22-23/1",
IF(#REF!=2,"22-23/2",
IF(#REF!=3,"23-24/1",
IF(#REF!=4,"23-24/2","Hata11")))),
IF(#REF!+BJ360=2023,
IF(#REF!=1,"23-24/1",
IF(#REF!=2,"23-24/2",
IF(#REF!=3,"24-25/1",
IF(#REF!=4,"24-25/2","Hata12")))),
)))))))))))),
IF(BB360="T",
IF(#REF!+BJ360=2012,
IF(#REF!=1,"12-13/1",
IF(#REF!=2,"12-13/2",
IF(#REF!=3,"12-13/3",
IF(#REF!=4,"13-14/1",
IF(#REF!=5,"13-14/2",
IF(#REF!=6,"13-14/3","Hata1")))))),
IF(#REF!+BJ360=2013,
IF(#REF!=1,"13-14/1",
IF(#REF!=2,"13-14/2",
IF(#REF!=3,"13-14/3",
IF(#REF!=4,"14-15/1",
IF(#REF!=5,"14-15/2",
IF(#REF!=6,"14-15/3","Hata2")))))),
IF(#REF!+BJ360=2014,
IF(#REF!=1,"14-15/1",
IF(#REF!=2,"14-15/2",
IF(#REF!=3,"14-15/3",
IF(#REF!=4,"15-16/1",
IF(#REF!=5,"15-16/2",
IF(#REF!=6,"15-16/3","Hata3")))))),
IF(AND(#REF!+#REF!&gt;2014,#REF!+#REF!&lt;2015,BJ360=1),
IF(#REF!=0.1,"14-15/0.1",
IF(#REF!=0.2,"14-15/0.2",
IF(#REF!=0.3,"14-15/0.3","Hata4"))),
IF(#REF!+BJ360=2015,
IF(#REF!=1,"15-16/1",
IF(#REF!=2,"15-16/2",
IF(#REF!=3,"15-16/3",
IF(#REF!=4,"16-17/1",
IF(#REF!=5,"16-17/2",
IF(#REF!=6,"16-17/3","Hata5")))))),
IF(#REF!+BJ360=2016,
IF(#REF!=1,"16-17/1",
IF(#REF!=2,"16-17/2",
IF(#REF!=3,"16-17/3",
IF(#REF!=4,"17-18/1",
IF(#REF!=5,"17-18/2",
IF(#REF!=6,"17-18/3","Hata6")))))),
IF(#REF!+BJ360=2017,
IF(#REF!=1,"17-18/1",
IF(#REF!=2,"17-18/2",
IF(#REF!=3,"17-18/3",
IF(#REF!=4,"18-19/1",
IF(#REF!=5,"18-19/2",
IF(#REF!=6,"18-19/3","Hata7")))))),
IF(#REF!+BJ360=2018,
IF(#REF!=1,"18-19/1",
IF(#REF!=2,"18-19/2",
IF(#REF!=3,"18-19/3",
IF(#REF!=4,"19-20/1",
IF(#REF!=5," 19-20/2",
IF(#REF!=6,"19-20/3","Hata8")))))),
IF(#REF!+BJ360=2019,
IF(#REF!=1,"19-20/1",
IF(#REF!=2,"19-20/2",
IF(#REF!=3,"19-20/3",
IF(#REF!=4,"20-21/1",
IF(#REF!=5,"20-21/2",
IF(#REF!=6,"20-21/3","Hata9")))))),
IF(#REF!+BJ360=2020,
IF(#REF!=1,"20-21/1",
IF(#REF!=2,"20-21/2",
IF(#REF!=3,"20-21/3",
IF(#REF!=4,"21-22/1",
IF(#REF!=5,"21-22/2",
IF(#REF!=6,"21-22/3","Hata10")))))),
IF(#REF!+BJ360=2021,
IF(#REF!=1,"21-22/1",
IF(#REF!=2,"21-22/2",
IF(#REF!=3,"21-22/3",
IF(#REF!=4,"22-23/1",
IF(#REF!=5,"22-23/2",
IF(#REF!=6,"22-23/3","Hata11")))))),
IF(#REF!+BJ360=2022,
IF(#REF!=1,"22-23/1",
IF(#REF!=2,"22-23/2",
IF(#REF!=3,"22-23/3",
IF(#REF!=4,"23-24/1",
IF(#REF!=5,"23-24/2",
IF(#REF!=6,"23-24/3","Hata12")))))),
IF(#REF!+BJ360=2023,
IF(#REF!=1,"23-24/1",
IF(#REF!=2,"23-24/2",
IF(#REF!=3,"23-24/3",
IF(#REF!=4,"24-25/1",
IF(#REF!=5,"24-25/2",
IF(#REF!=6,"24-25/3","Hata13")))))),
))))))))))))))
)</f>
        <v>#REF!</v>
      </c>
      <c r="G360" s="15"/>
      <c r="H360" s="14" t="s">
        <v>478</v>
      </c>
      <c r="I360" s="14">
        <v>5596150</v>
      </c>
      <c r="J360" s="14" t="s">
        <v>157</v>
      </c>
      <c r="S360" s="16">
        <v>2</v>
      </c>
      <c r="T360" s="14">
        <f>VLOOKUP($S360,[1]sistem!$I$3:$L$10,2,FALSE)</f>
        <v>0</v>
      </c>
      <c r="U360" s="14">
        <f>VLOOKUP($S360,[1]sistem!$I$3:$L$10,3,FALSE)</f>
        <v>2</v>
      </c>
      <c r="V360" s="14">
        <f>VLOOKUP($S360,[1]sistem!$I$3:$L$10,4,FALSE)</f>
        <v>1</v>
      </c>
      <c r="W360" s="14" t="e">
        <f>VLOOKUP($BB360,[1]sistem!$I$13:$L$14,2,FALSE)*#REF!</f>
        <v>#REF!</v>
      </c>
      <c r="X360" s="14" t="e">
        <f>VLOOKUP($BB360,[1]sistem!$I$13:$L$14,3,FALSE)*#REF!</f>
        <v>#REF!</v>
      </c>
      <c r="Y360" s="14" t="e">
        <f>VLOOKUP($BB360,[1]sistem!$I$13:$L$14,4,FALSE)*#REF!</f>
        <v>#REF!</v>
      </c>
      <c r="Z360" s="14" t="e">
        <f t="shared" si="70"/>
        <v>#REF!</v>
      </c>
      <c r="AA360" s="14" t="e">
        <f t="shared" si="70"/>
        <v>#REF!</v>
      </c>
      <c r="AB360" s="14" t="e">
        <f t="shared" si="70"/>
        <v>#REF!</v>
      </c>
      <c r="AC360" s="14" t="e">
        <f t="shared" si="71"/>
        <v>#REF!</v>
      </c>
      <c r="AD360" s="14">
        <f>VLOOKUP(BB360,[1]sistem!$I$18:$J$19,2,FALSE)</f>
        <v>14</v>
      </c>
      <c r="AE360" s="14">
        <v>0.25</v>
      </c>
      <c r="AF360" s="14">
        <f>VLOOKUP($S360,[1]sistem!$I$3:$M$10,5,FALSE)</f>
        <v>2</v>
      </c>
      <c r="AI360" s="14" t="e">
        <f>(#REF!+#REF!)*AD360</f>
        <v>#REF!</v>
      </c>
      <c r="AJ360" s="14">
        <f>VLOOKUP($S360,[1]sistem!$I$3:$N$10,6,FALSE)</f>
        <v>3</v>
      </c>
      <c r="AK360" s="14">
        <v>2</v>
      </c>
      <c r="AL360" s="14">
        <f t="shared" si="72"/>
        <v>6</v>
      </c>
      <c r="AM360" s="14">
        <f>VLOOKUP($BB360,[1]sistem!$I$18:$K$19,3,FALSE)</f>
        <v>14</v>
      </c>
      <c r="AN360" s="14" t="e">
        <f>AM360*#REF!</f>
        <v>#REF!</v>
      </c>
      <c r="AO360" s="14" t="e">
        <f t="shared" si="73"/>
        <v>#REF!</v>
      </c>
      <c r="AP360" s="14">
        <f t="shared" si="69"/>
        <v>25</v>
      </c>
      <c r="AQ360" s="14" t="e">
        <f t="shared" si="74"/>
        <v>#REF!</v>
      </c>
      <c r="AR360" s="14" t="e">
        <f>ROUND(AQ360-#REF!,0)</f>
        <v>#REF!</v>
      </c>
      <c r="AS360" s="14">
        <f>IF(BB360="s",IF(S360=0,0,
IF(S360=1,#REF!*4*4,
IF(S360=2,0,
IF(S360=3,#REF!*4*2,
IF(S360=4,0,
IF(S360=5,0,
IF(S360=6,0,
IF(S360=7,0)))))))),
IF(BB360="t",
IF(S360=0,0,
IF(S360=1,#REF!*4*4*0.8,
IF(S360=2,0,
IF(S360=3,#REF!*4*2*0.8,
IF(S360=4,0,
IF(S360=5,0,
IF(S360=6,0,
IF(S360=7,0))))))))))</f>
        <v>0</v>
      </c>
      <c r="AT360" s="14" t="e">
        <f>IF(BB360="s",
IF(S360=0,0,
IF(S360=1,0,
IF(S360=2,#REF!*4*2,
IF(S360=3,#REF!*4,
IF(S360=4,#REF!*4,
IF(S360=5,0,
IF(S360=6,0,
IF(S360=7,#REF!*4)))))))),
IF(BB360="t",
IF(S360=0,0,
IF(S360=1,0,
IF(S360=2,#REF!*4*2*0.8,
IF(S360=3,#REF!*4*0.8,
IF(S360=4,#REF!*4*0.8,
IF(S360=5,0,
IF(S360=6,0,
IF(S360=7,#REF!*4))))))))))</f>
        <v>#REF!</v>
      </c>
      <c r="AU360" s="14" t="e">
        <f>IF(BB360="s",
IF(S360=0,0,
IF(S360=1,#REF!*2,
IF(S360=2,#REF!*2,
IF(S360=3,#REF!*2,
IF(S360=4,#REF!*2,
IF(S360=5,#REF!*2,
IF(S360=6,#REF!*2,
IF(S360=7,#REF!*2)))))))),
IF(BB360="t",
IF(S360=0,#REF!*2*0.8,
IF(S360=1,#REF!*2*0.8,
IF(S360=2,#REF!*2*0.8,
IF(S360=3,#REF!*2*0.8,
IF(S360=4,#REF!*2*0.8,
IF(S360=5,#REF!*2*0.8,
IF(S360=6,#REF!*1*0.8,
IF(S360=7,#REF!*2))))))))))</f>
        <v>#REF!</v>
      </c>
      <c r="AV360" s="14" t="e">
        <f t="shared" si="75"/>
        <v>#REF!</v>
      </c>
      <c r="AW360" s="14" t="e">
        <f>IF(BB360="s",
IF(S360=0,0,
IF(S360=1,(14-2)*(#REF!+#REF!)/4*4,
IF(S360=2,(14-2)*(#REF!+#REF!)/4*2,
IF(S360=3,(14-2)*(#REF!+#REF!)/4*3,
IF(S360=4,(14-2)*(#REF!+#REF!)/4,
IF(S360=5,(14-2)*#REF!/4,
IF(S360=6,0,
IF(S360=7,(14)*#REF!)))))))),
IF(BB360="t",
IF(S360=0,0,
IF(S360=1,(11-2)*(#REF!+#REF!)/4*4,
IF(S360=2,(11-2)*(#REF!+#REF!)/4*2,
IF(S360=3,(11-2)*(#REF!+#REF!)/4*3,
IF(S360=4,(11-2)*(#REF!+#REF!)/4,
IF(S360=5,(11-2)*#REF!/4,
IF(S360=6,0,
IF(S360=7,(11)*#REF!))))))))))</f>
        <v>#REF!</v>
      </c>
      <c r="AX360" s="14" t="e">
        <f t="shared" si="76"/>
        <v>#REF!</v>
      </c>
      <c r="AY360" s="14">
        <f t="shared" si="77"/>
        <v>12</v>
      </c>
      <c r="AZ360" s="14">
        <f t="shared" si="78"/>
        <v>6</v>
      </c>
      <c r="BA360" s="14" t="e">
        <f t="shared" si="79"/>
        <v>#REF!</v>
      </c>
      <c r="BB360" s="14" t="s">
        <v>87</v>
      </c>
      <c r="BC360" s="14" t="e">
        <f>IF(BI360="A",0,IF(BB360="s",14*#REF!,IF(BB360="T",11*#REF!,"HATA")))</f>
        <v>#REF!</v>
      </c>
      <c r="BD360" s="14" t="e">
        <f t="shared" si="80"/>
        <v>#REF!</v>
      </c>
      <c r="BE360" s="14" t="e">
        <f t="shared" si="81"/>
        <v>#REF!</v>
      </c>
      <c r="BF360" s="14" t="e">
        <f>IF(BE360-#REF!=0,"DOĞRU","YANLIŞ")</f>
        <v>#REF!</v>
      </c>
      <c r="BG360" s="14" t="e">
        <f>#REF!-BE360</f>
        <v>#REF!</v>
      </c>
      <c r="BH360" s="14">
        <v>0</v>
      </c>
      <c r="BJ360" s="14">
        <v>0</v>
      </c>
      <c r="BL360" s="14">
        <v>2</v>
      </c>
      <c r="BN360" s="5" t="e">
        <f>#REF!*14</f>
        <v>#REF!</v>
      </c>
      <c r="BO360" s="6"/>
      <c r="BP360" s="7"/>
      <c r="BQ360" s="8"/>
      <c r="BR360" s="8"/>
      <c r="BS360" s="8"/>
      <c r="BT360" s="8"/>
      <c r="BU360" s="8"/>
      <c r="BV360" s="9"/>
      <c r="BW360" s="10"/>
      <c r="BX360" s="11"/>
      <c r="CE360" s="8"/>
      <c r="CF360" s="17"/>
      <c r="CG360" s="17"/>
      <c r="CH360" s="17"/>
      <c r="CI360" s="17"/>
    </row>
    <row r="361" spans="1:87" hidden="1" x14ac:dyDescent="0.25">
      <c r="A361" s="14" t="s">
        <v>131</v>
      </c>
      <c r="B361" s="14" t="s">
        <v>132</v>
      </c>
      <c r="C361" s="14" t="s">
        <v>132</v>
      </c>
      <c r="D361" s="15" t="s">
        <v>90</v>
      </c>
      <c r="E361" s="15" t="s">
        <v>90</v>
      </c>
      <c r="F361" s="16" t="e">
        <f>IF(BB361="S",
IF(#REF!+BJ361=2012,
IF(#REF!=1,"12-13/1",
IF(#REF!=2,"12-13/2",
IF(#REF!=3,"13-14/1",
IF(#REF!=4,"13-14/2","Hata1")))),
IF(#REF!+BJ361=2013,
IF(#REF!=1,"13-14/1",
IF(#REF!=2,"13-14/2",
IF(#REF!=3,"14-15/1",
IF(#REF!=4,"14-15/2","Hata2")))),
IF(#REF!+BJ361=2014,
IF(#REF!=1,"14-15/1",
IF(#REF!=2,"14-15/2",
IF(#REF!=3,"15-16/1",
IF(#REF!=4,"15-16/2","Hata3")))),
IF(#REF!+BJ361=2015,
IF(#REF!=1,"15-16/1",
IF(#REF!=2,"15-16/2",
IF(#REF!=3,"16-17/1",
IF(#REF!=4,"16-17/2","Hata4")))),
IF(#REF!+BJ361=2016,
IF(#REF!=1,"16-17/1",
IF(#REF!=2,"16-17/2",
IF(#REF!=3,"17-18/1",
IF(#REF!=4,"17-18/2","Hata5")))),
IF(#REF!+BJ361=2017,
IF(#REF!=1,"17-18/1",
IF(#REF!=2,"17-18/2",
IF(#REF!=3,"18-19/1",
IF(#REF!=4,"18-19/2","Hata6")))),
IF(#REF!+BJ361=2018,
IF(#REF!=1,"18-19/1",
IF(#REF!=2,"18-19/2",
IF(#REF!=3,"19-20/1",
IF(#REF!=4,"19-20/2","Hata7")))),
IF(#REF!+BJ361=2019,
IF(#REF!=1,"19-20/1",
IF(#REF!=2,"19-20/2",
IF(#REF!=3,"20-21/1",
IF(#REF!=4,"20-21/2","Hata8")))),
IF(#REF!+BJ361=2020,
IF(#REF!=1,"20-21/1",
IF(#REF!=2,"20-21/2",
IF(#REF!=3,"21-22/1",
IF(#REF!=4,"21-22/2","Hata9")))),
IF(#REF!+BJ361=2021,
IF(#REF!=1,"21-22/1",
IF(#REF!=2,"21-22/2",
IF(#REF!=3,"22-23/1",
IF(#REF!=4,"22-23/2","Hata10")))),
IF(#REF!+BJ361=2022,
IF(#REF!=1,"22-23/1",
IF(#REF!=2,"22-23/2",
IF(#REF!=3,"23-24/1",
IF(#REF!=4,"23-24/2","Hata11")))),
IF(#REF!+BJ361=2023,
IF(#REF!=1,"23-24/1",
IF(#REF!=2,"23-24/2",
IF(#REF!=3,"24-25/1",
IF(#REF!=4,"24-25/2","Hata12")))),
)))))))))))),
IF(BB361="T",
IF(#REF!+BJ361=2012,
IF(#REF!=1,"12-13/1",
IF(#REF!=2,"12-13/2",
IF(#REF!=3,"12-13/3",
IF(#REF!=4,"13-14/1",
IF(#REF!=5,"13-14/2",
IF(#REF!=6,"13-14/3","Hata1")))))),
IF(#REF!+BJ361=2013,
IF(#REF!=1,"13-14/1",
IF(#REF!=2,"13-14/2",
IF(#REF!=3,"13-14/3",
IF(#REF!=4,"14-15/1",
IF(#REF!=5,"14-15/2",
IF(#REF!=6,"14-15/3","Hata2")))))),
IF(#REF!+BJ361=2014,
IF(#REF!=1,"14-15/1",
IF(#REF!=2,"14-15/2",
IF(#REF!=3,"14-15/3",
IF(#REF!=4,"15-16/1",
IF(#REF!=5,"15-16/2",
IF(#REF!=6,"15-16/3","Hata3")))))),
IF(AND(#REF!+#REF!&gt;2014,#REF!+#REF!&lt;2015,BJ361=1),
IF(#REF!=0.1,"14-15/0.1",
IF(#REF!=0.2,"14-15/0.2",
IF(#REF!=0.3,"14-15/0.3","Hata4"))),
IF(#REF!+BJ361=2015,
IF(#REF!=1,"15-16/1",
IF(#REF!=2,"15-16/2",
IF(#REF!=3,"15-16/3",
IF(#REF!=4,"16-17/1",
IF(#REF!=5,"16-17/2",
IF(#REF!=6,"16-17/3","Hata5")))))),
IF(#REF!+BJ361=2016,
IF(#REF!=1,"16-17/1",
IF(#REF!=2,"16-17/2",
IF(#REF!=3,"16-17/3",
IF(#REF!=4,"17-18/1",
IF(#REF!=5,"17-18/2",
IF(#REF!=6,"17-18/3","Hata6")))))),
IF(#REF!+BJ361=2017,
IF(#REF!=1,"17-18/1",
IF(#REF!=2,"17-18/2",
IF(#REF!=3,"17-18/3",
IF(#REF!=4,"18-19/1",
IF(#REF!=5,"18-19/2",
IF(#REF!=6,"18-19/3","Hata7")))))),
IF(#REF!+BJ361=2018,
IF(#REF!=1,"18-19/1",
IF(#REF!=2,"18-19/2",
IF(#REF!=3,"18-19/3",
IF(#REF!=4,"19-20/1",
IF(#REF!=5," 19-20/2",
IF(#REF!=6,"19-20/3","Hata8")))))),
IF(#REF!+BJ361=2019,
IF(#REF!=1,"19-20/1",
IF(#REF!=2,"19-20/2",
IF(#REF!=3,"19-20/3",
IF(#REF!=4,"20-21/1",
IF(#REF!=5,"20-21/2",
IF(#REF!=6,"20-21/3","Hata9")))))),
IF(#REF!+BJ361=2020,
IF(#REF!=1,"20-21/1",
IF(#REF!=2,"20-21/2",
IF(#REF!=3,"20-21/3",
IF(#REF!=4,"21-22/1",
IF(#REF!=5,"21-22/2",
IF(#REF!=6,"21-22/3","Hata10")))))),
IF(#REF!+BJ361=2021,
IF(#REF!=1,"21-22/1",
IF(#REF!=2,"21-22/2",
IF(#REF!=3,"21-22/3",
IF(#REF!=4,"22-23/1",
IF(#REF!=5,"22-23/2",
IF(#REF!=6,"22-23/3","Hata11")))))),
IF(#REF!+BJ361=2022,
IF(#REF!=1,"22-23/1",
IF(#REF!=2,"22-23/2",
IF(#REF!=3,"22-23/3",
IF(#REF!=4,"23-24/1",
IF(#REF!=5,"23-24/2",
IF(#REF!=6,"23-24/3","Hata12")))))),
IF(#REF!+BJ361=2023,
IF(#REF!=1,"23-24/1",
IF(#REF!=2,"23-24/2",
IF(#REF!=3,"23-24/3",
IF(#REF!=4,"24-25/1",
IF(#REF!=5,"24-25/2",
IF(#REF!=6,"24-25/3","Hata13")))))),
))))))))))))))
)</f>
        <v>#REF!</v>
      </c>
      <c r="G361" s="15"/>
      <c r="H361" s="14" t="s">
        <v>478</v>
      </c>
      <c r="I361" s="14">
        <v>5596150</v>
      </c>
      <c r="J361" s="14" t="s">
        <v>157</v>
      </c>
      <c r="Q361" s="14" t="s">
        <v>133</v>
      </c>
      <c r="R361" s="14" t="s">
        <v>133</v>
      </c>
      <c r="S361" s="16">
        <v>7</v>
      </c>
      <c r="T361" s="14">
        <f>VLOOKUP($S361,[1]sistem!$I$3:$L$10,2,FALSE)</f>
        <v>0</v>
      </c>
      <c r="U361" s="14">
        <f>VLOOKUP($S361,[1]sistem!$I$3:$L$10,3,FALSE)</f>
        <v>1</v>
      </c>
      <c r="V361" s="14">
        <f>VLOOKUP($S361,[1]sistem!$I$3:$L$10,4,FALSE)</f>
        <v>1</v>
      </c>
      <c r="W361" s="14" t="e">
        <f>VLOOKUP($BB361,[1]sistem!$I$13:$L$14,2,FALSE)*#REF!</f>
        <v>#REF!</v>
      </c>
      <c r="X361" s="14" t="e">
        <f>VLOOKUP($BB361,[1]sistem!$I$13:$L$14,3,FALSE)*#REF!</f>
        <v>#REF!</v>
      </c>
      <c r="Y361" s="14" t="e">
        <f>VLOOKUP($BB361,[1]sistem!$I$13:$L$14,4,FALSE)*#REF!</f>
        <v>#REF!</v>
      </c>
      <c r="Z361" s="14" t="e">
        <f t="shared" si="70"/>
        <v>#REF!</v>
      </c>
      <c r="AA361" s="14" t="e">
        <f t="shared" si="70"/>
        <v>#REF!</v>
      </c>
      <c r="AB361" s="14" t="e">
        <f t="shared" si="70"/>
        <v>#REF!</v>
      </c>
      <c r="AC361" s="14" t="e">
        <f t="shared" si="71"/>
        <v>#REF!</v>
      </c>
      <c r="AD361" s="14">
        <f>VLOOKUP(BB361,[1]sistem!$I$18:$J$19,2,FALSE)</f>
        <v>14</v>
      </c>
      <c r="AE361" s="14">
        <v>0.25</v>
      </c>
      <c r="AF361" s="14">
        <f>VLOOKUP($S361,[1]sistem!$I$3:$M$10,5,FALSE)</f>
        <v>1</v>
      </c>
      <c r="AI361" s="14" t="e">
        <f>(#REF!+#REF!)*AD361</f>
        <v>#REF!</v>
      </c>
      <c r="AJ361" s="14">
        <f>VLOOKUP($S361,[1]sistem!$I$3:$N$10,6,FALSE)</f>
        <v>2</v>
      </c>
      <c r="AK361" s="14">
        <v>2</v>
      </c>
      <c r="AL361" s="14">
        <f t="shared" si="72"/>
        <v>4</v>
      </c>
      <c r="AM361" s="14">
        <f>VLOOKUP($BB361,[1]sistem!$I$18:$K$19,3,FALSE)</f>
        <v>14</v>
      </c>
      <c r="AN361" s="14" t="e">
        <f>AM361*#REF!</f>
        <v>#REF!</v>
      </c>
      <c r="AO361" s="14" t="e">
        <f t="shared" si="73"/>
        <v>#REF!</v>
      </c>
      <c r="AP361" s="14">
        <f t="shared" si="69"/>
        <v>25</v>
      </c>
      <c r="AQ361" s="14" t="e">
        <f t="shared" si="74"/>
        <v>#REF!</v>
      </c>
      <c r="AR361" s="14" t="e">
        <f>ROUND(AQ361-#REF!,0)</f>
        <v>#REF!</v>
      </c>
      <c r="AS361" s="14">
        <f>IF(BB361="s",IF(S361=0,0,
IF(S361=1,#REF!*4*4,
IF(S361=2,0,
IF(S361=3,#REF!*4*2,
IF(S361=4,0,
IF(S361=5,0,
IF(S361=6,0,
IF(S361=7,0)))))))),
IF(BB361="t",
IF(S361=0,0,
IF(S361=1,#REF!*4*4*0.8,
IF(S361=2,0,
IF(S361=3,#REF!*4*2*0.8,
IF(S361=4,0,
IF(S361=5,0,
IF(S361=6,0,
IF(S361=7,0))))))))))</f>
        <v>0</v>
      </c>
      <c r="AT361" s="14" t="e">
        <f>IF(BB361="s",
IF(S361=0,0,
IF(S361=1,0,
IF(S361=2,#REF!*4*2,
IF(S361=3,#REF!*4,
IF(S361=4,#REF!*4,
IF(S361=5,0,
IF(S361=6,0,
IF(S361=7,#REF!*4)))))))),
IF(BB361="t",
IF(S361=0,0,
IF(S361=1,0,
IF(S361=2,#REF!*4*2*0.8,
IF(S361=3,#REF!*4*0.8,
IF(S361=4,#REF!*4*0.8,
IF(S361=5,0,
IF(S361=6,0,
IF(S361=7,#REF!*4))))))))))</f>
        <v>#REF!</v>
      </c>
      <c r="AU361" s="14" t="e">
        <f>IF(BB361="s",
IF(S361=0,0,
IF(S361=1,#REF!*2,
IF(S361=2,#REF!*2,
IF(S361=3,#REF!*2,
IF(S361=4,#REF!*2,
IF(S361=5,#REF!*2,
IF(S361=6,#REF!*2,
IF(S361=7,#REF!*2)))))))),
IF(BB361="t",
IF(S361=0,#REF!*2*0.8,
IF(S361=1,#REF!*2*0.8,
IF(S361=2,#REF!*2*0.8,
IF(S361=3,#REF!*2*0.8,
IF(S361=4,#REF!*2*0.8,
IF(S361=5,#REF!*2*0.8,
IF(S361=6,#REF!*1*0.8,
IF(S361=7,#REF!*2))))))))))</f>
        <v>#REF!</v>
      </c>
      <c r="AV361" s="14" t="e">
        <f t="shared" si="75"/>
        <v>#REF!</v>
      </c>
      <c r="AW361" s="14" t="e">
        <f>IF(BB361="s",
IF(S361=0,0,
IF(S361=1,(14-2)*(#REF!+#REF!)/4*4,
IF(S361=2,(14-2)*(#REF!+#REF!)/4*2,
IF(S361=3,(14-2)*(#REF!+#REF!)/4*3,
IF(S361=4,(14-2)*(#REF!+#REF!)/4,
IF(S361=5,(14-2)*#REF!/4,
IF(S361=6,0,
IF(S361=7,(14)*#REF!)))))))),
IF(BB361="t",
IF(S361=0,0,
IF(S361=1,(11-2)*(#REF!+#REF!)/4*4,
IF(S361=2,(11-2)*(#REF!+#REF!)/4*2,
IF(S361=3,(11-2)*(#REF!+#REF!)/4*3,
IF(S361=4,(11-2)*(#REF!+#REF!)/4,
IF(S361=5,(11-2)*#REF!/4,
IF(S361=6,0,
IF(S361=7,(11)*#REF!))))))))))</f>
        <v>#REF!</v>
      </c>
      <c r="AX361" s="14" t="e">
        <f t="shared" si="76"/>
        <v>#REF!</v>
      </c>
      <c r="AY361" s="14">
        <f t="shared" si="77"/>
        <v>8</v>
      </c>
      <c r="AZ361" s="14">
        <f t="shared" si="78"/>
        <v>4</v>
      </c>
      <c r="BA361" s="14" t="e">
        <f t="shared" si="79"/>
        <v>#REF!</v>
      </c>
      <c r="BB361" s="14" t="s">
        <v>87</v>
      </c>
      <c r="BC361" s="14">
        <f>IF(BI361="A",0,IF(BB361="s",14*#REF!,IF(BB361="T",11*#REF!,"HATA")))</f>
        <v>0</v>
      </c>
      <c r="BD361" s="14" t="e">
        <f t="shared" si="80"/>
        <v>#REF!</v>
      </c>
      <c r="BE361" s="14" t="e">
        <f t="shared" si="81"/>
        <v>#REF!</v>
      </c>
      <c r="BF361" s="14" t="e">
        <f>IF(BE361-#REF!=0,"DOĞRU","YANLIŞ")</f>
        <v>#REF!</v>
      </c>
      <c r="BG361" s="14" t="e">
        <f>#REF!-BE361</f>
        <v>#REF!</v>
      </c>
      <c r="BH361" s="14">
        <v>0</v>
      </c>
      <c r="BI361" s="14" t="s">
        <v>93</v>
      </c>
      <c r="BJ361" s="14">
        <v>0</v>
      </c>
      <c r="BL361" s="14">
        <v>7</v>
      </c>
      <c r="BN361" s="5" t="e">
        <f>#REF!*14</f>
        <v>#REF!</v>
      </c>
      <c r="BO361" s="6"/>
      <c r="BP361" s="7"/>
      <c r="BQ361" s="8"/>
      <c r="BR361" s="8"/>
      <c r="BS361" s="8"/>
      <c r="BT361" s="8"/>
      <c r="BU361" s="8"/>
      <c r="BV361" s="9"/>
      <c r="BW361" s="10"/>
      <c r="BX361" s="11"/>
      <c r="CE361" s="8"/>
      <c r="CF361" s="17"/>
      <c r="CG361" s="17"/>
      <c r="CH361" s="17"/>
      <c r="CI361" s="17"/>
    </row>
    <row r="362" spans="1:87" hidden="1" x14ac:dyDescent="0.25">
      <c r="A362" s="14" t="s">
        <v>91</v>
      </c>
      <c r="B362" s="14" t="s">
        <v>92</v>
      </c>
      <c r="C362" s="14" t="s">
        <v>92</v>
      </c>
      <c r="D362" s="15" t="s">
        <v>90</v>
      </c>
      <c r="E362" s="15" t="s">
        <v>90</v>
      </c>
      <c r="F362" s="16" t="e">
        <f>IF(BB362="S",
IF(#REF!+BJ362=2012,
IF(#REF!=1,"12-13/1",
IF(#REF!=2,"12-13/2",
IF(#REF!=3,"13-14/1",
IF(#REF!=4,"13-14/2","Hata1")))),
IF(#REF!+BJ362=2013,
IF(#REF!=1,"13-14/1",
IF(#REF!=2,"13-14/2",
IF(#REF!=3,"14-15/1",
IF(#REF!=4,"14-15/2","Hata2")))),
IF(#REF!+BJ362=2014,
IF(#REF!=1,"14-15/1",
IF(#REF!=2,"14-15/2",
IF(#REF!=3,"15-16/1",
IF(#REF!=4,"15-16/2","Hata3")))),
IF(#REF!+BJ362=2015,
IF(#REF!=1,"15-16/1",
IF(#REF!=2,"15-16/2",
IF(#REF!=3,"16-17/1",
IF(#REF!=4,"16-17/2","Hata4")))),
IF(#REF!+BJ362=2016,
IF(#REF!=1,"16-17/1",
IF(#REF!=2,"16-17/2",
IF(#REF!=3,"17-18/1",
IF(#REF!=4,"17-18/2","Hata5")))),
IF(#REF!+BJ362=2017,
IF(#REF!=1,"17-18/1",
IF(#REF!=2,"17-18/2",
IF(#REF!=3,"18-19/1",
IF(#REF!=4,"18-19/2","Hata6")))),
IF(#REF!+BJ362=2018,
IF(#REF!=1,"18-19/1",
IF(#REF!=2,"18-19/2",
IF(#REF!=3,"19-20/1",
IF(#REF!=4,"19-20/2","Hata7")))),
IF(#REF!+BJ362=2019,
IF(#REF!=1,"19-20/1",
IF(#REF!=2,"19-20/2",
IF(#REF!=3,"20-21/1",
IF(#REF!=4,"20-21/2","Hata8")))),
IF(#REF!+BJ362=2020,
IF(#REF!=1,"20-21/1",
IF(#REF!=2,"20-21/2",
IF(#REF!=3,"21-22/1",
IF(#REF!=4,"21-22/2","Hata9")))),
IF(#REF!+BJ362=2021,
IF(#REF!=1,"21-22/1",
IF(#REF!=2,"21-22/2",
IF(#REF!=3,"22-23/1",
IF(#REF!=4,"22-23/2","Hata10")))),
IF(#REF!+BJ362=2022,
IF(#REF!=1,"22-23/1",
IF(#REF!=2,"22-23/2",
IF(#REF!=3,"23-24/1",
IF(#REF!=4,"23-24/2","Hata11")))),
IF(#REF!+BJ362=2023,
IF(#REF!=1,"23-24/1",
IF(#REF!=2,"23-24/2",
IF(#REF!=3,"24-25/1",
IF(#REF!=4,"24-25/2","Hata12")))),
)))))))))))),
IF(BB362="T",
IF(#REF!+BJ362=2012,
IF(#REF!=1,"12-13/1",
IF(#REF!=2,"12-13/2",
IF(#REF!=3,"12-13/3",
IF(#REF!=4,"13-14/1",
IF(#REF!=5,"13-14/2",
IF(#REF!=6,"13-14/3","Hata1")))))),
IF(#REF!+BJ362=2013,
IF(#REF!=1,"13-14/1",
IF(#REF!=2,"13-14/2",
IF(#REF!=3,"13-14/3",
IF(#REF!=4,"14-15/1",
IF(#REF!=5,"14-15/2",
IF(#REF!=6,"14-15/3","Hata2")))))),
IF(#REF!+BJ362=2014,
IF(#REF!=1,"14-15/1",
IF(#REF!=2,"14-15/2",
IF(#REF!=3,"14-15/3",
IF(#REF!=4,"15-16/1",
IF(#REF!=5,"15-16/2",
IF(#REF!=6,"15-16/3","Hata3")))))),
IF(AND(#REF!+#REF!&gt;2014,#REF!+#REF!&lt;2015,BJ362=1),
IF(#REF!=0.1,"14-15/0.1",
IF(#REF!=0.2,"14-15/0.2",
IF(#REF!=0.3,"14-15/0.3","Hata4"))),
IF(#REF!+BJ362=2015,
IF(#REF!=1,"15-16/1",
IF(#REF!=2,"15-16/2",
IF(#REF!=3,"15-16/3",
IF(#REF!=4,"16-17/1",
IF(#REF!=5,"16-17/2",
IF(#REF!=6,"16-17/3","Hata5")))))),
IF(#REF!+BJ362=2016,
IF(#REF!=1,"16-17/1",
IF(#REF!=2,"16-17/2",
IF(#REF!=3,"16-17/3",
IF(#REF!=4,"17-18/1",
IF(#REF!=5,"17-18/2",
IF(#REF!=6,"17-18/3","Hata6")))))),
IF(#REF!+BJ362=2017,
IF(#REF!=1,"17-18/1",
IF(#REF!=2,"17-18/2",
IF(#REF!=3,"17-18/3",
IF(#REF!=4,"18-19/1",
IF(#REF!=5,"18-19/2",
IF(#REF!=6,"18-19/3","Hata7")))))),
IF(#REF!+BJ362=2018,
IF(#REF!=1,"18-19/1",
IF(#REF!=2,"18-19/2",
IF(#REF!=3,"18-19/3",
IF(#REF!=4,"19-20/1",
IF(#REF!=5," 19-20/2",
IF(#REF!=6,"19-20/3","Hata8")))))),
IF(#REF!+BJ362=2019,
IF(#REF!=1,"19-20/1",
IF(#REF!=2,"19-20/2",
IF(#REF!=3,"19-20/3",
IF(#REF!=4,"20-21/1",
IF(#REF!=5,"20-21/2",
IF(#REF!=6,"20-21/3","Hata9")))))),
IF(#REF!+BJ362=2020,
IF(#REF!=1,"20-21/1",
IF(#REF!=2,"20-21/2",
IF(#REF!=3,"20-21/3",
IF(#REF!=4,"21-22/1",
IF(#REF!=5,"21-22/2",
IF(#REF!=6,"21-22/3","Hata10")))))),
IF(#REF!+BJ362=2021,
IF(#REF!=1,"21-22/1",
IF(#REF!=2,"21-22/2",
IF(#REF!=3,"21-22/3",
IF(#REF!=4,"22-23/1",
IF(#REF!=5,"22-23/2",
IF(#REF!=6,"22-23/3","Hata11")))))),
IF(#REF!+BJ362=2022,
IF(#REF!=1,"22-23/1",
IF(#REF!=2,"22-23/2",
IF(#REF!=3,"22-23/3",
IF(#REF!=4,"23-24/1",
IF(#REF!=5,"23-24/2",
IF(#REF!=6,"23-24/3","Hata12")))))),
IF(#REF!+BJ362=2023,
IF(#REF!=1,"23-24/1",
IF(#REF!=2,"23-24/2",
IF(#REF!=3,"23-24/3",
IF(#REF!=4,"24-25/1",
IF(#REF!=5,"24-25/2",
IF(#REF!=6,"24-25/3","Hata13")))))),
))))))))))))))
)</f>
        <v>#REF!</v>
      </c>
      <c r="G362" s="15"/>
      <c r="H362" s="14" t="s">
        <v>478</v>
      </c>
      <c r="I362" s="14">
        <v>5596150</v>
      </c>
      <c r="J362" s="14" t="s">
        <v>157</v>
      </c>
      <c r="L362" s="14">
        <v>4358</v>
      </c>
      <c r="S362" s="16">
        <v>0</v>
      </c>
      <c r="T362" s="14">
        <f>VLOOKUP($S362,[1]sistem!$I$3:$L$10,2,FALSE)</f>
        <v>0</v>
      </c>
      <c r="U362" s="14">
        <f>VLOOKUP($S362,[1]sistem!$I$3:$L$10,3,FALSE)</f>
        <v>0</v>
      </c>
      <c r="V362" s="14">
        <f>VLOOKUP($S362,[1]sistem!$I$3:$L$10,4,FALSE)</f>
        <v>0</v>
      </c>
      <c r="W362" s="14" t="e">
        <f>VLOOKUP($BB362,[1]sistem!$I$13:$L$14,2,FALSE)*#REF!</f>
        <v>#REF!</v>
      </c>
      <c r="X362" s="14" t="e">
        <f>VLOOKUP($BB362,[1]sistem!$I$13:$L$14,3,FALSE)*#REF!</f>
        <v>#REF!</v>
      </c>
      <c r="Y362" s="14" t="e">
        <f>VLOOKUP($BB362,[1]sistem!$I$13:$L$14,4,FALSE)*#REF!</f>
        <v>#REF!</v>
      </c>
      <c r="Z362" s="14" t="e">
        <f t="shared" si="70"/>
        <v>#REF!</v>
      </c>
      <c r="AA362" s="14" t="e">
        <f t="shared" si="70"/>
        <v>#REF!</v>
      </c>
      <c r="AB362" s="14" t="e">
        <f t="shared" si="70"/>
        <v>#REF!</v>
      </c>
      <c r="AC362" s="14" t="e">
        <f t="shared" si="71"/>
        <v>#REF!</v>
      </c>
      <c r="AD362" s="14">
        <f>VLOOKUP(BB362,[1]sistem!$I$18:$J$19,2,FALSE)</f>
        <v>11</v>
      </c>
      <c r="AE362" s="14">
        <v>0.25</v>
      </c>
      <c r="AF362" s="14">
        <f>VLOOKUP($S362,[1]sistem!$I$3:$M$10,5,FALSE)</f>
        <v>0</v>
      </c>
      <c r="AI362" s="14" t="e">
        <f>(#REF!+#REF!)*AD362</f>
        <v>#REF!</v>
      </c>
      <c r="AJ362" s="14">
        <f>VLOOKUP($S362,[1]sistem!$I$3:$N$10,6,FALSE)</f>
        <v>0</v>
      </c>
      <c r="AK362" s="14">
        <v>2</v>
      </c>
      <c r="AL362" s="14">
        <f t="shared" si="72"/>
        <v>0</v>
      </c>
      <c r="AM362" s="14">
        <f>VLOOKUP($BB362,[1]sistem!$I$18:$K$19,3,FALSE)</f>
        <v>11</v>
      </c>
      <c r="AN362" s="14" t="e">
        <f>AM362*#REF!</f>
        <v>#REF!</v>
      </c>
      <c r="AO362" s="14" t="e">
        <f t="shared" si="73"/>
        <v>#REF!</v>
      </c>
      <c r="AP362" s="14">
        <f t="shared" si="69"/>
        <v>25</v>
      </c>
      <c r="AQ362" s="14" t="e">
        <f t="shared" si="74"/>
        <v>#REF!</v>
      </c>
      <c r="AR362" s="14" t="e">
        <f>ROUND(AQ362-#REF!,0)</f>
        <v>#REF!</v>
      </c>
      <c r="AS362" s="14">
        <f>IF(BB362="s",IF(S362=0,0,
IF(S362=1,#REF!*4*4,
IF(S362=2,0,
IF(S362=3,#REF!*4*2,
IF(S362=4,0,
IF(S362=5,0,
IF(S362=6,0,
IF(S362=7,0)))))))),
IF(BB362="t",
IF(S362=0,0,
IF(S362=1,#REF!*4*4*0.8,
IF(S362=2,0,
IF(S362=3,#REF!*4*2*0.8,
IF(S362=4,0,
IF(S362=5,0,
IF(S362=6,0,
IF(S362=7,0))))))))))</f>
        <v>0</v>
      </c>
      <c r="AT362" s="14">
        <f>IF(BB362="s",
IF(S362=0,0,
IF(S362=1,0,
IF(S362=2,#REF!*4*2,
IF(S362=3,#REF!*4,
IF(S362=4,#REF!*4,
IF(S362=5,0,
IF(S362=6,0,
IF(S362=7,#REF!*4)))))))),
IF(BB362="t",
IF(S362=0,0,
IF(S362=1,0,
IF(S362=2,#REF!*4*2*0.8,
IF(S362=3,#REF!*4*0.8,
IF(S362=4,#REF!*4*0.8,
IF(S362=5,0,
IF(S362=6,0,
IF(S362=7,#REF!*4))))))))))</f>
        <v>0</v>
      </c>
      <c r="AU362" s="14" t="e">
        <f>IF(BB362="s",
IF(S362=0,0,
IF(S362=1,#REF!*2,
IF(S362=2,#REF!*2,
IF(S362=3,#REF!*2,
IF(S362=4,#REF!*2,
IF(S362=5,#REF!*2,
IF(S362=6,#REF!*2,
IF(S362=7,#REF!*2)))))))),
IF(BB362="t",
IF(S362=0,#REF!*2*0.8,
IF(S362=1,#REF!*2*0.8,
IF(S362=2,#REF!*2*0.8,
IF(S362=3,#REF!*2*0.8,
IF(S362=4,#REF!*2*0.8,
IF(S362=5,#REF!*2*0.8,
IF(S362=6,#REF!*1*0.8,
IF(S362=7,#REF!*2))))))))))</f>
        <v>#REF!</v>
      </c>
      <c r="AV362" s="14" t="e">
        <f t="shared" si="75"/>
        <v>#REF!</v>
      </c>
      <c r="AW362" s="14">
        <f>IF(BB362="s",
IF(S362=0,0,
IF(S362=1,(14-2)*(#REF!+#REF!)/4*4,
IF(S362=2,(14-2)*(#REF!+#REF!)/4*2,
IF(S362=3,(14-2)*(#REF!+#REF!)/4*3,
IF(S362=4,(14-2)*(#REF!+#REF!)/4,
IF(S362=5,(14-2)*#REF!/4,
IF(S362=6,0,
IF(S362=7,(14)*#REF!)))))))),
IF(BB362="t",
IF(S362=0,0,
IF(S362=1,(11-2)*(#REF!+#REF!)/4*4,
IF(S362=2,(11-2)*(#REF!+#REF!)/4*2,
IF(S362=3,(11-2)*(#REF!+#REF!)/4*3,
IF(S362=4,(11-2)*(#REF!+#REF!)/4,
IF(S362=5,(11-2)*#REF!/4,
IF(S362=6,0,
IF(S362=7,(11)*#REF!))))))))))</f>
        <v>0</v>
      </c>
      <c r="AX362" s="14" t="e">
        <f t="shared" si="76"/>
        <v>#REF!</v>
      </c>
      <c r="AY362" s="14">
        <f t="shared" si="77"/>
        <v>0</v>
      </c>
      <c r="AZ362" s="14">
        <f t="shared" si="78"/>
        <v>0</v>
      </c>
      <c r="BA362" s="14" t="e">
        <f t="shared" si="79"/>
        <v>#REF!</v>
      </c>
      <c r="BB362" s="14" t="s">
        <v>186</v>
      </c>
      <c r="BC362" s="14" t="e">
        <f>IF(BI362="A",0,IF(BB362="s",14*#REF!,IF(BB362="T",11*#REF!,"HATA")))</f>
        <v>#REF!</v>
      </c>
      <c r="BD362" s="14" t="e">
        <f t="shared" si="80"/>
        <v>#REF!</v>
      </c>
      <c r="BE362" s="14" t="e">
        <f t="shared" si="81"/>
        <v>#REF!</v>
      </c>
      <c r="BF362" s="14" t="e">
        <f>IF(BE362-#REF!=0,"DOĞRU","YANLIŞ")</f>
        <v>#REF!</v>
      </c>
      <c r="BG362" s="14" t="e">
        <f>#REF!-BE362</f>
        <v>#REF!</v>
      </c>
      <c r="BH362" s="14">
        <v>0</v>
      </c>
      <c r="BJ362" s="14">
        <v>0</v>
      </c>
      <c r="BL362" s="14">
        <v>0</v>
      </c>
      <c r="BN362" s="5" t="e">
        <f>#REF!*14</f>
        <v>#REF!</v>
      </c>
      <c r="BO362" s="6"/>
      <c r="BP362" s="7"/>
      <c r="BQ362" s="8"/>
      <c r="BR362" s="8"/>
      <c r="BS362" s="8"/>
      <c r="BT362" s="8"/>
      <c r="BU362" s="8"/>
      <c r="BV362" s="9"/>
      <c r="BW362" s="10"/>
      <c r="BX362" s="11"/>
      <c r="CE362" s="8"/>
      <c r="CF362" s="17"/>
      <c r="CG362" s="17"/>
      <c r="CH362" s="17"/>
      <c r="CI362" s="17"/>
    </row>
    <row r="363" spans="1:87" hidden="1" x14ac:dyDescent="0.25">
      <c r="A363" s="14" t="s">
        <v>94</v>
      </c>
      <c r="B363" s="14" t="s">
        <v>95</v>
      </c>
      <c r="C363" s="14" t="s">
        <v>95</v>
      </c>
      <c r="D363" s="15" t="s">
        <v>90</v>
      </c>
      <c r="E363" s="15" t="s">
        <v>90</v>
      </c>
      <c r="F363" s="16" t="s">
        <v>486</v>
      </c>
      <c r="G363" s="15"/>
      <c r="H363" s="14" t="s">
        <v>478</v>
      </c>
      <c r="I363" s="14">
        <v>5596150</v>
      </c>
      <c r="J363" s="14" t="s">
        <v>157</v>
      </c>
      <c r="L363" s="14">
        <v>3683</v>
      </c>
      <c r="O363" s="40"/>
      <c r="P363" s="40"/>
      <c r="Q363" s="41"/>
      <c r="R363" s="42"/>
      <c r="S363" s="16">
        <v>4</v>
      </c>
      <c r="T363" s="41">
        <f>VLOOKUP($S363,[1]sistem!$I$3:$L$10,2,FALSE)</f>
        <v>0</v>
      </c>
      <c r="U363" s="41">
        <f>VLOOKUP($S363,[1]sistem!$I$3:$L$10,3,FALSE)</f>
        <v>1</v>
      </c>
      <c r="V363" s="41">
        <f>VLOOKUP($S363,[1]sistem!$I$3:$L$10,4,FALSE)</f>
        <v>1</v>
      </c>
      <c r="W363" s="41" t="e">
        <f>VLOOKUP($BB363,[1]sistem!$I$13:$L$14,2,FALSE)*#REF!</f>
        <v>#REF!</v>
      </c>
      <c r="X363" s="41" t="e">
        <f>VLOOKUP($BB363,[1]sistem!$I$13:$L$14,3,FALSE)*#REF!</f>
        <v>#REF!</v>
      </c>
      <c r="Y363" s="41" t="e">
        <f>VLOOKUP($BB363,[1]sistem!$I$13:$L$14,4,FALSE)*#REF!</f>
        <v>#REF!</v>
      </c>
      <c r="Z363" s="41" t="e">
        <f t="shared" si="70"/>
        <v>#REF!</v>
      </c>
      <c r="AA363" s="41" t="e">
        <f t="shared" si="70"/>
        <v>#REF!</v>
      </c>
      <c r="AB363" s="41" t="e">
        <f t="shared" si="70"/>
        <v>#REF!</v>
      </c>
      <c r="AC363" s="41" t="e">
        <f t="shared" si="71"/>
        <v>#REF!</v>
      </c>
      <c r="AD363" s="41">
        <f>VLOOKUP(BB363,[3]sistem!$I$18:$J$19,2,FALSE)</f>
        <v>14</v>
      </c>
      <c r="AE363" s="41">
        <v>0.25</v>
      </c>
      <c r="AF363" s="41">
        <f>VLOOKUP($R363,[3]sistem!$I$3:$M$10,5,FALSE)</f>
        <v>0</v>
      </c>
      <c r="AG363" s="41"/>
      <c r="AH363" s="41"/>
      <c r="AI363" s="41" t="e">
        <f>(#REF!+O363)*AD363</f>
        <v>#REF!</v>
      </c>
      <c r="AJ363" s="41">
        <f>VLOOKUP($R363,[3]sistem!$I$3:$N$10,6,FALSE)</f>
        <v>0</v>
      </c>
      <c r="AK363" s="41">
        <v>2</v>
      </c>
      <c r="AL363" s="41">
        <f t="shared" si="72"/>
        <v>0</v>
      </c>
      <c r="AM363" s="41">
        <f>VLOOKUP($BB363,[1]sistem!$I$18:$K$19,3,FALSE)</f>
        <v>14</v>
      </c>
      <c r="AN363" s="41" t="e">
        <f>AM363*#REF!</f>
        <v>#REF!</v>
      </c>
      <c r="AO363" s="41" t="e">
        <f t="shared" si="73"/>
        <v>#REF!</v>
      </c>
      <c r="AP363" s="43">
        <f t="shared" ref="AP363:AP371" si="84">IF(BB363="s",25,25)</f>
        <v>25</v>
      </c>
      <c r="AQ363" s="41" t="e">
        <f t="shared" si="74"/>
        <v>#REF!</v>
      </c>
      <c r="AR363" s="41" t="e">
        <f>ROUND(AQ363-#REF!,0)</f>
        <v>#REF!</v>
      </c>
      <c r="AS363" s="44">
        <f>IF(BB363="s",IF(S363=0,0,
IF(S363=1,#REF!*4*4,
IF(S363=2,0,
IF(S363=3,#REF!*4*2,
IF(S363=4,0,
IF(S363=5,0,
IF(S363=6,0,
IF(S363=7,0)))))))),
IF(BB363="t",
IF(S363=0,0,
IF(S363=1,#REF!*4*4*0.8,
IF(S363=2,0,
IF(S363=3,#REF!*4*2*0.8,
IF(S363=4,0,
IF(S363=5,0,
IF(S363=6,0,
IF(S363=7,0))))))))))</f>
        <v>0</v>
      </c>
      <c r="AT363" s="44" t="e">
        <f>IF(BB363="s",
IF(S363=0,0,
IF(S363=1,0,
IF(S363=2,#REF!*4*2,
IF(S363=3,#REF!*4,
IF(S363=4,#REF!*4,
IF(S363=5,0,
IF(S363=6,0,
IF(S363=7,#REF!*4)))))))),
IF(BB363="t",
IF(S363=0,0,
IF(S363=1,0,
IF(S363=2,#REF!*4*2*0.8,
IF(S363=3,#REF!*4*0.8,
IF(S363=4,#REF!*4*0.8,
IF(S363=5,0,
IF(S363=6,0,
IF(S363=7,#REF!*4))))))))))</f>
        <v>#REF!</v>
      </c>
      <c r="AU363" s="44" t="e">
        <f>IF(BB363="s",
IF(S363=0,0,
IF(S363=1,#REF!*2,
IF(S363=2,#REF!*2,
IF(S363=3,#REF!*2,
IF(S363=4,#REF!*2,
IF(S363=5,#REF!*2,
IF(S363=6,#REF!*2,
IF(S363=7,#REF!*2)))))))),
IF(BB363="t",
IF(S363=0,#REF!*2*0.8,
IF(S363=1,#REF!*2*0.8,
IF(S363=2,#REF!*2*0.8,
IF(S363=3,#REF!*2*0.8,
IF(S363=4,#REF!*2*0.8,
IF(S363=5,#REF!*2*0.8,
IF(S363=6,#REF!*1*0.8,
IF(S363=7,#REF!*2))))))))))</f>
        <v>#REF!</v>
      </c>
      <c r="AV363" s="44" t="e">
        <f t="shared" si="75"/>
        <v>#REF!</v>
      </c>
      <c r="AW363" s="44" t="e">
        <f>IF(BB363="s",
IF(S363=0,0,
IF(S363=1,(14-2)*(#REF!+O363)/4*4,
IF(S363=2,(14-2)*(#REF!+O363)/4*2,
IF(S363=3,(14-2)*(#REF!+O363)/4*3,
IF(S363=4,(14-2)*(#REF!+O363)/4,
IF(S363=5,(14-2)*#REF!/4,
IF(S363=6,0,
IF(S363=7,(14)*O363)))))))),
IF(BB363="t",
IF(S363=0,0,
IF(S363=1,(11-2)*(#REF!+O363)/4*4,
IF(S363=2,(11-2)*(#REF!+O363)/4*2,
IF(S363=3,(11-2)*(#REF!+O363)/4*3,
IF(S363=4,(11-2)*(#REF!+O363)/4,
IF(S363=5,(11-2)*#REF!/4,
IF(S363=6,0,
IF(S363=7,(11)*#REF!))))))))))</f>
        <v>#REF!</v>
      </c>
      <c r="AX363" s="44" t="e">
        <f t="shared" si="76"/>
        <v>#REF!</v>
      </c>
      <c r="AY363" s="44">
        <f t="shared" si="77"/>
        <v>8</v>
      </c>
      <c r="AZ363" s="44">
        <f t="shared" si="78"/>
        <v>8</v>
      </c>
      <c r="BA363" s="45" t="e">
        <f t="shared" si="79"/>
        <v>#REF!</v>
      </c>
      <c r="BB363" s="46" t="s">
        <v>87</v>
      </c>
      <c r="BC363" s="46" t="e">
        <f>IF(BI363="A",0,IF(BB363="s",14*#REF!,IF(BB363="T",11*#REF!,"HATA")))</f>
        <v>#REF!</v>
      </c>
      <c r="BD363" s="41" t="e">
        <f t="shared" si="80"/>
        <v>#REF!</v>
      </c>
      <c r="BE363" s="46" t="e">
        <f t="shared" si="81"/>
        <v>#REF!</v>
      </c>
      <c r="BF363" s="47" t="e">
        <f>IF(BE363-#REF!=0,"DOĞRU","YANLIŞ")</f>
        <v>#REF!</v>
      </c>
      <c r="BG363" s="46" t="e">
        <f>#REF!-BE363</f>
        <v>#REF!</v>
      </c>
      <c r="BH363" s="41">
        <v>0</v>
      </c>
      <c r="BI363" s="41"/>
      <c r="BJ363" s="41">
        <v>0</v>
      </c>
      <c r="BK363" s="41"/>
      <c r="BL363" s="46">
        <v>4</v>
      </c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  <c r="CE363" s="8"/>
      <c r="CF363" s="17"/>
      <c r="CG363" s="17"/>
      <c r="CH363" s="17"/>
      <c r="CI363" s="17"/>
    </row>
    <row r="364" spans="1:87" hidden="1" x14ac:dyDescent="0.25">
      <c r="A364" s="14" t="s">
        <v>96</v>
      </c>
      <c r="B364" s="14" t="s">
        <v>97</v>
      </c>
      <c r="C364" s="14" t="s">
        <v>97</v>
      </c>
      <c r="D364" s="15" t="s">
        <v>90</v>
      </c>
      <c r="E364" s="15" t="s">
        <v>90</v>
      </c>
      <c r="F364" s="16" t="e">
        <f>IF(BB364="S",
IF(#REF!+BJ364=2012,
IF(#REF!=1,"12-13/1",
IF(#REF!=2,"12-13/2",
IF(#REF!=3,"13-14/1",
IF(#REF!=4,"13-14/2","Hata1")))),
IF(#REF!+BJ364=2013,
IF(#REF!=1,"13-14/1",
IF(#REF!=2,"13-14/2",
IF(#REF!=3,"14-15/1",
IF(#REF!=4,"14-15/2","Hata2")))),
IF(#REF!+BJ364=2014,
IF(#REF!=1,"14-15/1",
IF(#REF!=2,"14-15/2",
IF(#REF!=3,"15-16/1",
IF(#REF!=4,"15-16/2","Hata3")))),
IF(#REF!+BJ364=2015,
IF(#REF!=1,"15-16/1",
IF(#REF!=2,"15-16/2",
IF(#REF!=3,"16-17/1",
IF(#REF!=4,"16-17/2","Hata4")))),
IF(#REF!+BJ364=2016,
IF(#REF!=1,"16-17/1",
IF(#REF!=2,"16-17/2",
IF(#REF!=3,"17-18/1",
IF(#REF!=4,"17-18/2","Hata5")))),
IF(#REF!+BJ364=2017,
IF(#REF!=1,"17-18/1",
IF(#REF!=2,"17-18/2",
IF(#REF!=3,"18-19/1",
IF(#REF!=4,"18-19/2","Hata6")))),
IF(#REF!+BJ364=2018,
IF(#REF!=1,"18-19/1",
IF(#REF!=2,"18-19/2",
IF(#REF!=3,"19-20/1",
IF(#REF!=4,"19-20/2","Hata7")))),
IF(#REF!+BJ364=2019,
IF(#REF!=1,"19-20/1",
IF(#REF!=2,"19-20/2",
IF(#REF!=3,"20-21/1",
IF(#REF!=4,"20-21/2","Hata8")))),
IF(#REF!+BJ364=2020,
IF(#REF!=1,"20-21/1",
IF(#REF!=2,"20-21/2",
IF(#REF!=3,"21-22/1",
IF(#REF!=4,"21-22/2","Hata9")))),
IF(#REF!+BJ364=2021,
IF(#REF!=1,"21-22/1",
IF(#REF!=2,"21-22/2",
IF(#REF!=3,"22-23/1",
IF(#REF!=4,"22-23/2","Hata10")))),
IF(#REF!+BJ364=2022,
IF(#REF!=1,"22-23/1",
IF(#REF!=2,"22-23/2",
IF(#REF!=3,"23-24/1",
IF(#REF!=4,"23-24/2","Hata11")))),
IF(#REF!+BJ364=2023,
IF(#REF!=1,"23-24/1",
IF(#REF!=2,"23-24/2",
IF(#REF!=3,"24-25/1",
IF(#REF!=4,"24-25/2","Hata12")))),
)))))))))))),
IF(BB364="T",
IF(#REF!+BJ364=2012,
IF(#REF!=1,"12-13/1",
IF(#REF!=2,"12-13/2",
IF(#REF!=3,"12-13/3",
IF(#REF!=4,"13-14/1",
IF(#REF!=5,"13-14/2",
IF(#REF!=6,"13-14/3","Hata1")))))),
IF(#REF!+BJ364=2013,
IF(#REF!=1,"13-14/1",
IF(#REF!=2,"13-14/2",
IF(#REF!=3,"13-14/3",
IF(#REF!=4,"14-15/1",
IF(#REF!=5,"14-15/2",
IF(#REF!=6,"14-15/3","Hata2")))))),
IF(#REF!+BJ364=2014,
IF(#REF!=1,"14-15/1",
IF(#REF!=2,"14-15/2",
IF(#REF!=3,"14-15/3",
IF(#REF!=4,"15-16/1",
IF(#REF!=5,"15-16/2",
IF(#REF!=6,"15-16/3","Hata3")))))),
IF(AND(#REF!+#REF!&gt;2014,#REF!+#REF!&lt;2015,BJ364=1),
IF(#REF!=0.1,"14-15/0.1",
IF(#REF!=0.2,"14-15/0.2",
IF(#REF!=0.3,"14-15/0.3","Hata4"))),
IF(#REF!+BJ364=2015,
IF(#REF!=1,"15-16/1",
IF(#REF!=2,"15-16/2",
IF(#REF!=3,"15-16/3",
IF(#REF!=4,"16-17/1",
IF(#REF!=5,"16-17/2",
IF(#REF!=6,"16-17/3","Hata5")))))),
IF(#REF!+BJ364=2016,
IF(#REF!=1,"16-17/1",
IF(#REF!=2,"16-17/2",
IF(#REF!=3,"16-17/3",
IF(#REF!=4,"17-18/1",
IF(#REF!=5,"17-18/2",
IF(#REF!=6,"17-18/3","Hata6")))))),
IF(#REF!+BJ364=2017,
IF(#REF!=1,"17-18/1",
IF(#REF!=2,"17-18/2",
IF(#REF!=3,"17-18/3",
IF(#REF!=4,"18-19/1",
IF(#REF!=5,"18-19/2",
IF(#REF!=6,"18-19/3","Hata7")))))),
IF(#REF!+BJ364=2018,
IF(#REF!=1,"18-19/1",
IF(#REF!=2,"18-19/2",
IF(#REF!=3,"18-19/3",
IF(#REF!=4,"19-20/1",
IF(#REF!=5," 19-20/2",
IF(#REF!=6,"19-20/3","Hata8")))))),
IF(#REF!+BJ364=2019,
IF(#REF!=1,"19-20/1",
IF(#REF!=2,"19-20/2",
IF(#REF!=3,"19-20/3",
IF(#REF!=4,"20-21/1",
IF(#REF!=5,"20-21/2",
IF(#REF!=6,"20-21/3","Hata9")))))),
IF(#REF!+BJ364=2020,
IF(#REF!=1,"20-21/1",
IF(#REF!=2,"20-21/2",
IF(#REF!=3,"20-21/3",
IF(#REF!=4,"21-22/1",
IF(#REF!=5,"21-22/2",
IF(#REF!=6,"21-22/3","Hata10")))))),
IF(#REF!+BJ364=2021,
IF(#REF!=1,"21-22/1",
IF(#REF!=2,"21-22/2",
IF(#REF!=3,"21-22/3",
IF(#REF!=4,"22-23/1",
IF(#REF!=5,"22-23/2",
IF(#REF!=6,"22-23/3","Hata11")))))),
IF(#REF!+BJ364=2022,
IF(#REF!=1,"22-23/1",
IF(#REF!=2,"22-23/2",
IF(#REF!=3,"22-23/3",
IF(#REF!=4,"23-24/1",
IF(#REF!=5,"23-24/2",
IF(#REF!=6,"23-24/3","Hata12")))))),
IF(#REF!+BJ364=2023,
IF(#REF!=1,"23-24/1",
IF(#REF!=2,"23-24/2",
IF(#REF!=3,"23-24/3",
IF(#REF!=4,"24-25/1",
IF(#REF!=5,"24-25/2",
IF(#REF!=6,"24-25/3","Hata13")))))),
))))))))))))))
)</f>
        <v>#REF!</v>
      </c>
      <c r="G364" s="15"/>
      <c r="H364" s="14" t="s">
        <v>478</v>
      </c>
      <c r="I364" s="14">
        <v>5596150</v>
      </c>
      <c r="J364" s="14" t="s">
        <v>157</v>
      </c>
      <c r="Q364" s="14" t="s">
        <v>110</v>
      </c>
      <c r="R364" s="14" t="s">
        <v>110</v>
      </c>
      <c r="S364" s="16">
        <v>0</v>
      </c>
      <c r="T364" s="14">
        <f>VLOOKUP($S364,[1]sistem!$I$3:$L$10,2,FALSE)</f>
        <v>0</v>
      </c>
      <c r="U364" s="14">
        <f>VLOOKUP($S364,[1]sistem!$I$3:$L$10,3,FALSE)</f>
        <v>0</v>
      </c>
      <c r="V364" s="14">
        <f>VLOOKUP($S364,[1]sistem!$I$3:$L$10,4,FALSE)</f>
        <v>0</v>
      </c>
      <c r="W364" s="14" t="e">
        <f>VLOOKUP($BB364,[1]sistem!$I$13:$L$14,2,FALSE)*#REF!</f>
        <v>#REF!</v>
      </c>
      <c r="X364" s="14" t="e">
        <f>VLOOKUP($BB364,[1]sistem!$I$13:$L$14,3,FALSE)*#REF!</f>
        <v>#REF!</v>
      </c>
      <c r="Y364" s="14" t="e">
        <f>VLOOKUP($BB364,[1]sistem!$I$13:$L$14,4,FALSE)*#REF!</f>
        <v>#REF!</v>
      </c>
      <c r="Z364" s="14" t="e">
        <f t="shared" si="70"/>
        <v>#REF!</v>
      </c>
      <c r="AA364" s="14" t="e">
        <f t="shared" si="70"/>
        <v>#REF!</v>
      </c>
      <c r="AB364" s="14" t="e">
        <f t="shared" si="70"/>
        <v>#REF!</v>
      </c>
      <c r="AC364" s="14" t="e">
        <f t="shared" si="71"/>
        <v>#REF!</v>
      </c>
      <c r="AD364" s="14">
        <f>VLOOKUP(BB364,[1]sistem!$I$18:$J$19,2,FALSE)</f>
        <v>14</v>
      </c>
      <c r="AE364" s="14">
        <v>0.25</v>
      </c>
      <c r="AF364" s="14">
        <f>VLOOKUP($S364,[1]sistem!$I$3:$M$10,5,FALSE)</f>
        <v>0</v>
      </c>
      <c r="AI364" s="14" t="e">
        <f>(#REF!+#REF!)*AD364</f>
        <v>#REF!</v>
      </c>
      <c r="AJ364" s="14">
        <f>VLOOKUP($S364,[1]sistem!$I$3:$N$10,6,FALSE)</f>
        <v>0</v>
      </c>
      <c r="AK364" s="14">
        <v>2</v>
      </c>
      <c r="AL364" s="14">
        <f t="shared" si="72"/>
        <v>0</v>
      </c>
      <c r="AM364" s="14">
        <f>VLOOKUP($BB364,[1]sistem!$I$18:$K$19,3,FALSE)</f>
        <v>14</v>
      </c>
      <c r="AN364" s="14" t="e">
        <f>AM364*#REF!</f>
        <v>#REF!</v>
      </c>
      <c r="AO364" s="14" t="e">
        <f t="shared" si="73"/>
        <v>#REF!</v>
      </c>
      <c r="AP364" s="14">
        <f t="shared" si="84"/>
        <v>25</v>
      </c>
      <c r="AQ364" s="14" t="e">
        <f t="shared" si="74"/>
        <v>#REF!</v>
      </c>
      <c r="AR364" s="14" t="e">
        <f>ROUND(AQ364-#REF!,0)</f>
        <v>#REF!</v>
      </c>
      <c r="AS364" s="14">
        <f>IF(BB364="s",IF(S364=0,0,
IF(S364=1,#REF!*4*4,
IF(S364=2,0,
IF(S364=3,#REF!*4*2,
IF(S364=4,0,
IF(S364=5,0,
IF(S364=6,0,
IF(S364=7,0)))))))),
IF(BB364="t",
IF(S364=0,0,
IF(S364=1,#REF!*4*4*0.8,
IF(S364=2,0,
IF(S364=3,#REF!*4*2*0.8,
IF(S364=4,0,
IF(S364=5,0,
IF(S364=6,0,
IF(S364=7,0))))))))))</f>
        <v>0</v>
      </c>
      <c r="AT364" s="14">
        <f>IF(BB364="s",
IF(S364=0,0,
IF(S364=1,0,
IF(S364=2,#REF!*4*2,
IF(S364=3,#REF!*4,
IF(S364=4,#REF!*4,
IF(S364=5,0,
IF(S364=6,0,
IF(S364=7,#REF!*4)))))))),
IF(BB364="t",
IF(S364=0,0,
IF(S364=1,0,
IF(S364=2,#REF!*4*2*0.8,
IF(S364=3,#REF!*4*0.8,
IF(S364=4,#REF!*4*0.8,
IF(S364=5,0,
IF(S364=6,0,
IF(S364=7,#REF!*4))))))))))</f>
        <v>0</v>
      </c>
      <c r="AU364" s="14">
        <f>IF(BB364="s",
IF(S364=0,0,
IF(S364=1,#REF!*2,
IF(S364=2,#REF!*2,
IF(S364=3,#REF!*2,
IF(S364=4,#REF!*2,
IF(S364=5,#REF!*2,
IF(S364=6,#REF!*2,
IF(S364=7,#REF!*2)))))))),
IF(BB364="t",
IF(S364=0,#REF!*2*0.8,
IF(S364=1,#REF!*2*0.8,
IF(S364=2,#REF!*2*0.8,
IF(S364=3,#REF!*2*0.8,
IF(S364=4,#REF!*2*0.8,
IF(S364=5,#REF!*2*0.8,
IF(S364=6,#REF!*1*0.8,
IF(S364=7,#REF!*2))))))))))</f>
        <v>0</v>
      </c>
      <c r="AV364" s="14" t="e">
        <f t="shared" si="75"/>
        <v>#REF!</v>
      </c>
      <c r="AW364" s="14">
        <f>IF(BB364="s",
IF(S364=0,0,
IF(S364=1,(14-2)*(#REF!+#REF!)/4*4,
IF(S364=2,(14-2)*(#REF!+#REF!)/4*2,
IF(S364=3,(14-2)*(#REF!+#REF!)/4*3,
IF(S364=4,(14-2)*(#REF!+#REF!)/4,
IF(S364=5,(14-2)*#REF!/4,
IF(S364=6,0,
IF(S364=7,(14)*#REF!)))))))),
IF(BB364="t",
IF(S364=0,0,
IF(S364=1,(11-2)*(#REF!+#REF!)/4*4,
IF(S364=2,(11-2)*(#REF!+#REF!)/4*2,
IF(S364=3,(11-2)*(#REF!+#REF!)/4*3,
IF(S364=4,(11-2)*(#REF!+#REF!)/4,
IF(S364=5,(11-2)*#REF!/4,
IF(S364=6,0,
IF(S364=7,(11)*#REF!))))))))))</f>
        <v>0</v>
      </c>
      <c r="AX364" s="14" t="e">
        <f t="shared" si="76"/>
        <v>#REF!</v>
      </c>
      <c r="AY364" s="14">
        <f t="shared" si="77"/>
        <v>0</v>
      </c>
      <c r="AZ364" s="14">
        <f t="shared" si="78"/>
        <v>0</v>
      </c>
      <c r="BA364" s="14">
        <f t="shared" si="79"/>
        <v>0</v>
      </c>
      <c r="BB364" s="14" t="s">
        <v>87</v>
      </c>
      <c r="BC364" s="14" t="e">
        <f>IF(BI364="A",0,IF(BB364="s",14*#REF!,IF(BB364="T",11*#REF!,"HATA")))</f>
        <v>#REF!</v>
      </c>
      <c r="BD364" s="14" t="e">
        <f t="shared" si="80"/>
        <v>#REF!</v>
      </c>
      <c r="BE364" s="14" t="e">
        <f t="shared" si="81"/>
        <v>#REF!</v>
      </c>
      <c r="BF364" s="14" t="e">
        <f>IF(BE364-#REF!=0,"DOĞRU","YANLIŞ")</f>
        <v>#REF!</v>
      </c>
      <c r="BG364" s="14" t="e">
        <f>#REF!-BE364</f>
        <v>#REF!</v>
      </c>
      <c r="BH364" s="14">
        <v>0</v>
      </c>
      <c r="BJ364" s="14">
        <v>0</v>
      </c>
      <c r="BL364" s="14">
        <v>0</v>
      </c>
      <c r="BN364" s="5" t="e">
        <f>#REF!*14</f>
        <v>#REF!</v>
      </c>
      <c r="BO364" s="6"/>
      <c r="BP364" s="7"/>
      <c r="BQ364" s="8"/>
      <c r="BR364" s="8"/>
      <c r="BS364" s="8"/>
      <c r="BT364" s="8"/>
      <c r="BU364" s="8"/>
      <c r="BV364" s="9"/>
      <c r="BW364" s="10"/>
      <c r="BX364" s="11"/>
      <c r="CE364" s="8"/>
      <c r="CF364" s="17"/>
      <c r="CG364" s="17"/>
      <c r="CH364" s="17"/>
      <c r="CI364" s="17"/>
    </row>
    <row r="365" spans="1:87" hidden="1" x14ac:dyDescent="0.25">
      <c r="A365" s="14" t="s">
        <v>487</v>
      </c>
      <c r="B365" s="14" t="s">
        <v>488</v>
      </c>
      <c r="C365" s="14" t="s">
        <v>488</v>
      </c>
      <c r="D365" s="15" t="s">
        <v>84</v>
      </c>
      <c r="E365" s="15" t="s">
        <v>84</v>
      </c>
      <c r="F365" s="16" t="e">
        <f>IF(BB365="S",
IF(#REF!+BJ365=2012,
IF(#REF!=1,"12-13/1",
IF(#REF!=2,"12-13/2",
IF(#REF!=3,"13-14/1",
IF(#REF!=4,"13-14/2","Hata1")))),
IF(#REF!+BJ365=2013,
IF(#REF!=1,"13-14/1",
IF(#REF!=2,"13-14/2",
IF(#REF!=3,"14-15/1",
IF(#REF!=4,"14-15/2","Hata2")))),
IF(#REF!+BJ365=2014,
IF(#REF!=1,"14-15/1",
IF(#REF!=2,"14-15/2",
IF(#REF!=3,"15-16/1",
IF(#REF!=4,"15-16/2","Hata3")))),
IF(#REF!+BJ365=2015,
IF(#REF!=1,"15-16/1",
IF(#REF!=2,"15-16/2",
IF(#REF!=3,"16-17/1",
IF(#REF!=4,"16-17/2","Hata4")))),
IF(#REF!+BJ365=2016,
IF(#REF!=1,"16-17/1",
IF(#REF!=2,"16-17/2",
IF(#REF!=3,"17-18/1",
IF(#REF!=4,"17-18/2","Hata5")))),
IF(#REF!+BJ365=2017,
IF(#REF!=1,"17-18/1",
IF(#REF!=2,"17-18/2",
IF(#REF!=3,"18-19/1",
IF(#REF!=4,"18-19/2","Hata6")))),
IF(#REF!+BJ365=2018,
IF(#REF!=1,"18-19/1",
IF(#REF!=2,"18-19/2",
IF(#REF!=3,"19-20/1",
IF(#REF!=4,"19-20/2","Hata7")))),
IF(#REF!+BJ365=2019,
IF(#REF!=1,"19-20/1",
IF(#REF!=2,"19-20/2",
IF(#REF!=3,"20-21/1",
IF(#REF!=4,"20-21/2","Hata8")))),
IF(#REF!+BJ365=2020,
IF(#REF!=1,"20-21/1",
IF(#REF!=2,"20-21/2",
IF(#REF!=3,"21-22/1",
IF(#REF!=4,"21-22/2","Hata9")))),
IF(#REF!+BJ365=2021,
IF(#REF!=1,"21-22/1",
IF(#REF!=2,"21-22/2",
IF(#REF!=3,"22-23/1",
IF(#REF!=4,"22-23/2","Hata10")))),
IF(#REF!+BJ365=2022,
IF(#REF!=1,"22-23/1",
IF(#REF!=2,"22-23/2",
IF(#REF!=3,"23-24/1",
IF(#REF!=4,"23-24/2","Hata11")))),
IF(#REF!+BJ365=2023,
IF(#REF!=1,"23-24/1",
IF(#REF!=2,"23-24/2",
IF(#REF!=3,"24-25/1",
IF(#REF!=4,"24-25/2","Hata12")))),
)))))))))))),
IF(BB365="T",
IF(#REF!+BJ365=2012,
IF(#REF!=1,"12-13/1",
IF(#REF!=2,"12-13/2",
IF(#REF!=3,"12-13/3",
IF(#REF!=4,"13-14/1",
IF(#REF!=5,"13-14/2",
IF(#REF!=6,"13-14/3","Hata1")))))),
IF(#REF!+BJ365=2013,
IF(#REF!=1,"13-14/1",
IF(#REF!=2,"13-14/2",
IF(#REF!=3,"13-14/3",
IF(#REF!=4,"14-15/1",
IF(#REF!=5,"14-15/2",
IF(#REF!=6,"14-15/3","Hata2")))))),
IF(#REF!+BJ365=2014,
IF(#REF!=1,"14-15/1",
IF(#REF!=2,"14-15/2",
IF(#REF!=3,"14-15/3",
IF(#REF!=4,"15-16/1",
IF(#REF!=5,"15-16/2",
IF(#REF!=6,"15-16/3","Hata3")))))),
IF(AND(#REF!+#REF!&gt;2014,#REF!+#REF!&lt;2015,BJ365=1),
IF(#REF!=0.1,"14-15/0.1",
IF(#REF!=0.2,"14-15/0.2",
IF(#REF!=0.3,"14-15/0.3","Hata4"))),
IF(#REF!+BJ365=2015,
IF(#REF!=1,"15-16/1",
IF(#REF!=2,"15-16/2",
IF(#REF!=3,"15-16/3",
IF(#REF!=4,"16-17/1",
IF(#REF!=5,"16-17/2",
IF(#REF!=6,"16-17/3","Hata5")))))),
IF(#REF!+BJ365=2016,
IF(#REF!=1,"16-17/1",
IF(#REF!=2,"16-17/2",
IF(#REF!=3,"16-17/3",
IF(#REF!=4,"17-18/1",
IF(#REF!=5,"17-18/2",
IF(#REF!=6,"17-18/3","Hata6")))))),
IF(#REF!+BJ365=2017,
IF(#REF!=1,"17-18/1",
IF(#REF!=2,"17-18/2",
IF(#REF!=3,"17-18/3",
IF(#REF!=4,"18-19/1",
IF(#REF!=5,"18-19/2",
IF(#REF!=6,"18-19/3","Hata7")))))),
IF(#REF!+BJ365=2018,
IF(#REF!=1,"18-19/1",
IF(#REF!=2,"18-19/2",
IF(#REF!=3,"18-19/3",
IF(#REF!=4,"19-20/1",
IF(#REF!=5," 19-20/2",
IF(#REF!=6,"19-20/3","Hata8")))))),
IF(#REF!+BJ365=2019,
IF(#REF!=1,"19-20/1",
IF(#REF!=2,"19-20/2",
IF(#REF!=3,"19-20/3",
IF(#REF!=4,"20-21/1",
IF(#REF!=5,"20-21/2",
IF(#REF!=6,"20-21/3","Hata9")))))),
IF(#REF!+BJ365=2020,
IF(#REF!=1,"20-21/1",
IF(#REF!=2,"20-21/2",
IF(#REF!=3,"20-21/3",
IF(#REF!=4,"21-22/1",
IF(#REF!=5,"21-22/2",
IF(#REF!=6,"21-22/3","Hata10")))))),
IF(#REF!+BJ365=2021,
IF(#REF!=1,"21-22/1",
IF(#REF!=2,"21-22/2",
IF(#REF!=3,"21-22/3",
IF(#REF!=4,"22-23/1",
IF(#REF!=5,"22-23/2",
IF(#REF!=6,"22-23/3","Hata11")))))),
IF(#REF!+BJ365=2022,
IF(#REF!=1,"22-23/1",
IF(#REF!=2,"22-23/2",
IF(#REF!=3,"22-23/3",
IF(#REF!=4,"23-24/1",
IF(#REF!=5,"23-24/2",
IF(#REF!=6,"23-24/3","Hata12")))))),
IF(#REF!+BJ365=2023,
IF(#REF!=1,"23-24/1",
IF(#REF!=2,"23-24/2",
IF(#REF!=3,"23-24/3",
IF(#REF!=4,"24-25/1",
IF(#REF!=5,"24-25/2",
IF(#REF!=6,"24-25/3","Hata13")))))),
))))))))))))))
)</f>
        <v>#REF!</v>
      </c>
      <c r="G365" s="15"/>
      <c r="H365" s="14" t="s">
        <v>478</v>
      </c>
      <c r="I365" s="14">
        <v>5596150</v>
      </c>
      <c r="J365" s="14" t="s">
        <v>157</v>
      </c>
      <c r="S365" s="16">
        <v>4</v>
      </c>
      <c r="T365" s="14">
        <f>VLOOKUP($S365,[1]sistem!$I$3:$L$10,2,FALSE)</f>
        <v>0</v>
      </c>
      <c r="U365" s="14">
        <f>VLOOKUP($S365,[1]sistem!$I$3:$L$10,3,FALSE)</f>
        <v>1</v>
      </c>
      <c r="V365" s="14">
        <f>VLOOKUP($S365,[1]sistem!$I$3:$L$10,4,FALSE)</f>
        <v>1</v>
      </c>
      <c r="W365" s="14" t="e">
        <f>VLOOKUP($BB365,[1]sistem!$I$13:$L$14,2,FALSE)*#REF!</f>
        <v>#REF!</v>
      </c>
      <c r="X365" s="14" t="e">
        <f>VLOOKUP($BB365,[1]sistem!$I$13:$L$14,3,FALSE)*#REF!</f>
        <v>#REF!</v>
      </c>
      <c r="Y365" s="14" t="e">
        <f>VLOOKUP($BB365,[1]sistem!$I$13:$L$14,4,FALSE)*#REF!</f>
        <v>#REF!</v>
      </c>
      <c r="Z365" s="14" t="e">
        <f t="shared" si="70"/>
        <v>#REF!</v>
      </c>
      <c r="AA365" s="14" t="e">
        <f t="shared" si="70"/>
        <v>#REF!</v>
      </c>
      <c r="AB365" s="14" t="e">
        <f t="shared" si="70"/>
        <v>#REF!</v>
      </c>
      <c r="AC365" s="14" t="e">
        <f t="shared" si="71"/>
        <v>#REF!</v>
      </c>
      <c r="AD365" s="14">
        <f>VLOOKUP(BB365,[1]sistem!$I$18:$J$19,2,FALSE)</f>
        <v>14</v>
      </c>
      <c r="AE365" s="14">
        <v>0.25</v>
      </c>
      <c r="AF365" s="14">
        <f>VLOOKUP($S365,[1]sistem!$I$3:$M$10,5,FALSE)</f>
        <v>1</v>
      </c>
      <c r="AG365" s="14">
        <v>4</v>
      </c>
      <c r="AI365" s="14">
        <f>AG365*AM365</f>
        <v>56</v>
      </c>
      <c r="AJ365" s="14">
        <f>VLOOKUP($S365,[1]sistem!$I$3:$N$10,6,FALSE)</f>
        <v>2</v>
      </c>
      <c r="AK365" s="14">
        <v>2</v>
      </c>
      <c r="AL365" s="14">
        <f t="shared" si="72"/>
        <v>4</v>
      </c>
      <c r="AM365" s="14">
        <f>VLOOKUP($BB365,[1]sistem!$I$18:$K$19,3,FALSE)</f>
        <v>14</v>
      </c>
      <c r="AN365" s="14" t="e">
        <f>AM365*#REF!</f>
        <v>#REF!</v>
      </c>
      <c r="AO365" s="14" t="e">
        <f t="shared" si="73"/>
        <v>#REF!</v>
      </c>
      <c r="AP365" s="14">
        <f t="shared" si="84"/>
        <v>25</v>
      </c>
      <c r="AQ365" s="14" t="e">
        <f t="shared" si="74"/>
        <v>#REF!</v>
      </c>
      <c r="AR365" s="14" t="e">
        <f>ROUND(AQ365-#REF!,0)</f>
        <v>#REF!</v>
      </c>
      <c r="AS365" s="14">
        <f>IF(BB365="s",IF(S365=0,0,
IF(S365=1,#REF!*4*4,
IF(S365=2,0,
IF(S365=3,#REF!*4*2,
IF(S365=4,0,
IF(S365=5,0,
IF(S365=6,0,
IF(S365=7,0)))))))),
IF(BB365="t",
IF(S365=0,0,
IF(S365=1,#REF!*4*4*0.8,
IF(S365=2,0,
IF(S365=3,#REF!*4*2*0.8,
IF(S365=4,0,
IF(S365=5,0,
IF(S365=6,0,
IF(S365=7,0))))))))))</f>
        <v>0</v>
      </c>
      <c r="AT365" s="14" t="e">
        <f>IF(BB365="s",
IF(S365=0,0,
IF(S365=1,0,
IF(S365=2,#REF!*4*2,
IF(S365=3,#REF!*4,
IF(S365=4,#REF!*4,
IF(S365=5,0,
IF(S365=6,0,
IF(S365=7,#REF!*4)))))))),
IF(BB365="t",
IF(S365=0,0,
IF(S365=1,0,
IF(S365=2,#REF!*4*2*0.8,
IF(S365=3,#REF!*4*0.8,
IF(S365=4,#REF!*4*0.8,
IF(S365=5,0,
IF(S365=6,0,
IF(S365=7,#REF!*4))))))))))</f>
        <v>#REF!</v>
      </c>
      <c r="AU365" s="14" t="e">
        <f>IF(BB365="s",
IF(S365=0,0,
IF(S365=1,#REF!*2,
IF(S365=2,#REF!*2,
IF(S365=3,#REF!*2,
IF(S365=4,#REF!*2,
IF(S365=5,#REF!*2,
IF(S365=6,#REF!*2,
IF(S365=7,#REF!*2)))))))),
IF(BB365="t",
IF(S365=0,#REF!*2*0.8,
IF(S365=1,#REF!*2*0.8,
IF(S365=2,#REF!*2*0.8,
IF(S365=3,#REF!*2*0.8,
IF(S365=4,#REF!*2*0.8,
IF(S365=5,#REF!*2*0.8,
IF(S365=6,#REF!*1*0.8,
IF(S365=7,#REF!*2))))))))))</f>
        <v>#REF!</v>
      </c>
      <c r="AV365" s="14" t="e">
        <f t="shared" si="75"/>
        <v>#REF!</v>
      </c>
      <c r="AW365" s="14" t="e">
        <f>IF(BB365="s",
IF(S365=0,0,
IF(S365=1,(14-2)*(#REF!+#REF!)/4*4,
IF(S365=2,(14-2)*(#REF!+#REF!)/4*2,
IF(S365=3,(14-2)*(#REF!+#REF!)/4*3,
IF(S365=4,(14-2)*(#REF!+#REF!)/4,
IF(S365=5,(14-2)*#REF!/4,
IF(S365=6,0,
IF(S365=7,(14)*#REF!)))))))),
IF(BB365="t",
IF(S365=0,0,
IF(S365=1,(11-2)*(#REF!+#REF!)/4*4,
IF(S365=2,(11-2)*(#REF!+#REF!)/4*2,
IF(S365=3,(11-2)*(#REF!+#REF!)/4*3,
IF(S365=4,(11-2)*(#REF!+#REF!)/4,
IF(S365=5,(11-2)*#REF!/4,
IF(S365=6,0,
IF(S365=7,(11)*#REF!))))))))))</f>
        <v>#REF!</v>
      </c>
      <c r="AX365" s="14" t="e">
        <f t="shared" si="76"/>
        <v>#REF!</v>
      </c>
      <c r="AY365" s="14">
        <f t="shared" si="77"/>
        <v>8</v>
      </c>
      <c r="AZ365" s="14">
        <f t="shared" si="78"/>
        <v>4</v>
      </c>
      <c r="BA365" s="14" t="e">
        <f t="shared" si="79"/>
        <v>#REF!</v>
      </c>
      <c r="BB365" s="14" t="s">
        <v>87</v>
      </c>
      <c r="BC365" s="14" t="e">
        <f>IF(BI365="A",0,IF(BB365="s",14*#REF!,IF(BB365="T",11*#REF!,"HATA")))</f>
        <v>#REF!</v>
      </c>
      <c r="BD365" s="14" t="e">
        <f t="shared" si="80"/>
        <v>#REF!</v>
      </c>
      <c r="BE365" s="14" t="e">
        <f t="shared" si="81"/>
        <v>#REF!</v>
      </c>
      <c r="BF365" s="14" t="e">
        <f>IF(BE365-#REF!=0,"DOĞRU","YANLIŞ")</f>
        <v>#REF!</v>
      </c>
      <c r="BG365" s="14" t="e">
        <f>#REF!-BE365</f>
        <v>#REF!</v>
      </c>
      <c r="BH365" s="14">
        <v>0</v>
      </c>
      <c r="BJ365" s="14">
        <v>0</v>
      </c>
      <c r="BL365" s="14">
        <v>4</v>
      </c>
      <c r="BN365" s="5" t="e">
        <f>#REF!*14</f>
        <v>#REF!</v>
      </c>
      <c r="BO365" s="6"/>
      <c r="BP365" s="7"/>
      <c r="BQ365" s="8"/>
      <c r="BR365" s="8"/>
      <c r="BS365" s="8"/>
      <c r="BT365" s="8"/>
      <c r="BU365" s="8"/>
      <c r="BV365" s="9"/>
      <c r="BW365" s="10"/>
      <c r="BX365" s="11"/>
      <c r="CE365" s="8"/>
      <c r="CF365" s="17"/>
      <c r="CG365" s="17"/>
      <c r="CH365" s="17"/>
      <c r="CI365" s="17"/>
    </row>
    <row r="366" spans="1:87" hidden="1" x14ac:dyDescent="0.25">
      <c r="A366" s="14" t="s">
        <v>103</v>
      </c>
      <c r="B366" s="14" t="s">
        <v>104</v>
      </c>
      <c r="C366" s="14" t="s">
        <v>104</v>
      </c>
      <c r="D366" s="15" t="s">
        <v>84</v>
      </c>
      <c r="E366" s="15" t="s">
        <v>84</v>
      </c>
      <c r="F366" s="16" t="e">
        <f>IF(BB366="S",
IF(#REF!+BJ366=2012,
IF(#REF!=1,"12-13/1",
IF(#REF!=2,"12-13/2",
IF(#REF!=3,"13-14/1",
IF(#REF!=4,"13-14/2","Hata1")))),
IF(#REF!+BJ366=2013,
IF(#REF!=1,"13-14/1",
IF(#REF!=2,"13-14/2",
IF(#REF!=3,"14-15/1",
IF(#REF!=4,"14-15/2","Hata2")))),
IF(#REF!+BJ366=2014,
IF(#REF!=1,"14-15/1",
IF(#REF!=2,"14-15/2",
IF(#REF!=3,"15-16/1",
IF(#REF!=4,"15-16/2","Hata3")))),
IF(#REF!+BJ366=2015,
IF(#REF!=1,"15-16/1",
IF(#REF!=2,"15-16/2",
IF(#REF!=3,"16-17/1",
IF(#REF!=4,"16-17/2","Hata4")))),
IF(#REF!+BJ366=2016,
IF(#REF!=1,"16-17/1",
IF(#REF!=2,"16-17/2",
IF(#REF!=3,"17-18/1",
IF(#REF!=4,"17-18/2","Hata5")))),
IF(#REF!+BJ366=2017,
IF(#REF!=1,"17-18/1",
IF(#REF!=2,"17-18/2",
IF(#REF!=3,"18-19/1",
IF(#REF!=4,"18-19/2","Hata6")))),
IF(#REF!+BJ366=2018,
IF(#REF!=1,"18-19/1",
IF(#REF!=2,"18-19/2",
IF(#REF!=3,"19-20/1",
IF(#REF!=4,"19-20/2","Hata7")))),
IF(#REF!+BJ366=2019,
IF(#REF!=1,"19-20/1",
IF(#REF!=2,"19-20/2",
IF(#REF!=3,"20-21/1",
IF(#REF!=4,"20-21/2","Hata8")))),
IF(#REF!+BJ366=2020,
IF(#REF!=1,"20-21/1",
IF(#REF!=2,"20-21/2",
IF(#REF!=3,"21-22/1",
IF(#REF!=4,"21-22/2","Hata9")))),
IF(#REF!+BJ366=2021,
IF(#REF!=1,"21-22/1",
IF(#REF!=2,"21-22/2",
IF(#REF!=3,"22-23/1",
IF(#REF!=4,"22-23/2","Hata10")))),
IF(#REF!+BJ366=2022,
IF(#REF!=1,"22-23/1",
IF(#REF!=2,"22-23/2",
IF(#REF!=3,"23-24/1",
IF(#REF!=4,"23-24/2","Hata11")))),
IF(#REF!+BJ366=2023,
IF(#REF!=1,"23-24/1",
IF(#REF!=2,"23-24/2",
IF(#REF!=3,"24-25/1",
IF(#REF!=4,"24-25/2","Hata12")))),
)))))))))))),
IF(BB366="T",
IF(#REF!+BJ366=2012,
IF(#REF!=1,"12-13/1",
IF(#REF!=2,"12-13/2",
IF(#REF!=3,"12-13/3",
IF(#REF!=4,"13-14/1",
IF(#REF!=5,"13-14/2",
IF(#REF!=6,"13-14/3","Hata1")))))),
IF(#REF!+BJ366=2013,
IF(#REF!=1,"13-14/1",
IF(#REF!=2,"13-14/2",
IF(#REF!=3,"13-14/3",
IF(#REF!=4,"14-15/1",
IF(#REF!=5,"14-15/2",
IF(#REF!=6,"14-15/3","Hata2")))))),
IF(#REF!+BJ366=2014,
IF(#REF!=1,"14-15/1",
IF(#REF!=2,"14-15/2",
IF(#REF!=3,"14-15/3",
IF(#REF!=4,"15-16/1",
IF(#REF!=5,"15-16/2",
IF(#REF!=6,"15-16/3","Hata3")))))),
IF(AND(#REF!+#REF!&gt;2014,#REF!+#REF!&lt;2015,BJ366=1),
IF(#REF!=0.1,"14-15/0.1",
IF(#REF!=0.2,"14-15/0.2",
IF(#REF!=0.3,"14-15/0.3","Hata4"))),
IF(#REF!+BJ366=2015,
IF(#REF!=1,"15-16/1",
IF(#REF!=2,"15-16/2",
IF(#REF!=3,"15-16/3",
IF(#REF!=4,"16-17/1",
IF(#REF!=5,"16-17/2",
IF(#REF!=6,"16-17/3","Hata5")))))),
IF(#REF!+BJ366=2016,
IF(#REF!=1,"16-17/1",
IF(#REF!=2,"16-17/2",
IF(#REF!=3,"16-17/3",
IF(#REF!=4,"17-18/1",
IF(#REF!=5,"17-18/2",
IF(#REF!=6,"17-18/3","Hata6")))))),
IF(#REF!+BJ366=2017,
IF(#REF!=1,"17-18/1",
IF(#REF!=2,"17-18/2",
IF(#REF!=3,"17-18/3",
IF(#REF!=4,"18-19/1",
IF(#REF!=5,"18-19/2",
IF(#REF!=6,"18-19/3","Hata7")))))),
IF(#REF!+BJ366=2018,
IF(#REF!=1,"18-19/1",
IF(#REF!=2,"18-19/2",
IF(#REF!=3,"18-19/3",
IF(#REF!=4,"19-20/1",
IF(#REF!=5," 19-20/2",
IF(#REF!=6,"19-20/3","Hata8")))))),
IF(#REF!+BJ366=2019,
IF(#REF!=1,"19-20/1",
IF(#REF!=2,"19-20/2",
IF(#REF!=3,"19-20/3",
IF(#REF!=4,"20-21/1",
IF(#REF!=5,"20-21/2",
IF(#REF!=6,"20-21/3","Hata9")))))),
IF(#REF!+BJ366=2020,
IF(#REF!=1,"20-21/1",
IF(#REF!=2,"20-21/2",
IF(#REF!=3,"20-21/3",
IF(#REF!=4,"21-22/1",
IF(#REF!=5,"21-22/2",
IF(#REF!=6,"21-22/3","Hata10")))))),
IF(#REF!+BJ366=2021,
IF(#REF!=1,"21-22/1",
IF(#REF!=2,"21-22/2",
IF(#REF!=3,"21-22/3",
IF(#REF!=4,"22-23/1",
IF(#REF!=5,"22-23/2",
IF(#REF!=6,"22-23/3","Hata11")))))),
IF(#REF!+BJ366=2022,
IF(#REF!=1,"22-23/1",
IF(#REF!=2,"22-23/2",
IF(#REF!=3,"22-23/3",
IF(#REF!=4,"23-24/1",
IF(#REF!=5,"23-24/2",
IF(#REF!=6,"23-24/3","Hata12")))))),
IF(#REF!+BJ366=2023,
IF(#REF!=1,"23-24/1",
IF(#REF!=2,"23-24/2",
IF(#REF!=3,"23-24/3",
IF(#REF!=4,"24-25/1",
IF(#REF!=5,"24-25/2",
IF(#REF!=6,"24-25/3","Hata13")))))),
))))))))))))))
)</f>
        <v>#REF!</v>
      </c>
      <c r="G366" s="15">
        <v>0</v>
      </c>
      <c r="H366" s="14" t="s">
        <v>478</v>
      </c>
      <c r="I366" s="14">
        <v>5596150</v>
      </c>
      <c r="J366" s="14" t="s">
        <v>157</v>
      </c>
      <c r="Q366" s="14" t="s">
        <v>105</v>
      </c>
      <c r="R366" s="14" t="s">
        <v>105</v>
      </c>
      <c r="S366" s="16">
        <v>7</v>
      </c>
      <c r="T366" s="14">
        <f>VLOOKUP($S366,[1]sistem!$I$3:$L$10,2,FALSE)</f>
        <v>0</v>
      </c>
      <c r="U366" s="14">
        <f>VLOOKUP($S366,[1]sistem!$I$3:$L$10,3,FALSE)</f>
        <v>1</v>
      </c>
      <c r="V366" s="14">
        <f>VLOOKUP($S366,[1]sistem!$I$3:$L$10,4,FALSE)</f>
        <v>1</v>
      </c>
      <c r="W366" s="14" t="e">
        <f>VLOOKUP($BB366,[1]sistem!$I$13:$L$14,2,FALSE)*#REF!</f>
        <v>#REF!</v>
      </c>
      <c r="X366" s="14" t="e">
        <f>VLOOKUP($BB366,[1]sistem!$I$13:$L$14,3,FALSE)*#REF!</f>
        <v>#REF!</v>
      </c>
      <c r="Y366" s="14" t="e">
        <f>VLOOKUP($BB366,[1]sistem!$I$13:$L$14,4,FALSE)*#REF!</f>
        <v>#REF!</v>
      </c>
      <c r="Z366" s="14" t="e">
        <f t="shared" si="70"/>
        <v>#REF!</v>
      </c>
      <c r="AA366" s="14" t="e">
        <f t="shared" si="70"/>
        <v>#REF!</v>
      </c>
      <c r="AB366" s="14" t="e">
        <f t="shared" si="70"/>
        <v>#REF!</v>
      </c>
      <c r="AC366" s="14" t="e">
        <f t="shared" si="71"/>
        <v>#REF!</v>
      </c>
      <c r="AD366" s="14">
        <f>VLOOKUP(BB366,[1]sistem!$I$18:$J$19,2,FALSE)</f>
        <v>14</v>
      </c>
      <c r="AE366" s="14">
        <v>0.25</v>
      </c>
      <c r="AF366" s="14">
        <f>VLOOKUP($S366,[1]sistem!$I$3:$M$10,5,FALSE)</f>
        <v>1</v>
      </c>
      <c r="AG366" s="14">
        <v>4</v>
      </c>
      <c r="AI366" s="14">
        <f>AG366*AM366</f>
        <v>56</v>
      </c>
      <c r="AJ366" s="14">
        <f>VLOOKUP($S366,[1]sistem!$I$3:$N$10,6,FALSE)</f>
        <v>2</v>
      </c>
      <c r="AK366" s="14">
        <v>2</v>
      </c>
      <c r="AL366" s="14">
        <f t="shared" si="72"/>
        <v>4</v>
      </c>
      <c r="AM366" s="14">
        <f>VLOOKUP($BB366,[1]sistem!$I$18:$K$19,3,FALSE)</f>
        <v>14</v>
      </c>
      <c r="AN366" s="14" t="e">
        <f>AM366*#REF!</f>
        <v>#REF!</v>
      </c>
      <c r="AO366" s="14" t="e">
        <f t="shared" si="73"/>
        <v>#REF!</v>
      </c>
      <c r="AP366" s="14">
        <f t="shared" si="84"/>
        <v>25</v>
      </c>
      <c r="AQ366" s="14" t="e">
        <f t="shared" si="74"/>
        <v>#REF!</v>
      </c>
      <c r="AR366" s="14" t="e">
        <f>ROUND(AQ366-#REF!,0)</f>
        <v>#REF!</v>
      </c>
      <c r="AS366" s="14">
        <f>IF(BB366="s",IF(S366=0,0,
IF(S366=1,#REF!*4*4,
IF(S366=2,0,
IF(S366=3,#REF!*4*2,
IF(S366=4,0,
IF(S366=5,0,
IF(S366=6,0,
IF(S366=7,0)))))))),
IF(BB366="t",
IF(S366=0,0,
IF(S366=1,#REF!*4*4*0.8,
IF(S366=2,0,
IF(S366=3,#REF!*4*2*0.8,
IF(S366=4,0,
IF(S366=5,0,
IF(S366=6,0,
IF(S366=7,0))))))))))</f>
        <v>0</v>
      </c>
      <c r="AT366" s="14" t="e">
        <f>IF(BB366="s",
IF(S366=0,0,
IF(S366=1,0,
IF(S366=2,#REF!*4*2,
IF(S366=3,#REF!*4,
IF(S366=4,#REF!*4,
IF(S366=5,0,
IF(S366=6,0,
IF(S366=7,#REF!*4)))))))),
IF(BB366="t",
IF(S366=0,0,
IF(S366=1,0,
IF(S366=2,#REF!*4*2*0.8,
IF(S366=3,#REF!*4*0.8,
IF(S366=4,#REF!*4*0.8,
IF(S366=5,0,
IF(S366=6,0,
IF(S366=7,#REF!*4))))))))))</f>
        <v>#REF!</v>
      </c>
      <c r="AU366" s="14" t="e">
        <f>IF(BB366="s",
IF(S366=0,0,
IF(S366=1,#REF!*2,
IF(S366=2,#REF!*2,
IF(S366=3,#REF!*2,
IF(S366=4,#REF!*2,
IF(S366=5,#REF!*2,
IF(S366=6,#REF!*2,
IF(S366=7,#REF!*2)))))))),
IF(BB366="t",
IF(S366=0,#REF!*2*0.8,
IF(S366=1,#REF!*2*0.8,
IF(S366=2,#REF!*2*0.8,
IF(S366=3,#REF!*2*0.8,
IF(S366=4,#REF!*2*0.8,
IF(S366=5,#REF!*2*0.8,
IF(S366=6,#REF!*1*0.8,
IF(S366=7,#REF!*2))))))))))</f>
        <v>#REF!</v>
      </c>
      <c r="AV366" s="14" t="e">
        <f t="shared" si="75"/>
        <v>#REF!</v>
      </c>
      <c r="AW366" s="14" t="e">
        <f>IF(BB366="s",
IF(S366=0,0,
IF(S366=1,(14-2)*(#REF!+#REF!)/4*4,
IF(S366=2,(14-2)*(#REF!+#REF!)/4*2,
IF(S366=3,(14-2)*(#REF!+#REF!)/4*3,
IF(S366=4,(14-2)*(#REF!+#REF!)/4,
IF(S366=5,(14-2)*#REF!/4,
IF(S366=6,0,
IF(S366=7,(14)*#REF!)))))))),
IF(BB366="t",
IF(S366=0,0,
IF(S366=1,(11-2)*(#REF!+#REF!)/4*4,
IF(S366=2,(11-2)*(#REF!+#REF!)/4*2,
IF(S366=3,(11-2)*(#REF!+#REF!)/4*3,
IF(S366=4,(11-2)*(#REF!+#REF!)/4,
IF(S366=5,(11-2)*#REF!/4,
IF(S366=6,0,
IF(S366=7,(11)*#REF!))))))))))</f>
        <v>#REF!</v>
      </c>
      <c r="AX366" s="14" t="e">
        <f t="shared" si="76"/>
        <v>#REF!</v>
      </c>
      <c r="AY366" s="14">
        <f t="shared" si="77"/>
        <v>8</v>
      </c>
      <c r="AZ366" s="14">
        <f t="shared" si="78"/>
        <v>4</v>
      </c>
      <c r="BA366" s="14" t="e">
        <f t="shared" si="79"/>
        <v>#REF!</v>
      </c>
      <c r="BB366" s="14" t="s">
        <v>87</v>
      </c>
      <c r="BC366" s="14" t="e">
        <f>IF(BI366="A",0,IF(BB366="s",14*#REF!,IF(BB366="T",11*#REF!,"HATA")))</f>
        <v>#REF!</v>
      </c>
      <c r="BD366" s="14" t="e">
        <f t="shared" si="80"/>
        <v>#REF!</v>
      </c>
      <c r="BE366" s="14" t="e">
        <f t="shared" si="81"/>
        <v>#REF!</v>
      </c>
      <c r="BF366" s="14" t="e">
        <f>IF(BE366-#REF!=0,"DOĞRU","YANLIŞ")</f>
        <v>#REF!</v>
      </c>
      <c r="BG366" s="14" t="e">
        <f>#REF!-BE366</f>
        <v>#REF!</v>
      </c>
      <c r="BH366" s="14">
        <v>1</v>
      </c>
      <c r="BJ366" s="14">
        <v>0</v>
      </c>
      <c r="BL366" s="14">
        <v>7</v>
      </c>
      <c r="BN366" s="5" t="e">
        <f>#REF!*14</f>
        <v>#REF!</v>
      </c>
      <c r="BO366" s="6"/>
      <c r="BP366" s="7"/>
      <c r="BQ366" s="8"/>
      <c r="BR366" s="8"/>
      <c r="BS366" s="8"/>
      <c r="BT366" s="8"/>
      <c r="BU366" s="8"/>
      <c r="BV366" s="9"/>
      <c r="BW366" s="10"/>
      <c r="BX366" s="11"/>
      <c r="CE366" s="8"/>
      <c r="CF366" s="17"/>
      <c r="CG366" s="17"/>
      <c r="CH366" s="17"/>
      <c r="CI366" s="17"/>
    </row>
    <row r="367" spans="1:87" hidden="1" x14ac:dyDescent="0.25">
      <c r="A367" s="14" t="s">
        <v>489</v>
      </c>
      <c r="B367" s="14" t="s">
        <v>490</v>
      </c>
      <c r="C367" s="14" t="s">
        <v>490</v>
      </c>
      <c r="D367" s="15" t="s">
        <v>90</v>
      </c>
      <c r="E367" s="15" t="s">
        <v>90</v>
      </c>
      <c r="F367" s="16" t="e">
        <f>IF(BB367="S",
IF(#REF!+BJ367=2012,
IF(#REF!=1,"12-13/1",
IF(#REF!=2,"12-13/2",
IF(#REF!=3,"13-14/1",
IF(#REF!=4,"13-14/2","Hata1")))),
IF(#REF!+BJ367=2013,
IF(#REF!=1,"13-14/1",
IF(#REF!=2,"13-14/2",
IF(#REF!=3,"14-15/1",
IF(#REF!=4,"14-15/2","Hata2")))),
IF(#REF!+BJ367=2014,
IF(#REF!=1,"14-15/1",
IF(#REF!=2,"14-15/2",
IF(#REF!=3,"15-16/1",
IF(#REF!=4,"15-16/2","Hata3")))),
IF(#REF!+BJ367=2015,
IF(#REF!=1,"15-16/1",
IF(#REF!=2,"15-16/2",
IF(#REF!=3,"16-17/1",
IF(#REF!=4,"16-17/2","Hata4")))),
IF(#REF!+BJ367=2016,
IF(#REF!=1,"16-17/1",
IF(#REF!=2,"16-17/2",
IF(#REF!=3,"17-18/1",
IF(#REF!=4,"17-18/2","Hata5")))),
IF(#REF!+BJ367=2017,
IF(#REF!=1,"17-18/1",
IF(#REF!=2,"17-18/2",
IF(#REF!=3,"18-19/1",
IF(#REF!=4,"18-19/2","Hata6")))),
IF(#REF!+BJ367=2018,
IF(#REF!=1,"18-19/1",
IF(#REF!=2,"18-19/2",
IF(#REF!=3,"19-20/1",
IF(#REF!=4,"19-20/2","Hata7")))),
IF(#REF!+BJ367=2019,
IF(#REF!=1,"19-20/1",
IF(#REF!=2,"19-20/2",
IF(#REF!=3,"20-21/1",
IF(#REF!=4,"20-21/2","Hata8")))),
IF(#REF!+BJ367=2020,
IF(#REF!=1,"20-21/1",
IF(#REF!=2,"20-21/2",
IF(#REF!=3,"21-22/1",
IF(#REF!=4,"21-22/2","Hata9")))),
IF(#REF!+BJ367=2021,
IF(#REF!=1,"21-22/1",
IF(#REF!=2,"21-22/2",
IF(#REF!=3,"22-23/1",
IF(#REF!=4,"22-23/2","Hata10")))),
IF(#REF!+BJ367=2022,
IF(#REF!=1,"22-23/1",
IF(#REF!=2,"22-23/2",
IF(#REF!=3,"23-24/1",
IF(#REF!=4,"23-24/2","Hata11")))),
IF(#REF!+BJ367=2023,
IF(#REF!=1,"23-24/1",
IF(#REF!=2,"23-24/2",
IF(#REF!=3,"24-25/1",
IF(#REF!=4,"24-25/2","Hata12")))),
)))))))))))),
IF(BB367="T",
IF(#REF!+BJ367=2012,
IF(#REF!=1,"12-13/1",
IF(#REF!=2,"12-13/2",
IF(#REF!=3,"12-13/3",
IF(#REF!=4,"13-14/1",
IF(#REF!=5,"13-14/2",
IF(#REF!=6,"13-14/3","Hata1")))))),
IF(#REF!+BJ367=2013,
IF(#REF!=1,"13-14/1",
IF(#REF!=2,"13-14/2",
IF(#REF!=3,"13-14/3",
IF(#REF!=4,"14-15/1",
IF(#REF!=5,"14-15/2",
IF(#REF!=6,"14-15/3","Hata2")))))),
IF(#REF!+BJ367=2014,
IF(#REF!=1,"14-15/1",
IF(#REF!=2,"14-15/2",
IF(#REF!=3,"14-15/3",
IF(#REF!=4,"15-16/1",
IF(#REF!=5,"15-16/2",
IF(#REF!=6,"15-16/3","Hata3")))))),
IF(AND(#REF!+#REF!&gt;2014,#REF!+#REF!&lt;2015,BJ367=1),
IF(#REF!=0.1,"14-15/0.1",
IF(#REF!=0.2,"14-15/0.2",
IF(#REF!=0.3,"14-15/0.3","Hata4"))),
IF(#REF!+BJ367=2015,
IF(#REF!=1,"15-16/1",
IF(#REF!=2,"15-16/2",
IF(#REF!=3,"15-16/3",
IF(#REF!=4,"16-17/1",
IF(#REF!=5,"16-17/2",
IF(#REF!=6,"16-17/3","Hata5")))))),
IF(#REF!+BJ367=2016,
IF(#REF!=1,"16-17/1",
IF(#REF!=2,"16-17/2",
IF(#REF!=3,"16-17/3",
IF(#REF!=4,"17-18/1",
IF(#REF!=5,"17-18/2",
IF(#REF!=6,"17-18/3","Hata6")))))),
IF(#REF!+BJ367=2017,
IF(#REF!=1,"17-18/1",
IF(#REF!=2,"17-18/2",
IF(#REF!=3,"17-18/3",
IF(#REF!=4,"18-19/1",
IF(#REF!=5,"18-19/2",
IF(#REF!=6,"18-19/3","Hata7")))))),
IF(#REF!+BJ367=2018,
IF(#REF!=1,"18-19/1",
IF(#REF!=2,"18-19/2",
IF(#REF!=3,"18-19/3",
IF(#REF!=4,"19-20/1",
IF(#REF!=5," 19-20/2",
IF(#REF!=6,"19-20/3","Hata8")))))),
IF(#REF!+BJ367=2019,
IF(#REF!=1,"19-20/1",
IF(#REF!=2,"19-20/2",
IF(#REF!=3,"19-20/3",
IF(#REF!=4,"20-21/1",
IF(#REF!=5,"20-21/2",
IF(#REF!=6,"20-21/3","Hata9")))))),
IF(#REF!+BJ367=2020,
IF(#REF!=1,"20-21/1",
IF(#REF!=2,"20-21/2",
IF(#REF!=3,"20-21/3",
IF(#REF!=4,"21-22/1",
IF(#REF!=5,"21-22/2",
IF(#REF!=6,"21-22/3","Hata10")))))),
IF(#REF!+BJ367=2021,
IF(#REF!=1,"21-22/1",
IF(#REF!=2,"21-22/2",
IF(#REF!=3,"21-22/3",
IF(#REF!=4,"22-23/1",
IF(#REF!=5,"22-23/2",
IF(#REF!=6,"22-23/3","Hata11")))))),
IF(#REF!+BJ367=2022,
IF(#REF!=1,"22-23/1",
IF(#REF!=2,"22-23/2",
IF(#REF!=3,"22-23/3",
IF(#REF!=4,"23-24/1",
IF(#REF!=5,"23-24/2",
IF(#REF!=6,"23-24/3","Hata12")))))),
IF(#REF!+BJ367=2023,
IF(#REF!=1,"23-24/1",
IF(#REF!=2,"23-24/2",
IF(#REF!=3,"23-24/3",
IF(#REF!=4,"24-25/1",
IF(#REF!=5,"24-25/2",
IF(#REF!=6,"24-25/3","Hata13")))))),
))))))))))))))
)</f>
        <v>#REF!</v>
      </c>
      <c r="G367" s="15"/>
      <c r="H367" s="14" t="s">
        <v>478</v>
      </c>
      <c r="I367" s="14">
        <v>5596150</v>
      </c>
      <c r="J367" s="14" t="s">
        <v>157</v>
      </c>
      <c r="S367" s="16">
        <v>2</v>
      </c>
      <c r="T367" s="14">
        <f>VLOOKUP($S367,[1]sistem!$I$3:$L$10,2,FALSE)</f>
        <v>0</v>
      </c>
      <c r="U367" s="14">
        <f>VLOOKUP($S367,[1]sistem!$I$3:$L$10,3,FALSE)</f>
        <v>2</v>
      </c>
      <c r="V367" s="14">
        <f>VLOOKUP($S367,[1]sistem!$I$3:$L$10,4,FALSE)</f>
        <v>1</v>
      </c>
      <c r="W367" s="14" t="e">
        <f>VLOOKUP($BB367,[1]sistem!$I$13:$L$14,2,FALSE)*#REF!</f>
        <v>#REF!</v>
      </c>
      <c r="X367" s="14" t="e">
        <f>VLOOKUP($BB367,[1]sistem!$I$13:$L$14,3,FALSE)*#REF!</f>
        <v>#REF!</v>
      </c>
      <c r="Y367" s="14" t="e">
        <f>VLOOKUP($BB367,[1]sistem!$I$13:$L$14,4,FALSE)*#REF!</f>
        <v>#REF!</v>
      </c>
      <c r="Z367" s="14" t="e">
        <f t="shared" si="70"/>
        <v>#REF!</v>
      </c>
      <c r="AA367" s="14" t="e">
        <f t="shared" si="70"/>
        <v>#REF!</v>
      </c>
      <c r="AB367" s="14" t="e">
        <f t="shared" si="70"/>
        <v>#REF!</v>
      </c>
      <c r="AC367" s="14" t="e">
        <f t="shared" si="71"/>
        <v>#REF!</v>
      </c>
      <c r="AD367" s="14">
        <f>VLOOKUP(BB367,[1]sistem!$I$18:$J$19,2,FALSE)</f>
        <v>14</v>
      </c>
      <c r="AE367" s="14">
        <v>0.25</v>
      </c>
      <c r="AF367" s="14">
        <f>VLOOKUP($S367,[1]sistem!$I$3:$M$10,5,FALSE)</f>
        <v>2</v>
      </c>
      <c r="AI367" s="14" t="e">
        <f>(#REF!+#REF!)*AD367</f>
        <v>#REF!</v>
      </c>
      <c r="AJ367" s="14">
        <f>VLOOKUP($S367,[1]sistem!$I$3:$N$10,6,FALSE)</f>
        <v>3</v>
      </c>
      <c r="AK367" s="14">
        <v>2</v>
      </c>
      <c r="AL367" s="14">
        <f t="shared" si="72"/>
        <v>6</v>
      </c>
      <c r="AM367" s="14">
        <f>VLOOKUP($BB367,[1]sistem!$I$18:$K$19,3,FALSE)</f>
        <v>14</v>
      </c>
      <c r="AN367" s="14" t="e">
        <f>AM367*#REF!</f>
        <v>#REF!</v>
      </c>
      <c r="AO367" s="14" t="e">
        <f t="shared" si="73"/>
        <v>#REF!</v>
      </c>
      <c r="AP367" s="14">
        <f t="shared" si="84"/>
        <v>25</v>
      </c>
      <c r="AQ367" s="14" t="e">
        <f t="shared" si="74"/>
        <v>#REF!</v>
      </c>
      <c r="AR367" s="14" t="e">
        <f>ROUND(AQ367-#REF!,0)</f>
        <v>#REF!</v>
      </c>
      <c r="AS367" s="14">
        <f>IF(BB367="s",IF(S367=0,0,
IF(S367=1,#REF!*4*4,
IF(S367=2,0,
IF(S367=3,#REF!*4*2,
IF(S367=4,0,
IF(S367=5,0,
IF(S367=6,0,
IF(S367=7,0)))))))),
IF(BB367="t",
IF(S367=0,0,
IF(S367=1,#REF!*4*4*0.8,
IF(S367=2,0,
IF(S367=3,#REF!*4*2*0.8,
IF(S367=4,0,
IF(S367=5,0,
IF(S367=6,0,
IF(S367=7,0))))))))))</f>
        <v>0</v>
      </c>
      <c r="AT367" s="14" t="e">
        <f>IF(BB367="s",
IF(S367=0,0,
IF(S367=1,0,
IF(S367=2,#REF!*4*2,
IF(S367=3,#REF!*4,
IF(S367=4,#REF!*4,
IF(S367=5,0,
IF(S367=6,0,
IF(S367=7,#REF!*4)))))))),
IF(BB367="t",
IF(S367=0,0,
IF(S367=1,0,
IF(S367=2,#REF!*4*2*0.8,
IF(S367=3,#REF!*4*0.8,
IF(S367=4,#REF!*4*0.8,
IF(S367=5,0,
IF(S367=6,0,
IF(S367=7,#REF!*4))))))))))</f>
        <v>#REF!</v>
      </c>
      <c r="AU367" s="14" t="e">
        <f>IF(BB367="s",
IF(S367=0,0,
IF(S367=1,#REF!*2,
IF(S367=2,#REF!*2,
IF(S367=3,#REF!*2,
IF(S367=4,#REF!*2,
IF(S367=5,#REF!*2,
IF(S367=6,#REF!*2,
IF(S367=7,#REF!*2)))))))),
IF(BB367="t",
IF(S367=0,#REF!*2*0.8,
IF(S367=1,#REF!*2*0.8,
IF(S367=2,#REF!*2*0.8,
IF(S367=3,#REF!*2*0.8,
IF(S367=4,#REF!*2*0.8,
IF(S367=5,#REF!*2*0.8,
IF(S367=6,#REF!*1*0.8,
IF(S367=7,#REF!*2))))))))))</f>
        <v>#REF!</v>
      </c>
      <c r="AV367" s="14" t="e">
        <f t="shared" si="75"/>
        <v>#REF!</v>
      </c>
      <c r="AW367" s="14" t="e">
        <f>IF(BB367="s",
IF(S367=0,0,
IF(S367=1,(14-2)*(#REF!+#REF!)/4*4,
IF(S367=2,(14-2)*(#REF!+#REF!)/4*2,
IF(S367=3,(14-2)*(#REF!+#REF!)/4*3,
IF(S367=4,(14-2)*(#REF!+#REF!)/4,
IF(S367=5,(14-2)*#REF!/4,
IF(S367=6,0,
IF(S367=7,(14)*#REF!)))))))),
IF(BB367="t",
IF(S367=0,0,
IF(S367=1,(11-2)*(#REF!+#REF!)/4*4,
IF(S367=2,(11-2)*(#REF!+#REF!)/4*2,
IF(S367=3,(11-2)*(#REF!+#REF!)/4*3,
IF(S367=4,(11-2)*(#REF!+#REF!)/4,
IF(S367=5,(11-2)*#REF!/4,
IF(S367=6,0,
IF(S367=7,(11)*#REF!))))))))))</f>
        <v>#REF!</v>
      </c>
      <c r="AX367" s="14" t="e">
        <f t="shared" si="76"/>
        <v>#REF!</v>
      </c>
      <c r="AY367" s="14">
        <f t="shared" si="77"/>
        <v>12</v>
      </c>
      <c r="AZ367" s="14">
        <f t="shared" si="78"/>
        <v>6</v>
      </c>
      <c r="BA367" s="14" t="e">
        <f t="shared" si="79"/>
        <v>#REF!</v>
      </c>
      <c r="BB367" s="14" t="s">
        <v>87</v>
      </c>
      <c r="BC367" s="14" t="e">
        <f>IF(BI367="A",0,IF(BB367="s",14*#REF!,IF(BB367="T",11*#REF!,"HATA")))</f>
        <v>#REF!</v>
      </c>
      <c r="BD367" s="14" t="e">
        <f t="shared" si="80"/>
        <v>#REF!</v>
      </c>
      <c r="BE367" s="14" t="e">
        <f t="shared" si="81"/>
        <v>#REF!</v>
      </c>
      <c r="BF367" s="14" t="e">
        <f>IF(BE367-#REF!=0,"DOĞRU","YANLIŞ")</f>
        <v>#REF!</v>
      </c>
      <c r="BG367" s="14" t="e">
        <f>#REF!-BE367</f>
        <v>#REF!</v>
      </c>
      <c r="BH367" s="14">
        <v>0</v>
      </c>
      <c r="BJ367" s="14">
        <v>0</v>
      </c>
      <c r="BL367" s="14">
        <v>2</v>
      </c>
      <c r="BN367" s="5" t="e">
        <f>#REF!*14</f>
        <v>#REF!</v>
      </c>
      <c r="BO367" s="6"/>
      <c r="BP367" s="7"/>
      <c r="BQ367" s="8"/>
      <c r="BR367" s="8"/>
      <c r="BS367" s="8"/>
      <c r="BT367" s="8"/>
      <c r="BU367" s="8"/>
      <c r="BV367" s="9"/>
      <c r="BW367" s="10"/>
      <c r="BX367" s="11"/>
      <c r="CE367" s="8"/>
      <c r="CF367" s="17"/>
      <c r="CG367" s="17"/>
      <c r="CH367" s="17"/>
      <c r="CI367" s="17"/>
    </row>
    <row r="368" spans="1:87" hidden="1" x14ac:dyDescent="0.25">
      <c r="A368" s="14" t="s">
        <v>491</v>
      </c>
      <c r="B368" s="14" t="s">
        <v>492</v>
      </c>
      <c r="C368" s="14" t="s">
        <v>492</v>
      </c>
      <c r="D368" s="15" t="s">
        <v>90</v>
      </c>
      <c r="E368" s="15" t="s">
        <v>90</v>
      </c>
      <c r="F368" s="16" t="e">
        <f>IF(BB368="S",
IF(#REF!+BJ368=2012,
IF(#REF!=1,"12-13/1",
IF(#REF!=2,"12-13/2",
IF(#REF!=3,"13-14/1",
IF(#REF!=4,"13-14/2","Hata1")))),
IF(#REF!+BJ368=2013,
IF(#REF!=1,"13-14/1",
IF(#REF!=2,"13-14/2",
IF(#REF!=3,"14-15/1",
IF(#REF!=4,"14-15/2","Hata2")))),
IF(#REF!+BJ368=2014,
IF(#REF!=1,"14-15/1",
IF(#REF!=2,"14-15/2",
IF(#REF!=3,"15-16/1",
IF(#REF!=4,"15-16/2","Hata3")))),
IF(#REF!+BJ368=2015,
IF(#REF!=1,"15-16/1",
IF(#REF!=2,"15-16/2",
IF(#REF!=3,"16-17/1",
IF(#REF!=4,"16-17/2","Hata4")))),
IF(#REF!+BJ368=2016,
IF(#REF!=1,"16-17/1",
IF(#REF!=2,"16-17/2",
IF(#REF!=3,"17-18/1",
IF(#REF!=4,"17-18/2","Hata5")))),
IF(#REF!+BJ368=2017,
IF(#REF!=1,"17-18/1",
IF(#REF!=2,"17-18/2",
IF(#REF!=3,"18-19/1",
IF(#REF!=4,"18-19/2","Hata6")))),
IF(#REF!+BJ368=2018,
IF(#REF!=1,"18-19/1",
IF(#REF!=2,"18-19/2",
IF(#REF!=3,"19-20/1",
IF(#REF!=4,"19-20/2","Hata7")))),
IF(#REF!+BJ368=2019,
IF(#REF!=1,"19-20/1",
IF(#REF!=2,"19-20/2",
IF(#REF!=3,"20-21/1",
IF(#REF!=4,"20-21/2","Hata8")))),
IF(#REF!+BJ368=2020,
IF(#REF!=1,"20-21/1",
IF(#REF!=2,"20-21/2",
IF(#REF!=3,"21-22/1",
IF(#REF!=4,"21-22/2","Hata9")))),
IF(#REF!+BJ368=2021,
IF(#REF!=1,"21-22/1",
IF(#REF!=2,"21-22/2",
IF(#REF!=3,"22-23/1",
IF(#REF!=4,"22-23/2","Hata10")))),
IF(#REF!+BJ368=2022,
IF(#REF!=1,"22-23/1",
IF(#REF!=2,"22-23/2",
IF(#REF!=3,"23-24/1",
IF(#REF!=4,"23-24/2","Hata11")))),
IF(#REF!+BJ368=2023,
IF(#REF!=1,"23-24/1",
IF(#REF!=2,"23-24/2",
IF(#REF!=3,"24-25/1",
IF(#REF!=4,"24-25/2","Hata12")))),
)))))))))))),
IF(BB368="T",
IF(#REF!+BJ368=2012,
IF(#REF!=1,"12-13/1",
IF(#REF!=2,"12-13/2",
IF(#REF!=3,"12-13/3",
IF(#REF!=4,"13-14/1",
IF(#REF!=5,"13-14/2",
IF(#REF!=6,"13-14/3","Hata1")))))),
IF(#REF!+BJ368=2013,
IF(#REF!=1,"13-14/1",
IF(#REF!=2,"13-14/2",
IF(#REF!=3,"13-14/3",
IF(#REF!=4,"14-15/1",
IF(#REF!=5,"14-15/2",
IF(#REF!=6,"14-15/3","Hata2")))))),
IF(#REF!+BJ368=2014,
IF(#REF!=1,"14-15/1",
IF(#REF!=2,"14-15/2",
IF(#REF!=3,"14-15/3",
IF(#REF!=4,"15-16/1",
IF(#REF!=5,"15-16/2",
IF(#REF!=6,"15-16/3","Hata3")))))),
IF(AND(#REF!+#REF!&gt;2014,#REF!+#REF!&lt;2015,BJ368=1),
IF(#REF!=0.1,"14-15/0.1",
IF(#REF!=0.2,"14-15/0.2",
IF(#REF!=0.3,"14-15/0.3","Hata4"))),
IF(#REF!+BJ368=2015,
IF(#REF!=1,"15-16/1",
IF(#REF!=2,"15-16/2",
IF(#REF!=3,"15-16/3",
IF(#REF!=4,"16-17/1",
IF(#REF!=5,"16-17/2",
IF(#REF!=6,"16-17/3","Hata5")))))),
IF(#REF!+BJ368=2016,
IF(#REF!=1,"16-17/1",
IF(#REF!=2,"16-17/2",
IF(#REF!=3,"16-17/3",
IF(#REF!=4,"17-18/1",
IF(#REF!=5,"17-18/2",
IF(#REF!=6,"17-18/3","Hata6")))))),
IF(#REF!+BJ368=2017,
IF(#REF!=1,"17-18/1",
IF(#REF!=2,"17-18/2",
IF(#REF!=3,"17-18/3",
IF(#REF!=4,"18-19/1",
IF(#REF!=5,"18-19/2",
IF(#REF!=6,"18-19/3","Hata7")))))),
IF(#REF!+BJ368=2018,
IF(#REF!=1,"18-19/1",
IF(#REF!=2,"18-19/2",
IF(#REF!=3,"18-19/3",
IF(#REF!=4,"19-20/1",
IF(#REF!=5," 19-20/2",
IF(#REF!=6,"19-20/3","Hata8")))))),
IF(#REF!+BJ368=2019,
IF(#REF!=1,"19-20/1",
IF(#REF!=2,"19-20/2",
IF(#REF!=3,"19-20/3",
IF(#REF!=4,"20-21/1",
IF(#REF!=5,"20-21/2",
IF(#REF!=6,"20-21/3","Hata9")))))),
IF(#REF!+BJ368=2020,
IF(#REF!=1,"20-21/1",
IF(#REF!=2,"20-21/2",
IF(#REF!=3,"20-21/3",
IF(#REF!=4,"21-22/1",
IF(#REF!=5,"21-22/2",
IF(#REF!=6,"21-22/3","Hata10")))))),
IF(#REF!+BJ368=2021,
IF(#REF!=1,"21-22/1",
IF(#REF!=2,"21-22/2",
IF(#REF!=3,"21-22/3",
IF(#REF!=4,"22-23/1",
IF(#REF!=5,"22-23/2",
IF(#REF!=6,"22-23/3","Hata11")))))),
IF(#REF!+BJ368=2022,
IF(#REF!=1,"22-23/1",
IF(#REF!=2,"22-23/2",
IF(#REF!=3,"22-23/3",
IF(#REF!=4,"23-24/1",
IF(#REF!=5,"23-24/2",
IF(#REF!=6,"23-24/3","Hata12")))))),
IF(#REF!+BJ368=2023,
IF(#REF!=1,"23-24/1",
IF(#REF!=2,"23-24/2",
IF(#REF!=3,"23-24/3",
IF(#REF!=4,"24-25/1",
IF(#REF!=5,"24-25/2",
IF(#REF!=6,"24-25/3","Hata13")))))),
))))))))))))))
)</f>
        <v>#REF!</v>
      </c>
      <c r="G368" s="15"/>
      <c r="H368" s="14" t="s">
        <v>478</v>
      </c>
      <c r="I368" s="14">
        <v>5596150</v>
      </c>
      <c r="J368" s="14" t="s">
        <v>157</v>
      </c>
      <c r="S368" s="16">
        <v>4</v>
      </c>
      <c r="T368" s="14">
        <f>VLOOKUP($S368,[1]sistem!$I$3:$L$10,2,FALSE)</f>
        <v>0</v>
      </c>
      <c r="U368" s="14">
        <f>VLOOKUP($S368,[1]sistem!$I$3:$L$10,3,FALSE)</f>
        <v>1</v>
      </c>
      <c r="V368" s="14">
        <f>VLOOKUP($S368,[1]sistem!$I$3:$L$10,4,FALSE)</f>
        <v>1</v>
      </c>
      <c r="W368" s="14" t="e">
        <f>VLOOKUP($BB368,[1]sistem!$I$13:$L$14,2,FALSE)*#REF!</f>
        <v>#REF!</v>
      </c>
      <c r="X368" s="14" t="e">
        <f>VLOOKUP($BB368,[1]sistem!$I$13:$L$14,3,FALSE)*#REF!</f>
        <v>#REF!</v>
      </c>
      <c r="Y368" s="14" t="e">
        <f>VLOOKUP($BB368,[1]sistem!$I$13:$L$14,4,FALSE)*#REF!</f>
        <v>#REF!</v>
      </c>
      <c r="Z368" s="14" t="e">
        <f t="shared" si="70"/>
        <v>#REF!</v>
      </c>
      <c r="AA368" s="14" t="e">
        <f t="shared" si="70"/>
        <v>#REF!</v>
      </c>
      <c r="AB368" s="14" t="e">
        <f t="shared" si="70"/>
        <v>#REF!</v>
      </c>
      <c r="AC368" s="14" t="e">
        <f t="shared" si="71"/>
        <v>#REF!</v>
      </c>
      <c r="AD368" s="14">
        <f>VLOOKUP(BB368,[1]sistem!$I$18:$J$19,2,FALSE)</f>
        <v>14</v>
      </c>
      <c r="AE368" s="14">
        <v>0.25</v>
      </c>
      <c r="AF368" s="14">
        <f>VLOOKUP($S368,[1]sistem!$I$3:$M$10,5,FALSE)</f>
        <v>1</v>
      </c>
      <c r="AG368" s="14">
        <v>1</v>
      </c>
      <c r="AI368" s="14">
        <f>AG368*AM368</f>
        <v>14</v>
      </c>
      <c r="AJ368" s="14">
        <f>VLOOKUP($S368,[1]sistem!$I$3:$N$10,6,FALSE)</f>
        <v>2</v>
      </c>
      <c r="AK368" s="14">
        <v>2</v>
      </c>
      <c r="AL368" s="14">
        <f t="shared" si="72"/>
        <v>4</v>
      </c>
      <c r="AM368" s="14">
        <f>VLOOKUP($BB368,[1]sistem!$I$18:$K$19,3,FALSE)</f>
        <v>14</v>
      </c>
      <c r="AN368" s="14" t="e">
        <f>AM368*#REF!</f>
        <v>#REF!</v>
      </c>
      <c r="AO368" s="14" t="e">
        <f t="shared" si="73"/>
        <v>#REF!</v>
      </c>
      <c r="AP368" s="14">
        <f t="shared" si="84"/>
        <v>25</v>
      </c>
      <c r="AQ368" s="14" t="e">
        <f t="shared" si="74"/>
        <v>#REF!</v>
      </c>
      <c r="AR368" s="14" t="e">
        <f>ROUND(AQ368-#REF!,0)</f>
        <v>#REF!</v>
      </c>
      <c r="AS368" s="14">
        <f>IF(BB368="s",IF(S368=0,0,
IF(S368=1,#REF!*4*4,
IF(S368=2,0,
IF(S368=3,#REF!*4*2,
IF(S368=4,0,
IF(S368=5,0,
IF(S368=6,0,
IF(S368=7,0)))))))),
IF(BB368="t",
IF(S368=0,0,
IF(S368=1,#REF!*4*4*0.8,
IF(S368=2,0,
IF(S368=3,#REF!*4*2*0.8,
IF(S368=4,0,
IF(S368=5,0,
IF(S368=6,0,
IF(S368=7,0))))))))))</f>
        <v>0</v>
      </c>
      <c r="AT368" s="14" t="e">
        <f>IF(BB368="s",
IF(S368=0,0,
IF(S368=1,0,
IF(S368=2,#REF!*4*2,
IF(S368=3,#REF!*4,
IF(S368=4,#REF!*4,
IF(S368=5,0,
IF(S368=6,0,
IF(S368=7,#REF!*4)))))))),
IF(BB368="t",
IF(S368=0,0,
IF(S368=1,0,
IF(S368=2,#REF!*4*2*0.8,
IF(S368=3,#REF!*4*0.8,
IF(S368=4,#REF!*4*0.8,
IF(S368=5,0,
IF(S368=6,0,
IF(S368=7,#REF!*4))))))))))</f>
        <v>#REF!</v>
      </c>
      <c r="AU368" s="14" t="e">
        <f>IF(BB368="s",
IF(S368=0,0,
IF(S368=1,#REF!*2,
IF(S368=2,#REF!*2,
IF(S368=3,#REF!*2,
IF(S368=4,#REF!*2,
IF(S368=5,#REF!*2,
IF(S368=6,#REF!*2,
IF(S368=7,#REF!*2)))))))),
IF(BB368="t",
IF(S368=0,#REF!*2*0.8,
IF(S368=1,#REF!*2*0.8,
IF(S368=2,#REF!*2*0.8,
IF(S368=3,#REF!*2*0.8,
IF(S368=4,#REF!*2*0.8,
IF(S368=5,#REF!*2*0.8,
IF(S368=6,#REF!*1*0.8,
IF(S368=7,#REF!*2))))))))))</f>
        <v>#REF!</v>
      </c>
      <c r="AV368" s="14" t="e">
        <f t="shared" si="75"/>
        <v>#REF!</v>
      </c>
      <c r="AW368" s="14" t="e">
        <f>IF(BB368="s",
IF(S368=0,0,
IF(S368=1,(14-2)*(#REF!+#REF!)/4*4,
IF(S368=2,(14-2)*(#REF!+#REF!)/4*2,
IF(S368=3,(14-2)*(#REF!+#REF!)/4*3,
IF(S368=4,(14-2)*(#REF!+#REF!)/4,
IF(S368=5,(14-2)*#REF!/4,
IF(S368=6,0,
IF(S368=7,(14)*#REF!)))))))),
IF(BB368="t",
IF(S368=0,0,
IF(S368=1,(11-2)*(#REF!+#REF!)/4*4,
IF(S368=2,(11-2)*(#REF!+#REF!)/4*2,
IF(S368=3,(11-2)*(#REF!+#REF!)/4*3,
IF(S368=4,(11-2)*(#REF!+#REF!)/4,
IF(S368=5,(11-2)*#REF!/4,
IF(S368=6,0,
IF(S368=7,(11)*#REF!))))))))))</f>
        <v>#REF!</v>
      </c>
      <c r="AX368" s="14" t="e">
        <f t="shared" si="76"/>
        <v>#REF!</v>
      </c>
      <c r="AY368" s="14">
        <f t="shared" si="77"/>
        <v>8</v>
      </c>
      <c r="AZ368" s="14">
        <f t="shared" si="78"/>
        <v>4</v>
      </c>
      <c r="BA368" s="14" t="e">
        <f t="shared" si="79"/>
        <v>#REF!</v>
      </c>
      <c r="BB368" s="14" t="s">
        <v>87</v>
      </c>
      <c r="BC368" s="14" t="e">
        <f>IF(BI368="A",0,IF(BB368="s",14*#REF!,IF(BB368="T",11*#REF!,"HATA")))</f>
        <v>#REF!</v>
      </c>
      <c r="BD368" s="14" t="e">
        <f t="shared" si="80"/>
        <v>#REF!</v>
      </c>
      <c r="BE368" s="14" t="e">
        <f t="shared" si="81"/>
        <v>#REF!</v>
      </c>
      <c r="BF368" s="14" t="e">
        <f>IF(BE368-#REF!=0,"DOĞRU","YANLIŞ")</f>
        <v>#REF!</v>
      </c>
      <c r="BG368" s="14" t="e">
        <f>#REF!-BE368</f>
        <v>#REF!</v>
      </c>
      <c r="BH368" s="14">
        <v>0</v>
      </c>
      <c r="BJ368" s="14">
        <v>0</v>
      </c>
      <c r="BL368" s="14">
        <v>2</v>
      </c>
      <c r="BN368" s="5" t="e">
        <f>#REF!*14</f>
        <v>#REF!</v>
      </c>
      <c r="BO368" s="6"/>
      <c r="BP368" s="7"/>
      <c r="BQ368" s="8"/>
      <c r="BR368" s="8"/>
      <c r="BS368" s="8"/>
      <c r="BT368" s="8"/>
      <c r="BU368" s="8"/>
      <c r="BV368" s="9"/>
      <c r="BW368" s="10"/>
      <c r="BX368" s="11"/>
      <c r="CE368" s="8"/>
      <c r="CF368" s="17"/>
      <c r="CG368" s="17"/>
      <c r="CH368" s="17"/>
      <c r="CI368" s="17"/>
    </row>
    <row r="369" spans="1:87" hidden="1" x14ac:dyDescent="0.25">
      <c r="A369" s="14" t="s">
        <v>493</v>
      </c>
      <c r="B369" s="14" t="s">
        <v>494</v>
      </c>
      <c r="C369" s="14" t="s">
        <v>494</v>
      </c>
      <c r="D369" s="15" t="s">
        <v>90</v>
      </c>
      <c r="E369" s="15" t="s">
        <v>90</v>
      </c>
      <c r="F369" s="16" t="e">
        <f>IF(BB369="S",
IF(#REF!+BJ369=2012,
IF(#REF!=1,"12-13/1",
IF(#REF!=2,"12-13/2",
IF(#REF!=3,"13-14/1",
IF(#REF!=4,"13-14/2","Hata1")))),
IF(#REF!+BJ369=2013,
IF(#REF!=1,"13-14/1",
IF(#REF!=2,"13-14/2",
IF(#REF!=3,"14-15/1",
IF(#REF!=4,"14-15/2","Hata2")))),
IF(#REF!+BJ369=2014,
IF(#REF!=1,"14-15/1",
IF(#REF!=2,"14-15/2",
IF(#REF!=3,"15-16/1",
IF(#REF!=4,"15-16/2","Hata3")))),
IF(#REF!+BJ369=2015,
IF(#REF!=1,"15-16/1",
IF(#REF!=2,"15-16/2",
IF(#REF!=3,"16-17/1",
IF(#REF!=4,"16-17/2","Hata4")))),
IF(#REF!+BJ369=2016,
IF(#REF!=1,"16-17/1",
IF(#REF!=2,"16-17/2",
IF(#REF!=3,"17-18/1",
IF(#REF!=4,"17-18/2","Hata5")))),
IF(#REF!+BJ369=2017,
IF(#REF!=1,"17-18/1",
IF(#REF!=2,"17-18/2",
IF(#REF!=3,"18-19/1",
IF(#REF!=4,"18-19/2","Hata6")))),
IF(#REF!+BJ369=2018,
IF(#REF!=1,"18-19/1",
IF(#REF!=2,"18-19/2",
IF(#REF!=3,"19-20/1",
IF(#REF!=4,"19-20/2","Hata7")))),
IF(#REF!+BJ369=2019,
IF(#REF!=1,"19-20/1",
IF(#REF!=2,"19-20/2",
IF(#REF!=3,"20-21/1",
IF(#REF!=4,"20-21/2","Hata8")))),
IF(#REF!+BJ369=2020,
IF(#REF!=1,"20-21/1",
IF(#REF!=2,"20-21/2",
IF(#REF!=3,"21-22/1",
IF(#REF!=4,"21-22/2","Hata9")))),
IF(#REF!+BJ369=2021,
IF(#REF!=1,"21-22/1",
IF(#REF!=2,"21-22/2",
IF(#REF!=3,"22-23/1",
IF(#REF!=4,"22-23/2","Hata10")))),
IF(#REF!+BJ369=2022,
IF(#REF!=1,"22-23/1",
IF(#REF!=2,"22-23/2",
IF(#REF!=3,"23-24/1",
IF(#REF!=4,"23-24/2","Hata11")))),
IF(#REF!+BJ369=2023,
IF(#REF!=1,"23-24/1",
IF(#REF!=2,"23-24/2",
IF(#REF!=3,"24-25/1",
IF(#REF!=4,"24-25/2","Hata12")))),
)))))))))))),
IF(BB369="T",
IF(#REF!+BJ369=2012,
IF(#REF!=1,"12-13/1",
IF(#REF!=2,"12-13/2",
IF(#REF!=3,"12-13/3",
IF(#REF!=4,"13-14/1",
IF(#REF!=5,"13-14/2",
IF(#REF!=6,"13-14/3","Hata1")))))),
IF(#REF!+BJ369=2013,
IF(#REF!=1,"13-14/1",
IF(#REF!=2,"13-14/2",
IF(#REF!=3,"13-14/3",
IF(#REF!=4,"14-15/1",
IF(#REF!=5,"14-15/2",
IF(#REF!=6,"14-15/3","Hata2")))))),
IF(#REF!+BJ369=2014,
IF(#REF!=1,"14-15/1",
IF(#REF!=2,"14-15/2",
IF(#REF!=3,"14-15/3",
IF(#REF!=4,"15-16/1",
IF(#REF!=5,"15-16/2",
IF(#REF!=6,"15-16/3","Hata3")))))),
IF(AND(#REF!+#REF!&gt;2014,#REF!+#REF!&lt;2015,BJ369=1),
IF(#REF!=0.1,"14-15/0.1",
IF(#REF!=0.2,"14-15/0.2",
IF(#REF!=0.3,"14-15/0.3","Hata4"))),
IF(#REF!+BJ369=2015,
IF(#REF!=1,"15-16/1",
IF(#REF!=2,"15-16/2",
IF(#REF!=3,"15-16/3",
IF(#REF!=4,"16-17/1",
IF(#REF!=5,"16-17/2",
IF(#REF!=6,"16-17/3","Hata5")))))),
IF(#REF!+BJ369=2016,
IF(#REF!=1,"16-17/1",
IF(#REF!=2,"16-17/2",
IF(#REF!=3,"16-17/3",
IF(#REF!=4,"17-18/1",
IF(#REF!=5,"17-18/2",
IF(#REF!=6,"17-18/3","Hata6")))))),
IF(#REF!+BJ369=2017,
IF(#REF!=1,"17-18/1",
IF(#REF!=2,"17-18/2",
IF(#REF!=3,"17-18/3",
IF(#REF!=4,"18-19/1",
IF(#REF!=5,"18-19/2",
IF(#REF!=6,"18-19/3","Hata7")))))),
IF(#REF!+BJ369=2018,
IF(#REF!=1,"18-19/1",
IF(#REF!=2,"18-19/2",
IF(#REF!=3,"18-19/3",
IF(#REF!=4,"19-20/1",
IF(#REF!=5," 19-20/2",
IF(#REF!=6,"19-20/3","Hata8")))))),
IF(#REF!+BJ369=2019,
IF(#REF!=1,"19-20/1",
IF(#REF!=2,"19-20/2",
IF(#REF!=3,"19-20/3",
IF(#REF!=4,"20-21/1",
IF(#REF!=5,"20-21/2",
IF(#REF!=6,"20-21/3","Hata9")))))),
IF(#REF!+BJ369=2020,
IF(#REF!=1,"20-21/1",
IF(#REF!=2,"20-21/2",
IF(#REF!=3,"20-21/3",
IF(#REF!=4,"21-22/1",
IF(#REF!=5,"21-22/2",
IF(#REF!=6,"21-22/3","Hata10")))))),
IF(#REF!+BJ369=2021,
IF(#REF!=1,"21-22/1",
IF(#REF!=2,"21-22/2",
IF(#REF!=3,"21-22/3",
IF(#REF!=4,"22-23/1",
IF(#REF!=5,"22-23/2",
IF(#REF!=6,"22-23/3","Hata11")))))),
IF(#REF!+BJ369=2022,
IF(#REF!=1,"22-23/1",
IF(#REF!=2,"22-23/2",
IF(#REF!=3,"22-23/3",
IF(#REF!=4,"23-24/1",
IF(#REF!=5,"23-24/2",
IF(#REF!=6,"23-24/3","Hata12")))))),
IF(#REF!+BJ369=2023,
IF(#REF!=1,"23-24/1",
IF(#REF!=2,"23-24/2",
IF(#REF!=3,"23-24/3",
IF(#REF!=4,"24-25/1",
IF(#REF!=5,"24-25/2",
IF(#REF!=6,"24-25/3","Hata13")))))),
))))))))))))))
)</f>
        <v>#REF!</v>
      </c>
      <c r="G369" s="15"/>
      <c r="H369" s="14" t="s">
        <v>478</v>
      </c>
      <c r="I369" s="14">
        <v>5596150</v>
      </c>
      <c r="J369" s="14" t="s">
        <v>157</v>
      </c>
      <c r="S369" s="16">
        <v>0</v>
      </c>
      <c r="T369" s="14">
        <f>VLOOKUP($S369,[1]sistem!$I$3:$L$10,2,FALSE)</f>
        <v>0</v>
      </c>
      <c r="U369" s="14">
        <f>VLOOKUP($S369,[1]sistem!$I$3:$L$10,3,FALSE)</f>
        <v>0</v>
      </c>
      <c r="V369" s="14">
        <f>VLOOKUP($S369,[1]sistem!$I$3:$L$10,4,FALSE)</f>
        <v>0</v>
      </c>
      <c r="W369" s="14" t="e">
        <f>VLOOKUP($BB369,[1]sistem!$I$13:$L$14,2,FALSE)*#REF!</f>
        <v>#REF!</v>
      </c>
      <c r="X369" s="14" t="e">
        <f>VLOOKUP($BB369,[1]sistem!$I$13:$L$14,3,FALSE)*#REF!</f>
        <v>#REF!</v>
      </c>
      <c r="Y369" s="14" t="e">
        <f>VLOOKUP($BB369,[1]sistem!$I$13:$L$14,4,FALSE)*#REF!</f>
        <v>#REF!</v>
      </c>
      <c r="Z369" s="14" t="e">
        <f t="shared" si="70"/>
        <v>#REF!</v>
      </c>
      <c r="AA369" s="14" t="e">
        <f t="shared" si="70"/>
        <v>#REF!</v>
      </c>
      <c r="AB369" s="14" t="e">
        <f t="shared" si="70"/>
        <v>#REF!</v>
      </c>
      <c r="AC369" s="14" t="e">
        <f t="shared" si="71"/>
        <v>#REF!</v>
      </c>
      <c r="AD369" s="14">
        <f>VLOOKUP(BB369,[1]sistem!$I$18:$J$19,2,FALSE)</f>
        <v>14</v>
      </c>
      <c r="AE369" s="14">
        <v>0.25</v>
      </c>
      <c r="AF369" s="14">
        <f>VLOOKUP($S369,[1]sistem!$I$3:$M$10,5,FALSE)</f>
        <v>0</v>
      </c>
      <c r="AI369" s="14" t="e">
        <f>(#REF!+#REF!)*AD369</f>
        <v>#REF!</v>
      </c>
      <c r="AJ369" s="14">
        <f>VLOOKUP($S369,[1]sistem!$I$3:$N$10,6,FALSE)</f>
        <v>0</v>
      </c>
      <c r="AK369" s="14">
        <v>2</v>
      </c>
      <c r="AL369" s="14">
        <f t="shared" si="72"/>
        <v>0</v>
      </c>
      <c r="AM369" s="14">
        <f>VLOOKUP($BB369,[1]sistem!$I$18:$K$19,3,FALSE)</f>
        <v>14</v>
      </c>
      <c r="AN369" s="14" t="e">
        <f>AM369*#REF!</f>
        <v>#REF!</v>
      </c>
      <c r="AO369" s="14" t="e">
        <f t="shared" si="73"/>
        <v>#REF!</v>
      </c>
      <c r="AP369" s="14">
        <f t="shared" si="84"/>
        <v>25</v>
      </c>
      <c r="AQ369" s="14" t="e">
        <f t="shared" si="74"/>
        <v>#REF!</v>
      </c>
      <c r="AR369" s="14" t="e">
        <f>ROUND(AQ369-#REF!,0)</f>
        <v>#REF!</v>
      </c>
      <c r="AS369" s="14">
        <f>IF(BB369="s",IF(S369=0,0,
IF(S369=1,#REF!*4*4,
IF(S369=2,0,
IF(S369=3,#REF!*4*2,
IF(S369=4,0,
IF(S369=5,0,
IF(S369=6,0,
IF(S369=7,0)))))))),
IF(BB369="t",
IF(S369=0,0,
IF(S369=1,#REF!*4*4*0.8,
IF(S369=2,0,
IF(S369=3,#REF!*4*2*0.8,
IF(S369=4,0,
IF(S369=5,0,
IF(S369=6,0,
IF(S369=7,0))))))))))</f>
        <v>0</v>
      </c>
      <c r="AT369" s="14">
        <f>IF(BB369="s",
IF(S369=0,0,
IF(S369=1,0,
IF(S369=2,#REF!*4*2,
IF(S369=3,#REF!*4,
IF(S369=4,#REF!*4,
IF(S369=5,0,
IF(S369=6,0,
IF(S369=7,#REF!*4)))))))),
IF(BB369="t",
IF(S369=0,0,
IF(S369=1,0,
IF(S369=2,#REF!*4*2*0.8,
IF(S369=3,#REF!*4*0.8,
IF(S369=4,#REF!*4*0.8,
IF(S369=5,0,
IF(S369=6,0,
IF(S369=7,#REF!*4))))))))))</f>
        <v>0</v>
      </c>
      <c r="AU369" s="14">
        <f>IF(BB369="s",
IF(S369=0,0,
IF(S369=1,#REF!*2,
IF(S369=2,#REF!*2,
IF(S369=3,#REF!*2,
IF(S369=4,#REF!*2,
IF(S369=5,#REF!*2,
IF(S369=6,#REF!*2,
IF(S369=7,#REF!*2)))))))),
IF(BB369="t",
IF(S369=0,#REF!*2*0.8,
IF(S369=1,#REF!*2*0.8,
IF(S369=2,#REF!*2*0.8,
IF(S369=3,#REF!*2*0.8,
IF(S369=4,#REF!*2*0.8,
IF(S369=5,#REF!*2*0.8,
IF(S369=6,#REF!*1*0.8,
IF(S369=7,#REF!*2))))))))))</f>
        <v>0</v>
      </c>
      <c r="AV369" s="14" t="e">
        <f t="shared" si="75"/>
        <v>#REF!</v>
      </c>
      <c r="AW369" s="14">
        <f>IF(BB369="s",
IF(S369=0,0,
IF(S369=1,(14-2)*(#REF!+#REF!)/4*4,
IF(S369=2,(14-2)*(#REF!+#REF!)/4*2,
IF(S369=3,(14-2)*(#REF!+#REF!)/4*3,
IF(S369=4,(14-2)*(#REF!+#REF!)/4,
IF(S369=5,(14-2)*#REF!/4,
IF(S369=6,0,
IF(S369=7,(14)*#REF!)))))))),
IF(BB369="t",
IF(S369=0,0,
IF(S369=1,(11-2)*(#REF!+#REF!)/4*4,
IF(S369=2,(11-2)*(#REF!+#REF!)/4*2,
IF(S369=3,(11-2)*(#REF!+#REF!)/4*3,
IF(S369=4,(11-2)*(#REF!+#REF!)/4,
IF(S369=5,(11-2)*#REF!/4,
IF(S369=6,0,
IF(S369=7,(11)*#REF!))))))))))</f>
        <v>0</v>
      </c>
      <c r="AX369" s="14" t="e">
        <f t="shared" si="76"/>
        <v>#REF!</v>
      </c>
      <c r="AY369" s="14">
        <f t="shared" si="77"/>
        <v>0</v>
      </c>
      <c r="AZ369" s="14">
        <f t="shared" si="78"/>
        <v>0</v>
      </c>
      <c r="BA369" s="14">
        <f t="shared" si="79"/>
        <v>0</v>
      </c>
      <c r="BB369" s="14" t="s">
        <v>87</v>
      </c>
      <c r="BC369" s="14" t="e">
        <f>IF(BI369="A",0,IF(BB369="s",14*#REF!,IF(BB369="T",11*#REF!,"HATA")))</f>
        <v>#REF!</v>
      </c>
      <c r="BD369" s="14" t="e">
        <f t="shared" si="80"/>
        <v>#REF!</v>
      </c>
      <c r="BE369" s="14" t="e">
        <f t="shared" si="81"/>
        <v>#REF!</v>
      </c>
      <c r="BF369" s="14" t="e">
        <f>IF(BE369-#REF!=0,"DOĞRU","YANLIŞ")</f>
        <v>#REF!</v>
      </c>
      <c r="BG369" s="14" t="e">
        <f>#REF!-BE369</f>
        <v>#REF!</v>
      </c>
      <c r="BH369" s="14">
        <v>0</v>
      </c>
      <c r="BJ369" s="14">
        <v>0</v>
      </c>
      <c r="BL369" s="14">
        <v>0</v>
      </c>
      <c r="BN369" s="5" t="e">
        <f>#REF!*14</f>
        <v>#REF!</v>
      </c>
      <c r="BO369" s="6"/>
      <c r="BP369" s="7"/>
      <c r="BQ369" s="8"/>
      <c r="BR369" s="8"/>
      <c r="BS369" s="8"/>
      <c r="BT369" s="8"/>
      <c r="BU369" s="8"/>
      <c r="BV369" s="9"/>
      <c r="BW369" s="10"/>
      <c r="BX369" s="11"/>
      <c r="CE369" s="8"/>
      <c r="CF369" s="17"/>
      <c r="CG369" s="17"/>
      <c r="CH369" s="17"/>
      <c r="CI369" s="17"/>
    </row>
    <row r="370" spans="1:87" hidden="1" x14ac:dyDescent="0.25">
      <c r="A370" s="14" t="s">
        <v>146</v>
      </c>
      <c r="B370" s="14" t="s">
        <v>147</v>
      </c>
      <c r="C370" s="14" t="s">
        <v>147</v>
      </c>
      <c r="D370" s="15" t="s">
        <v>84</v>
      </c>
      <c r="E370" s="15" t="s">
        <v>84</v>
      </c>
      <c r="F370" s="16" t="e">
        <f>IF(BB370="S",
IF(#REF!+BJ370=2012,
IF(#REF!=1,"12-13/1",
IF(#REF!=2,"12-13/2",
IF(#REF!=3,"13-14/1",
IF(#REF!=4,"13-14/2","Hata1")))),
IF(#REF!+BJ370=2013,
IF(#REF!=1,"13-14/1",
IF(#REF!=2,"13-14/2",
IF(#REF!=3,"14-15/1",
IF(#REF!=4,"14-15/2","Hata2")))),
IF(#REF!+BJ370=2014,
IF(#REF!=1,"14-15/1",
IF(#REF!=2,"14-15/2",
IF(#REF!=3,"15-16/1",
IF(#REF!=4,"15-16/2","Hata3")))),
IF(#REF!+BJ370=2015,
IF(#REF!=1,"15-16/1",
IF(#REF!=2,"15-16/2",
IF(#REF!=3,"16-17/1",
IF(#REF!=4,"16-17/2","Hata4")))),
IF(#REF!+BJ370=2016,
IF(#REF!=1,"16-17/1",
IF(#REF!=2,"16-17/2",
IF(#REF!=3,"17-18/1",
IF(#REF!=4,"17-18/2","Hata5")))),
IF(#REF!+BJ370=2017,
IF(#REF!=1,"17-18/1",
IF(#REF!=2,"17-18/2",
IF(#REF!=3,"18-19/1",
IF(#REF!=4,"18-19/2","Hata6")))),
IF(#REF!+BJ370=2018,
IF(#REF!=1,"18-19/1",
IF(#REF!=2,"18-19/2",
IF(#REF!=3,"19-20/1",
IF(#REF!=4,"19-20/2","Hata7")))),
IF(#REF!+BJ370=2019,
IF(#REF!=1,"19-20/1",
IF(#REF!=2,"19-20/2",
IF(#REF!=3,"20-21/1",
IF(#REF!=4,"20-21/2","Hata8")))),
IF(#REF!+BJ370=2020,
IF(#REF!=1,"20-21/1",
IF(#REF!=2,"20-21/2",
IF(#REF!=3,"21-22/1",
IF(#REF!=4,"21-22/2","Hata9")))),
IF(#REF!+BJ370=2021,
IF(#REF!=1,"21-22/1",
IF(#REF!=2,"21-22/2",
IF(#REF!=3,"22-23/1",
IF(#REF!=4,"22-23/2","Hata10")))),
IF(#REF!+BJ370=2022,
IF(#REF!=1,"22-23/1",
IF(#REF!=2,"22-23/2",
IF(#REF!=3,"23-24/1",
IF(#REF!=4,"23-24/2","Hata11")))),
IF(#REF!+BJ370=2023,
IF(#REF!=1,"23-24/1",
IF(#REF!=2,"23-24/2",
IF(#REF!=3,"24-25/1",
IF(#REF!=4,"24-25/2","Hata12")))),
)))))))))))),
IF(BB370="T",
IF(#REF!+BJ370=2012,
IF(#REF!=1,"12-13/1",
IF(#REF!=2,"12-13/2",
IF(#REF!=3,"12-13/3",
IF(#REF!=4,"13-14/1",
IF(#REF!=5,"13-14/2",
IF(#REF!=6,"13-14/3","Hata1")))))),
IF(#REF!+BJ370=2013,
IF(#REF!=1,"13-14/1",
IF(#REF!=2,"13-14/2",
IF(#REF!=3,"13-14/3",
IF(#REF!=4,"14-15/1",
IF(#REF!=5,"14-15/2",
IF(#REF!=6,"14-15/3","Hata2")))))),
IF(#REF!+BJ370=2014,
IF(#REF!=1,"14-15/1",
IF(#REF!=2,"14-15/2",
IF(#REF!=3,"14-15/3",
IF(#REF!=4,"15-16/1",
IF(#REF!=5,"15-16/2",
IF(#REF!=6,"15-16/3","Hata3")))))),
IF(AND(#REF!+#REF!&gt;2014,#REF!+#REF!&lt;2015,BJ370=1),
IF(#REF!=0.1,"14-15/0.1",
IF(#REF!=0.2,"14-15/0.2",
IF(#REF!=0.3,"14-15/0.3","Hata4"))),
IF(#REF!+BJ370=2015,
IF(#REF!=1,"15-16/1",
IF(#REF!=2,"15-16/2",
IF(#REF!=3,"15-16/3",
IF(#REF!=4,"16-17/1",
IF(#REF!=5,"16-17/2",
IF(#REF!=6,"16-17/3","Hata5")))))),
IF(#REF!+BJ370=2016,
IF(#REF!=1,"16-17/1",
IF(#REF!=2,"16-17/2",
IF(#REF!=3,"16-17/3",
IF(#REF!=4,"17-18/1",
IF(#REF!=5,"17-18/2",
IF(#REF!=6,"17-18/3","Hata6")))))),
IF(#REF!+BJ370=2017,
IF(#REF!=1,"17-18/1",
IF(#REF!=2,"17-18/2",
IF(#REF!=3,"17-18/3",
IF(#REF!=4,"18-19/1",
IF(#REF!=5,"18-19/2",
IF(#REF!=6,"18-19/3","Hata7")))))),
IF(#REF!+BJ370=2018,
IF(#REF!=1,"18-19/1",
IF(#REF!=2,"18-19/2",
IF(#REF!=3,"18-19/3",
IF(#REF!=4,"19-20/1",
IF(#REF!=5," 19-20/2",
IF(#REF!=6,"19-20/3","Hata8")))))),
IF(#REF!+BJ370=2019,
IF(#REF!=1,"19-20/1",
IF(#REF!=2,"19-20/2",
IF(#REF!=3,"19-20/3",
IF(#REF!=4,"20-21/1",
IF(#REF!=5,"20-21/2",
IF(#REF!=6,"20-21/3","Hata9")))))),
IF(#REF!+BJ370=2020,
IF(#REF!=1,"20-21/1",
IF(#REF!=2,"20-21/2",
IF(#REF!=3,"20-21/3",
IF(#REF!=4,"21-22/1",
IF(#REF!=5,"21-22/2",
IF(#REF!=6,"21-22/3","Hata10")))))),
IF(#REF!+BJ370=2021,
IF(#REF!=1,"21-22/1",
IF(#REF!=2,"21-22/2",
IF(#REF!=3,"21-22/3",
IF(#REF!=4,"22-23/1",
IF(#REF!=5,"22-23/2",
IF(#REF!=6,"22-23/3","Hata11")))))),
IF(#REF!+BJ370=2022,
IF(#REF!=1,"22-23/1",
IF(#REF!=2,"22-23/2",
IF(#REF!=3,"22-23/3",
IF(#REF!=4,"23-24/1",
IF(#REF!=5,"23-24/2",
IF(#REF!=6,"23-24/3","Hata12")))))),
IF(#REF!+BJ370=2023,
IF(#REF!=1,"23-24/1",
IF(#REF!=2,"23-24/2",
IF(#REF!=3,"23-24/3",
IF(#REF!=4,"24-25/1",
IF(#REF!=5,"24-25/2",
IF(#REF!=6,"24-25/3","Hata13")))))),
))))))))))))))
)</f>
        <v>#REF!</v>
      </c>
      <c r="G370" s="15"/>
      <c r="H370" s="14" t="s">
        <v>478</v>
      </c>
      <c r="I370" s="14">
        <v>5596150</v>
      </c>
      <c r="J370" s="14" t="s">
        <v>157</v>
      </c>
      <c r="Q370" s="14" t="s">
        <v>495</v>
      </c>
      <c r="R370" s="14" t="s">
        <v>495</v>
      </c>
      <c r="S370" s="16">
        <v>4</v>
      </c>
      <c r="T370" s="14">
        <f>VLOOKUP($S370,[1]sistem!$I$3:$L$10,2,FALSE)</f>
        <v>0</v>
      </c>
      <c r="U370" s="14">
        <f>VLOOKUP($S370,[1]sistem!$I$3:$L$10,3,FALSE)</f>
        <v>1</v>
      </c>
      <c r="V370" s="14">
        <f>VLOOKUP($S370,[1]sistem!$I$3:$L$10,4,FALSE)</f>
        <v>1</v>
      </c>
      <c r="W370" s="14" t="e">
        <f>VLOOKUP($BB370,[1]sistem!$I$13:$L$14,2,FALSE)*#REF!</f>
        <v>#REF!</v>
      </c>
      <c r="X370" s="14" t="e">
        <f>VLOOKUP($BB370,[1]sistem!$I$13:$L$14,3,FALSE)*#REF!</f>
        <v>#REF!</v>
      </c>
      <c r="Y370" s="14" t="e">
        <f>VLOOKUP($BB370,[1]sistem!$I$13:$L$14,4,FALSE)*#REF!</f>
        <v>#REF!</v>
      </c>
      <c r="Z370" s="14" t="e">
        <f t="shared" si="70"/>
        <v>#REF!</v>
      </c>
      <c r="AA370" s="14" t="e">
        <f t="shared" si="70"/>
        <v>#REF!</v>
      </c>
      <c r="AB370" s="14" t="e">
        <f t="shared" si="70"/>
        <v>#REF!</v>
      </c>
      <c r="AC370" s="14" t="e">
        <f t="shared" si="71"/>
        <v>#REF!</v>
      </c>
      <c r="AD370" s="14">
        <f>VLOOKUP(BB370,[1]sistem!$I$18:$J$19,2,FALSE)</f>
        <v>14</v>
      </c>
      <c r="AE370" s="14">
        <v>0.25</v>
      </c>
      <c r="AF370" s="14">
        <f>VLOOKUP($S370,[1]sistem!$I$3:$M$10,5,FALSE)</f>
        <v>1</v>
      </c>
      <c r="AG370" s="14">
        <v>4</v>
      </c>
      <c r="AI370" s="14">
        <f>AG370*AM370</f>
        <v>56</v>
      </c>
      <c r="AJ370" s="14">
        <f>VLOOKUP($S370,[1]sistem!$I$3:$N$10,6,FALSE)</f>
        <v>2</v>
      </c>
      <c r="AK370" s="14">
        <v>2</v>
      </c>
      <c r="AL370" s="14">
        <f t="shared" si="72"/>
        <v>4</v>
      </c>
      <c r="AM370" s="14">
        <f>VLOOKUP($BB370,[1]sistem!$I$18:$K$19,3,FALSE)</f>
        <v>14</v>
      </c>
      <c r="AN370" s="14" t="e">
        <f>AM370*#REF!</f>
        <v>#REF!</v>
      </c>
      <c r="AO370" s="14" t="e">
        <f t="shared" si="73"/>
        <v>#REF!</v>
      </c>
      <c r="AP370" s="14">
        <f t="shared" si="84"/>
        <v>25</v>
      </c>
      <c r="AQ370" s="14" t="e">
        <f t="shared" si="74"/>
        <v>#REF!</v>
      </c>
      <c r="AR370" s="14" t="e">
        <f>ROUND(AQ370-#REF!,0)</f>
        <v>#REF!</v>
      </c>
      <c r="AS370" s="14">
        <f>IF(BB370="s",IF(S370=0,0,
IF(S370=1,#REF!*4*4,
IF(S370=2,0,
IF(S370=3,#REF!*4*2,
IF(S370=4,0,
IF(S370=5,0,
IF(S370=6,0,
IF(S370=7,0)))))))),
IF(BB370="t",
IF(S370=0,0,
IF(S370=1,#REF!*4*4*0.8,
IF(S370=2,0,
IF(S370=3,#REF!*4*2*0.8,
IF(S370=4,0,
IF(S370=5,0,
IF(S370=6,0,
IF(S370=7,0))))))))))</f>
        <v>0</v>
      </c>
      <c r="AT370" s="14" t="e">
        <f>IF(BB370="s",
IF(S370=0,0,
IF(S370=1,0,
IF(S370=2,#REF!*4*2,
IF(S370=3,#REF!*4,
IF(S370=4,#REF!*4,
IF(S370=5,0,
IF(S370=6,0,
IF(S370=7,#REF!*4)))))))),
IF(BB370="t",
IF(S370=0,0,
IF(S370=1,0,
IF(S370=2,#REF!*4*2*0.8,
IF(S370=3,#REF!*4*0.8,
IF(S370=4,#REF!*4*0.8,
IF(S370=5,0,
IF(S370=6,0,
IF(S370=7,#REF!*4))))))))))</f>
        <v>#REF!</v>
      </c>
      <c r="AU370" s="14" t="e">
        <f>IF(BB370="s",
IF(S370=0,0,
IF(S370=1,#REF!*2,
IF(S370=2,#REF!*2,
IF(S370=3,#REF!*2,
IF(S370=4,#REF!*2,
IF(S370=5,#REF!*2,
IF(S370=6,#REF!*2,
IF(S370=7,#REF!*2)))))))),
IF(BB370="t",
IF(S370=0,#REF!*2*0.8,
IF(S370=1,#REF!*2*0.8,
IF(S370=2,#REF!*2*0.8,
IF(S370=3,#REF!*2*0.8,
IF(S370=4,#REF!*2*0.8,
IF(S370=5,#REF!*2*0.8,
IF(S370=6,#REF!*1*0.8,
IF(S370=7,#REF!*2))))))))))</f>
        <v>#REF!</v>
      </c>
      <c r="AV370" s="14" t="e">
        <f t="shared" si="75"/>
        <v>#REF!</v>
      </c>
      <c r="AW370" s="14" t="e">
        <f>IF(BB370="s",
IF(S370=0,0,
IF(S370=1,(14-2)*(#REF!+#REF!)/4*4,
IF(S370=2,(14-2)*(#REF!+#REF!)/4*2,
IF(S370=3,(14-2)*(#REF!+#REF!)/4*3,
IF(S370=4,(14-2)*(#REF!+#REF!)/4,
IF(S370=5,(14-2)*#REF!/4,
IF(S370=6,0,
IF(S370=7,(14)*#REF!)))))))),
IF(BB370="t",
IF(S370=0,0,
IF(S370=1,(11-2)*(#REF!+#REF!)/4*4,
IF(S370=2,(11-2)*(#REF!+#REF!)/4*2,
IF(S370=3,(11-2)*(#REF!+#REF!)/4*3,
IF(S370=4,(11-2)*(#REF!+#REF!)/4,
IF(S370=5,(11-2)*#REF!/4,
IF(S370=6,0,
IF(S370=7,(11)*#REF!))))))))))</f>
        <v>#REF!</v>
      </c>
      <c r="AX370" s="14" t="e">
        <f t="shared" si="76"/>
        <v>#REF!</v>
      </c>
      <c r="AY370" s="14">
        <f t="shared" si="77"/>
        <v>8</v>
      </c>
      <c r="AZ370" s="14">
        <f t="shared" si="78"/>
        <v>4</v>
      </c>
      <c r="BA370" s="14" t="e">
        <f t="shared" si="79"/>
        <v>#REF!</v>
      </c>
      <c r="BB370" s="14" t="s">
        <v>87</v>
      </c>
      <c r="BC370" s="14" t="e">
        <f>IF(BI370="A",0,IF(BB370="s",14*#REF!,IF(BB370="T",11*#REF!,"HATA")))</f>
        <v>#REF!</v>
      </c>
      <c r="BD370" s="14" t="e">
        <f t="shared" si="80"/>
        <v>#REF!</v>
      </c>
      <c r="BE370" s="14" t="e">
        <f t="shared" si="81"/>
        <v>#REF!</v>
      </c>
      <c r="BF370" s="14" t="e">
        <f>IF(BE370-#REF!=0,"DOĞRU","YANLIŞ")</f>
        <v>#REF!</v>
      </c>
      <c r="BG370" s="14" t="e">
        <f>#REF!-BE370</f>
        <v>#REF!</v>
      </c>
      <c r="BH370" s="14">
        <v>0</v>
      </c>
      <c r="BJ370" s="14">
        <v>0</v>
      </c>
      <c r="BL370" s="14">
        <v>4</v>
      </c>
      <c r="BN370" s="5" t="e">
        <f>#REF!*14</f>
        <v>#REF!</v>
      </c>
      <c r="BO370" s="6"/>
      <c r="BP370" s="7"/>
      <c r="BQ370" s="8"/>
      <c r="BR370" s="8"/>
      <c r="BS370" s="8"/>
      <c r="BT370" s="8"/>
      <c r="BU370" s="8"/>
      <c r="BV370" s="9"/>
      <c r="BW370" s="10"/>
      <c r="BX370" s="11"/>
      <c r="CE370" s="8"/>
      <c r="CF370" s="17"/>
      <c r="CG370" s="17"/>
      <c r="CH370" s="17"/>
      <c r="CI370" s="17"/>
    </row>
    <row r="371" spans="1:87" hidden="1" x14ac:dyDescent="0.25">
      <c r="A371" s="14" t="s">
        <v>108</v>
      </c>
      <c r="B371" s="14" t="s">
        <v>109</v>
      </c>
      <c r="C371" s="14" t="s">
        <v>109</v>
      </c>
      <c r="D371" s="15" t="s">
        <v>90</v>
      </c>
      <c r="E371" s="15" t="s">
        <v>90</v>
      </c>
      <c r="F371" s="16" t="e">
        <f>IF(BB371="S",
IF(#REF!+BJ371=2012,
IF(#REF!=1,"12-13/1",
IF(#REF!=2,"12-13/2",
IF(#REF!=3,"13-14/1",
IF(#REF!=4,"13-14/2","Hata1")))),
IF(#REF!+BJ371=2013,
IF(#REF!=1,"13-14/1",
IF(#REF!=2,"13-14/2",
IF(#REF!=3,"14-15/1",
IF(#REF!=4,"14-15/2","Hata2")))),
IF(#REF!+BJ371=2014,
IF(#REF!=1,"14-15/1",
IF(#REF!=2,"14-15/2",
IF(#REF!=3,"15-16/1",
IF(#REF!=4,"15-16/2","Hata3")))),
IF(#REF!+BJ371=2015,
IF(#REF!=1,"15-16/1",
IF(#REF!=2,"15-16/2",
IF(#REF!=3,"16-17/1",
IF(#REF!=4,"16-17/2","Hata4")))),
IF(#REF!+BJ371=2016,
IF(#REF!=1,"16-17/1",
IF(#REF!=2,"16-17/2",
IF(#REF!=3,"17-18/1",
IF(#REF!=4,"17-18/2","Hata5")))),
IF(#REF!+BJ371=2017,
IF(#REF!=1,"17-18/1",
IF(#REF!=2,"17-18/2",
IF(#REF!=3,"18-19/1",
IF(#REF!=4,"18-19/2","Hata6")))),
IF(#REF!+BJ371=2018,
IF(#REF!=1,"18-19/1",
IF(#REF!=2,"18-19/2",
IF(#REF!=3,"19-20/1",
IF(#REF!=4,"19-20/2","Hata7")))),
IF(#REF!+BJ371=2019,
IF(#REF!=1,"19-20/1",
IF(#REF!=2,"19-20/2",
IF(#REF!=3,"20-21/1",
IF(#REF!=4,"20-21/2","Hata8")))),
IF(#REF!+BJ371=2020,
IF(#REF!=1,"20-21/1",
IF(#REF!=2,"20-21/2",
IF(#REF!=3,"21-22/1",
IF(#REF!=4,"21-22/2","Hata9")))),
IF(#REF!+BJ371=2021,
IF(#REF!=1,"21-22/1",
IF(#REF!=2,"21-22/2",
IF(#REF!=3,"22-23/1",
IF(#REF!=4,"22-23/2","Hata10")))),
IF(#REF!+BJ371=2022,
IF(#REF!=1,"22-23/1",
IF(#REF!=2,"22-23/2",
IF(#REF!=3,"23-24/1",
IF(#REF!=4,"23-24/2","Hata11")))),
IF(#REF!+BJ371=2023,
IF(#REF!=1,"23-24/1",
IF(#REF!=2,"23-24/2",
IF(#REF!=3,"24-25/1",
IF(#REF!=4,"24-25/2","Hata12")))),
)))))))))))),
IF(BB371="T",
IF(#REF!+BJ371=2012,
IF(#REF!=1,"12-13/1",
IF(#REF!=2,"12-13/2",
IF(#REF!=3,"12-13/3",
IF(#REF!=4,"13-14/1",
IF(#REF!=5,"13-14/2",
IF(#REF!=6,"13-14/3","Hata1")))))),
IF(#REF!+BJ371=2013,
IF(#REF!=1,"13-14/1",
IF(#REF!=2,"13-14/2",
IF(#REF!=3,"13-14/3",
IF(#REF!=4,"14-15/1",
IF(#REF!=5,"14-15/2",
IF(#REF!=6,"14-15/3","Hata2")))))),
IF(#REF!+BJ371=2014,
IF(#REF!=1,"14-15/1",
IF(#REF!=2,"14-15/2",
IF(#REF!=3,"14-15/3",
IF(#REF!=4,"15-16/1",
IF(#REF!=5,"15-16/2",
IF(#REF!=6,"15-16/3","Hata3")))))),
IF(AND(#REF!+#REF!&gt;2014,#REF!+#REF!&lt;2015,BJ371=1),
IF(#REF!=0.1,"14-15/0.1",
IF(#REF!=0.2,"14-15/0.2",
IF(#REF!=0.3,"14-15/0.3","Hata4"))),
IF(#REF!+BJ371=2015,
IF(#REF!=1,"15-16/1",
IF(#REF!=2,"15-16/2",
IF(#REF!=3,"15-16/3",
IF(#REF!=4,"16-17/1",
IF(#REF!=5,"16-17/2",
IF(#REF!=6,"16-17/3","Hata5")))))),
IF(#REF!+BJ371=2016,
IF(#REF!=1,"16-17/1",
IF(#REF!=2,"16-17/2",
IF(#REF!=3,"16-17/3",
IF(#REF!=4,"17-18/1",
IF(#REF!=5,"17-18/2",
IF(#REF!=6,"17-18/3","Hata6")))))),
IF(#REF!+BJ371=2017,
IF(#REF!=1,"17-18/1",
IF(#REF!=2,"17-18/2",
IF(#REF!=3,"17-18/3",
IF(#REF!=4,"18-19/1",
IF(#REF!=5,"18-19/2",
IF(#REF!=6,"18-19/3","Hata7")))))),
IF(#REF!+BJ371=2018,
IF(#REF!=1,"18-19/1",
IF(#REF!=2,"18-19/2",
IF(#REF!=3,"18-19/3",
IF(#REF!=4,"19-20/1",
IF(#REF!=5," 19-20/2",
IF(#REF!=6,"19-20/3","Hata8")))))),
IF(#REF!+BJ371=2019,
IF(#REF!=1,"19-20/1",
IF(#REF!=2,"19-20/2",
IF(#REF!=3,"19-20/3",
IF(#REF!=4,"20-21/1",
IF(#REF!=5,"20-21/2",
IF(#REF!=6,"20-21/3","Hata9")))))),
IF(#REF!+BJ371=2020,
IF(#REF!=1,"20-21/1",
IF(#REF!=2,"20-21/2",
IF(#REF!=3,"20-21/3",
IF(#REF!=4,"21-22/1",
IF(#REF!=5,"21-22/2",
IF(#REF!=6,"21-22/3","Hata10")))))),
IF(#REF!+BJ371=2021,
IF(#REF!=1,"21-22/1",
IF(#REF!=2,"21-22/2",
IF(#REF!=3,"21-22/3",
IF(#REF!=4,"22-23/1",
IF(#REF!=5,"22-23/2",
IF(#REF!=6,"22-23/3","Hata11")))))),
IF(#REF!+BJ371=2022,
IF(#REF!=1,"22-23/1",
IF(#REF!=2,"22-23/2",
IF(#REF!=3,"22-23/3",
IF(#REF!=4,"23-24/1",
IF(#REF!=5,"23-24/2",
IF(#REF!=6,"23-24/3","Hata12")))))),
IF(#REF!+BJ371=2023,
IF(#REF!=1,"23-24/1",
IF(#REF!=2,"23-24/2",
IF(#REF!=3,"23-24/3",
IF(#REF!=4,"24-25/1",
IF(#REF!=5,"24-25/2",
IF(#REF!=6,"24-25/3","Hata13")))))),
))))))))))))))
)</f>
        <v>#REF!</v>
      </c>
      <c r="G371" s="15"/>
      <c r="H371" s="14" t="s">
        <v>478</v>
      </c>
      <c r="I371" s="14">
        <v>5596150</v>
      </c>
      <c r="J371" s="14" t="s">
        <v>157</v>
      </c>
      <c r="Q371" s="14" t="s">
        <v>110</v>
      </c>
      <c r="R371" s="14" t="s">
        <v>110</v>
      </c>
      <c r="S371" s="16">
        <v>0</v>
      </c>
      <c r="T371" s="14">
        <f>VLOOKUP($S371,[1]sistem!$I$3:$L$10,2,FALSE)</f>
        <v>0</v>
      </c>
      <c r="U371" s="14">
        <f>VLOOKUP($S371,[1]sistem!$I$3:$L$10,3,FALSE)</f>
        <v>0</v>
      </c>
      <c r="V371" s="14">
        <f>VLOOKUP($S371,[1]sistem!$I$3:$L$10,4,FALSE)</f>
        <v>0</v>
      </c>
      <c r="W371" s="14" t="e">
        <f>VLOOKUP($BB371,[1]sistem!$I$13:$L$14,2,FALSE)*#REF!</f>
        <v>#REF!</v>
      </c>
      <c r="X371" s="14" t="e">
        <f>VLOOKUP($BB371,[1]sistem!$I$13:$L$14,3,FALSE)*#REF!</f>
        <v>#REF!</v>
      </c>
      <c r="Y371" s="14" t="e">
        <f>VLOOKUP($BB371,[1]sistem!$I$13:$L$14,4,FALSE)*#REF!</f>
        <v>#REF!</v>
      </c>
      <c r="Z371" s="14" t="e">
        <f t="shared" si="70"/>
        <v>#REF!</v>
      </c>
      <c r="AA371" s="14" t="e">
        <f t="shared" si="70"/>
        <v>#REF!</v>
      </c>
      <c r="AB371" s="14" t="e">
        <f t="shared" si="70"/>
        <v>#REF!</v>
      </c>
      <c r="AC371" s="14" t="e">
        <f t="shared" si="71"/>
        <v>#REF!</v>
      </c>
      <c r="AD371" s="14">
        <f>VLOOKUP(BB371,[1]sistem!$I$18:$J$19,2,FALSE)</f>
        <v>14</v>
      </c>
      <c r="AE371" s="14">
        <v>0.25</v>
      </c>
      <c r="AF371" s="14">
        <f>VLOOKUP($S371,[1]sistem!$I$3:$M$10,5,FALSE)</f>
        <v>0</v>
      </c>
      <c r="AI371" s="14" t="e">
        <f>(#REF!+#REF!)*AD371</f>
        <v>#REF!</v>
      </c>
      <c r="AJ371" s="14">
        <f>VLOOKUP($S371,[1]sistem!$I$3:$N$10,6,FALSE)</f>
        <v>0</v>
      </c>
      <c r="AK371" s="14">
        <v>2</v>
      </c>
      <c r="AL371" s="14">
        <f t="shared" si="72"/>
        <v>0</v>
      </c>
      <c r="AM371" s="14">
        <f>VLOOKUP($BB371,[1]sistem!$I$18:$K$19,3,FALSE)</f>
        <v>14</v>
      </c>
      <c r="AN371" s="14" t="e">
        <f>AM371*#REF!</f>
        <v>#REF!</v>
      </c>
      <c r="AO371" s="14" t="e">
        <f t="shared" si="73"/>
        <v>#REF!</v>
      </c>
      <c r="AP371" s="14">
        <f t="shared" si="84"/>
        <v>25</v>
      </c>
      <c r="AQ371" s="14" t="e">
        <f t="shared" si="74"/>
        <v>#REF!</v>
      </c>
      <c r="AR371" s="14" t="e">
        <f>ROUND(AQ371-#REF!,0)</f>
        <v>#REF!</v>
      </c>
      <c r="AS371" s="14">
        <f>IF(BB371="s",IF(S371=0,0,
IF(S371=1,#REF!*4*4,
IF(S371=2,0,
IF(S371=3,#REF!*4*2,
IF(S371=4,0,
IF(S371=5,0,
IF(S371=6,0,
IF(S371=7,0)))))))),
IF(BB371="t",
IF(S371=0,0,
IF(S371=1,#REF!*4*4*0.8,
IF(S371=2,0,
IF(S371=3,#REF!*4*2*0.8,
IF(S371=4,0,
IF(S371=5,0,
IF(S371=6,0,
IF(S371=7,0))))))))))</f>
        <v>0</v>
      </c>
      <c r="AT371" s="14">
        <f>IF(BB371="s",
IF(S371=0,0,
IF(S371=1,0,
IF(S371=2,#REF!*4*2,
IF(S371=3,#REF!*4,
IF(S371=4,#REF!*4,
IF(S371=5,0,
IF(S371=6,0,
IF(S371=7,#REF!*4)))))))),
IF(BB371="t",
IF(S371=0,0,
IF(S371=1,0,
IF(S371=2,#REF!*4*2*0.8,
IF(S371=3,#REF!*4*0.8,
IF(S371=4,#REF!*4*0.8,
IF(S371=5,0,
IF(S371=6,0,
IF(S371=7,#REF!*4))))))))))</f>
        <v>0</v>
      </c>
      <c r="AU371" s="14">
        <f>IF(BB371="s",
IF(S371=0,0,
IF(S371=1,#REF!*2,
IF(S371=2,#REF!*2,
IF(S371=3,#REF!*2,
IF(S371=4,#REF!*2,
IF(S371=5,#REF!*2,
IF(S371=6,#REF!*2,
IF(S371=7,#REF!*2)))))))),
IF(BB371="t",
IF(S371=0,#REF!*2*0.8,
IF(S371=1,#REF!*2*0.8,
IF(S371=2,#REF!*2*0.8,
IF(S371=3,#REF!*2*0.8,
IF(S371=4,#REF!*2*0.8,
IF(S371=5,#REF!*2*0.8,
IF(S371=6,#REF!*1*0.8,
IF(S371=7,#REF!*2))))))))))</f>
        <v>0</v>
      </c>
      <c r="AV371" s="14" t="e">
        <f t="shared" si="75"/>
        <v>#REF!</v>
      </c>
      <c r="AW371" s="14">
        <f>IF(BB371="s",
IF(S371=0,0,
IF(S371=1,(14-2)*(#REF!+#REF!)/4*4,
IF(S371=2,(14-2)*(#REF!+#REF!)/4*2,
IF(S371=3,(14-2)*(#REF!+#REF!)/4*3,
IF(S371=4,(14-2)*(#REF!+#REF!)/4,
IF(S371=5,(14-2)*#REF!/4,
IF(S371=6,0,
IF(S371=7,(14)*#REF!)))))))),
IF(BB371="t",
IF(S371=0,0,
IF(S371=1,(11-2)*(#REF!+#REF!)/4*4,
IF(S371=2,(11-2)*(#REF!+#REF!)/4*2,
IF(S371=3,(11-2)*(#REF!+#REF!)/4*3,
IF(S371=4,(11-2)*(#REF!+#REF!)/4,
IF(S371=5,(11-2)*#REF!/4,
IF(S371=6,0,
IF(S371=7,(11)*#REF!))))))))))</f>
        <v>0</v>
      </c>
      <c r="AX371" s="14" t="e">
        <f t="shared" si="76"/>
        <v>#REF!</v>
      </c>
      <c r="AY371" s="14">
        <f t="shared" si="77"/>
        <v>0</v>
      </c>
      <c r="AZ371" s="14">
        <f t="shared" si="78"/>
        <v>0</v>
      </c>
      <c r="BA371" s="14">
        <f t="shared" si="79"/>
        <v>0</v>
      </c>
      <c r="BB371" s="14" t="s">
        <v>87</v>
      </c>
      <c r="BC371" s="14" t="e">
        <f>IF(BI371="A",0,IF(BB371="s",14*#REF!,IF(BB371="T",11*#REF!,"HATA")))</f>
        <v>#REF!</v>
      </c>
      <c r="BD371" s="14" t="e">
        <f t="shared" si="80"/>
        <v>#REF!</v>
      </c>
      <c r="BE371" s="14" t="e">
        <f t="shared" si="81"/>
        <v>#REF!</v>
      </c>
      <c r="BF371" s="14" t="e">
        <f>IF(BE371-#REF!=0,"DOĞRU","YANLIŞ")</f>
        <v>#REF!</v>
      </c>
      <c r="BG371" s="14" t="e">
        <f>#REF!-BE371</f>
        <v>#REF!</v>
      </c>
      <c r="BH371" s="14">
        <v>0</v>
      </c>
      <c r="BJ371" s="14">
        <v>0</v>
      </c>
      <c r="BL371" s="14">
        <v>0</v>
      </c>
      <c r="BN371" s="5" t="e">
        <f>#REF!*14</f>
        <v>#REF!</v>
      </c>
      <c r="BO371" s="6"/>
      <c r="BP371" s="7"/>
      <c r="BQ371" s="8"/>
      <c r="BR371" s="8"/>
      <c r="BS371" s="8"/>
      <c r="BT371" s="8"/>
      <c r="BU371" s="8"/>
      <c r="BV371" s="9"/>
      <c r="BW371" s="10"/>
      <c r="BX371" s="11"/>
      <c r="CE371" s="8"/>
      <c r="CF371" s="17"/>
      <c r="CG371" s="17"/>
      <c r="CH371" s="17"/>
      <c r="CI371" s="17"/>
    </row>
    <row r="372" spans="1:87" hidden="1" x14ac:dyDescent="0.25">
      <c r="A372" s="14" t="s">
        <v>496</v>
      </c>
      <c r="B372" s="31" t="s">
        <v>332</v>
      </c>
      <c r="C372" s="14" t="s">
        <v>332</v>
      </c>
      <c r="D372" s="15" t="s">
        <v>90</v>
      </c>
      <c r="E372" s="15" t="s">
        <v>90</v>
      </c>
      <c r="F372" s="16" t="s">
        <v>497</v>
      </c>
      <c r="G372" s="14"/>
      <c r="H372" s="14" t="s">
        <v>498</v>
      </c>
      <c r="I372" s="14">
        <v>54680</v>
      </c>
      <c r="J372" s="14" t="s">
        <v>499</v>
      </c>
      <c r="L372" s="15">
        <v>3923</v>
      </c>
      <c r="P372" s="15"/>
      <c r="Q372" s="14" t="s">
        <v>332</v>
      </c>
      <c r="R372" s="14" t="s">
        <v>332</v>
      </c>
      <c r="S372" s="16">
        <v>2</v>
      </c>
      <c r="T372" s="14">
        <v>0</v>
      </c>
      <c r="U372" s="14">
        <v>2</v>
      </c>
      <c r="V372" s="14">
        <v>1</v>
      </c>
      <c r="W372" s="14">
        <v>6</v>
      </c>
      <c r="X372" s="14">
        <v>12</v>
      </c>
      <c r="Y372" s="14">
        <v>18</v>
      </c>
      <c r="Z372" s="14">
        <v>0</v>
      </c>
      <c r="AA372" s="14">
        <v>24</v>
      </c>
      <c r="AB372" s="14">
        <v>18</v>
      </c>
      <c r="AC372" s="14">
        <v>42</v>
      </c>
      <c r="AD372" s="14">
        <v>14</v>
      </c>
      <c r="AE372" s="14">
        <v>0.25</v>
      </c>
      <c r="AF372" s="14">
        <v>2</v>
      </c>
      <c r="AG372" s="14">
        <v>10</v>
      </c>
      <c r="AI372" s="14">
        <v>140</v>
      </c>
      <c r="AJ372" s="14">
        <v>3</v>
      </c>
      <c r="AK372" s="14">
        <v>2</v>
      </c>
      <c r="AL372" s="14">
        <v>6</v>
      </c>
      <c r="AM372" s="14">
        <v>14</v>
      </c>
      <c r="AN372" s="14">
        <v>84</v>
      </c>
      <c r="AO372" s="14">
        <v>272</v>
      </c>
      <c r="AP372" s="14">
        <v>25</v>
      </c>
      <c r="AQ372" s="14">
        <v>11</v>
      </c>
      <c r="AR372" s="15">
        <v>0</v>
      </c>
      <c r="AS372" s="14">
        <v>0</v>
      </c>
      <c r="AT372" s="14">
        <v>48</v>
      </c>
      <c r="AU372" s="14">
        <v>12</v>
      </c>
      <c r="AV372" s="14">
        <v>18</v>
      </c>
      <c r="AW372" s="14">
        <v>36</v>
      </c>
      <c r="AX372" s="14">
        <v>-104</v>
      </c>
      <c r="AY372" s="14">
        <v>12</v>
      </c>
      <c r="AZ372" s="14">
        <v>6</v>
      </c>
      <c r="BA372" s="14">
        <v>144</v>
      </c>
      <c r="BB372" s="14" t="s">
        <v>87</v>
      </c>
      <c r="BC372" s="14">
        <v>84</v>
      </c>
      <c r="BD372" s="14">
        <v>228</v>
      </c>
      <c r="BE372" s="14">
        <v>8</v>
      </c>
      <c r="BF372" s="14" t="s">
        <v>500</v>
      </c>
      <c r="BG372" s="14">
        <v>3</v>
      </c>
      <c r="BH372" s="14">
        <v>1</v>
      </c>
      <c r="BJ372" s="14">
        <v>1</v>
      </c>
      <c r="BL372" s="14">
        <v>2</v>
      </c>
      <c r="BN372" s="32">
        <v>0</v>
      </c>
      <c r="BO372" s="33"/>
      <c r="BP372" s="34">
        <v>0</v>
      </c>
      <c r="BQ372" s="35"/>
      <c r="BR372" s="36"/>
      <c r="BS372" s="36"/>
      <c r="BT372" s="36"/>
      <c r="BU372" s="36"/>
      <c r="BV372" s="37"/>
      <c r="BW372" s="38"/>
      <c r="BX372" s="39"/>
      <c r="BY372" s="8"/>
      <c r="BZ372" s="8"/>
      <c r="CA372" s="8"/>
      <c r="CB372" s="8"/>
      <c r="CC372" s="8"/>
      <c r="CE372" s="8"/>
      <c r="CF372" s="17"/>
      <c r="CG372" s="17"/>
      <c r="CH372" s="17"/>
      <c r="CI372" s="17"/>
    </row>
    <row r="373" spans="1:87" hidden="1" x14ac:dyDescent="0.25">
      <c r="A373" s="14" t="s">
        <v>501</v>
      </c>
      <c r="B373" s="14" t="s">
        <v>335</v>
      </c>
      <c r="C373" s="14" t="s">
        <v>335</v>
      </c>
      <c r="D373" s="15" t="s">
        <v>90</v>
      </c>
      <c r="E373" s="15" t="s">
        <v>90</v>
      </c>
      <c r="F373" s="16" t="e">
        <f>IF(BB373="S",
IF(#REF!+BJ373=2012,
IF(#REF!=1,"12-13/1",
IF(#REF!=2,"12-13/2",
IF(#REF!=3,"13-14/1",
IF(#REF!=4,"13-14/2","Hata1")))),
IF(#REF!+BJ373=2013,
IF(#REF!=1,"13-14/1",
IF(#REF!=2,"13-14/2",
IF(#REF!=3,"14-15/1",
IF(#REF!=4,"14-15/2","Hata2")))),
IF(#REF!+BJ373=2014,
IF(#REF!=1,"14-15/1",
IF(#REF!=2,"14-15/2",
IF(#REF!=3,"15-16/1",
IF(#REF!=4,"15-16/2","Hata3")))),
IF(#REF!+BJ373=2015,
IF(#REF!=1,"15-16/1",
IF(#REF!=2,"15-16/2",
IF(#REF!=3,"16-17/1",
IF(#REF!=4,"16-17/2","Hata4")))),
IF(#REF!+BJ373=2016,
IF(#REF!=1,"16-17/1",
IF(#REF!=2,"16-17/2",
IF(#REF!=3,"17-18/1",
IF(#REF!=4,"17-18/2","Hata5")))),
IF(#REF!+BJ373=2017,
IF(#REF!=1,"17-18/1",
IF(#REF!=2,"17-18/2",
IF(#REF!=3,"18-19/1",
IF(#REF!=4,"18-19/2","Hata6")))),
IF(#REF!+BJ373=2018,
IF(#REF!=1,"18-19/1",
IF(#REF!=2,"18-19/2",
IF(#REF!=3,"19-20/1",
IF(#REF!=4,"19-20/2","Hata7")))),
IF(#REF!+BJ373=2019,
IF(#REF!=1,"19-20/1",
IF(#REF!=2,"19-20/2",
IF(#REF!=3,"20-21/1",
IF(#REF!=4,"20-21/2","Hata8")))),
IF(#REF!+BJ373=2020,
IF(#REF!=1,"20-21/1",
IF(#REF!=2,"20-21/2",
IF(#REF!=3,"21-22/1",
IF(#REF!=4,"21-22/2","Hata9")))),
IF(#REF!+BJ373=2021,
IF(#REF!=1,"21-22/1",
IF(#REF!=2,"21-22/2",
IF(#REF!=3,"22-23/1",
IF(#REF!=4,"22-23/2","Hata10")))),
IF(#REF!+BJ373=2022,
IF(#REF!=1,"22-23/1",
IF(#REF!=2,"22-23/2",
IF(#REF!=3,"23-24/1",
IF(#REF!=4,"23-24/2","Hata11")))),
IF(#REF!+BJ373=2023,
IF(#REF!=1,"23-24/1",
IF(#REF!=2,"23-24/2",
IF(#REF!=3,"24-25/1",
IF(#REF!=4,"24-25/2","Hata12")))),
)))))))))))),
IF(BB373="T",
IF(#REF!+BJ373=2012,
IF(#REF!=1,"12-13/1",
IF(#REF!=2,"12-13/2",
IF(#REF!=3,"12-13/3",
IF(#REF!=4,"13-14/1",
IF(#REF!=5,"13-14/2",
IF(#REF!=6,"13-14/3","Hata1")))))),
IF(#REF!+BJ373=2013,
IF(#REF!=1,"13-14/1",
IF(#REF!=2,"13-14/2",
IF(#REF!=3,"13-14/3",
IF(#REF!=4,"14-15/1",
IF(#REF!=5,"14-15/2",
IF(#REF!=6,"14-15/3","Hata2")))))),
IF(#REF!+BJ373=2014,
IF(#REF!=1,"14-15/1",
IF(#REF!=2,"14-15/2",
IF(#REF!=3,"14-15/3",
IF(#REF!=4,"15-16/1",
IF(#REF!=5,"15-16/2",
IF(#REF!=6,"15-16/3","Hata3")))))),
IF(AND(#REF!+#REF!&gt;2014,#REF!+#REF!&lt;2015,BJ373=1),
IF(#REF!=0.1,"14-15/0.1",
IF(#REF!=0.2,"14-15/0.2",
IF(#REF!=0.3,"14-15/0.3","Hata4"))),
IF(#REF!+BJ373=2015,
IF(#REF!=1,"15-16/1",
IF(#REF!=2,"15-16/2",
IF(#REF!=3,"15-16/3",
IF(#REF!=4,"16-17/1",
IF(#REF!=5,"16-17/2",
IF(#REF!=6,"16-17/3","Hata5")))))),
IF(#REF!+BJ373=2016,
IF(#REF!=1,"16-17/1",
IF(#REF!=2,"16-17/2",
IF(#REF!=3,"16-17/3",
IF(#REF!=4,"17-18/1",
IF(#REF!=5,"17-18/2",
IF(#REF!=6,"17-18/3","Hata6")))))),
IF(#REF!+BJ373=2017,
IF(#REF!=1,"17-18/1",
IF(#REF!=2,"17-18/2",
IF(#REF!=3,"17-18/3",
IF(#REF!=4,"18-19/1",
IF(#REF!=5,"18-19/2",
IF(#REF!=6,"18-19/3","Hata7")))))),
IF(#REF!+BJ373=2018,
IF(#REF!=1,"18-19/1",
IF(#REF!=2,"18-19/2",
IF(#REF!=3,"18-19/3",
IF(#REF!=4,"19-20/1",
IF(#REF!=5," 19-20/2",
IF(#REF!=6,"19-20/3","Hata8")))))),
IF(#REF!+BJ373=2019,
IF(#REF!=1,"19-20/1",
IF(#REF!=2,"19-20/2",
IF(#REF!=3,"19-20/3",
IF(#REF!=4,"20-21/1",
IF(#REF!=5,"20-21/2",
IF(#REF!=6,"20-21/3","Hata9")))))),
IF(#REF!+BJ373=2020,
IF(#REF!=1,"20-21/1",
IF(#REF!=2,"20-21/2",
IF(#REF!=3,"20-21/3",
IF(#REF!=4,"21-22/1",
IF(#REF!=5,"21-22/2",
IF(#REF!=6,"21-22/3","Hata10")))))),
IF(#REF!+BJ373=2021,
IF(#REF!=1,"21-22/1",
IF(#REF!=2,"21-22/2",
IF(#REF!=3,"21-22/3",
IF(#REF!=4,"22-23/1",
IF(#REF!=5,"22-23/2",
IF(#REF!=6,"22-23/3","Hata11")))))),
IF(#REF!+BJ373=2022,
IF(#REF!=1,"22-23/1",
IF(#REF!=2,"22-23/2",
IF(#REF!=3,"22-23/3",
IF(#REF!=4,"23-24/1",
IF(#REF!=5,"23-24/2",
IF(#REF!=6,"23-24/3","Hata12")))))),
IF(#REF!+BJ373=2023,
IF(#REF!=1,"23-24/1",
IF(#REF!=2,"23-24/2",
IF(#REF!=3,"23-24/3",
IF(#REF!=4,"24-25/1",
IF(#REF!=5,"24-25/2",
IF(#REF!=6,"24-25/3","Hata13")))))),
))))))))))))))
)</f>
        <v>#REF!</v>
      </c>
      <c r="G373" s="15"/>
      <c r="H373" s="14" t="s">
        <v>498</v>
      </c>
      <c r="I373" s="14">
        <v>54680</v>
      </c>
      <c r="J373" s="14" t="s">
        <v>499</v>
      </c>
      <c r="Q373" s="14" t="s">
        <v>335</v>
      </c>
      <c r="R373" s="14" t="s">
        <v>335</v>
      </c>
      <c r="S373" s="16">
        <v>2</v>
      </c>
      <c r="T373" s="14">
        <f>VLOOKUP($S373,[1]sistem!$I$3:$L$10,2,FALSE)</f>
        <v>0</v>
      </c>
      <c r="U373" s="14">
        <f>VLOOKUP($S373,[1]sistem!$I$3:$L$10,3,FALSE)</f>
        <v>2</v>
      </c>
      <c r="V373" s="14">
        <f>VLOOKUP($S373,[1]sistem!$I$3:$L$10,4,FALSE)</f>
        <v>1</v>
      </c>
      <c r="W373" s="14" t="e">
        <f>VLOOKUP($BB373,[1]sistem!$I$13:$L$14,2,FALSE)*#REF!</f>
        <v>#REF!</v>
      </c>
      <c r="X373" s="14" t="e">
        <f>VLOOKUP($BB373,[1]sistem!$I$13:$L$14,3,FALSE)*#REF!</f>
        <v>#REF!</v>
      </c>
      <c r="Y373" s="14" t="e">
        <f>VLOOKUP($BB373,[1]sistem!$I$13:$L$14,4,FALSE)*#REF!</f>
        <v>#REF!</v>
      </c>
      <c r="Z373" s="14" t="e">
        <f t="shared" ref="Z373:AB389" si="85">T373*W373</f>
        <v>#REF!</v>
      </c>
      <c r="AA373" s="14" t="e">
        <f t="shared" si="85"/>
        <v>#REF!</v>
      </c>
      <c r="AB373" s="14" t="e">
        <f t="shared" si="85"/>
        <v>#REF!</v>
      </c>
      <c r="AC373" s="14" t="e">
        <f t="shared" ref="AC373:AC389" si="86">SUM(Z373:AB373)</f>
        <v>#REF!</v>
      </c>
      <c r="AD373" s="14">
        <f>VLOOKUP(BB373,[1]sistem!$I$18:$J$19,2,FALSE)</f>
        <v>14</v>
      </c>
      <c r="AE373" s="14">
        <v>0.25</v>
      </c>
      <c r="AF373" s="14">
        <f>VLOOKUP($S373,[1]sistem!$I$3:$M$10,5,FALSE)</f>
        <v>2</v>
      </c>
      <c r="AG373" s="14">
        <v>10</v>
      </c>
      <c r="AI373" s="14">
        <f>AG373*AM373</f>
        <v>140</v>
      </c>
      <c r="AJ373" s="14">
        <f>VLOOKUP($S373,[1]sistem!$I$3:$N$10,6,FALSE)</f>
        <v>3</v>
      </c>
      <c r="AK373" s="14">
        <v>2</v>
      </c>
      <c r="AL373" s="14">
        <f t="shared" ref="AL373:AL389" si="87">AJ373*AK373</f>
        <v>6</v>
      </c>
      <c r="AM373" s="14">
        <f>VLOOKUP($BB373,[1]sistem!$I$18:$K$19,3,FALSE)</f>
        <v>14</v>
      </c>
      <c r="AN373" s="14" t="e">
        <f>AM373*#REF!</f>
        <v>#REF!</v>
      </c>
      <c r="AO373" s="14" t="e">
        <f t="shared" ref="AO373:AO389" si="88">AN373+AL373+AI373+Z373+AA373+AB373</f>
        <v>#REF!</v>
      </c>
      <c r="AP373" s="14">
        <f t="shared" ref="AP373:AP389" si="89">IF(BB373="s",25,25)</f>
        <v>25</v>
      </c>
      <c r="AQ373" s="14" t="e">
        <f t="shared" ref="AQ373:AQ389" si="90">ROUND(AO373/AP373,0)</f>
        <v>#REF!</v>
      </c>
      <c r="AR373" s="14" t="e">
        <f>ROUND(AQ373-#REF!,0)</f>
        <v>#REF!</v>
      </c>
      <c r="AS373" s="14">
        <f>IF(BB373="s",IF(S373=0,0,
IF(S373=1,#REF!*4*4,
IF(S373=2,0,
IF(S373=3,#REF!*4*2,
IF(S373=4,0,
IF(S373=5,0,
IF(S373=6,0,
IF(S373=7,0)))))))),
IF(BB373="t",
IF(S373=0,0,
IF(S373=1,#REF!*4*4*0.8,
IF(S373=2,0,
IF(S373=3,#REF!*4*2*0.8,
IF(S373=4,0,
IF(S373=5,0,
IF(S373=6,0,
IF(S373=7,0))))))))))</f>
        <v>0</v>
      </c>
      <c r="AT373" s="14" t="e">
        <f>IF(BB373="s",
IF(S373=0,0,
IF(S373=1,0,
IF(S373=2,#REF!*4*2,
IF(S373=3,#REF!*4,
IF(S373=4,#REF!*4,
IF(S373=5,0,
IF(S373=6,0,
IF(S373=7,#REF!*4)))))))),
IF(BB373="t",
IF(S373=0,0,
IF(S373=1,0,
IF(S373=2,#REF!*4*2*0.8,
IF(S373=3,#REF!*4*0.8,
IF(S373=4,#REF!*4*0.8,
IF(S373=5,0,
IF(S373=6,0,
IF(S373=7,#REF!*4))))))))))</f>
        <v>#REF!</v>
      </c>
      <c r="AU373" s="14" t="e">
        <f>IF(BB373="s",
IF(S373=0,0,
IF(S373=1,#REF!*2,
IF(S373=2,#REF!*2,
IF(S373=3,#REF!*2,
IF(S373=4,#REF!*2,
IF(S373=5,#REF!*2,
IF(S373=6,#REF!*2,
IF(S373=7,#REF!*2)))))))),
IF(BB373="t",
IF(S373=0,#REF!*2*0.8,
IF(S373=1,#REF!*2*0.8,
IF(S373=2,#REF!*2*0.8,
IF(S373=3,#REF!*2*0.8,
IF(S373=4,#REF!*2*0.8,
IF(S373=5,#REF!*2*0.8,
IF(S373=6,#REF!*1*0.8,
IF(S373=7,#REF!*2))))))))))</f>
        <v>#REF!</v>
      </c>
      <c r="AV373" s="14" t="e">
        <f t="shared" ref="AV373:AV389" si="91">SUM(AS373:AU373)-SUM(Z373:AB373)</f>
        <v>#REF!</v>
      </c>
      <c r="AW373" s="14" t="e">
        <f>IF(BB373="s",
IF(S373=0,0,
IF(S373=1,(14-2)*(#REF!+#REF!)/4*4,
IF(S373=2,(14-2)*(#REF!+#REF!)/4*2,
IF(S373=3,(14-2)*(#REF!+#REF!)/4*3,
IF(S373=4,(14-2)*(#REF!+#REF!)/4,
IF(S373=5,(14-2)*#REF!/4,
IF(S373=6,0,
IF(S373=7,(14)*#REF!)))))))),
IF(BB373="t",
IF(S373=0,0,
IF(S373=1,(11-2)*(#REF!+#REF!)/4*4,
IF(S373=2,(11-2)*(#REF!+#REF!)/4*2,
IF(S373=3,(11-2)*(#REF!+#REF!)/4*3,
IF(S373=4,(11-2)*(#REF!+#REF!)/4,
IF(S373=5,(11-2)*#REF!/4,
IF(S373=6,0,
IF(S373=7,(11)*#REF!))))))))))</f>
        <v>#REF!</v>
      </c>
      <c r="AX373" s="14" t="e">
        <f t="shared" ref="AX373:AX389" si="92">AW373-AI373</f>
        <v>#REF!</v>
      </c>
      <c r="AY373" s="14">
        <f t="shared" ref="AY373:AY389" si="93">IF(BB373="s",
IF(S373=0,0,
IF(S373=1,4*5,
IF(S373=2,4*3,
IF(S373=3,4*4,
IF(S373=4,4*2,
IF(S373=5,4,
IF(S373=6,4/2,
IF(S373=7,4*2,)))))))),
IF(BB373="t",
IF(S373=0,0,
IF(S373=1,4*5,
IF(S373=2,4*3,
IF(S373=3,4*4,
IF(S373=4,4*2,
IF(S373=5,4,
IF(S373=6,4/2,
IF(S373=7,4*2))))))))))</f>
        <v>12</v>
      </c>
      <c r="AZ373" s="14">
        <f t="shared" ref="AZ373:AZ389" si="94">AY373-AL373</f>
        <v>6</v>
      </c>
      <c r="BA373" s="14" t="e">
        <f t="shared" ref="BA373:BA389" si="95">AS373+AT373+AU373+(IF(BH373=1,(AW373)*2,AW373))+AY373</f>
        <v>#REF!</v>
      </c>
      <c r="BB373" s="14" t="s">
        <v>87</v>
      </c>
      <c r="BC373" s="14" t="e">
        <f>IF(BI373="A",0,IF(BB373="s",14*#REF!,IF(BB373="T",11*#REF!,"HATA")))</f>
        <v>#REF!</v>
      </c>
      <c r="BD373" s="14" t="e">
        <f t="shared" ref="BD373:BD389" si="96">IF(BI373="Z",(BC373+BA373)*1.15,(BC373+BA373))</f>
        <v>#REF!</v>
      </c>
      <c r="BE373" s="14" t="e">
        <f t="shared" ref="BE373:BE389" si="97">IF(BB373="s",ROUND(BD373/30,0),IF(BB373="T",ROUND(BD373/25,0),"HATA"))</f>
        <v>#REF!</v>
      </c>
      <c r="BF373" s="14" t="e">
        <f>IF(BE373-#REF!=0,"DOĞRU","YANLIŞ")</f>
        <v>#REF!</v>
      </c>
      <c r="BG373" s="14" t="e">
        <f>#REF!-BE373</f>
        <v>#REF!</v>
      </c>
      <c r="BH373" s="14">
        <v>1</v>
      </c>
      <c r="BJ373" s="14">
        <v>1</v>
      </c>
      <c r="BL373" s="14">
        <v>2</v>
      </c>
      <c r="BN373" s="5" t="e">
        <f>#REF!*14</f>
        <v>#REF!</v>
      </c>
      <c r="BO373" s="6"/>
      <c r="BP373" s="7"/>
      <c r="BQ373" s="8"/>
      <c r="BR373" s="8"/>
      <c r="BS373" s="8"/>
      <c r="BT373" s="8"/>
      <c r="BU373" s="8"/>
      <c r="BV373" s="9"/>
      <c r="BW373" s="10"/>
      <c r="BX373" s="11"/>
      <c r="CE373" s="8"/>
      <c r="CF373" s="17"/>
      <c r="CG373" s="17"/>
      <c r="CH373" s="17"/>
      <c r="CI373" s="17"/>
    </row>
    <row r="374" spans="1:87" hidden="1" x14ac:dyDescent="0.25">
      <c r="A374" s="14" t="s">
        <v>117</v>
      </c>
      <c r="B374" s="14" t="s">
        <v>118</v>
      </c>
      <c r="C374" s="14" t="s">
        <v>118</v>
      </c>
      <c r="D374" s="15" t="s">
        <v>90</v>
      </c>
      <c r="E374" s="15" t="s">
        <v>90</v>
      </c>
      <c r="F374" s="16" t="e">
        <f>IF(BB374="S",
IF(#REF!+BJ374=2012,
IF(#REF!=1,"12-13/1",
IF(#REF!=2,"12-13/2",
IF(#REF!=3,"13-14/1",
IF(#REF!=4,"13-14/2","Hata1")))),
IF(#REF!+BJ374=2013,
IF(#REF!=1,"13-14/1",
IF(#REF!=2,"13-14/2",
IF(#REF!=3,"14-15/1",
IF(#REF!=4,"14-15/2","Hata2")))),
IF(#REF!+BJ374=2014,
IF(#REF!=1,"14-15/1",
IF(#REF!=2,"14-15/2",
IF(#REF!=3,"15-16/1",
IF(#REF!=4,"15-16/2","Hata3")))),
IF(#REF!+BJ374=2015,
IF(#REF!=1,"15-16/1",
IF(#REF!=2,"15-16/2",
IF(#REF!=3,"16-17/1",
IF(#REF!=4,"16-17/2","Hata4")))),
IF(#REF!+BJ374=2016,
IF(#REF!=1,"16-17/1",
IF(#REF!=2,"16-17/2",
IF(#REF!=3,"17-18/1",
IF(#REF!=4,"17-18/2","Hata5")))),
IF(#REF!+BJ374=2017,
IF(#REF!=1,"17-18/1",
IF(#REF!=2,"17-18/2",
IF(#REF!=3,"18-19/1",
IF(#REF!=4,"18-19/2","Hata6")))),
IF(#REF!+BJ374=2018,
IF(#REF!=1,"18-19/1",
IF(#REF!=2,"18-19/2",
IF(#REF!=3,"19-20/1",
IF(#REF!=4,"19-20/2","Hata7")))),
IF(#REF!+BJ374=2019,
IF(#REF!=1,"19-20/1",
IF(#REF!=2,"19-20/2",
IF(#REF!=3,"20-21/1",
IF(#REF!=4,"20-21/2","Hata8")))),
IF(#REF!+BJ374=2020,
IF(#REF!=1,"20-21/1",
IF(#REF!=2,"20-21/2",
IF(#REF!=3,"21-22/1",
IF(#REF!=4,"21-22/2","Hata9")))),
IF(#REF!+BJ374=2021,
IF(#REF!=1,"21-22/1",
IF(#REF!=2,"21-22/2",
IF(#REF!=3,"22-23/1",
IF(#REF!=4,"22-23/2","Hata10")))),
IF(#REF!+BJ374=2022,
IF(#REF!=1,"22-23/1",
IF(#REF!=2,"22-23/2",
IF(#REF!=3,"23-24/1",
IF(#REF!=4,"23-24/2","Hata11")))),
IF(#REF!+BJ374=2023,
IF(#REF!=1,"23-24/1",
IF(#REF!=2,"23-24/2",
IF(#REF!=3,"24-25/1",
IF(#REF!=4,"24-25/2","Hata12")))),
)))))))))))),
IF(BB374="T",
IF(#REF!+BJ374=2012,
IF(#REF!=1,"12-13/1",
IF(#REF!=2,"12-13/2",
IF(#REF!=3,"12-13/3",
IF(#REF!=4,"13-14/1",
IF(#REF!=5,"13-14/2",
IF(#REF!=6,"13-14/3","Hata1")))))),
IF(#REF!+BJ374=2013,
IF(#REF!=1,"13-14/1",
IF(#REF!=2,"13-14/2",
IF(#REF!=3,"13-14/3",
IF(#REF!=4,"14-15/1",
IF(#REF!=5,"14-15/2",
IF(#REF!=6,"14-15/3","Hata2")))))),
IF(#REF!+BJ374=2014,
IF(#REF!=1,"14-15/1",
IF(#REF!=2,"14-15/2",
IF(#REF!=3,"14-15/3",
IF(#REF!=4,"15-16/1",
IF(#REF!=5,"15-16/2",
IF(#REF!=6,"15-16/3","Hata3")))))),
IF(AND(#REF!+#REF!&gt;2014,#REF!+#REF!&lt;2015,BJ374=1),
IF(#REF!=0.1,"14-15/0.1",
IF(#REF!=0.2,"14-15/0.2",
IF(#REF!=0.3,"14-15/0.3","Hata4"))),
IF(#REF!+BJ374=2015,
IF(#REF!=1,"15-16/1",
IF(#REF!=2,"15-16/2",
IF(#REF!=3,"15-16/3",
IF(#REF!=4,"16-17/1",
IF(#REF!=5,"16-17/2",
IF(#REF!=6,"16-17/3","Hata5")))))),
IF(#REF!+BJ374=2016,
IF(#REF!=1,"16-17/1",
IF(#REF!=2,"16-17/2",
IF(#REF!=3,"16-17/3",
IF(#REF!=4,"17-18/1",
IF(#REF!=5,"17-18/2",
IF(#REF!=6,"17-18/3","Hata6")))))),
IF(#REF!+BJ374=2017,
IF(#REF!=1,"17-18/1",
IF(#REF!=2,"17-18/2",
IF(#REF!=3,"17-18/3",
IF(#REF!=4,"18-19/1",
IF(#REF!=5,"18-19/2",
IF(#REF!=6,"18-19/3","Hata7")))))),
IF(#REF!+BJ374=2018,
IF(#REF!=1,"18-19/1",
IF(#REF!=2,"18-19/2",
IF(#REF!=3,"18-19/3",
IF(#REF!=4,"19-20/1",
IF(#REF!=5," 19-20/2",
IF(#REF!=6,"19-20/3","Hata8")))))),
IF(#REF!+BJ374=2019,
IF(#REF!=1,"19-20/1",
IF(#REF!=2,"19-20/2",
IF(#REF!=3,"19-20/3",
IF(#REF!=4,"20-21/1",
IF(#REF!=5,"20-21/2",
IF(#REF!=6,"20-21/3","Hata9")))))),
IF(#REF!+BJ374=2020,
IF(#REF!=1,"20-21/1",
IF(#REF!=2,"20-21/2",
IF(#REF!=3,"20-21/3",
IF(#REF!=4,"21-22/1",
IF(#REF!=5,"21-22/2",
IF(#REF!=6,"21-22/3","Hata10")))))),
IF(#REF!+BJ374=2021,
IF(#REF!=1,"21-22/1",
IF(#REF!=2,"21-22/2",
IF(#REF!=3,"21-22/3",
IF(#REF!=4,"22-23/1",
IF(#REF!=5,"22-23/2",
IF(#REF!=6,"22-23/3","Hata11")))))),
IF(#REF!+BJ374=2022,
IF(#REF!=1,"22-23/1",
IF(#REF!=2,"22-23/2",
IF(#REF!=3,"22-23/3",
IF(#REF!=4,"23-24/1",
IF(#REF!=5,"23-24/2",
IF(#REF!=6,"23-24/3","Hata12")))))),
IF(#REF!+BJ374=2023,
IF(#REF!=1,"23-24/1",
IF(#REF!=2,"23-24/2",
IF(#REF!=3,"23-24/3",
IF(#REF!=4,"24-25/1",
IF(#REF!=5,"24-25/2",
IF(#REF!=6,"24-25/3","Hata13")))))),
))))))))))))))
)</f>
        <v>#REF!</v>
      </c>
      <c r="G374" s="15"/>
      <c r="H374" s="14" t="s">
        <v>498</v>
      </c>
      <c r="I374" s="14">
        <v>54680</v>
      </c>
      <c r="J374" s="14" t="s">
        <v>499</v>
      </c>
      <c r="Q374" s="14" t="s">
        <v>119</v>
      </c>
      <c r="R374" s="14" t="s">
        <v>120</v>
      </c>
      <c r="S374" s="16">
        <v>7</v>
      </c>
      <c r="T374" s="14">
        <f>VLOOKUP($S374,[1]sistem!$I$3:$L$10,2,FALSE)</f>
        <v>0</v>
      </c>
      <c r="U374" s="14">
        <f>VLOOKUP($S374,[1]sistem!$I$3:$L$10,3,FALSE)</f>
        <v>1</v>
      </c>
      <c r="V374" s="14">
        <f>VLOOKUP($S374,[1]sistem!$I$3:$L$10,4,FALSE)</f>
        <v>1</v>
      </c>
      <c r="W374" s="14" t="e">
        <f>VLOOKUP($BB374,[1]sistem!$I$13:$L$14,2,FALSE)*#REF!</f>
        <v>#REF!</v>
      </c>
      <c r="X374" s="14" t="e">
        <f>VLOOKUP($BB374,[1]sistem!$I$13:$L$14,3,FALSE)*#REF!</f>
        <v>#REF!</v>
      </c>
      <c r="Y374" s="14" t="e">
        <f>VLOOKUP($BB374,[1]sistem!$I$13:$L$14,4,FALSE)*#REF!</f>
        <v>#REF!</v>
      </c>
      <c r="Z374" s="14" t="e">
        <f t="shared" si="85"/>
        <v>#REF!</v>
      </c>
      <c r="AA374" s="14" t="e">
        <f t="shared" si="85"/>
        <v>#REF!</v>
      </c>
      <c r="AB374" s="14" t="e">
        <f t="shared" si="85"/>
        <v>#REF!</v>
      </c>
      <c r="AC374" s="14" t="e">
        <f t="shared" si="86"/>
        <v>#REF!</v>
      </c>
      <c r="AD374" s="14">
        <f>VLOOKUP(BB374,[1]sistem!$I$18:$J$19,2,FALSE)</f>
        <v>14</v>
      </c>
      <c r="AE374" s="14">
        <v>0.25</v>
      </c>
      <c r="AF374" s="14">
        <f>VLOOKUP($S374,[1]sistem!$I$3:$M$10,5,FALSE)</f>
        <v>1</v>
      </c>
      <c r="AI374" s="14" t="e">
        <f>(#REF!+#REF!)*AD374</f>
        <v>#REF!</v>
      </c>
      <c r="AJ374" s="14">
        <f>VLOOKUP($S374,[1]sistem!$I$3:$N$10,6,FALSE)</f>
        <v>2</v>
      </c>
      <c r="AK374" s="14">
        <v>2</v>
      </c>
      <c r="AL374" s="14">
        <f t="shared" si="87"/>
        <v>4</v>
      </c>
      <c r="AM374" s="14">
        <f>VLOOKUP($BB374,[1]sistem!$I$18:$K$19,3,FALSE)</f>
        <v>14</v>
      </c>
      <c r="AN374" s="14" t="e">
        <f>AM374*#REF!</f>
        <v>#REF!</v>
      </c>
      <c r="AO374" s="14" t="e">
        <f t="shared" si="88"/>
        <v>#REF!</v>
      </c>
      <c r="AP374" s="14">
        <f t="shared" si="89"/>
        <v>25</v>
      </c>
      <c r="AQ374" s="14" t="e">
        <f t="shared" si="90"/>
        <v>#REF!</v>
      </c>
      <c r="AR374" s="14" t="e">
        <f>ROUND(AQ374-#REF!,0)</f>
        <v>#REF!</v>
      </c>
      <c r="AS374" s="14">
        <f>IF(BB374="s",IF(S374=0,0,
IF(S374=1,#REF!*4*4,
IF(S374=2,0,
IF(S374=3,#REF!*4*2,
IF(S374=4,0,
IF(S374=5,0,
IF(S374=6,0,
IF(S374=7,0)))))))),
IF(BB374="t",
IF(S374=0,0,
IF(S374=1,#REF!*4*4*0.8,
IF(S374=2,0,
IF(S374=3,#REF!*4*2*0.8,
IF(S374=4,0,
IF(S374=5,0,
IF(S374=6,0,
IF(S374=7,0))))))))))</f>
        <v>0</v>
      </c>
      <c r="AT374" s="14" t="e">
        <f>IF(BB374="s",
IF(S374=0,0,
IF(S374=1,0,
IF(S374=2,#REF!*4*2,
IF(S374=3,#REF!*4,
IF(S374=4,#REF!*4,
IF(S374=5,0,
IF(S374=6,0,
IF(S374=7,#REF!*4)))))))),
IF(BB374="t",
IF(S374=0,0,
IF(S374=1,0,
IF(S374=2,#REF!*4*2*0.8,
IF(S374=3,#REF!*4*0.8,
IF(S374=4,#REF!*4*0.8,
IF(S374=5,0,
IF(S374=6,0,
IF(S374=7,#REF!*4))))))))))</f>
        <v>#REF!</v>
      </c>
      <c r="AU374" s="14" t="e">
        <f>IF(BB374="s",
IF(S374=0,0,
IF(S374=1,#REF!*2,
IF(S374=2,#REF!*2,
IF(S374=3,#REF!*2,
IF(S374=4,#REF!*2,
IF(S374=5,#REF!*2,
IF(S374=6,#REF!*2,
IF(S374=7,#REF!*2)))))))),
IF(BB374="t",
IF(S374=0,#REF!*2*0.8,
IF(S374=1,#REF!*2*0.8,
IF(S374=2,#REF!*2*0.8,
IF(S374=3,#REF!*2*0.8,
IF(S374=4,#REF!*2*0.8,
IF(S374=5,#REF!*2*0.8,
IF(S374=6,#REF!*1*0.8,
IF(S374=7,#REF!*2))))))))))</f>
        <v>#REF!</v>
      </c>
      <c r="AV374" s="14" t="e">
        <f t="shared" si="91"/>
        <v>#REF!</v>
      </c>
      <c r="AW374" s="14" t="e">
        <f>IF(BB374="s",
IF(S374=0,0,
IF(S374=1,(14-2)*(#REF!+#REF!)/4*4,
IF(S374=2,(14-2)*(#REF!+#REF!)/4*2,
IF(S374=3,(14-2)*(#REF!+#REF!)/4*3,
IF(S374=4,(14-2)*(#REF!+#REF!)/4,
IF(S374=5,(14-2)*#REF!/4,
IF(S374=6,0,
IF(S374=7,(14)*#REF!)))))))),
IF(BB374="t",
IF(S374=0,0,
IF(S374=1,(11-2)*(#REF!+#REF!)/4*4,
IF(S374=2,(11-2)*(#REF!+#REF!)/4*2,
IF(S374=3,(11-2)*(#REF!+#REF!)/4*3,
IF(S374=4,(11-2)*(#REF!+#REF!)/4,
IF(S374=5,(11-2)*#REF!/4,
IF(S374=6,0,
IF(S374=7,(11)*#REF!))))))))))</f>
        <v>#REF!</v>
      </c>
      <c r="AX374" s="14" t="e">
        <f t="shared" si="92"/>
        <v>#REF!</v>
      </c>
      <c r="AY374" s="14">
        <f t="shared" si="93"/>
        <v>8</v>
      </c>
      <c r="AZ374" s="14">
        <f t="shared" si="94"/>
        <v>4</v>
      </c>
      <c r="BA374" s="14" t="e">
        <f t="shared" si="95"/>
        <v>#REF!</v>
      </c>
      <c r="BB374" s="14" t="s">
        <v>87</v>
      </c>
      <c r="BC374" s="14">
        <f>IF(BI374="A",0,IF(BB374="s",14*#REF!,IF(BB374="T",11*#REF!,"HATA")))</f>
        <v>0</v>
      </c>
      <c r="BD374" s="14" t="e">
        <f t="shared" si="96"/>
        <v>#REF!</v>
      </c>
      <c r="BE374" s="14" t="e">
        <f t="shared" si="97"/>
        <v>#REF!</v>
      </c>
      <c r="BF374" s="14" t="e">
        <f>IF(BE374-#REF!=0,"DOĞRU","YANLIŞ")</f>
        <v>#REF!</v>
      </c>
      <c r="BG374" s="14" t="e">
        <f>#REF!-BE374</f>
        <v>#REF!</v>
      </c>
      <c r="BH374" s="14">
        <v>0</v>
      </c>
      <c r="BI374" s="14" t="s">
        <v>93</v>
      </c>
      <c r="BJ374" s="14">
        <v>1</v>
      </c>
      <c r="BL374" s="14">
        <v>7</v>
      </c>
      <c r="BN374" s="5" t="e">
        <f>#REF!*14</f>
        <v>#REF!</v>
      </c>
      <c r="BO374" s="6"/>
      <c r="BP374" s="7"/>
      <c r="BQ374" s="8"/>
      <c r="BR374" s="8"/>
      <c r="BS374" s="8"/>
      <c r="BT374" s="8"/>
      <c r="BU374" s="8"/>
      <c r="BV374" s="9"/>
      <c r="BW374" s="10"/>
      <c r="BX374" s="11"/>
      <c r="CE374" s="8"/>
      <c r="CF374" s="17"/>
      <c r="CG374" s="17"/>
      <c r="CH374" s="17"/>
      <c r="CI374" s="17"/>
    </row>
    <row r="375" spans="1:87" hidden="1" x14ac:dyDescent="0.25">
      <c r="A375" s="14" t="s">
        <v>91</v>
      </c>
      <c r="B375" s="14" t="s">
        <v>92</v>
      </c>
      <c r="C375" s="14" t="s">
        <v>92</v>
      </c>
      <c r="D375" s="15" t="s">
        <v>90</v>
      </c>
      <c r="E375" s="15" t="s">
        <v>90</v>
      </c>
      <c r="F375" s="16" t="e">
        <f>IF(BB375="S",
IF(#REF!+BJ375=2012,
IF(#REF!=1,"12-13/1",
IF(#REF!=2,"12-13/2",
IF(#REF!=3,"13-14/1",
IF(#REF!=4,"13-14/2","Hata1")))),
IF(#REF!+BJ375=2013,
IF(#REF!=1,"13-14/1",
IF(#REF!=2,"13-14/2",
IF(#REF!=3,"14-15/1",
IF(#REF!=4,"14-15/2","Hata2")))),
IF(#REF!+BJ375=2014,
IF(#REF!=1,"14-15/1",
IF(#REF!=2,"14-15/2",
IF(#REF!=3,"15-16/1",
IF(#REF!=4,"15-16/2","Hata3")))),
IF(#REF!+BJ375=2015,
IF(#REF!=1,"15-16/1",
IF(#REF!=2,"15-16/2",
IF(#REF!=3,"16-17/1",
IF(#REF!=4,"16-17/2","Hata4")))),
IF(#REF!+BJ375=2016,
IF(#REF!=1,"16-17/1",
IF(#REF!=2,"16-17/2",
IF(#REF!=3,"17-18/1",
IF(#REF!=4,"17-18/2","Hata5")))),
IF(#REF!+BJ375=2017,
IF(#REF!=1,"17-18/1",
IF(#REF!=2,"17-18/2",
IF(#REF!=3,"18-19/1",
IF(#REF!=4,"18-19/2","Hata6")))),
IF(#REF!+BJ375=2018,
IF(#REF!=1,"18-19/1",
IF(#REF!=2,"18-19/2",
IF(#REF!=3,"19-20/1",
IF(#REF!=4,"19-20/2","Hata7")))),
IF(#REF!+BJ375=2019,
IF(#REF!=1,"19-20/1",
IF(#REF!=2,"19-20/2",
IF(#REF!=3,"20-21/1",
IF(#REF!=4,"20-21/2","Hata8")))),
IF(#REF!+BJ375=2020,
IF(#REF!=1,"20-21/1",
IF(#REF!=2,"20-21/2",
IF(#REF!=3,"21-22/1",
IF(#REF!=4,"21-22/2","Hata9")))),
IF(#REF!+BJ375=2021,
IF(#REF!=1,"21-22/1",
IF(#REF!=2,"21-22/2",
IF(#REF!=3,"22-23/1",
IF(#REF!=4,"22-23/2","Hata10")))),
IF(#REF!+BJ375=2022,
IF(#REF!=1,"22-23/1",
IF(#REF!=2,"22-23/2",
IF(#REF!=3,"23-24/1",
IF(#REF!=4,"23-24/2","Hata11")))),
IF(#REF!+BJ375=2023,
IF(#REF!=1,"23-24/1",
IF(#REF!=2,"23-24/2",
IF(#REF!=3,"24-25/1",
IF(#REF!=4,"24-25/2","Hata12")))),
)))))))))))),
IF(BB375="T",
IF(#REF!+BJ375=2012,
IF(#REF!=1,"12-13/1",
IF(#REF!=2,"12-13/2",
IF(#REF!=3,"12-13/3",
IF(#REF!=4,"13-14/1",
IF(#REF!=5,"13-14/2",
IF(#REF!=6,"13-14/3","Hata1")))))),
IF(#REF!+BJ375=2013,
IF(#REF!=1,"13-14/1",
IF(#REF!=2,"13-14/2",
IF(#REF!=3,"13-14/3",
IF(#REF!=4,"14-15/1",
IF(#REF!=5,"14-15/2",
IF(#REF!=6,"14-15/3","Hata2")))))),
IF(#REF!+BJ375=2014,
IF(#REF!=1,"14-15/1",
IF(#REF!=2,"14-15/2",
IF(#REF!=3,"14-15/3",
IF(#REF!=4,"15-16/1",
IF(#REF!=5,"15-16/2",
IF(#REF!=6,"15-16/3","Hata3")))))),
IF(AND(#REF!+#REF!&gt;2014,#REF!+#REF!&lt;2015,BJ375=1),
IF(#REF!=0.1,"14-15/0.1",
IF(#REF!=0.2,"14-15/0.2",
IF(#REF!=0.3,"14-15/0.3","Hata4"))),
IF(#REF!+BJ375=2015,
IF(#REF!=1,"15-16/1",
IF(#REF!=2,"15-16/2",
IF(#REF!=3,"15-16/3",
IF(#REF!=4,"16-17/1",
IF(#REF!=5,"16-17/2",
IF(#REF!=6,"16-17/3","Hata5")))))),
IF(#REF!+BJ375=2016,
IF(#REF!=1,"16-17/1",
IF(#REF!=2,"16-17/2",
IF(#REF!=3,"16-17/3",
IF(#REF!=4,"17-18/1",
IF(#REF!=5,"17-18/2",
IF(#REF!=6,"17-18/3","Hata6")))))),
IF(#REF!+BJ375=2017,
IF(#REF!=1,"17-18/1",
IF(#REF!=2,"17-18/2",
IF(#REF!=3,"17-18/3",
IF(#REF!=4,"18-19/1",
IF(#REF!=5,"18-19/2",
IF(#REF!=6,"18-19/3","Hata7")))))),
IF(#REF!+BJ375=2018,
IF(#REF!=1,"18-19/1",
IF(#REF!=2,"18-19/2",
IF(#REF!=3,"18-19/3",
IF(#REF!=4,"19-20/1",
IF(#REF!=5," 19-20/2",
IF(#REF!=6,"19-20/3","Hata8")))))),
IF(#REF!+BJ375=2019,
IF(#REF!=1,"19-20/1",
IF(#REF!=2,"19-20/2",
IF(#REF!=3,"19-20/3",
IF(#REF!=4,"20-21/1",
IF(#REF!=5,"20-21/2",
IF(#REF!=6,"20-21/3","Hata9")))))),
IF(#REF!+BJ375=2020,
IF(#REF!=1,"20-21/1",
IF(#REF!=2,"20-21/2",
IF(#REF!=3,"20-21/3",
IF(#REF!=4,"21-22/1",
IF(#REF!=5,"21-22/2",
IF(#REF!=6,"21-22/3","Hata10")))))),
IF(#REF!+BJ375=2021,
IF(#REF!=1,"21-22/1",
IF(#REF!=2,"21-22/2",
IF(#REF!=3,"21-22/3",
IF(#REF!=4,"22-23/1",
IF(#REF!=5,"22-23/2",
IF(#REF!=6,"22-23/3","Hata11")))))),
IF(#REF!+BJ375=2022,
IF(#REF!=1,"22-23/1",
IF(#REF!=2,"22-23/2",
IF(#REF!=3,"22-23/3",
IF(#REF!=4,"23-24/1",
IF(#REF!=5,"23-24/2",
IF(#REF!=6,"23-24/3","Hata12")))))),
IF(#REF!+BJ375=2023,
IF(#REF!=1,"23-24/1",
IF(#REF!=2,"23-24/2",
IF(#REF!=3,"23-24/3",
IF(#REF!=4,"24-25/1",
IF(#REF!=5,"24-25/2",
IF(#REF!=6,"24-25/3","Hata13")))))),
))))))))))))))
)</f>
        <v>#REF!</v>
      </c>
      <c r="G375" s="15"/>
      <c r="H375" s="14" t="s">
        <v>498</v>
      </c>
      <c r="I375" s="14">
        <v>54680</v>
      </c>
      <c r="J375" s="14" t="s">
        <v>499</v>
      </c>
      <c r="L375" s="14">
        <v>4358</v>
      </c>
      <c r="S375" s="16">
        <v>0</v>
      </c>
      <c r="T375" s="14">
        <f>VLOOKUP($S375,[1]sistem!$I$3:$L$10,2,FALSE)</f>
        <v>0</v>
      </c>
      <c r="U375" s="14">
        <f>VLOOKUP($S375,[1]sistem!$I$3:$L$10,3,FALSE)</f>
        <v>0</v>
      </c>
      <c r="V375" s="14">
        <f>VLOOKUP($S375,[1]sistem!$I$3:$L$10,4,FALSE)</f>
        <v>0</v>
      </c>
      <c r="W375" s="14" t="e">
        <f>VLOOKUP($BB375,[1]sistem!$I$13:$L$14,2,FALSE)*#REF!</f>
        <v>#REF!</v>
      </c>
      <c r="X375" s="14" t="e">
        <f>VLOOKUP($BB375,[1]sistem!$I$13:$L$14,3,FALSE)*#REF!</f>
        <v>#REF!</v>
      </c>
      <c r="Y375" s="14" t="e">
        <f>VLOOKUP($BB375,[1]sistem!$I$13:$L$14,4,FALSE)*#REF!</f>
        <v>#REF!</v>
      </c>
      <c r="Z375" s="14" t="e">
        <f t="shared" si="85"/>
        <v>#REF!</v>
      </c>
      <c r="AA375" s="14" t="e">
        <f t="shared" si="85"/>
        <v>#REF!</v>
      </c>
      <c r="AB375" s="14" t="e">
        <f t="shared" si="85"/>
        <v>#REF!</v>
      </c>
      <c r="AC375" s="14" t="e">
        <f t="shared" si="86"/>
        <v>#REF!</v>
      </c>
      <c r="AD375" s="14">
        <f>VLOOKUP(BB375,[1]sistem!$I$18:$J$19,2,FALSE)</f>
        <v>11</v>
      </c>
      <c r="AE375" s="14">
        <v>0.25</v>
      </c>
      <c r="AF375" s="14">
        <f>VLOOKUP($S375,[1]sistem!$I$3:$M$10,5,FALSE)</f>
        <v>0</v>
      </c>
      <c r="AI375" s="14" t="e">
        <f>(#REF!+#REF!)*AD375</f>
        <v>#REF!</v>
      </c>
      <c r="AJ375" s="14">
        <f>VLOOKUP($S375,[1]sistem!$I$3:$N$10,6,FALSE)</f>
        <v>0</v>
      </c>
      <c r="AK375" s="14">
        <v>2</v>
      </c>
      <c r="AL375" s="14">
        <f t="shared" si="87"/>
        <v>0</v>
      </c>
      <c r="AM375" s="14">
        <f>VLOOKUP($BB375,[1]sistem!$I$18:$K$19,3,FALSE)</f>
        <v>11</v>
      </c>
      <c r="AN375" s="14" t="e">
        <f>AM375*#REF!</f>
        <v>#REF!</v>
      </c>
      <c r="AO375" s="14" t="e">
        <f t="shared" si="88"/>
        <v>#REF!</v>
      </c>
      <c r="AP375" s="14">
        <f t="shared" si="89"/>
        <v>25</v>
      </c>
      <c r="AQ375" s="14" t="e">
        <f t="shared" si="90"/>
        <v>#REF!</v>
      </c>
      <c r="AR375" s="14" t="e">
        <f>ROUND(AQ375-#REF!,0)</f>
        <v>#REF!</v>
      </c>
      <c r="AS375" s="14">
        <f>IF(BB375="s",IF(S375=0,0,
IF(S375=1,#REF!*4*4,
IF(S375=2,0,
IF(S375=3,#REF!*4*2,
IF(S375=4,0,
IF(S375=5,0,
IF(S375=6,0,
IF(S375=7,0)))))))),
IF(BB375="t",
IF(S375=0,0,
IF(S375=1,#REF!*4*4*0.8,
IF(S375=2,0,
IF(S375=3,#REF!*4*2*0.8,
IF(S375=4,0,
IF(S375=5,0,
IF(S375=6,0,
IF(S375=7,0))))))))))</f>
        <v>0</v>
      </c>
      <c r="AT375" s="14">
        <f>IF(BB375="s",
IF(S375=0,0,
IF(S375=1,0,
IF(S375=2,#REF!*4*2,
IF(S375=3,#REF!*4,
IF(S375=4,#REF!*4,
IF(S375=5,0,
IF(S375=6,0,
IF(S375=7,#REF!*4)))))))),
IF(BB375="t",
IF(S375=0,0,
IF(S375=1,0,
IF(S375=2,#REF!*4*2*0.8,
IF(S375=3,#REF!*4*0.8,
IF(S375=4,#REF!*4*0.8,
IF(S375=5,0,
IF(S375=6,0,
IF(S375=7,#REF!*4))))))))))</f>
        <v>0</v>
      </c>
      <c r="AU375" s="14" t="e">
        <f>IF(BB375="s",
IF(S375=0,0,
IF(S375=1,#REF!*2,
IF(S375=2,#REF!*2,
IF(S375=3,#REF!*2,
IF(S375=4,#REF!*2,
IF(S375=5,#REF!*2,
IF(S375=6,#REF!*2,
IF(S375=7,#REF!*2)))))))),
IF(BB375="t",
IF(S375=0,#REF!*2*0.8,
IF(S375=1,#REF!*2*0.8,
IF(S375=2,#REF!*2*0.8,
IF(S375=3,#REF!*2*0.8,
IF(S375=4,#REF!*2*0.8,
IF(S375=5,#REF!*2*0.8,
IF(S375=6,#REF!*1*0.8,
IF(S375=7,#REF!*2))))))))))</f>
        <v>#REF!</v>
      </c>
      <c r="AV375" s="14" t="e">
        <f t="shared" si="91"/>
        <v>#REF!</v>
      </c>
      <c r="AW375" s="14">
        <f>IF(BB375="s",
IF(S375=0,0,
IF(S375=1,(14-2)*(#REF!+#REF!)/4*4,
IF(S375=2,(14-2)*(#REF!+#REF!)/4*2,
IF(S375=3,(14-2)*(#REF!+#REF!)/4*3,
IF(S375=4,(14-2)*(#REF!+#REF!)/4,
IF(S375=5,(14-2)*#REF!/4,
IF(S375=6,0,
IF(S375=7,(14)*#REF!)))))))),
IF(BB375="t",
IF(S375=0,0,
IF(S375=1,(11-2)*(#REF!+#REF!)/4*4,
IF(S375=2,(11-2)*(#REF!+#REF!)/4*2,
IF(S375=3,(11-2)*(#REF!+#REF!)/4*3,
IF(S375=4,(11-2)*(#REF!+#REF!)/4,
IF(S375=5,(11-2)*#REF!/4,
IF(S375=6,0,
IF(S375=7,(11)*#REF!))))))))))</f>
        <v>0</v>
      </c>
      <c r="AX375" s="14" t="e">
        <f t="shared" si="92"/>
        <v>#REF!</v>
      </c>
      <c r="AY375" s="14">
        <f t="shared" si="93"/>
        <v>0</v>
      </c>
      <c r="AZ375" s="14">
        <f t="shared" si="94"/>
        <v>0</v>
      </c>
      <c r="BA375" s="14" t="e">
        <f t="shared" si="95"/>
        <v>#REF!</v>
      </c>
      <c r="BB375" s="14" t="s">
        <v>186</v>
      </c>
      <c r="BC375" s="14" t="e">
        <f>IF(BI375="A",0,IF(BB375="s",14*#REF!,IF(BB375="T",11*#REF!,"HATA")))</f>
        <v>#REF!</v>
      </c>
      <c r="BD375" s="14" t="e">
        <f t="shared" si="96"/>
        <v>#REF!</v>
      </c>
      <c r="BE375" s="14" t="e">
        <f t="shared" si="97"/>
        <v>#REF!</v>
      </c>
      <c r="BF375" s="14" t="e">
        <f>IF(BE375-#REF!=0,"DOĞRU","YANLIŞ")</f>
        <v>#REF!</v>
      </c>
      <c r="BG375" s="14" t="e">
        <f>#REF!-BE375</f>
        <v>#REF!</v>
      </c>
      <c r="BH375" s="14">
        <v>0</v>
      </c>
      <c r="BJ375" s="14">
        <v>1</v>
      </c>
      <c r="BL375" s="14">
        <v>0</v>
      </c>
      <c r="BN375" s="5" t="e">
        <f>#REF!*14</f>
        <v>#REF!</v>
      </c>
      <c r="BO375" s="6"/>
      <c r="BP375" s="7"/>
      <c r="BQ375" s="8"/>
      <c r="BR375" s="8"/>
      <c r="BS375" s="8"/>
      <c r="BT375" s="8"/>
      <c r="BU375" s="8"/>
      <c r="BV375" s="9"/>
      <c r="BW375" s="10"/>
      <c r="BX375" s="11"/>
      <c r="CE375" s="8"/>
      <c r="CF375" s="17"/>
      <c r="CG375" s="17"/>
      <c r="CH375" s="17"/>
      <c r="CI375" s="17"/>
    </row>
    <row r="376" spans="1:87" hidden="1" x14ac:dyDescent="0.25">
      <c r="A376" s="14" t="s">
        <v>138</v>
      </c>
      <c r="B376" s="14" t="s">
        <v>139</v>
      </c>
      <c r="C376" s="14" t="s">
        <v>139</v>
      </c>
      <c r="D376" s="15" t="s">
        <v>84</v>
      </c>
      <c r="E376" s="15">
        <v>3</v>
      </c>
      <c r="F376" s="16" t="e">
        <f>IF(BB376="S",
IF(#REF!+BJ376=2012,
IF(#REF!=1,"12-13/1",
IF(#REF!=2,"12-13/2",
IF(#REF!=3,"13-14/1",
IF(#REF!=4,"13-14/2","Hata1")))),
IF(#REF!+BJ376=2013,
IF(#REF!=1,"13-14/1",
IF(#REF!=2,"13-14/2",
IF(#REF!=3,"14-15/1",
IF(#REF!=4,"14-15/2","Hata2")))),
IF(#REF!+BJ376=2014,
IF(#REF!=1,"14-15/1",
IF(#REF!=2,"14-15/2",
IF(#REF!=3,"15-16/1",
IF(#REF!=4,"15-16/2","Hata3")))),
IF(#REF!+BJ376=2015,
IF(#REF!=1,"15-16/1",
IF(#REF!=2,"15-16/2",
IF(#REF!=3,"16-17/1",
IF(#REF!=4,"16-17/2","Hata4")))),
IF(#REF!+BJ376=2016,
IF(#REF!=1,"16-17/1",
IF(#REF!=2,"16-17/2",
IF(#REF!=3,"17-18/1",
IF(#REF!=4,"17-18/2","Hata5")))),
IF(#REF!+BJ376=2017,
IF(#REF!=1,"17-18/1",
IF(#REF!=2,"17-18/2",
IF(#REF!=3,"18-19/1",
IF(#REF!=4,"18-19/2","Hata6")))),
IF(#REF!+BJ376=2018,
IF(#REF!=1,"18-19/1",
IF(#REF!=2,"18-19/2",
IF(#REF!=3,"19-20/1",
IF(#REF!=4,"19-20/2","Hata7")))),
IF(#REF!+BJ376=2019,
IF(#REF!=1,"19-20/1",
IF(#REF!=2,"19-20/2",
IF(#REF!=3,"20-21/1",
IF(#REF!=4,"20-21/2","Hata8")))),
IF(#REF!+BJ376=2020,
IF(#REF!=1,"20-21/1",
IF(#REF!=2,"20-21/2",
IF(#REF!=3,"21-22/1",
IF(#REF!=4,"21-22/2","Hata9")))),
IF(#REF!+BJ376=2021,
IF(#REF!=1,"21-22/1",
IF(#REF!=2,"21-22/2",
IF(#REF!=3,"22-23/1",
IF(#REF!=4,"22-23/2","Hata10")))),
IF(#REF!+BJ376=2022,
IF(#REF!=1,"22-23/1",
IF(#REF!=2,"22-23/2",
IF(#REF!=3,"23-24/1",
IF(#REF!=4,"23-24/2","Hata11")))),
IF(#REF!+BJ376=2023,
IF(#REF!=1,"23-24/1",
IF(#REF!=2,"23-24/2",
IF(#REF!=3,"24-25/1",
IF(#REF!=4,"24-25/2","Hata12")))),
)))))))))))),
IF(BB376="T",
IF(#REF!+BJ376=2012,
IF(#REF!=1,"12-13/1",
IF(#REF!=2,"12-13/2",
IF(#REF!=3,"12-13/3",
IF(#REF!=4,"13-14/1",
IF(#REF!=5,"13-14/2",
IF(#REF!=6,"13-14/3","Hata1")))))),
IF(#REF!+BJ376=2013,
IF(#REF!=1,"13-14/1",
IF(#REF!=2,"13-14/2",
IF(#REF!=3,"13-14/3",
IF(#REF!=4,"14-15/1",
IF(#REF!=5,"14-15/2",
IF(#REF!=6,"14-15/3","Hata2")))))),
IF(#REF!+BJ376=2014,
IF(#REF!=1,"14-15/1",
IF(#REF!=2,"14-15/2",
IF(#REF!=3,"14-15/3",
IF(#REF!=4,"15-16/1",
IF(#REF!=5,"15-16/2",
IF(#REF!=6,"15-16/3","Hata3")))))),
IF(AND(#REF!+#REF!&gt;2014,#REF!+#REF!&lt;2015,BJ376=1),
IF(#REF!=0.1,"14-15/0.1",
IF(#REF!=0.2,"14-15/0.2",
IF(#REF!=0.3,"14-15/0.3","Hata4"))),
IF(#REF!+BJ376=2015,
IF(#REF!=1,"15-16/1",
IF(#REF!=2,"15-16/2",
IF(#REF!=3,"15-16/3",
IF(#REF!=4,"16-17/1",
IF(#REF!=5,"16-17/2",
IF(#REF!=6,"16-17/3","Hata5")))))),
IF(#REF!+BJ376=2016,
IF(#REF!=1,"16-17/1",
IF(#REF!=2,"16-17/2",
IF(#REF!=3,"16-17/3",
IF(#REF!=4,"17-18/1",
IF(#REF!=5,"17-18/2",
IF(#REF!=6,"17-18/3","Hata6")))))),
IF(#REF!+BJ376=2017,
IF(#REF!=1,"17-18/1",
IF(#REF!=2,"17-18/2",
IF(#REF!=3,"17-18/3",
IF(#REF!=4,"18-19/1",
IF(#REF!=5,"18-19/2",
IF(#REF!=6,"18-19/3","Hata7")))))),
IF(#REF!+BJ376=2018,
IF(#REF!=1,"18-19/1",
IF(#REF!=2,"18-19/2",
IF(#REF!=3,"18-19/3",
IF(#REF!=4,"19-20/1",
IF(#REF!=5," 19-20/2",
IF(#REF!=6,"19-20/3","Hata8")))))),
IF(#REF!+BJ376=2019,
IF(#REF!=1,"19-20/1",
IF(#REF!=2,"19-20/2",
IF(#REF!=3,"19-20/3",
IF(#REF!=4,"20-21/1",
IF(#REF!=5,"20-21/2",
IF(#REF!=6,"20-21/3","Hata9")))))),
IF(#REF!+BJ376=2020,
IF(#REF!=1,"20-21/1",
IF(#REF!=2,"20-21/2",
IF(#REF!=3,"20-21/3",
IF(#REF!=4,"21-22/1",
IF(#REF!=5,"21-22/2",
IF(#REF!=6,"21-22/3","Hata10")))))),
IF(#REF!+BJ376=2021,
IF(#REF!=1,"21-22/1",
IF(#REF!=2,"21-22/2",
IF(#REF!=3,"21-22/3",
IF(#REF!=4,"22-23/1",
IF(#REF!=5,"22-23/2",
IF(#REF!=6,"22-23/3","Hata11")))))),
IF(#REF!+BJ376=2022,
IF(#REF!=1,"22-23/1",
IF(#REF!=2,"22-23/2",
IF(#REF!=3,"22-23/3",
IF(#REF!=4,"23-24/1",
IF(#REF!=5,"23-24/2",
IF(#REF!=6,"23-24/3","Hata12")))))),
IF(#REF!+BJ376=2023,
IF(#REF!=1,"23-24/1",
IF(#REF!=2,"23-24/2",
IF(#REF!=3,"23-24/3",
IF(#REF!=4,"24-25/1",
IF(#REF!=5,"24-25/2",
IF(#REF!=6,"24-25/3","Hata13")))))),
))))))))))))))
)</f>
        <v>#REF!</v>
      </c>
      <c r="G376" s="15"/>
      <c r="H376" s="14" t="s">
        <v>498</v>
      </c>
      <c r="I376" s="14">
        <v>54680</v>
      </c>
      <c r="J376" s="14" t="s">
        <v>499</v>
      </c>
      <c r="Q376" s="14" t="s">
        <v>140</v>
      </c>
      <c r="R376" s="14" t="s">
        <v>140</v>
      </c>
      <c r="S376" s="16">
        <v>7</v>
      </c>
      <c r="T376" s="14">
        <f>VLOOKUP($S376,[1]sistem!$I$3:$L$10,2,FALSE)</f>
        <v>0</v>
      </c>
      <c r="U376" s="14">
        <f>VLOOKUP($S376,[1]sistem!$I$3:$L$10,3,FALSE)</f>
        <v>1</v>
      </c>
      <c r="V376" s="14">
        <f>VLOOKUP($S376,[1]sistem!$I$3:$L$10,4,FALSE)</f>
        <v>1</v>
      </c>
      <c r="W376" s="14" t="e">
        <f>VLOOKUP($BB376,[1]sistem!$I$13:$L$14,2,FALSE)*#REF!</f>
        <v>#REF!</v>
      </c>
      <c r="X376" s="14" t="e">
        <f>VLOOKUP($BB376,[1]sistem!$I$13:$L$14,3,FALSE)*#REF!</f>
        <v>#REF!</v>
      </c>
      <c r="Y376" s="14" t="e">
        <f>VLOOKUP($BB376,[1]sistem!$I$13:$L$14,4,FALSE)*#REF!</f>
        <v>#REF!</v>
      </c>
      <c r="Z376" s="14" t="e">
        <f t="shared" si="85"/>
        <v>#REF!</v>
      </c>
      <c r="AA376" s="14" t="e">
        <f t="shared" si="85"/>
        <v>#REF!</v>
      </c>
      <c r="AB376" s="14" t="e">
        <f t="shared" si="85"/>
        <v>#REF!</v>
      </c>
      <c r="AC376" s="14" t="e">
        <f t="shared" si="86"/>
        <v>#REF!</v>
      </c>
      <c r="AD376" s="14">
        <f>VLOOKUP(BB376,[1]sistem!$I$18:$J$19,2,FALSE)</f>
        <v>14</v>
      </c>
      <c r="AE376" s="14">
        <v>0.25</v>
      </c>
      <c r="AF376" s="14">
        <f>VLOOKUP($S376,[1]sistem!$I$3:$M$10,5,FALSE)</f>
        <v>1</v>
      </c>
      <c r="AG376" s="14">
        <v>4</v>
      </c>
      <c r="AI376" s="14">
        <f>AG376*AM376</f>
        <v>56</v>
      </c>
      <c r="AJ376" s="14">
        <f>VLOOKUP($S376,[1]sistem!$I$3:$N$10,6,FALSE)</f>
        <v>2</v>
      </c>
      <c r="AK376" s="14">
        <v>2</v>
      </c>
      <c r="AL376" s="14">
        <f t="shared" si="87"/>
        <v>4</v>
      </c>
      <c r="AM376" s="14">
        <f>VLOOKUP($BB376,[1]sistem!$I$18:$K$19,3,FALSE)</f>
        <v>14</v>
      </c>
      <c r="AN376" s="14" t="e">
        <f>AM376*#REF!</f>
        <v>#REF!</v>
      </c>
      <c r="AO376" s="14" t="e">
        <f t="shared" si="88"/>
        <v>#REF!</v>
      </c>
      <c r="AP376" s="14">
        <f t="shared" si="89"/>
        <v>25</v>
      </c>
      <c r="AQ376" s="14" t="e">
        <f t="shared" si="90"/>
        <v>#REF!</v>
      </c>
      <c r="AR376" s="14" t="e">
        <f>ROUND(AQ376-#REF!,0)</f>
        <v>#REF!</v>
      </c>
      <c r="AS376" s="14">
        <f>IF(BB376="s",IF(S376=0,0,
IF(S376=1,#REF!*4*4,
IF(S376=2,0,
IF(S376=3,#REF!*4*2,
IF(S376=4,0,
IF(S376=5,0,
IF(S376=6,0,
IF(S376=7,0)))))))),
IF(BB376="t",
IF(S376=0,0,
IF(S376=1,#REF!*4*4*0.8,
IF(S376=2,0,
IF(S376=3,#REF!*4*2*0.8,
IF(S376=4,0,
IF(S376=5,0,
IF(S376=6,0,
IF(S376=7,0))))))))))</f>
        <v>0</v>
      </c>
      <c r="AT376" s="14" t="e">
        <f>IF(BB376="s",
IF(S376=0,0,
IF(S376=1,0,
IF(S376=2,#REF!*4*2,
IF(S376=3,#REF!*4,
IF(S376=4,#REF!*4,
IF(S376=5,0,
IF(S376=6,0,
IF(S376=7,#REF!*4)))))))),
IF(BB376="t",
IF(S376=0,0,
IF(S376=1,0,
IF(S376=2,#REF!*4*2*0.8,
IF(S376=3,#REF!*4*0.8,
IF(S376=4,#REF!*4*0.8,
IF(S376=5,0,
IF(S376=6,0,
IF(S376=7,#REF!*4))))))))))</f>
        <v>#REF!</v>
      </c>
      <c r="AU376" s="14" t="e">
        <f>IF(BB376="s",
IF(S376=0,0,
IF(S376=1,#REF!*2,
IF(S376=2,#REF!*2,
IF(S376=3,#REF!*2,
IF(S376=4,#REF!*2,
IF(S376=5,#REF!*2,
IF(S376=6,#REF!*2,
IF(S376=7,#REF!*2)))))))),
IF(BB376="t",
IF(S376=0,#REF!*2*0.8,
IF(S376=1,#REF!*2*0.8,
IF(S376=2,#REF!*2*0.8,
IF(S376=3,#REF!*2*0.8,
IF(S376=4,#REF!*2*0.8,
IF(S376=5,#REF!*2*0.8,
IF(S376=6,#REF!*1*0.8,
IF(S376=7,#REF!*2))))))))))</f>
        <v>#REF!</v>
      </c>
      <c r="AV376" s="14" t="e">
        <f t="shared" si="91"/>
        <v>#REF!</v>
      </c>
      <c r="AW376" s="14" t="e">
        <f>IF(BB376="s",
IF(S376=0,0,
IF(S376=1,(14-2)*(#REF!+#REF!)/4*4,
IF(S376=2,(14-2)*(#REF!+#REF!)/4*2,
IF(S376=3,(14-2)*(#REF!+#REF!)/4*3,
IF(S376=4,(14-2)*(#REF!+#REF!)/4,
IF(S376=5,(14-2)*#REF!/4,
IF(S376=6,0,
IF(S376=7,(14)*#REF!)))))))),
IF(BB376="t",
IF(S376=0,0,
IF(S376=1,(11-2)*(#REF!+#REF!)/4*4,
IF(S376=2,(11-2)*(#REF!+#REF!)/4*2,
IF(S376=3,(11-2)*(#REF!+#REF!)/4*3,
IF(S376=4,(11-2)*(#REF!+#REF!)/4,
IF(S376=5,(11-2)*#REF!/4,
IF(S376=6,0,
IF(S376=7,(11)*#REF!))))))))))</f>
        <v>#REF!</v>
      </c>
      <c r="AX376" s="14" t="e">
        <f t="shared" si="92"/>
        <v>#REF!</v>
      </c>
      <c r="AY376" s="14">
        <f t="shared" si="93"/>
        <v>8</v>
      </c>
      <c r="AZ376" s="14">
        <f t="shared" si="94"/>
        <v>4</v>
      </c>
      <c r="BA376" s="14" t="e">
        <f t="shared" si="95"/>
        <v>#REF!</v>
      </c>
      <c r="BB376" s="14" t="s">
        <v>87</v>
      </c>
      <c r="BC376" s="14" t="e">
        <f>IF(BI376="A",0,IF(BB376="s",14*#REF!,IF(BB376="T",11*#REF!,"HATA")))</f>
        <v>#REF!</v>
      </c>
      <c r="BD376" s="14" t="e">
        <f t="shared" si="96"/>
        <v>#REF!</v>
      </c>
      <c r="BE376" s="14" t="e">
        <f t="shared" si="97"/>
        <v>#REF!</v>
      </c>
      <c r="BF376" s="14" t="e">
        <f>IF(BE376-#REF!=0,"DOĞRU","YANLIŞ")</f>
        <v>#REF!</v>
      </c>
      <c r="BG376" s="14" t="e">
        <f>#REF!-BE376</f>
        <v>#REF!</v>
      </c>
      <c r="BH376" s="14">
        <v>0</v>
      </c>
      <c r="BJ376" s="14">
        <v>1</v>
      </c>
      <c r="BL376" s="14">
        <v>7</v>
      </c>
      <c r="BN376" s="5" t="e">
        <f>#REF!*14</f>
        <v>#REF!</v>
      </c>
      <c r="BO376" s="6"/>
      <c r="BP376" s="7"/>
      <c r="BQ376" s="8"/>
      <c r="BR376" s="8"/>
      <c r="BS376" s="8"/>
      <c r="BT376" s="8"/>
      <c r="BU376" s="8"/>
      <c r="BV376" s="9"/>
      <c r="BW376" s="10"/>
      <c r="BX376" s="11"/>
      <c r="CE376" s="8"/>
      <c r="CF376" s="17"/>
      <c r="CG376" s="17"/>
      <c r="CH376" s="17"/>
      <c r="CI376" s="17"/>
    </row>
    <row r="377" spans="1:87" hidden="1" x14ac:dyDescent="0.25">
      <c r="A377" s="14" t="s">
        <v>148</v>
      </c>
      <c r="B377" s="14" t="s">
        <v>149</v>
      </c>
      <c r="C377" s="14" t="s">
        <v>150</v>
      </c>
      <c r="D377" s="15" t="s">
        <v>84</v>
      </c>
      <c r="E377" s="15">
        <v>3</v>
      </c>
      <c r="F377" s="16" t="e">
        <f>IF(BB377="S",
IF(#REF!+BJ377=2012,
IF(#REF!=1,"12-13/1",
IF(#REF!=2,"12-13/2",
IF(#REF!=3,"13-14/1",
IF(#REF!=4,"13-14/2","Hata1")))),
IF(#REF!+BJ377=2013,
IF(#REF!=1,"13-14/1",
IF(#REF!=2,"13-14/2",
IF(#REF!=3,"14-15/1",
IF(#REF!=4,"14-15/2","Hata2")))),
IF(#REF!+BJ377=2014,
IF(#REF!=1,"14-15/1",
IF(#REF!=2,"14-15/2",
IF(#REF!=3,"15-16/1",
IF(#REF!=4,"15-16/2","Hata3")))),
IF(#REF!+BJ377=2015,
IF(#REF!=1,"15-16/1",
IF(#REF!=2,"15-16/2",
IF(#REF!=3,"16-17/1",
IF(#REF!=4,"16-17/2","Hata4")))),
IF(#REF!+BJ377=2016,
IF(#REF!=1,"16-17/1",
IF(#REF!=2,"16-17/2",
IF(#REF!=3,"17-18/1",
IF(#REF!=4,"17-18/2","Hata5")))),
IF(#REF!+BJ377=2017,
IF(#REF!=1,"17-18/1",
IF(#REF!=2,"17-18/2",
IF(#REF!=3,"18-19/1",
IF(#REF!=4,"18-19/2","Hata6")))),
IF(#REF!+BJ377=2018,
IF(#REF!=1,"18-19/1",
IF(#REF!=2,"18-19/2",
IF(#REF!=3,"19-20/1",
IF(#REF!=4,"19-20/2","Hata7")))),
IF(#REF!+BJ377=2019,
IF(#REF!=1,"19-20/1",
IF(#REF!=2,"19-20/2",
IF(#REF!=3,"20-21/1",
IF(#REF!=4,"20-21/2","Hata8")))),
IF(#REF!+BJ377=2020,
IF(#REF!=1,"20-21/1",
IF(#REF!=2,"20-21/2",
IF(#REF!=3,"21-22/1",
IF(#REF!=4,"21-22/2","Hata9")))),
IF(#REF!+BJ377=2021,
IF(#REF!=1,"21-22/1",
IF(#REF!=2,"21-22/2",
IF(#REF!=3,"22-23/1",
IF(#REF!=4,"22-23/2","Hata10")))),
IF(#REF!+BJ377=2022,
IF(#REF!=1,"22-23/1",
IF(#REF!=2,"22-23/2",
IF(#REF!=3,"23-24/1",
IF(#REF!=4,"23-24/2","Hata11")))),
IF(#REF!+BJ377=2023,
IF(#REF!=1,"23-24/1",
IF(#REF!=2,"23-24/2",
IF(#REF!=3,"24-25/1",
IF(#REF!=4,"24-25/2","Hata12")))),
)))))))))))),
IF(BB377="T",
IF(#REF!+BJ377=2012,
IF(#REF!=1,"12-13/1",
IF(#REF!=2,"12-13/2",
IF(#REF!=3,"12-13/3",
IF(#REF!=4,"13-14/1",
IF(#REF!=5,"13-14/2",
IF(#REF!=6,"13-14/3","Hata1")))))),
IF(#REF!+BJ377=2013,
IF(#REF!=1,"13-14/1",
IF(#REF!=2,"13-14/2",
IF(#REF!=3,"13-14/3",
IF(#REF!=4,"14-15/1",
IF(#REF!=5,"14-15/2",
IF(#REF!=6,"14-15/3","Hata2")))))),
IF(#REF!+BJ377=2014,
IF(#REF!=1,"14-15/1",
IF(#REF!=2,"14-15/2",
IF(#REF!=3,"14-15/3",
IF(#REF!=4,"15-16/1",
IF(#REF!=5,"15-16/2",
IF(#REF!=6,"15-16/3","Hata3")))))),
IF(AND(#REF!+#REF!&gt;2014,#REF!+#REF!&lt;2015,BJ377=1),
IF(#REF!=0.1,"14-15/0.1",
IF(#REF!=0.2,"14-15/0.2",
IF(#REF!=0.3,"14-15/0.3","Hata4"))),
IF(#REF!+BJ377=2015,
IF(#REF!=1,"15-16/1",
IF(#REF!=2,"15-16/2",
IF(#REF!=3,"15-16/3",
IF(#REF!=4,"16-17/1",
IF(#REF!=5,"16-17/2",
IF(#REF!=6,"16-17/3","Hata5")))))),
IF(#REF!+BJ377=2016,
IF(#REF!=1,"16-17/1",
IF(#REF!=2,"16-17/2",
IF(#REF!=3,"16-17/3",
IF(#REF!=4,"17-18/1",
IF(#REF!=5,"17-18/2",
IF(#REF!=6,"17-18/3","Hata6")))))),
IF(#REF!+BJ377=2017,
IF(#REF!=1,"17-18/1",
IF(#REF!=2,"17-18/2",
IF(#REF!=3,"17-18/3",
IF(#REF!=4,"18-19/1",
IF(#REF!=5,"18-19/2",
IF(#REF!=6,"18-19/3","Hata7")))))),
IF(#REF!+BJ377=2018,
IF(#REF!=1,"18-19/1",
IF(#REF!=2,"18-19/2",
IF(#REF!=3,"18-19/3",
IF(#REF!=4,"19-20/1",
IF(#REF!=5," 19-20/2",
IF(#REF!=6,"19-20/3","Hata8")))))),
IF(#REF!+BJ377=2019,
IF(#REF!=1,"19-20/1",
IF(#REF!=2,"19-20/2",
IF(#REF!=3,"19-20/3",
IF(#REF!=4,"20-21/1",
IF(#REF!=5,"20-21/2",
IF(#REF!=6,"20-21/3","Hata9")))))),
IF(#REF!+BJ377=2020,
IF(#REF!=1,"20-21/1",
IF(#REF!=2,"20-21/2",
IF(#REF!=3,"20-21/3",
IF(#REF!=4,"21-22/1",
IF(#REF!=5,"21-22/2",
IF(#REF!=6,"21-22/3","Hata10")))))),
IF(#REF!+BJ377=2021,
IF(#REF!=1,"21-22/1",
IF(#REF!=2,"21-22/2",
IF(#REF!=3,"21-22/3",
IF(#REF!=4,"22-23/1",
IF(#REF!=5,"22-23/2",
IF(#REF!=6,"22-23/3","Hata11")))))),
IF(#REF!+BJ377=2022,
IF(#REF!=1,"22-23/1",
IF(#REF!=2,"22-23/2",
IF(#REF!=3,"22-23/3",
IF(#REF!=4,"23-24/1",
IF(#REF!=5,"23-24/2",
IF(#REF!=6,"23-24/3","Hata12")))))),
IF(#REF!+BJ377=2023,
IF(#REF!=1,"23-24/1",
IF(#REF!=2,"23-24/2",
IF(#REF!=3,"23-24/3",
IF(#REF!=4,"24-25/1",
IF(#REF!=5,"24-25/2",
IF(#REF!=6,"24-25/3","Hata13")))))),
))))))))))))))
)</f>
        <v>#REF!</v>
      </c>
      <c r="G377" s="15">
        <v>0</v>
      </c>
      <c r="H377" s="14" t="s">
        <v>498</v>
      </c>
      <c r="I377" s="14">
        <v>54680</v>
      </c>
      <c r="J377" s="14" t="s">
        <v>499</v>
      </c>
      <c r="Q377" s="14" t="s">
        <v>140</v>
      </c>
      <c r="R377" s="14" t="s">
        <v>140</v>
      </c>
      <c r="S377" s="16">
        <v>7</v>
      </c>
      <c r="T377" s="14">
        <f>VLOOKUP($S377,[1]sistem!$I$3:$L$10,2,FALSE)</f>
        <v>0</v>
      </c>
      <c r="U377" s="14">
        <f>VLOOKUP($S377,[1]sistem!$I$3:$L$10,3,FALSE)</f>
        <v>1</v>
      </c>
      <c r="V377" s="14">
        <f>VLOOKUP($S377,[1]sistem!$I$3:$L$10,4,FALSE)</f>
        <v>1</v>
      </c>
      <c r="W377" s="14" t="e">
        <f>VLOOKUP($BB377,[1]sistem!$I$13:$L$14,2,FALSE)*#REF!</f>
        <v>#REF!</v>
      </c>
      <c r="X377" s="14" t="e">
        <f>VLOOKUP($BB377,[1]sistem!$I$13:$L$14,3,FALSE)*#REF!</f>
        <v>#REF!</v>
      </c>
      <c r="Y377" s="14" t="e">
        <f>VLOOKUP($BB377,[1]sistem!$I$13:$L$14,4,FALSE)*#REF!</f>
        <v>#REF!</v>
      </c>
      <c r="Z377" s="14" t="e">
        <f t="shared" si="85"/>
        <v>#REF!</v>
      </c>
      <c r="AA377" s="14" t="e">
        <f t="shared" si="85"/>
        <v>#REF!</v>
      </c>
      <c r="AB377" s="14" t="e">
        <f t="shared" si="85"/>
        <v>#REF!</v>
      </c>
      <c r="AC377" s="14" t="e">
        <f t="shared" si="86"/>
        <v>#REF!</v>
      </c>
      <c r="AD377" s="14">
        <f>VLOOKUP(BB377,[1]sistem!$I$18:$J$19,2,FALSE)</f>
        <v>14</v>
      </c>
      <c r="AE377" s="14">
        <v>0.25</v>
      </c>
      <c r="AF377" s="14">
        <f>VLOOKUP($S377,[1]sistem!$I$3:$M$10,5,FALSE)</f>
        <v>1</v>
      </c>
      <c r="AG377" s="14">
        <v>4</v>
      </c>
      <c r="AI377" s="14">
        <f>AG377*AM377</f>
        <v>56</v>
      </c>
      <c r="AJ377" s="14">
        <f>VLOOKUP($S377,[1]sistem!$I$3:$N$10,6,FALSE)</f>
        <v>2</v>
      </c>
      <c r="AK377" s="14">
        <v>2</v>
      </c>
      <c r="AL377" s="14">
        <f t="shared" si="87"/>
        <v>4</v>
      </c>
      <c r="AM377" s="14">
        <f>VLOOKUP($BB377,[1]sistem!$I$18:$K$19,3,FALSE)</f>
        <v>14</v>
      </c>
      <c r="AN377" s="14" t="e">
        <f>AM377*#REF!</f>
        <v>#REF!</v>
      </c>
      <c r="AO377" s="14" t="e">
        <f t="shared" si="88"/>
        <v>#REF!</v>
      </c>
      <c r="AP377" s="14">
        <f t="shared" si="89"/>
        <v>25</v>
      </c>
      <c r="AQ377" s="14" t="e">
        <f t="shared" si="90"/>
        <v>#REF!</v>
      </c>
      <c r="AR377" s="14" t="e">
        <f>ROUND(AQ377-#REF!,0)</f>
        <v>#REF!</v>
      </c>
      <c r="AS377" s="14">
        <f>IF(BB377="s",IF(S377=0,0,
IF(S377=1,#REF!*4*4,
IF(S377=2,0,
IF(S377=3,#REF!*4*2,
IF(S377=4,0,
IF(S377=5,0,
IF(S377=6,0,
IF(S377=7,0)))))))),
IF(BB377="t",
IF(S377=0,0,
IF(S377=1,#REF!*4*4*0.8,
IF(S377=2,0,
IF(S377=3,#REF!*4*2*0.8,
IF(S377=4,0,
IF(S377=5,0,
IF(S377=6,0,
IF(S377=7,0))))))))))</f>
        <v>0</v>
      </c>
      <c r="AT377" s="14" t="e">
        <f>IF(BB377="s",
IF(S377=0,0,
IF(S377=1,0,
IF(S377=2,#REF!*4*2,
IF(S377=3,#REF!*4,
IF(S377=4,#REF!*4,
IF(S377=5,0,
IF(S377=6,0,
IF(S377=7,#REF!*4)))))))),
IF(BB377="t",
IF(S377=0,0,
IF(S377=1,0,
IF(S377=2,#REF!*4*2*0.8,
IF(S377=3,#REF!*4*0.8,
IF(S377=4,#REF!*4*0.8,
IF(S377=5,0,
IF(S377=6,0,
IF(S377=7,#REF!*4))))))))))</f>
        <v>#REF!</v>
      </c>
      <c r="AU377" s="14" t="e">
        <f>IF(BB377="s",
IF(S377=0,0,
IF(S377=1,#REF!*2,
IF(S377=2,#REF!*2,
IF(S377=3,#REF!*2,
IF(S377=4,#REF!*2,
IF(S377=5,#REF!*2,
IF(S377=6,#REF!*2,
IF(S377=7,#REF!*2)))))))),
IF(BB377="t",
IF(S377=0,#REF!*2*0.8,
IF(S377=1,#REF!*2*0.8,
IF(S377=2,#REF!*2*0.8,
IF(S377=3,#REF!*2*0.8,
IF(S377=4,#REF!*2*0.8,
IF(S377=5,#REF!*2*0.8,
IF(S377=6,#REF!*1*0.8,
IF(S377=7,#REF!*2))))))))))</f>
        <v>#REF!</v>
      </c>
      <c r="AV377" s="14" t="e">
        <f t="shared" si="91"/>
        <v>#REF!</v>
      </c>
      <c r="AW377" s="14" t="e">
        <f>IF(BB377="s",
IF(S377=0,0,
IF(S377=1,(14-2)*(#REF!+#REF!)/4*4,
IF(S377=2,(14-2)*(#REF!+#REF!)/4*2,
IF(S377=3,(14-2)*(#REF!+#REF!)/4*3,
IF(S377=4,(14-2)*(#REF!+#REF!)/4,
IF(S377=5,(14-2)*#REF!/4,
IF(S377=6,0,
IF(S377=7,(14)*#REF!)))))))),
IF(BB377="t",
IF(S377=0,0,
IF(S377=1,(11-2)*(#REF!+#REF!)/4*4,
IF(S377=2,(11-2)*(#REF!+#REF!)/4*2,
IF(S377=3,(11-2)*(#REF!+#REF!)/4*3,
IF(S377=4,(11-2)*(#REF!+#REF!)/4,
IF(S377=5,(11-2)*#REF!/4,
IF(S377=6,0,
IF(S377=7,(11)*#REF!))))))))))</f>
        <v>#REF!</v>
      </c>
      <c r="AX377" s="14" t="e">
        <f t="shared" si="92"/>
        <v>#REF!</v>
      </c>
      <c r="AY377" s="14">
        <f t="shared" si="93"/>
        <v>8</v>
      </c>
      <c r="AZ377" s="14">
        <f t="shared" si="94"/>
        <v>4</v>
      </c>
      <c r="BA377" s="14" t="e">
        <f t="shared" si="95"/>
        <v>#REF!</v>
      </c>
      <c r="BB377" s="14" t="s">
        <v>87</v>
      </c>
      <c r="BC377" s="14" t="e">
        <f>IF(BI377="A",0,IF(BB377="s",14*#REF!,IF(BB377="T",11*#REF!,"HATA")))</f>
        <v>#REF!</v>
      </c>
      <c r="BD377" s="14" t="e">
        <f t="shared" si="96"/>
        <v>#REF!</v>
      </c>
      <c r="BE377" s="14" t="e">
        <f t="shared" si="97"/>
        <v>#REF!</v>
      </c>
      <c r="BF377" s="14" t="e">
        <f>IF(BE377-#REF!=0,"DOĞRU","YANLIŞ")</f>
        <v>#REF!</v>
      </c>
      <c r="BG377" s="14" t="e">
        <f>#REF!-BE377</f>
        <v>#REF!</v>
      </c>
      <c r="BH377" s="14">
        <v>0</v>
      </c>
      <c r="BJ377" s="14">
        <v>1</v>
      </c>
      <c r="BL377" s="14">
        <v>7</v>
      </c>
      <c r="BN377" s="5" t="e">
        <f>#REF!*14</f>
        <v>#REF!</v>
      </c>
      <c r="BO377" s="6"/>
      <c r="BP377" s="7"/>
      <c r="BQ377" s="8"/>
      <c r="BR377" s="8"/>
      <c r="BS377" s="8"/>
      <c r="BT377" s="8"/>
      <c r="BU377" s="8"/>
      <c r="BV377" s="9"/>
      <c r="BW377" s="10"/>
      <c r="BX377" s="11"/>
      <c r="CE377" s="8"/>
      <c r="CF377" s="17"/>
      <c r="CG377" s="17"/>
      <c r="CH377" s="17"/>
      <c r="CI377" s="17"/>
    </row>
    <row r="378" spans="1:87" hidden="1" x14ac:dyDescent="0.25">
      <c r="A378" s="14" t="s">
        <v>131</v>
      </c>
      <c r="B378" s="14" t="s">
        <v>132</v>
      </c>
      <c r="C378" s="14" t="s">
        <v>132</v>
      </c>
      <c r="D378" s="15" t="s">
        <v>90</v>
      </c>
      <c r="E378" s="15" t="s">
        <v>90</v>
      </c>
      <c r="F378" s="16" t="e">
        <f>IF(BB378="S",
IF(#REF!+BJ378=2012,
IF(#REF!=1,"12-13/1",
IF(#REF!=2,"12-13/2",
IF(#REF!=3,"13-14/1",
IF(#REF!=4,"13-14/2","Hata1")))),
IF(#REF!+BJ378=2013,
IF(#REF!=1,"13-14/1",
IF(#REF!=2,"13-14/2",
IF(#REF!=3,"14-15/1",
IF(#REF!=4,"14-15/2","Hata2")))),
IF(#REF!+BJ378=2014,
IF(#REF!=1,"14-15/1",
IF(#REF!=2,"14-15/2",
IF(#REF!=3,"15-16/1",
IF(#REF!=4,"15-16/2","Hata3")))),
IF(#REF!+BJ378=2015,
IF(#REF!=1,"15-16/1",
IF(#REF!=2,"15-16/2",
IF(#REF!=3,"16-17/1",
IF(#REF!=4,"16-17/2","Hata4")))),
IF(#REF!+BJ378=2016,
IF(#REF!=1,"16-17/1",
IF(#REF!=2,"16-17/2",
IF(#REF!=3,"17-18/1",
IF(#REF!=4,"17-18/2","Hata5")))),
IF(#REF!+BJ378=2017,
IF(#REF!=1,"17-18/1",
IF(#REF!=2,"17-18/2",
IF(#REF!=3,"18-19/1",
IF(#REF!=4,"18-19/2","Hata6")))),
IF(#REF!+BJ378=2018,
IF(#REF!=1,"18-19/1",
IF(#REF!=2,"18-19/2",
IF(#REF!=3,"19-20/1",
IF(#REF!=4,"19-20/2","Hata7")))),
IF(#REF!+BJ378=2019,
IF(#REF!=1,"19-20/1",
IF(#REF!=2,"19-20/2",
IF(#REF!=3,"20-21/1",
IF(#REF!=4,"20-21/2","Hata8")))),
IF(#REF!+BJ378=2020,
IF(#REF!=1,"20-21/1",
IF(#REF!=2,"20-21/2",
IF(#REF!=3,"21-22/1",
IF(#REF!=4,"21-22/2","Hata9")))),
IF(#REF!+BJ378=2021,
IF(#REF!=1,"21-22/1",
IF(#REF!=2,"21-22/2",
IF(#REF!=3,"22-23/1",
IF(#REF!=4,"22-23/2","Hata10")))),
IF(#REF!+BJ378=2022,
IF(#REF!=1,"22-23/1",
IF(#REF!=2,"22-23/2",
IF(#REF!=3,"23-24/1",
IF(#REF!=4,"23-24/2","Hata11")))),
IF(#REF!+BJ378=2023,
IF(#REF!=1,"23-24/1",
IF(#REF!=2,"23-24/2",
IF(#REF!=3,"24-25/1",
IF(#REF!=4,"24-25/2","Hata12")))),
)))))))))))),
IF(BB378="T",
IF(#REF!+BJ378=2012,
IF(#REF!=1,"12-13/1",
IF(#REF!=2,"12-13/2",
IF(#REF!=3,"12-13/3",
IF(#REF!=4,"13-14/1",
IF(#REF!=5,"13-14/2",
IF(#REF!=6,"13-14/3","Hata1")))))),
IF(#REF!+BJ378=2013,
IF(#REF!=1,"13-14/1",
IF(#REF!=2,"13-14/2",
IF(#REF!=3,"13-14/3",
IF(#REF!=4,"14-15/1",
IF(#REF!=5,"14-15/2",
IF(#REF!=6,"14-15/3","Hata2")))))),
IF(#REF!+BJ378=2014,
IF(#REF!=1,"14-15/1",
IF(#REF!=2,"14-15/2",
IF(#REF!=3,"14-15/3",
IF(#REF!=4,"15-16/1",
IF(#REF!=5,"15-16/2",
IF(#REF!=6,"15-16/3","Hata3")))))),
IF(AND(#REF!+#REF!&gt;2014,#REF!+#REF!&lt;2015,BJ378=1),
IF(#REF!=0.1,"14-15/0.1",
IF(#REF!=0.2,"14-15/0.2",
IF(#REF!=0.3,"14-15/0.3","Hata4"))),
IF(#REF!+BJ378=2015,
IF(#REF!=1,"15-16/1",
IF(#REF!=2,"15-16/2",
IF(#REF!=3,"15-16/3",
IF(#REF!=4,"16-17/1",
IF(#REF!=5,"16-17/2",
IF(#REF!=6,"16-17/3","Hata5")))))),
IF(#REF!+BJ378=2016,
IF(#REF!=1,"16-17/1",
IF(#REF!=2,"16-17/2",
IF(#REF!=3,"16-17/3",
IF(#REF!=4,"17-18/1",
IF(#REF!=5,"17-18/2",
IF(#REF!=6,"17-18/3","Hata6")))))),
IF(#REF!+BJ378=2017,
IF(#REF!=1,"17-18/1",
IF(#REF!=2,"17-18/2",
IF(#REF!=3,"17-18/3",
IF(#REF!=4,"18-19/1",
IF(#REF!=5,"18-19/2",
IF(#REF!=6,"18-19/3","Hata7")))))),
IF(#REF!+BJ378=2018,
IF(#REF!=1,"18-19/1",
IF(#REF!=2,"18-19/2",
IF(#REF!=3,"18-19/3",
IF(#REF!=4,"19-20/1",
IF(#REF!=5," 19-20/2",
IF(#REF!=6,"19-20/3","Hata8")))))),
IF(#REF!+BJ378=2019,
IF(#REF!=1,"19-20/1",
IF(#REF!=2,"19-20/2",
IF(#REF!=3,"19-20/3",
IF(#REF!=4,"20-21/1",
IF(#REF!=5,"20-21/2",
IF(#REF!=6,"20-21/3","Hata9")))))),
IF(#REF!+BJ378=2020,
IF(#REF!=1,"20-21/1",
IF(#REF!=2,"20-21/2",
IF(#REF!=3,"20-21/3",
IF(#REF!=4,"21-22/1",
IF(#REF!=5,"21-22/2",
IF(#REF!=6,"21-22/3","Hata10")))))),
IF(#REF!+BJ378=2021,
IF(#REF!=1,"21-22/1",
IF(#REF!=2,"21-22/2",
IF(#REF!=3,"21-22/3",
IF(#REF!=4,"22-23/1",
IF(#REF!=5,"22-23/2",
IF(#REF!=6,"22-23/3","Hata11")))))),
IF(#REF!+BJ378=2022,
IF(#REF!=1,"22-23/1",
IF(#REF!=2,"22-23/2",
IF(#REF!=3,"22-23/3",
IF(#REF!=4,"23-24/1",
IF(#REF!=5,"23-24/2",
IF(#REF!=6,"23-24/3","Hata12")))))),
IF(#REF!+BJ378=2023,
IF(#REF!=1,"23-24/1",
IF(#REF!=2,"23-24/2",
IF(#REF!=3,"23-24/3",
IF(#REF!=4,"24-25/1",
IF(#REF!=5,"24-25/2",
IF(#REF!=6,"24-25/3","Hata13")))))),
))))))))))))))
)</f>
        <v>#REF!</v>
      </c>
      <c r="G378" s="15"/>
      <c r="H378" s="14" t="s">
        <v>498</v>
      </c>
      <c r="I378" s="14">
        <v>54680</v>
      </c>
      <c r="J378" s="14" t="s">
        <v>499</v>
      </c>
      <c r="Q378" s="14" t="s">
        <v>133</v>
      </c>
      <c r="R378" s="14" t="s">
        <v>133</v>
      </c>
      <c r="S378" s="16">
        <v>7</v>
      </c>
      <c r="T378" s="14">
        <f>VLOOKUP($S378,[1]sistem!$I$3:$L$10,2,FALSE)</f>
        <v>0</v>
      </c>
      <c r="U378" s="14">
        <f>VLOOKUP($S378,[1]sistem!$I$3:$L$10,3,FALSE)</f>
        <v>1</v>
      </c>
      <c r="V378" s="14">
        <f>VLOOKUP($S378,[1]sistem!$I$3:$L$10,4,FALSE)</f>
        <v>1</v>
      </c>
      <c r="W378" s="14" t="e">
        <f>VLOOKUP($BB378,[1]sistem!$I$13:$L$14,2,FALSE)*#REF!</f>
        <v>#REF!</v>
      </c>
      <c r="X378" s="14" t="e">
        <f>VLOOKUP($BB378,[1]sistem!$I$13:$L$14,3,FALSE)*#REF!</f>
        <v>#REF!</v>
      </c>
      <c r="Y378" s="14" t="e">
        <f>VLOOKUP($BB378,[1]sistem!$I$13:$L$14,4,FALSE)*#REF!</f>
        <v>#REF!</v>
      </c>
      <c r="Z378" s="14" t="e">
        <f t="shared" si="85"/>
        <v>#REF!</v>
      </c>
      <c r="AA378" s="14" t="e">
        <f t="shared" si="85"/>
        <v>#REF!</v>
      </c>
      <c r="AB378" s="14" t="e">
        <f t="shared" si="85"/>
        <v>#REF!</v>
      </c>
      <c r="AC378" s="14" t="e">
        <f t="shared" si="86"/>
        <v>#REF!</v>
      </c>
      <c r="AD378" s="14">
        <f>VLOOKUP(BB378,[1]sistem!$I$18:$J$19,2,FALSE)</f>
        <v>14</v>
      </c>
      <c r="AE378" s="14">
        <v>0.25</v>
      </c>
      <c r="AF378" s="14">
        <f>VLOOKUP($S378,[1]sistem!$I$3:$M$10,5,FALSE)</f>
        <v>1</v>
      </c>
      <c r="AI378" s="14" t="e">
        <f>(#REF!+#REF!)*AD378</f>
        <v>#REF!</v>
      </c>
      <c r="AJ378" s="14">
        <f>VLOOKUP($S378,[1]sistem!$I$3:$N$10,6,FALSE)</f>
        <v>2</v>
      </c>
      <c r="AK378" s="14">
        <v>2</v>
      </c>
      <c r="AL378" s="14">
        <f t="shared" si="87"/>
        <v>4</v>
      </c>
      <c r="AM378" s="14">
        <f>VLOOKUP($BB378,[1]sistem!$I$18:$K$19,3,FALSE)</f>
        <v>14</v>
      </c>
      <c r="AN378" s="14" t="e">
        <f>AM378*#REF!</f>
        <v>#REF!</v>
      </c>
      <c r="AO378" s="14" t="e">
        <f t="shared" si="88"/>
        <v>#REF!</v>
      </c>
      <c r="AP378" s="14">
        <f t="shared" si="89"/>
        <v>25</v>
      </c>
      <c r="AQ378" s="14" t="e">
        <f t="shared" si="90"/>
        <v>#REF!</v>
      </c>
      <c r="AR378" s="14" t="e">
        <f>ROUND(AQ378-#REF!,0)</f>
        <v>#REF!</v>
      </c>
      <c r="AS378" s="14">
        <f>IF(BB378="s",IF(S378=0,0,
IF(S378=1,#REF!*4*4,
IF(S378=2,0,
IF(S378=3,#REF!*4*2,
IF(S378=4,0,
IF(S378=5,0,
IF(S378=6,0,
IF(S378=7,0)))))))),
IF(BB378="t",
IF(S378=0,0,
IF(S378=1,#REF!*4*4*0.8,
IF(S378=2,0,
IF(S378=3,#REF!*4*2*0.8,
IF(S378=4,0,
IF(S378=5,0,
IF(S378=6,0,
IF(S378=7,0))))))))))</f>
        <v>0</v>
      </c>
      <c r="AT378" s="14" t="e">
        <f>IF(BB378="s",
IF(S378=0,0,
IF(S378=1,0,
IF(S378=2,#REF!*4*2,
IF(S378=3,#REF!*4,
IF(S378=4,#REF!*4,
IF(S378=5,0,
IF(S378=6,0,
IF(S378=7,#REF!*4)))))))),
IF(BB378="t",
IF(S378=0,0,
IF(S378=1,0,
IF(S378=2,#REF!*4*2*0.8,
IF(S378=3,#REF!*4*0.8,
IF(S378=4,#REF!*4*0.8,
IF(S378=5,0,
IF(S378=6,0,
IF(S378=7,#REF!*4))))))))))</f>
        <v>#REF!</v>
      </c>
      <c r="AU378" s="14" t="e">
        <f>IF(BB378="s",
IF(S378=0,0,
IF(S378=1,#REF!*2,
IF(S378=2,#REF!*2,
IF(S378=3,#REF!*2,
IF(S378=4,#REF!*2,
IF(S378=5,#REF!*2,
IF(S378=6,#REF!*2,
IF(S378=7,#REF!*2)))))))),
IF(BB378="t",
IF(S378=0,#REF!*2*0.8,
IF(S378=1,#REF!*2*0.8,
IF(S378=2,#REF!*2*0.8,
IF(S378=3,#REF!*2*0.8,
IF(S378=4,#REF!*2*0.8,
IF(S378=5,#REF!*2*0.8,
IF(S378=6,#REF!*1*0.8,
IF(S378=7,#REF!*2))))))))))</f>
        <v>#REF!</v>
      </c>
      <c r="AV378" s="14" t="e">
        <f t="shared" si="91"/>
        <v>#REF!</v>
      </c>
      <c r="AW378" s="14" t="e">
        <f>IF(BB378="s",
IF(S378=0,0,
IF(S378=1,(14-2)*(#REF!+#REF!)/4*4,
IF(S378=2,(14-2)*(#REF!+#REF!)/4*2,
IF(S378=3,(14-2)*(#REF!+#REF!)/4*3,
IF(S378=4,(14-2)*(#REF!+#REF!)/4,
IF(S378=5,(14-2)*#REF!/4,
IF(S378=6,0,
IF(S378=7,(14)*#REF!)))))))),
IF(BB378="t",
IF(S378=0,0,
IF(S378=1,(11-2)*(#REF!+#REF!)/4*4,
IF(S378=2,(11-2)*(#REF!+#REF!)/4*2,
IF(S378=3,(11-2)*(#REF!+#REF!)/4*3,
IF(S378=4,(11-2)*(#REF!+#REF!)/4,
IF(S378=5,(11-2)*#REF!/4,
IF(S378=6,0,
IF(S378=7,(11)*#REF!))))))))))</f>
        <v>#REF!</v>
      </c>
      <c r="AX378" s="14" t="e">
        <f t="shared" si="92"/>
        <v>#REF!</v>
      </c>
      <c r="AY378" s="14">
        <f t="shared" si="93"/>
        <v>8</v>
      </c>
      <c r="AZ378" s="14">
        <f t="shared" si="94"/>
        <v>4</v>
      </c>
      <c r="BA378" s="14" t="e">
        <f t="shared" si="95"/>
        <v>#REF!</v>
      </c>
      <c r="BB378" s="14" t="s">
        <v>87</v>
      </c>
      <c r="BC378" s="14">
        <f>IF(BI378="A",0,IF(BB378="s",14*#REF!,IF(BB378="T",11*#REF!,"HATA")))</f>
        <v>0</v>
      </c>
      <c r="BD378" s="14" t="e">
        <f t="shared" si="96"/>
        <v>#REF!</v>
      </c>
      <c r="BE378" s="14" t="e">
        <f t="shared" si="97"/>
        <v>#REF!</v>
      </c>
      <c r="BF378" s="14" t="e">
        <f>IF(BE378-#REF!=0,"DOĞRU","YANLIŞ")</f>
        <v>#REF!</v>
      </c>
      <c r="BG378" s="14" t="e">
        <f>#REF!-BE378</f>
        <v>#REF!</v>
      </c>
      <c r="BH378" s="14">
        <v>0</v>
      </c>
      <c r="BI378" s="14" t="s">
        <v>93</v>
      </c>
      <c r="BJ378" s="14">
        <v>1</v>
      </c>
      <c r="BL378" s="14">
        <v>7</v>
      </c>
      <c r="BN378" s="5" t="e">
        <f>#REF!*14</f>
        <v>#REF!</v>
      </c>
      <c r="BO378" s="6"/>
      <c r="BP378" s="7"/>
      <c r="BQ378" s="8"/>
      <c r="BR378" s="8"/>
      <c r="BS378" s="8"/>
      <c r="BT378" s="8"/>
      <c r="BU378" s="8"/>
      <c r="BV378" s="9"/>
      <c r="BW378" s="10"/>
      <c r="BX378" s="11"/>
      <c r="CE378" s="8"/>
      <c r="CF378" s="17"/>
      <c r="CG378" s="17"/>
      <c r="CH378" s="17"/>
      <c r="CI378" s="17"/>
    </row>
    <row r="379" spans="1:87" hidden="1" x14ac:dyDescent="0.25">
      <c r="A379" s="14" t="s">
        <v>502</v>
      </c>
      <c r="B379" s="14" t="s">
        <v>503</v>
      </c>
      <c r="C379" s="14" t="s">
        <v>503</v>
      </c>
      <c r="D379" s="15" t="s">
        <v>90</v>
      </c>
      <c r="E379" s="15" t="s">
        <v>90</v>
      </c>
      <c r="F379" s="16" t="e">
        <f>IF(BB379="S",
IF(#REF!+BJ379=2012,
IF(#REF!=1,"12-13/1",
IF(#REF!=2,"12-13/2",
IF(#REF!=3,"13-14/1",
IF(#REF!=4,"13-14/2","Hata1")))),
IF(#REF!+BJ379=2013,
IF(#REF!=1,"13-14/1",
IF(#REF!=2,"13-14/2",
IF(#REF!=3,"14-15/1",
IF(#REF!=4,"14-15/2","Hata2")))),
IF(#REF!+BJ379=2014,
IF(#REF!=1,"14-15/1",
IF(#REF!=2,"14-15/2",
IF(#REF!=3,"15-16/1",
IF(#REF!=4,"15-16/2","Hata3")))),
IF(#REF!+BJ379=2015,
IF(#REF!=1,"15-16/1",
IF(#REF!=2,"15-16/2",
IF(#REF!=3,"16-17/1",
IF(#REF!=4,"16-17/2","Hata4")))),
IF(#REF!+BJ379=2016,
IF(#REF!=1,"16-17/1",
IF(#REF!=2,"16-17/2",
IF(#REF!=3,"17-18/1",
IF(#REF!=4,"17-18/2","Hata5")))),
IF(#REF!+BJ379=2017,
IF(#REF!=1,"17-18/1",
IF(#REF!=2,"17-18/2",
IF(#REF!=3,"18-19/1",
IF(#REF!=4,"18-19/2","Hata6")))),
IF(#REF!+BJ379=2018,
IF(#REF!=1,"18-19/1",
IF(#REF!=2,"18-19/2",
IF(#REF!=3,"19-20/1",
IF(#REF!=4,"19-20/2","Hata7")))),
IF(#REF!+BJ379=2019,
IF(#REF!=1,"19-20/1",
IF(#REF!=2,"19-20/2",
IF(#REF!=3,"20-21/1",
IF(#REF!=4,"20-21/2","Hata8")))),
IF(#REF!+BJ379=2020,
IF(#REF!=1,"20-21/1",
IF(#REF!=2,"20-21/2",
IF(#REF!=3,"21-22/1",
IF(#REF!=4,"21-22/2","Hata9")))),
IF(#REF!+BJ379=2021,
IF(#REF!=1,"21-22/1",
IF(#REF!=2,"21-22/2",
IF(#REF!=3,"22-23/1",
IF(#REF!=4,"22-23/2","Hata10")))),
IF(#REF!+BJ379=2022,
IF(#REF!=1,"22-23/1",
IF(#REF!=2,"22-23/2",
IF(#REF!=3,"23-24/1",
IF(#REF!=4,"23-24/2","Hata11")))),
IF(#REF!+BJ379=2023,
IF(#REF!=1,"23-24/1",
IF(#REF!=2,"23-24/2",
IF(#REF!=3,"24-25/1",
IF(#REF!=4,"24-25/2","Hata12")))),
)))))))))))),
IF(BB379="T",
IF(#REF!+BJ379=2012,
IF(#REF!=1,"12-13/1",
IF(#REF!=2,"12-13/2",
IF(#REF!=3,"12-13/3",
IF(#REF!=4,"13-14/1",
IF(#REF!=5,"13-14/2",
IF(#REF!=6,"13-14/3","Hata1")))))),
IF(#REF!+BJ379=2013,
IF(#REF!=1,"13-14/1",
IF(#REF!=2,"13-14/2",
IF(#REF!=3,"13-14/3",
IF(#REF!=4,"14-15/1",
IF(#REF!=5,"14-15/2",
IF(#REF!=6,"14-15/3","Hata2")))))),
IF(#REF!+BJ379=2014,
IF(#REF!=1,"14-15/1",
IF(#REF!=2,"14-15/2",
IF(#REF!=3,"14-15/3",
IF(#REF!=4,"15-16/1",
IF(#REF!=5,"15-16/2",
IF(#REF!=6,"15-16/3","Hata3")))))),
IF(AND(#REF!+#REF!&gt;2014,#REF!+#REF!&lt;2015,BJ379=1),
IF(#REF!=0.1,"14-15/0.1",
IF(#REF!=0.2,"14-15/0.2",
IF(#REF!=0.3,"14-15/0.3","Hata4"))),
IF(#REF!+BJ379=2015,
IF(#REF!=1,"15-16/1",
IF(#REF!=2,"15-16/2",
IF(#REF!=3,"15-16/3",
IF(#REF!=4,"16-17/1",
IF(#REF!=5,"16-17/2",
IF(#REF!=6,"16-17/3","Hata5")))))),
IF(#REF!+BJ379=2016,
IF(#REF!=1,"16-17/1",
IF(#REF!=2,"16-17/2",
IF(#REF!=3,"16-17/3",
IF(#REF!=4,"17-18/1",
IF(#REF!=5,"17-18/2",
IF(#REF!=6,"17-18/3","Hata6")))))),
IF(#REF!+BJ379=2017,
IF(#REF!=1,"17-18/1",
IF(#REF!=2,"17-18/2",
IF(#REF!=3,"17-18/3",
IF(#REF!=4,"18-19/1",
IF(#REF!=5,"18-19/2",
IF(#REF!=6,"18-19/3","Hata7")))))),
IF(#REF!+BJ379=2018,
IF(#REF!=1,"18-19/1",
IF(#REF!=2,"18-19/2",
IF(#REF!=3,"18-19/3",
IF(#REF!=4,"19-20/1",
IF(#REF!=5," 19-20/2",
IF(#REF!=6,"19-20/3","Hata8")))))),
IF(#REF!+BJ379=2019,
IF(#REF!=1,"19-20/1",
IF(#REF!=2,"19-20/2",
IF(#REF!=3,"19-20/3",
IF(#REF!=4,"20-21/1",
IF(#REF!=5,"20-21/2",
IF(#REF!=6,"20-21/3","Hata9")))))),
IF(#REF!+BJ379=2020,
IF(#REF!=1,"20-21/1",
IF(#REF!=2,"20-21/2",
IF(#REF!=3,"20-21/3",
IF(#REF!=4,"21-22/1",
IF(#REF!=5,"21-22/2",
IF(#REF!=6,"21-22/3","Hata10")))))),
IF(#REF!+BJ379=2021,
IF(#REF!=1,"21-22/1",
IF(#REF!=2,"21-22/2",
IF(#REF!=3,"21-22/3",
IF(#REF!=4,"22-23/1",
IF(#REF!=5,"22-23/2",
IF(#REF!=6,"22-23/3","Hata11")))))),
IF(#REF!+BJ379=2022,
IF(#REF!=1,"22-23/1",
IF(#REF!=2,"22-23/2",
IF(#REF!=3,"22-23/3",
IF(#REF!=4,"23-24/1",
IF(#REF!=5,"23-24/2",
IF(#REF!=6,"23-24/3","Hata12")))))),
IF(#REF!+BJ379=2023,
IF(#REF!=1,"23-24/1",
IF(#REF!=2,"23-24/2",
IF(#REF!=3,"23-24/3",
IF(#REF!=4,"24-25/1",
IF(#REF!=5,"24-25/2",
IF(#REF!=6,"24-25/3","Hata13")))))),
))))))))))))))
)</f>
        <v>#REF!</v>
      </c>
      <c r="G379" s="15"/>
      <c r="H379" s="14" t="s">
        <v>498</v>
      </c>
      <c r="I379" s="14">
        <v>54680</v>
      </c>
      <c r="J379" s="14" t="s">
        <v>499</v>
      </c>
      <c r="Q379" s="14" t="s">
        <v>504</v>
      </c>
      <c r="R379" s="14" t="s">
        <v>504</v>
      </c>
      <c r="S379" s="16">
        <v>2</v>
      </c>
      <c r="T379" s="14">
        <f>VLOOKUP($S379,[1]sistem!$I$3:$L$10,2,FALSE)</f>
        <v>0</v>
      </c>
      <c r="U379" s="14">
        <f>VLOOKUP($S379,[1]sistem!$I$3:$L$10,3,FALSE)</f>
        <v>2</v>
      </c>
      <c r="V379" s="14">
        <f>VLOOKUP($S379,[1]sistem!$I$3:$L$10,4,FALSE)</f>
        <v>1</v>
      </c>
      <c r="W379" s="14" t="e">
        <f>VLOOKUP($BB379,[1]sistem!$I$13:$L$14,2,FALSE)*#REF!</f>
        <v>#REF!</v>
      </c>
      <c r="X379" s="14" t="e">
        <f>VLOOKUP($BB379,[1]sistem!$I$13:$L$14,3,FALSE)*#REF!</f>
        <v>#REF!</v>
      </c>
      <c r="Y379" s="14" t="e">
        <f>VLOOKUP($BB379,[1]sistem!$I$13:$L$14,4,FALSE)*#REF!</f>
        <v>#REF!</v>
      </c>
      <c r="Z379" s="14" t="e">
        <f t="shared" si="85"/>
        <v>#REF!</v>
      </c>
      <c r="AA379" s="14" t="e">
        <f t="shared" si="85"/>
        <v>#REF!</v>
      </c>
      <c r="AB379" s="14" t="e">
        <f t="shared" si="85"/>
        <v>#REF!</v>
      </c>
      <c r="AC379" s="14" t="e">
        <f t="shared" si="86"/>
        <v>#REF!</v>
      </c>
      <c r="AD379" s="14">
        <f>VLOOKUP(BB379,[1]sistem!$I$18:$J$19,2,FALSE)</f>
        <v>14</v>
      </c>
      <c r="AE379" s="14">
        <v>0.25</v>
      </c>
      <c r="AF379" s="14">
        <f>VLOOKUP($S379,[1]sistem!$I$3:$M$10,5,FALSE)</f>
        <v>2</v>
      </c>
      <c r="AG379" s="14">
        <v>1</v>
      </c>
      <c r="AI379" s="14">
        <f>AG379*AM379</f>
        <v>14</v>
      </c>
      <c r="AJ379" s="14">
        <f>VLOOKUP($S379,[1]sistem!$I$3:$N$10,6,FALSE)</f>
        <v>3</v>
      </c>
      <c r="AK379" s="14">
        <v>2</v>
      </c>
      <c r="AL379" s="14">
        <f t="shared" si="87"/>
        <v>6</v>
      </c>
      <c r="AM379" s="14">
        <f>VLOOKUP($BB379,[1]sistem!$I$18:$K$19,3,FALSE)</f>
        <v>14</v>
      </c>
      <c r="AN379" s="14" t="e">
        <f>AM379*#REF!</f>
        <v>#REF!</v>
      </c>
      <c r="AO379" s="14" t="e">
        <f t="shared" si="88"/>
        <v>#REF!</v>
      </c>
      <c r="AP379" s="14">
        <f t="shared" si="89"/>
        <v>25</v>
      </c>
      <c r="AQ379" s="14" t="e">
        <f t="shared" si="90"/>
        <v>#REF!</v>
      </c>
      <c r="AR379" s="14" t="e">
        <f>ROUND(AQ379-#REF!,0)</f>
        <v>#REF!</v>
      </c>
      <c r="AS379" s="14">
        <f>IF(BB379="s",IF(S379=0,0,
IF(S379=1,#REF!*4*4,
IF(S379=2,0,
IF(S379=3,#REF!*4*2,
IF(S379=4,0,
IF(S379=5,0,
IF(S379=6,0,
IF(S379=7,0)))))))),
IF(BB379="t",
IF(S379=0,0,
IF(S379=1,#REF!*4*4*0.8,
IF(S379=2,0,
IF(S379=3,#REF!*4*2*0.8,
IF(S379=4,0,
IF(S379=5,0,
IF(S379=6,0,
IF(S379=7,0))))))))))</f>
        <v>0</v>
      </c>
      <c r="AT379" s="14" t="e">
        <f>IF(BB379="s",
IF(S379=0,0,
IF(S379=1,0,
IF(S379=2,#REF!*4*2,
IF(S379=3,#REF!*4,
IF(S379=4,#REF!*4,
IF(S379=5,0,
IF(S379=6,0,
IF(S379=7,#REF!*4)))))))),
IF(BB379="t",
IF(S379=0,0,
IF(S379=1,0,
IF(S379=2,#REF!*4*2*0.8,
IF(S379=3,#REF!*4*0.8,
IF(S379=4,#REF!*4*0.8,
IF(S379=5,0,
IF(S379=6,0,
IF(S379=7,#REF!*4))))))))))</f>
        <v>#REF!</v>
      </c>
      <c r="AU379" s="14" t="e">
        <f>IF(BB379="s",
IF(S379=0,0,
IF(S379=1,#REF!*2,
IF(S379=2,#REF!*2,
IF(S379=3,#REF!*2,
IF(S379=4,#REF!*2,
IF(S379=5,#REF!*2,
IF(S379=6,#REF!*2,
IF(S379=7,#REF!*2)))))))),
IF(BB379="t",
IF(S379=0,#REF!*2*0.8,
IF(S379=1,#REF!*2*0.8,
IF(S379=2,#REF!*2*0.8,
IF(S379=3,#REF!*2*0.8,
IF(S379=4,#REF!*2*0.8,
IF(S379=5,#REF!*2*0.8,
IF(S379=6,#REF!*1*0.8,
IF(S379=7,#REF!*2))))))))))</f>
        <v>#REF!</v>
      </c>
      <c r="AV379" s="14" t="e">
        <f t="shared" si="91"/>
        <v>#REF!</v>
      </c>
      <c r="AW379" s="14" t="e">
        <f>IF(BB379="s",
IF(S379=0,0,
IF(S379=1,(14-2)*(#REF!+#REF!)/4*4,
IF(S379=2,(14-2)*(#REF!+#REF!)/4*2,
IF(S379=3,(14-2)*(#REF!+#REF!)/4*3,
IF(S379=4,(14-2)*(#REF!+#REF!)/4,
IF(S379=5,(14-2)*#REF!/4,
IF(S379=6,0,
IF(S379=7,(14)*#REF!)))))))),
IF(BB379="t",
IF(S379=0,0,
IF(S379=1,(11-2)*(#REF!+#REF!)/4*4,
IF(S379=2,(11-2)*(#REF!+#REF!)/4*2,
IF(S379=3,(11-2)*(#REF!+#REF!)/4*3,
IF(S379=4,(11-2)*(#REF!+#REF!)/4,
IF(S379=5,(11-2)*#REF!/4,
IF(S379=6,0,
IF(S379=7,(11)*#REF!))))))))))</f>
        <v>#REF!</v>
      </c>
      <c r="AX379" s="14" t="e">
        <f t="shared" si="92"/>
        <v>#REF!</v>
      </c>
      <c r="AY379" s="14">
        <f t="shared" si="93"/>
        <v>12</v>
      </c>
      <c r="AZ379" s="14">
        <f t="shared" si="94"/>
        <v>6</v>
      </c>
      <c r="BA379" s="14" t="e">
        <f t="shared" si="95"/>
        <v>#REF!</v>
      </c>
      <c r="BB379" s="14" t="s">
        <v>87</v>
      </c>
      <c r="BC379" s="14" t="e">
        <f>IF(BI379="A",0,IF(BB379="s",14*#REF!,IF(BB379="T",11*#REF!,"HATA")))</f>
        <v>#REF!</v>
      </c>
      <c r="BD379" s="14" t="e">
        <f t="shared" si="96"/>
        <v>#REF!</v>
      </c>
      <c r="BE379" s="14" t="e">
        <f t="shared" si="97"/>
        <v>#REF!</v>
      </c>
      <c r="BF379" s="14" t="e">
        <f>IF(BE379-#REF!=0,"DOĞRU","YANLIŞ")</f>
        <v>#REF!</v>
      </c>
      <c r="BG379" s="14" t="e">
        <f>#REF!-BE379</f>
        <v>#REF!</v>
      </c>
      <c r="BH379" s="14">
        <v>0</v>
      </c>
      <c r="BJ379" s="14">
        <v>1</v>
      </c>
      <c r="BL379" s="14">
        <v>2</v>
      </c>
      <c r="BN379" s="5" t="e">
        <f>#REF!*14</f>
        <v>#REF!</v>
      </c>
      <c r="BO379" s="6"/>
      <c r="BP379" s="7"/>
      <c r="BQ379" s="8"/>
      <c r="BR379" s="8"/>
      <c r="BS379" s="8"/>
      <c r="BT379" s="8"/>
      <c r="BU379" s="8"/>
      <c r="BV379" s="9"/>
      <c r="BW379" s="10"/>
      <c r="BX379" s="11"/>
      <c r="CE379" s="8"/>
      <c r="CF379" s="17"/>
      <c r="CG379" s="17"/>
      <c r="CH379" s="17"/>
      <c r="CI379" s="17"/>
    </row>
    <row r="380" spans="1:87" hidden="1" x14ac:dyDescent="0.25">
      <c r="A380" s="14" t="s">
        <v>505</v>
      </c>
      <c r="B380" s="14" t="s">
        <v>506</v>
      </c>
      <c r="C380" s="14" t="s">
        <v>506</v>
      </c>
      <c r="D380" s="15" t="s">
        <v>90</v>
      </c>
      <c r="E380" s="15" t="s">
        <v>90</v>
      </c>
      <c r="F380" s="16" t="e">
        <f>IF(BB380="S",
IF(#REF!+BJ380=2012,
IF(#REF!=1,"12-13/1",
IF(#REF!=2,"12-13/2",
IF(#REF!=3,"13-14/1",
IF(#REF!=4,"13-14/2","Hata1")))),
IF(#REF!+BJ380=2013,
IF(#REF!=1,"13-14/1",
IF(#REF!=2,"13-14/2",
IF(#REF!=3,"14-15/1",
IF(#REF!=4,"14-15/2","Hata2")))),
IF(#REF!+BJ380=2014,
IF(#REF!=1,"14-15/1",
IF(#REF!=2,"14-15/2",
IF(#REF!=3,"15-16/1",
IF(#REF!=4,"15-16/2","Hata3")))),
IF(#REF!+BJ380=2015,
IF(#REF!=1,"15-16/1",
IF(#REF!=2,"15-16/2",
IF(#REF!=3,"16-17/1",
IF(#REF!=4,"16-17/2","Hata4")))),
IF(#REF!+BJ380=2016,
IF(#REF!=1,"16-17/1",
IF(#REF!=2,"16-17/2",
IF(#REF!=3,"17-18/1",
IF(#REF!=4,"17-18/2","Hata5")))),
IF(#REF!+BJ380=2017,
IF(#REF!=1,"17-18/1",
IF(#REF!=2,"17-18/2",
IF(#REF!=3,"18-19/1",
IF(#REF!=4,"18-19/2","Hata6")))),
IF(#REF!+BJ380=2018,
IF(#REF!=1,"18-19/1",
IF(#REF!=2,"18-19/2",
IF(#REF!=3,"19-20/1",
IF(#REF!=4,"19-20/2","Hata7")))),
IF(#REF!+BJ380=2019,
IF(#REF!=1,"19-20/1",
IF(#REF!=2,"19-20/2",
IF(#REF!=3,"20-21/1",
IF(#REF!=4,"20-21/2","Hata8")))),
IF(#REF!+BJ380=2020,
IF(#REF!=1,"20-21/1",
IF(#REF!=2,"20-21/2",
IF(#REF!=3,"21-22/1",
IF(#REF!=4,"21-22/2","Hata9")))),
IF(#REF!+BJ380=2021,
IF(#REF!=1,"21-22/1",
IF(#REF!=2,"21-22/2",
IF(#REF!=3,"22-23/1",
IF(#REF!=4,"22-23/2","Hata10")))),
IF(#REF!+BJ380=2022,
IF(#REF!=1,"22-23/1",
IF(#REF!=2,"22-23/2",
IF(#REF!=3,"23-24/1",
IF(#REF!=4,"23-24/2","Hata11")))),
IF(#REF!+BJ380=2023,
IF(#REF!=1,"23-24/1",
IF(#REF!=2,"23-24/2",
IF(#REF!=3,"24-25/1",
IF(#REF!=4,"24-25/2","Hata12")))),
)))))))))))),
IF(BB380="T",
IF(#REF!+BJ380=2012,
IF(#REF!=1,"12-13/1",
IF(#REF!=2,"12-13/2",
IF(#REF!=3,"12-13/3",
IF(#REF!=4,"13-14/1",
IF(#REF!=5,"13-14/2",
IF(#REF!=6,"13-14/3","Hata1")))))),
IF(#REF!+BJ380=2013,
IF(#REF!=1,"13-14/1",
IF(#REF!=2,"13-14/2",
IF(#REF!=3,"13-14/3",
IF(#REF!=4,"14-15/1",
IF(#REF!=5,"14-15/2",
IF(#REF!=6,"14-15/3","Hata2")))))),
IF(#REF!+BJ380=2014,
IF(#REF!=1,"14-15/1",
IF(#REF!=2,"14-15/2",
IF(#REF!=3,"14-15/3",
IF(#REF!=4,"15-16/1",
IF(#REF!=5,"15-16/2",
IF(#REF!=6,"15-16/3","Hata3")))))),
IF(AND(#REF!+#REF!&gt;2014,#REF!+#REF!&lt;2015,BJ380=1),
IF(#REF!=0.1,"14-15/0.1",
IF(#REF!=0.2,"14-15/0.2",
IF(#REF!=0.3,"14-15/0.3","Hata4"))),
IF(#REF!+BJ380=2015,
IF(#REF!=1,"15-16/1",
IF(#REF!=2,"15-16/2",
IF(#REF!=3,"15-16/3",
IF(#REF!=4,"16-17/1",
IF(#REF!=5,"16-17/2",
IF(#REF!=6,"16-17/3","Hata5")))))),
IF(#REF!+BJ380=2016,
IF(#REF!=1,"16-17/1",
IF(#REF!=2,"16-17/2",
IF(#REF!=3,"16-17/3",
IF(#REF!=4,"17-18/1",
IF(#REF!=5,"17-18/2",
IF(#REF!=6,"17-18/3","Hata6")))))),
IF(#REF!+BJ380=2017,
IF(#REF!=1,"17-18/1",
IF(#REF!=2,"17-18/2",
IF(#REF!=3,"17-18/3",
IF(#REF!=4,"18-19/1",
IF(#REF!=5,"18-19/2",
IF(#REF!=6,"18-19/3","Hata7")))))),
IF(#REF!+BJ380=2018,
IF(#REF!=1,"18-19/1",
IF(#REF!=2,"18-19/2",
IF(#REF!=3,"18-19/3",
IF(#REF!=4,"19-20/1",
IF(#REF!=5," 19-20/2",
IF(#REF!=6,"19-20/3","Hata8")))))),
IF(#REF!+BJ380=2019,
IF(#REF!=1,"19-20/1",
IF(#REF!=2,"19-20/2",
IF(#REF!=3,"19-20/3",
IF(#REF!=4,"20-21/1",
IF(#REF!=5,"20-21/2",
IF(#REF!=6,"20-21/3","Hata9")))))),
IF(#REF!+BJ380=2020,
IF(#REF!=1,"20-21/1",
IF(#REF!=2,"20-21/2",
IF(#REF!=3,"20-21/3",
IF(#REF!=4,"21-22/1",
IF(#REF!=5,"21-22/2",
IF(#REF!=6,"21-22/3","Hata10")))))),
IF(#REF!+BJ380=2021,
IF(#REF!=1,"21-22/1",
IF(#REF!=2,"21-22/2",
IF(#REF!=3,"21-22/3",
IF(#REF!=4,"22-23/1",
IF(#REF!=5,"22-23/2",
IF(#REF!=6,"22-23/3","Hata11")))))),
IF(#REF!+BJ380=2022,
IF(#REF!=1,"22-23/1",
IF(#REF!=2,"22-23/2",
IF(#REF!=3,"22-23/3",
IF(#REF!=4,"23-24/1",
IF(#REF!=5,"23-24/2",
IF(#REF!=6,"23-24/3","Hata12")))))),
IF(#REF!+BJ380=2023,
IF(#REF!=1,"23-24/1",
IF(#REF!=2,"23-24/2",
IF(#REF!=3,"23-24/3",
IF(#REF!=4,"24-25/1",
IF(#REF!=5,"24-25/2",
IF(#REF!=6,"24-25/3","Hata13")))))),
))))))))))))))
)</f>
        <v>#REF!</v>
      </c>
      <c r="G380" s="15"/>
      <c r="H380" s="14" t="s">
        <v>498</v>
      </c>
      <c r="I380" s="14">
        <v>54680</v>
      </c>
      <c r="J380" s="14" t="s">
        <v>499</v>
      </c>
      <c r="Q380" s="14" t="s">
        <v>507</v>
      </c>
      <c r="R380" s="14" t="s">
        <v>507</v>
      </c>
      <c r="S380" s="16">
        <v>2</v>
      </c>
      <c r="T380" s="14">
        <f>VLOOKUP($S380,[1]sistem!$I$3:$L$10,2,FALSE)</f>
        <v>0</v>
      </c>
      <c r="U380" s="14">
        <f>VLOOKUP($S380,[1]sistem!$I$3:$L$10,3,FALSE)</f>
        <v>2</v>
      </c>
      <c r="V380" s="14">
        <f>VLOOKUP($S380,[1]sistem!$I$3:$L$10,4,FALSE)</f>
        <v>1</v>
      </c>
      <c r="W380" s="14" t="e">
        <f>VLOOKUP($BB380,[1]sistem!$I$13:$L$14,2,FALSE)*#REF!</f>
        <v>#REF!</v>
      </c>
      <c r="X380" s="14" t="e">
        <f>VLOOKUP($BB380,[1]sistem!$I$13:$L$14,3,FALSE)*#REF!</f>
        <v>#REF!</v>
      </c>
      <c r="Y380" s="14" t="e">
        <f>VLOOKUP($BB380,[1]sistem!$I$13:$L$14,4,FALSE)*#REF!</f>
        <v>#REF!</v>
      </c>
      <c r="Z380" s="14" t="e">
        <f t="shared" si="85"/>
        <v>#REF!</v>
      </c>
      <c r="AA380" s="14" t="e">
        <f t="shared" si="85"/>
        <v>#REF!</v>
      </c>
      <c r="AB380" s="14" t="e">
        <f t="shared" si="85"/>
        <v>#REF!</v>
      </c>
      <c r="AC380" s="14" t="e">
        <f t="shared" si="86"/>
        <v>#REF!</v>
      </c>
      <c r="AD380" s="14">
        <f>VLOOKUP(BB380,[1]sistem!$I$18:$J$19,2,FALSE)</f>
        <v>14</v>
      </c>
      <c r="AE380" s="14">
        <v>0.25</v>
      </c>
      <c r="AF380" s="14">
        <f>VLOOKUP($S380,[1]sistem!$I$3:$M$10,5,FALSE)</f>
        <v>2</v>
      </c>
      <c r="AG380" s="14">
        <v>0</v>
      </c>
      <c r="AI380" s="14">
        <f>AG380*AM380</f>
        <v>0</v>
      </c>
      <c r="AJ380" s="14">
        <f>VLOOKUP($S380,[1]sistem!$I$3:$N$10,6,FALSE)</f>
        <v>3</v>
      </c>
      <c r="AK380" s="14">
        <v>2</v>
      </c>
      <c r="AL380" s="14">
        <f t="shared" si="87"/>
        <v>6</v>
      </c>
      <c r="AM380" s="14">
        <f>VLOOKUP($BB380,[1]sistem!$I$18:$K$19,3,FALSE)</f>
        <v>14</v>
      </c>
      <c r="AN380" s="14" t="e">
        <f>AM380*#REF!</f>
        <v>#REF!</v>
      </c>
      <c r="AO380" s="14" t="e">
        <f t="shared" si="88"/>
        <v>#REF!</v>
      </c>
      <c r="AP380" s="14">
        <f t="shared" si="89"/>
        <v>25</v>
      </c>
      <c r="AQ380" s="14" t="e">
        <f t="shared" si="90"/>
        <v>#REF!</v>
      </c>
      <c r="AR380" s="14" t="e">
        <f>ROUND(AQ380-#REF!,0)</f>
        <v>#REF!</v>
      </c>
      <c r="AS380" s="14">
        <f>IF(BB380="s",IF(S380=0,0,
IF(S380=1,#REF!*4*4,
IF(S380=2,0,
IF(S380=3,#REF!*4*2,
IF(S380=4,0,
IF(S380=5,0,
IF(S380=6,0,
IF(S380=7,0)))))))),
IF(BB380="t",
IF(S380=0,0,
IF(S380=1,#REF!*4*4*0.8,
IF(S380=2,0,
IF(S380=3,#REF!*4*2*0.8,
IF(S380=4,0,
IF(S380=5,0,
IF(S380=6,0,
IF(S380=7,0))))))))))</f>
        <v>0</v>
      </c>
      <c r="AT380" s="14" t="e">
        <f>IF(BB380="s",
IF(S380=0,0,
IF(S380=1,0,
IF(S380=2,#REF!*4*2,
IF(S380=3,#REF!*4,
IF(S380=4,#REF!*4,
IF(S380=5,0,
IF(S380=6,0,
IF(S380=7,#REF!*4)))))))),
IF(BB380="t",
IF(S380=0,0,
IF(S380=1,0,
IF(S380=2,#REF!*4*2*0.8,
IF(S380=3,#REF!*4*0.8,
IF(S380=4,#REF!*4*0.8,
IF(S380=5,0,
IF(S380=6,0,
IF(S380=7,#REF!*4))))))))))</f>
        <v>#REF!</v>
      </c>
      <c r="AU380" s="14" t="e">
        <f>IF(BB380="s",
IF(S380=0,0,
IF(S380=1,#REF!*2,
IF(S380=2,#REF!*2,
IF(S380=3,#REF!*2,
IF(S380=4,#REF!*2,
IF(S380=5,#REF!*2,
IF(S380=6,#REF!*2,
IF(S380=7,#REF!*2)))))))),
IF(BB380="t",
IF(S380=0,#REF!*2*0.8,
IF(S380=1,#REF!*2*0.8,
IF(S380=2,#REF!*2*0.8,
IF(S380=3,#REF!*2*0.8,
IF(S380=4,#REF!*2*0.8,
IF(S380=5,#REF!*2*0.8,
IF(S380=6,#REF!*1*0.8,
IF(S380=7,#REF!*2))))))))))</f>
        <v>#REF!</v>
      </c>
      <c r="AV380" s="14" t="e">
        <f t="shared" si="91"/>
        <v>#REF!</v>
      </c>
      <c r="AW380" s="14" t="e">
        <f>IF(BB380="s",
IF(S380=0,0,
IF(S380=1,(14-2)*(#REF!+#REF!)/4*4,
IF(S380=2,(14-2)*(#REF!+#REF!)/4*2,
IF(S380=3,(14-2)*(#REF!+#REF!)/4*3,
IF(S380=4,(14-2)*(#REF!+#REF!)/4,
IF(S380=5,(14-2)*#REF!/4,
IF(S380=6,0,
IF(S380=7,(14)*#REF!)))))))),
IF(BB380="t",
IF(S380=0,0,
IF(S380=1,(11-2)*(#REF!+#REF!)/4*4,
IF(S380=2,(11-2)*(#REF!+#REF!)/4*2,
IF(S380=3,(11-2)*(#REF!+#REF!)/4*3,
IF(S380=4,(11-2)*(#REF!+#REF!)/4,
IF(S380=5,(11-2)*#REF!/4,
IF(S380=6,0,
IF(S380=7,(11)*#REF!))))))))))</f>
        <v>#REF!</v>
      </c>
      <c r="AX380" s="14" t="e">
        <f t="shared" si="92"/>
        <v>#REF!</v>
      </c>
      <c r="AY380" s="14">
        <f t="shared" si="93"/>
        <v>12</v>
      </c>
      <c r="AZ380" s="14">
        <f t="shared" si="94"/>
        <v>6</v>
      </c>
      <c r="BA380" s="14" t="e">
        <f t="shared" si="95"/>
        <v>#REF!</v>
      </c>
      <c r="BB380" s="14" t="s">
        <v>87</v>
      </c>
      <c r="BC380" s="14" t="e">
        <f>IF(BI380="A",0,IF(BB380="s",14*#REF!,IF(BB380="T",11*#REF!,"HATA")))</f>
        <v>#REF!</v>
      </c>
      <c r="BD380" s="14" t="e">
        <f t="shared" si="96"/>
        <v>#REF!</v>
      </c>
      <c r="BE380" s="14" t="e">
        <f t="shared" si="97"/>
        <v>#REF!</v>
      </c>
      <c r="BF380" s="14" t="e">
        <f>IF(BE380-#REF!=0,"DOĞRU","YANLIŞ")</f>
        <v>#REF!</v>
      </c>
      <c r="BG380" s="14" t="e">
        <f>#REF!-BE380</f>
        <v>#REF!</v>
      </c>
      <c r="BH380" s="14">
        <v>0</v>
      </c>
      <c r="BJ380" s="14">
        <v>1</v>
      </c>
      <c r="BL380" s="14">
        <v>2</v>
      </c>
      <c r="BN380" s="5" t="e">
        <f>#REF!*14</f>
        <v>#REF!</v>
      </c>
      <c r="BO380" s="6"/>
      <c r="BP380" s="7"/>
      <c r="BQ380" s="8"/>
      <c r="BR380" s="8"/>
      <c r="BS380" s="8"/>
      <c r="BT380" s="8"/>
      <c r="BU380" s="8"/>
      <c r="BV380" s="9"/>
      <c r="BW380" s="10"/>
      <c r="BX380" s="11"/>
      <c r="CE380" s="8"/>
      <c r="CF380" s="17"/>
      <c r="CG380" s="17"/>
      <c r="CH380" s="17"/>
      <c r="CI380" s="17"/>
    </row>
    <row r="381" spans="1:87" hidden="1" x14ac:dyDescent="0.25">
      <c r="A381" s="14" t="s">
        <v>508</v>
      </c>
      <c r="B381" s="14" t="s">
        <v>217</v>
      </c>
      <c r="C381" s="14" t="s">
        <v>217</v>
      </c>
      <c r="D381" s="15" t="s">
        <v>90</v>
      </c>
      <c r="E381" s="15" t="s">
        <v>90</v>
      </c>
      <c r="F381" s="16" t="e">
        <f>IF(BB381="S",
IF(#REF!+BJ381=2012,
IF(#REF!=1,"12-13/1",
IF(#REF!=2,"12-13/2",
IF(#REF!=3,"13-14/1",
IF(#REF!=4,"13-14/2","Hata1")))),
IF(#REF!+BJ381=2013,
IF(#REF!=1,"13-14/1",
IF(#REF!=2,"13-14/2",
IF(#REF!=3,"14-15/1",
IF(#REF!=4,"14-15/2","Hata2")))),
IF(#REF!+BJ381=2014,
IF(#REF!=1,"14-15/1",
IF(#REF!=2,"14-15/2",
IF(#REF!=3,"15-16/1",
IF(#REF!=4,"15-16/2","Hata3")))),
IF(#REF!+BJ381=2015,
IF(#REF!=1,"15-16/1",
IF(#REF!=2,"15-16/2",
IF(#REF!=3,"16-17/1",
IF(#REF!=4,"16-17/2","Hata4")))),
IF(#REF!+BJ381=2016,
IF(#REF!=1,"16-17/1",
IF(#REF!=2,"16-17/2",
IF(#REF!=3,"17-18/1",
IF(#REF!=4,"17-18/2","Hata5")))),
IF(#REF!+BJ381=2017,
IF(#REF!=1,"17-18/1",
IF(#REF!=2,"17-18/2",
IF(#REF!=3,"18-19/1",
IF(#REF!=4,"18-19/2","Hata6")))),
IF(#REF!+BJ381=2018,
IF(#REF!=1,"18-19/1",
IF(#REF!=2,"18-19/2",
IF(#REF!=3,"19-20/1",
IF(#REF!=4,"19-20/2","Hata7")))),
IF(#REF!+BJ381=2019,
IF(#REF!=1,"19-20/1",
IF(#REF!=2,"19-20/2",
IF(#REF!=3,"20-21/1",
IF(#REF!=4,"20-21/2","Hata8")))),
IF(#REF!+BJ381=2020,
IF(#REF!=1,"20-21/1",
IF(#REF!=2,"20-21/2",
IF(#REF!=3,"21-22/1",
IF(#REF!=4,"21-22/2","Hata9")))),
IF(#REF!+BJ381=2021,
IF(#REF!=1,"21-22/1",
IF(#REF!=2,"21-22/2",
IF(#REF!=3,"22-23/1",
IF(#REF!=4,"22-23/2","Hata10")))),
IF(#REF!+BJ381=2022,
IF(#REF!=1,"22-23/1",
IF(#REF!=2,"22-23/2",
IF(#REF!=3,"23-24/1",
IF(#REF!=4,"23-24/2","Hata11")))),
IF(#REF!+BJ381=2023,
IF(#REF!=1,"23-24/1",
IF(#REF!=2,"23-24/2",
IF(#REF!=3,"24-25/1",
IF(#REF!=4,"24-25/2","Hata12")))),
)))))))))))),
IF(BB381="T",
IF(#REF!+BJ381=2012,
IF(#REF!=1,"12-13/1",
IF(#REF!=2,"12-13/2",
IF(#REF!=3,"12-13/3",
IF(#REF!=4,"13-14/1",
IF(#REF!=5,"13-14/2",
IF(#REF!=6,"13-14/3","Hata1")))))),
IF(#REF!+BJ381=2013,
IF(#REF!=1,"13-14/1",
IF(#REF!=2,"13-14/2",
IF(#REF!=3,"13-14/3",
IF(#REF!=4,"14-15/1",
IF(#REF!=5,"14-15/2",
IF(#REF!=6,"14-15/3","Hata2")))))),
IF(#REF!+BJ381=2014,
IF(#REF!=1,"14-15/1",
IF(#REF!=2,"14-15/2",
IF(#REF!=3,"14-15/3",
IF(#REF!=4,"15-16/1",
IF(#REF!=5,"15-16/2",
IF(#REF!=6,"15-16/3","Hata3")))))),
IF(AND(#REF!+#REF!&gt;2014,#REF!+#REF!&lt;2015,BJ381=1),
IF(#REF!=0.1,"14-15/0.1",
IF(#REF!=0.2,"14-15/0.2",
IF(#REF!=0.3,"14-15/0.3","Hata4"))),
IF(#REF!+BJ381=2015,
IF(#REF!=1,"15-16/1",
IF(#REF!=2,"15-16/2",
IF(#REF!=3,"15-16/3",
IF(#REF!=4,"16-17/1",
IF(#REF!=5,"16-17/2",
IF(#REF!=6,"16-17/3","Hata5")))))),
IF(#REF!+BJ381=2016,
IF(#REF!=1,"16-17/1",
IF(#REF!=2,"16-17/2",
IF(#REF!=3,"16-17/3",
IF(#REF!=4,"17-18/1",
IF(#REF!=5,"17-18/2",
IF(#REF!=6,"17-18/3","Hata6")))))),
IF(#REF!+BJ381=2017,
IF(#REF!=1,"17-18/1",
IF(#REF!=2,"17-18/2",
IF(#REF!=3,"17-18/3",
IF(#REF!=4,"18-19/1",
IF(#REF!=5,"18-19/2",
IF(#REF!=6,"18-19/3","Hata7")))))),
IF(#REF!+BJ381=2018,
IF(#REF!=1,"18-19/1",
IF(#REF!=2,"18-19/2",
IF(#REF!=3,"18-19/3",
IF(#REF!=4,"19-20/1",
IF(#REF!=5," 19-20/2",
IF(#REF!=6,"19-20/3","Hata8")))))),
IF(#REF!+BJ381=2019,
IF(#REF!=1,"19-20/1",
IF(#REF!=2,"19-20/2",
IF(#REF!=3,"19-20/3",
IF(#REF!=4,"20-21/1",
IF(#REF!=5,"20-21/2",
IF(#REF!=6,"20-21/3","Hata9")))))),
IF(#REF!+BJ381=2020,
IF(#REF!=1,"20-21/1",
IF(#REF!=2,"20-21/2",
IF(#REF!=3,"20-21/3",
IF(#REF!=4,"21-22/1",
IF(#REF!=5,"21-22/2",
IF(#REF!=6,"21-22/3","Hata10")))))),
IF(#REF!+BJ381=2021,
IF(#REF!=1,"21-22/1",
IF(#REF!=2,"21-22/2",
IF(#REF!=3,"21-22/3",
IF(#REF!=4,"22-23/1",
IF(#REF!=5,"22-23/2",
IF(#REF!=6,"22-23/3","Hata11")))))),
IF(#REF!+BJ381=2022,
IF(#REF!=1,"22-23/1",
IF(#REF!=2,"22-23/2",
IF(#REF!=3,"22-23/3",
IF(#REF!=4,"23-24/1",
IF(#REF!=5,"23-24/2",
IF(#REF!=6,"23-24/3","Hata12")))))),
IF(#REF!+BJ381=2023,
IF(#REF!=1,"23-24/1",
IF(#REF!=2,"23-24/2",
IF(#REF!=3,"23-24/3",
IF(#REF!=4,"24-25/1",
IF(#REF!=5,"24-25/2",
IF(#REF!=6,"24-25/3","Hata13")))))),
))))))))))))))
)</f>
        <v>#REF!</v>
      </c>
      <c r="G381" s="15"/>
      <c r="H381" s="14" t="s">
        <v>498</v>
      </c>
      <c r="I381" s="14">
        <v>54680</v>
      </c>
      <c r="J381" s="14" t="s">
        <v>499</v>
      </c>
      <c r="Q381" s="14" t="s">
        <v>509</v>
      </c>
      <c r="R381" s="14" t="s">
        <v>509</v>
      </c>
      <c r="S381" s="16">
        <v>4</v>
      </c>
      <c r="T381" s="14">
        <f>VLOOKUP($S381,[1]sistem!$I$3:$L$10,2,FALSE)</f>
        <v>0</v>
      </c>
      <c r="U381" s="14">
        <f>VLOOKUP($S381,[1]sistem!$I$3:$L$10,3,FALSE)</f>
        <v>1</v>
      </c>
      <c r="V381" s="14">
        <f>VLOOKUP($S381,[1]sistem!$I$3:$L$10,4,FALSE)</f>
        <v>1</v>
      </c>
      <c r="W381" s="14" t="e">
        <f>VLOOKUP($BB381,[1]sistem!$I$13:$L$14,2,FALSE)*#REF!</f>
        <v>#REF!</v>
      </c>
      <c r="X381" s="14" t="e">
        <f>VLOOKUP($BB381,[1]sistem!$I$13:$L$14,3,FALSE)*#REF!</f>
        <v>#REF!</v>
      </c>
      <c r="Y381" s="14" t="e">
        <f>VLOOKUP($BB381,[1]sistem!$I$13:$L$14,4,FALSE)*#REF!</f>
        <v>#REF!</v>
      </c>
      <c r="Z381" s="14" t="e">
        <f t="shared" si="85"/>
        <v>#REF!</v>
      </c>
      <c r="AA381" s="14" t="e">
        <f t="shared" si="85"/>
        <v>#REF!</v>
      </c>
      <c r="AB381" s="14" t="e">
        <f t="shared" si="85"/>
        <v>#REF!</v>
      </c>
      <c r="AC381" s="14" t="e">
        <f t="shared" si="86"/>
        <v>#REF!</v>
      </c>
      <c r="AD381" s="14">
        <f>VLOOKUP(BB381,[1]sistem!$I$18:$J$19,2,FALSE)</f>
        <v>14</v>
      </c>
      <c r="AE381" s="14">
        <v>0.25</v>
      </c>
      <c r="AF381" s="14">
        <f>VLOOKUP($S381,[1]sistem!$I$3:$M$10,5,FALSE)</f>
        <v>1</v>
      </c>
      <c r="AG381" s="14">
        <v>4</v>
      </c>
      <c r="AI381" s="14">
        <f>AG381*AM381</f>
        <v>56</v>
      </c>
      <c r="AJ381" s="14">
        <f>VLOOKUP($S381,[1]sistem!$I$3:$N$10,6,FALSE)</f>
        <v>2</v>
      </c>
      <c r="AK381" s="14">
        <v>2</v>
      </c>
      <c r="AL381" s="14">
        <f t="shared" si="87"/>
        <v>4</v>
      </c>
      <c r="AM381" s="14">
        <f>VLOOKUP($BB381,[1]sistem!$I$18:$K$19,3,FALSE)</f>
        <v>14</v>
      </c>
      <c r="AN381" s="14" t="e">
        <f>AM381*#REF!</f>
        <v>#REF!</v>
      </c>
      <c r="AO381" s="14" t="e">
        <f t="shared" si="88"/>
        <v>#REF!</v>
      </c>
      <c r="AP381" s="14">
        <f t="shared" si="89"/>
        <v>25</v>
      </c>
      <c r="AQ381" s="14" t="e">
        <f t="shared" si="90"/>
        <v>#REF!</v>
      </c>
      <c r="AR381" s="14" t="e">
        <f>ROUND(AQ381-#REF!,0)</f>
        <v>#REF!</v>
      </c>
      <c r="AS381" s="14">
        <f>IF(BB381="s",IF(S381=0,0,
IF(S381=1,#REF!*4*4,
IF(S381=2,0,
IF(S381=3,#REF!*4*2,
IF(S381=4,0,
IF(S381=5,0,
IF(S381=6,0,
IF(S381=7,0)))))))),
IF(BB381="t",
IF(S381=0,0,
IF(S381=1,#REF!*4*4*0.8,
IF(S381=2,0,
IF(S381=3,#REF!*4*2*0.8,
IF(S381=4,0,
IF(S381=5,0,
IF(S381=6,0,
IF(S381=7,0))))))))))</f>
        <v>0</v>
      </c>
      <c r="AT381" s="14" t="e">
        <f>IF(BB381="s",
IF(S381=0,0,
IF(S381=1,0,
IF(S381=2,#REF!*4*2,
IF(S381=3,#REF!*4,
IF(S381=4,#REF!*4,
IF(S381=5,0,
IF(S381=6,0,
IF(S381=7,#REF!*4)))))))),
IF(BB381="t",
IF(S381=0,0,
IF(S381=1,0,
IF(S381=2,#REF!*4*2*0.8,
IF(S381=3,#REF!*4*0.8,
IF(S381=4,#REF!*4*0.8,
IF(S381=5,0,
IF(S381=6,0,
IF(S381=7,#REF!*4))))))))))</f>
        <v>#REF!</v>
      </c>
      <c r="AU381" s="14" t="e">
        <f>IF(BB381="s",
IF(S381=0,0,
IF(S381=1,#REF!*2,
IF(S381=2,#REF!*2,
IF(S381=3,#REF!*2,
IF(S381=4,#REF!*2,
IF(S381=5,#REF!*2,
IF(S381=6,#REF!*2,
IF(S381=7,#REF!*2)))))))),
IF(BB381="t",
IF(S381=0,#REF!*2*0.8,
IF(S381=1,#REF!*2*0.8,
IF(S381=2,#REF!*2*0.8,
IF(S381=3,#REF!*2*0.8,
IF(S381=4,#REF!*2*0.8,
IF(S381=5,#REF!*2*0.8,
IF(S381=6,#REF!*1*0.8,
IF(S381=7,#REF!*2))))))))))</f>
        <v>#REF!</v>
      </c>
      <c r="AV381" s="14" t="e">
        <f t="shared" si="91"/>
        <v>#REF!</v>
      </c>
      <c r="AW381" s="14" t="e">
        <f>IF(BB381="s",
IF(S381=0,0,
IF(S381=1,(14-2)*(#REF!+#REF!)/4*4,
IF(S381=2,(14-2)*(#REF!+#REF!)/4*2,
IF(S381=3,(14-2)*(#REF!+#REF!)/4*3,
IF(S381=4,(14-2)*(#REF!+#REF!)/4,
IF(S381=5,(14-2)*#REF!/4,
IF(S381=6,0,
IF(S381=7,(14)*#REF!)))))))),
IF(BB381="t",
IF(S381=0,0,
IF(S381=1,(11-2)*(#REF!+#REF!)/4*4,
IF(S381=2,(11-2)*(#REF!+#REF!)/4*2,
IF(S381=3,(11-2)*(#REF!+#REF!)/4*3,
IF(S381=4,(11-2)*(#REF!+#REF!)/4,
IF(S381=5,(11-2)*#REF!/4,
IF(S381=6,0,
IF(S381=7,(11)*#REF!))))))))))</f>
        <v>#REF!</v>
      </c>
      <c r="AX381" s="14" t="e">
        <f t="shared" si="92"/>
        <v>#REF!</v>
      </c>
      <c r="AY381" s="14">
        <f t="shared" si="93"/>
        <v>8</v>
      </c>
      <c r="AZ381" s="14">
        <f t="shared" si="94"/>
        <v>4</v>
      </c>
      <c r="BA381" s="14" t="e">
        <f t="shared" si="95"/>
        <v>#REF!</v>
      </c>
      <c r="BB381" s="14" t="s">
        <v>87</v>
      </c>
      <c r="BC381" s="14" t="e">
        <f>IF(BI381="A",0,IF(BB381="s",14*#REF!,IF(BB381="T",11*#REF!,"HATA")))</f>
        <v>#REF!</v>
      </c>
      <c r="BD381" s="14" t="e">
        <f t="shared" si="96"/>
        <v>#REF!</v>
      </c>
      <c r="BE381" s="14" t="e">
        <f t="shared" si="97"/>
        <v>#REF!</v>
      </c>
      <c r="BF381" s="14" t="s">
        <v>510</v>
      </c>
      <c r="BG381" s="14" t="e">
        <f>#REF!-BE381</f>
        <v>#REF!</v>
      </c>
      <c r="BH381" s="14">
        <v>1</v>
      </c>
      <c r="BJ381" s="14">
        <v>1</v>
      </c>
      <c r="BL381" s="14">
        <v>4</v>
      </c>
      <c r="BN381" s="5" t="e">
        <f>#REF!*14</f>
        <v>#REF!</v>
      </c>
      <c r="BO381" s="6"/>
      <c r="BP381" s="7"/>
      <c r="BQ381" s="8"/>
      <c r="BR381" s="8"/>
      <c r="BS381" s="8"/>
      <c r="BT381" s="8"/>
      <c r="BU381" s="8"/>
      <c r="BV381" s="9"/>
      <c r="BW381" s="10"/>
      <c r="BX381" s="11"/>
      <c r="CE381" s="8"/>
      <c r="CF381" s="17"/>
      <c r="CG381" s="17"/>
      <c r="CH381" s="17"/>
      <c r="CI381" s="17"/>
    </row>
    <row r="382" spans="1:87" hidden="1" x14ac:dyDescent="0.25">
      <c r="A382" s="14" t="s">
        <v>91</v>
      </c>
      <c r="B382" s="14" t="s">
        <v>92</v>
      </c>
      <c r="C382" s="14" t="s">
        <v>92</v>
      </c>
      <c r="D382" s="15" t="s">
        <v>90</v>
      </c>
      <c r="E382" s="15" t="s">
        <v>90</v>
      </c>
      <c r="F382" s="16" t="e">
        <f>IF(BB382="S",
IF(#REF!+BJ382=2012,
IF(#REF!=1,"12-13/1",
IF(#REF!=2,"12-13/2",
IF(#REF!=3,"13-14/1",
IF(#REF!=4,"13-14/2","Hata1")))),
IF(#REF!+BJ382=2013,
IF(#REF!=1,"13-14/1",
IF(#REF!=2,"13-14/2",
IF(#REF!=3,"14-15/1",
IF(#REF!=4,"14-15/2","Hata2")))),
IF(#REF!+BJ382=2014,
IF(#REF!=1,"14-15/1",
IF(#REF!=2,"14-15/2",
IF(#REF!=3,"15-16/1",
IF(#REF!=4,"15-16/2","Hata3")))),
IF(#REF!+BJ382=2015,
IF(#REF!=1,"15-16/1",
IF(#REF!=2,"15-16/2",
IF(#REF!=3,"16-17/1",
IF(#REF!=4,"16-17/2","Hata4")))),
IF(#REF!+BJ382=2016,
IF(#REF!=1,"16-17/1",
IF(#REF!=2,"16-17/2",
IF(#REF!=3,"17-18/1",
IF(#REF!=4,"17-18/2","Hata5")))),
IF(#REF!+BJ382=2017,
IF(#REF!=1,"17-18/1",
IF(#REF!=2,"17-18/2",
IF(#REF!=3,"18-19/1",
IF(#REF!=4,"18-19/2","Hata6")))),
IF(#REF!+BJ382=2018,
IF(#REF!=1,"18-19/1",
IF(#REF!=2,"18-19/2",
IF(#REF!=3,"19-20/1",
IF(#REF!=4,"19-20/2","Hata7")))),
IF(#REF!+BJ382=2019,
IF(#REF!=1,"19-20/1",
IF(#REF!=2,"19-20/2",
IF(#REF!=3,"20-21/1",
IF(#REF!=4,"20-21/2","Hata8")))),
IF(#REF!+BJ382=2020,
IF(#REF!=1,"20-21/1",
IF(#REF!=2,"20-21/2",
IF(#REF!=3,"21-22/1",
IF(#REF!=4,"21-22/2","Hata9")))),
IF(#REF!+BJ382=2021,
IF(#REF!=1,"21-22/1",
IF(#REF!=2,"21-22/2",
IF(#REF!=3,"22-23/1",
IF(#REF!=4,"22-23/2","Hata10")))),
IF(#REF!+BJ382=2022,
IF(#REF!=1,"22-23/1",
IF(#REF!=2,"22-23/2",
IF(#REF!=3,"23-24/1",
IF(#REF!=4,"23-24/2","Hata11")))),
IF(#REF!+BJ382=2023,
IF(#REF!=1,"23-24/1",
IF(#REF!=2,"23-24/2",
IF(#REF!=3,"24-25/1",
IF(#REF!=4,"24-25/2","Hata12")))),
)))))))))))),
IF(BB382="T",
IF(#REF!+BJ382=2012,
IF(#REF!=1,"12-13/1",
IF(#REF!=2,"12-13/2",
IF(#REF!=3,"12-13/3",
IF(#REF!=4,"13-14/1",
IF(#REF!=5,"13-14/2",
IF(#REF!=6,"13-14/3","Hata1")))))),
IF(#REF!+BJ382=2013,
IF(#REF!=1,"13-14/1",
IF(#REF!=2,"13-14/2",
IF(#REF!=3,"13-14/3",
IF(#REF!=4,"14-15/1",
IF(#REF!=5,"14-15/2",
IF(#REF!=6,"14-15/3","Hata2")))))),
IF(#REF!+BJ382=2014,
IF(#REF!=1,"14-15/1",
IF(#REF!=2,"14-15/2",
IF(#REF!=3,"14-15/3",
IF(#REF!=4,"15-16/1",
IF(#REF!=5,"15-16/2",
IF(#REF!=6,"15-16/3","Hata3")))))),
IF(AND(#REF!+#REF!&gt;2014,#REF!+#REF!&lt;2015,BJ382=1),
IF(#REF!=0.1,"14-15/0.1",
IF(#REF!=0.2,"14-15/0.2",
IF(#REF!=0.3,"14-15/0.3","Hata4"))),
IF(#REF!+BJ382=2015,
IF(#REF!=1,"15-16/1",
IF(#REF!=2,"15-16/2",
IF(#REF!=3,"15-16/3",
IF(#REF!=4,"16-17/1",
IF(#REF!=5,"16-17/2",
IF(#REF!=6,"16-17/3","Hata5")))))),
IF(#REF!+BJ382=2016,
IF(#REF!=1,"16-17/1",
IF(#REF!=2,"16-17/2",
IF(#REF!=3,"16-17/3",
IF(#REF!=4,"17-18/1",
IF(#REF!=5,"17-18/2",
IF(#REF!=6,"17-18/3","Hata6")))))),
IF(#REF!+BJ382=2017,
IF(#REF!=1,"17-18/1",
IF(#REF!=2,"17-18/2",
IF(#REF!=3,"17-18/3",
IF(#REF!=4,"18-19/1",
IF(#REF!=5,"18-19/2",
IF(#REF!=6,"18-19/3","Hata7")))))),
IF(#REF!+BJ382=2018,
IF(#REF!=1,"18-19/1",
IF(#REF!=2,"18-19/2",
IF(#REF!=3,"18-19/3",
IF(#REF!=4,"19-20/1",
IF(#REF!=5," 19-20/2",
IF(#REF!=6,"19-20/3","Hata8")))))),
IF(#REF!+BJ382=2019,
IF(#REF!=1,"19-20/1",
IF(#REF!=2,"19-20/2",
IF(#REF!=3,"19-20/3",
IF(#REF!=4,"20-21/1",
IF(#REF!=5,"20-21/2",
IF(#REF!=6,"20-21/3","Hata9")))))),
IF(#REF!+BJ382=2020,
IF(#REF!=1,"20-21/1",
IF(#REF!=2,"20-21/2",
IF(#REF!=3,"20-21/3",
IF(#REF!=4,"21-22/1",
IF(#REF!=5,"21-22/2",
IF(#REF!=6,"21-22/3","Hata10")))))),
IF(#REF!+BJ382=2021,
IF(#REF!=1,"21-22/1",
IF(#REF!=2,"21-22/2",
IF(#REF!=3,"21-22/3",
IF(#REF!=4,"22-23/1",
IF(#REF!=5,"22-23/2",
IF(#REF!=6,"22-23/3","Hata11")))))),
IF(#REF!+BJ382=2022,
IF(#REF!=1,"22-23/1",
IF(#REF!=2,"22-23/2",
IF(#REF!=3,"22-23/3",
IF(#REF!=4,"23-24/1",
IF(#REF!=5,"23-24/2",
IF(#REF!=6,"23-24/3","Hata12")))))),
IF(#REF!+BJ382=2023,
IF(#REF!=1,"23-24/1",
IF(#REF!=2,"23-24/2",
IF(#REF!=3,"23-24/3",
IF(#REF!=4,"24-25/1",
IF(#REF!=5,"24-25/2",
IF(#REF!=6,"24-25/3","Hata13")))))),
))))))))))))))
)</f>
        <v>#REF!</v>
      </c>
      <c r="G382" s="15"/>
      <c r="H382" s="14" t="s">
        <v>498</v>
      </c>
      <c r="I382" s="14">
        <v>54680</v>
      </c>
      <c r="J382" s="14" t="s">
        <v>499</v>
      </c>
      <c r="L382" s="14">
        <v>4358</v>
      </c>
      <c r="S382" s="16">
        <v>0</v>
      </c>
      <c r="T382" s="14">
        <f>VLOOKUP($S382,[1]sistem!$I$3:$L$10,2,FALSE)</f>
        <v>0</v>
      </c>
      <c r="U382" s="14">
        <f>VLOOKUP($S382,[1]sistem!$I$3:$L$10,3,FALSE)</f>
        <v>0</v>
      </c>
      <c r="V382" s="14">
        <f>VLOOKUP($S382,[1]sistem!$I$3:$L$10,4,FALSE)</f>
        <v>0</v>
      </c>
      <c r="W382" s="14" t="e">
        <f>VLOOKUP($BB382,[1]sistem!$I$13:$L$14,2,FALSE)*#REF!</f>
        <v>#REF!</v>
      </c>
      <c r="X382" s="14" t="e">
        <f>VLOOKUP($BB382,[1]sistem!$I$13:$L$14,3,FALSE)*#REF!</f>
        <v>#REF!</v>
      </c>
      <c r="Y382" s="14" t="e">
        <f>VLOOKUP($BB382,[1]sistem!$I$13:$L$14,4,FALSE)*#REF!</f>
        <v>#REF!</v>
      </c>
      <c r="Z382" s="14" t="e">
        <f t="shared" si="85"/>
        <v>#REF!</v>
      </c>
      <c r="AA382" s="14" t="e">
        <f t="shared" si="85"/>
        <v>#REF!</v>
      </c>
      <c r="AB382" s="14" t="e">
        <f t="shared" si="85"/>
        <v>#REF!</v>
      </c>
      <c r="AC382" s="14" t="e">
        <f t="shared" si="86"/>
        <v>#REF!</v>
      </c>
      <c r="AD382" s="14">
        <f>VLOOKUP(BB382,[1]sistem!$I$18:$J$19,2,FALSE)</f>
        <v>11</v>
      </c>
      <c r="AE382" s="14">
        <v>0.25</v>
      </c>
      <c r="AF382" s="14">
        <f>VLOOKUP($S382,[1]sistem!$I$3:$M$10,5,FALSE)</f>
        <v>0</v>
      </c>
      <c r="AI382" s="14" t="e">
        <f>(#REF!+#REF!)*AD382</f>
        <v>#REF!</v>
      </c>
      <c r="AJ382" s="14">
        <f>VLOOKUP($S382,[1]sistem!$I$3:$N$10,6,FALSE)</f>
        <v>0</v>
      </c>
      <c r="AK382" s="14">
        <v>2</v>
      </c>
      <c r="AL382" s="14">
        <f t="shared" si="87"/>
        <v>0</v>
      </c>
      <c r="AM382" s="14">
        <f>VLOOKUP($BB382,[1]sistem!$I$18:$K$19,3,FALSE)</f>
        <v>11</v>
      </c>
      <c r="AN382" s="14" t="e">
        <f>AM382*#REF!</f>
        <v>#REF!</v>
      </c>
      <c r="AO382" s="14" t="e">
        <f t="shared" si="88"/>
        <v>#REF!</v>
      </c>
      <c r="AP382" s="14">
        <f t="shared" si="89"/>
        <v>25</v>
      </c>
      <c r="AQ382" s="14" t="e">
        <f t="shared" si="90"/>
        <v>#REF!</v>
      </c>
      <c r="AR382" s="14" t="e">
        <f>ROUND(AQ382-#REF!,0)</f>
        <v>#REF!</v>
      </c>
      <c r="AS382" s="14">
        <f>IF(BB382="s",IF(S382=0,0,
IF(S382=1,#REF!*4*4,
IF(S382=2,0,
IF(S382=3,#REF!*4*2,
IF(S382=4,0,
IF(S382=5,0,
IF(S382=6,0,
IF(S382=7,0)))))))),
IF(BB382="t",
IF(S382=0,0,
IF(S382=1,#REF!*4*4*0.8,
IF(S382=2,0,
IF(S382=3,#REF!*4*2*0.8,
IF(S382=4,0,
IF(S382=5,0,
IF(S382=6,0,
IF(S382=7,0))))))))))</f>
        <v>0</v>
      </c>
      <c r="AT382" s="14">
        <f>IF(BB382="s",
IF(S382=0,0,
IF(S382=1,0,
IF(S382=2,#REF!*4*2,
IF(S382=3,#REF!*4,
IF(S382=4,#REF!*4,
IF(S382=5,0,
IF(S382=6,0,
IF(S382=7,#REF!*4)))))))),
IF(BB382="t",
IF(S382=0,0,
IF(S382=1,0,
IF(S382=2,#REF!*4*2*0.8,
IF(S382=3,#REF!*4*0.8,
IF(S382=4,#REF!*4*0.8,
IF(S382=5,0,
IF(S382=6,0,
IF(S382=7,#REF!*4))))))))))</f>
        <v>0</v>
      </c>
      <c r="AU382" s="14" t="e">
        <f>IF(BB382="s",
IF(S382=0,0,
IF(S382=1,#REF!*2,
IF(S382=2,#REF!*2,
IF(S382=3,#REF!*2,
IF(S382=4,#REF!*2,
IF(S382=5,#REF!*2,
IF(S382=6,#REF!*2,
IF(S382=7,#REF!*2)))))))),
IF(BB382="t",
IF(S382=0,#REF!*2*0.8,
IF(S382=1,#REF!*2*0.8,
IF(S382=2,#REF!*2*0.8,
IF(S382=3,#REF!*2*0.8,
IF(S382=4,#REF!*2*0.8,
IF(S382=5,#REF!*2*0.8,
IF(S382=6,#REF!*1*0.8,
IF(S382=7,#REF!*2))))))))))</f>
        <v>#REF!</v>
      </c>
      <c r="AV382" s="14" t="e">
        <f t="shared" si="91"/>
        <v>#REF!</v>
      </c>
      <c r="AW382" s="14">
        <f>IF(BB382="s",
IF(S382=0,0,
IF(S382=1,(14-2)*(#REF!+#REF!)/4*4,
IF(S382=2,(14-2)*(#REF!+#REF!)/4*2,
IF(S382=3,(14-2)*(#REF!+#REF!)/4*3,
IF(S382=4,(14-2)*(#REF!+#REF!)/4,
IF(S382=5,(14-2)*#REF!/4,
IF(S382=6,0,
IF(S382=7,(14)*#REF!)))))))),
IF(BB382="t",
IF(S382=0,0,
IF(S382=1,(11-2)*(#REF!+#REF!)/4*4,
IF(S382=2,(11-2)*(#REF!+#REF!)/4*2,
IF(S382=3,(11-2)*(#REF!+#REF!)/4*3,
IF(S382=4,(11-2)*(#REF!+#REF!)/4,
IF(S382=5,(11-2)*#REF!/4,
IF(S382=6,0,
IF(S382=7,(11)*#REF!))))))))))</f>
        <v>0</v>
      </c>
      <c r="AX382" s="14" t="e">
        <f t="shared" si="92"/>
        <v>#REF!</v>
      </c>
      <c r="AY382" s="14">
        <f t="shared" si="93"/>
        <v>0</v>
      </c>
      <c r="AZ382" s="14">
        <f t="shared" si="94"/>
        <v>0</v>
      </c>
      <c r="BA382" s="14" t="e">
        <f t="shared" si="95"/>
        <v>#REF!</v>
      </c>
      <c r="BB382" s="14" t="s">
        <v>186</v>
      </c>
      <c r="BC382" s="14" t="e">
        <f>IF(BI382="A",0,IF(BB382="s",14*#REF!,IF(BB382="T",11*#REF!,"HATA")))</f>
        <v>#REF!</v>
      </c>
      <c r="BD382" s="14" t="e">
        <f t="shared" si="96"/>
        <v>#REF!</v>
      </c>
      <c r="BE382" s="14" t="e">
        <f t="shared" si="97"/>
        <v>#REF!</v>
      </c>
      <c r="BF382" s="14" t="e">
        <f>IF(BE382-#REF!=0,"DOĞRU","YANLIŞ")</f>
        <v>#REF!</v>
      </c>
      <c r="BG382" s="14" t="e">
        <f>#REF!-BE382</f>
        <v>#REF!</v>
      </c>
      <c r="BH382" s="14">
        <v>0</v>
      </c>
      <c r="BJ382" s="14">
        <v>1</v>
      </c>
      <c r="BL382" s="14">
        <v>0</v>
      </c>
      <c r="BN382" s="5" t="e">
        <f>#REF!*14</f>
        <v>#REF!</v>
      </c>
      <c r="BO382" s="6"/>
      <c r="BP382" s="7"/>
      <c r="BQ382" s="8"/>
      <c r="BR382" s="8"/>
      <c r="BS382" s="8"/>
      <c r="BT382" s="8"/>
      <c r="BU382" s="8"/>
      <c r="BV382" s="9"/>
      <c r="BW382" s="10"/>
      <c r="BX382" s="11"/>
      <c r="CE382" s="8"/>
      <c r="CF382" s="17"/>
      <c r="CG382" s="17"/>
      <c r="CH382" s="17"/>
      <c r="CI382" s="17"/>
    </row>
    <row r="383" spans="1:87" hidden="1" x14ac:dyDescent="0.25">
      <c r="A383" s="14" t="s">
        <v>96</v>
      </c>
      <c r="B383" s="14" t="s">
        <v>97</v>
      </c>
      <c r="C383" s="14" t="s">
        <v>97</v>
      </c>
      <c r="D383" s="15" t="s">
        <v>90</v>
      </c>
      <c r="E383" s="15" t="s">
        <v>90</v>
      </c>
      <c r="F383" s="16" t="e">
        <f>IF(BB383="S",
IF(#REF!+BJ383=2012,
IF(#REF!=1,"12-13/1",
IF(#REF!=2,"12-13/2",
IF(#REF!=3,"13-14/1",
IF(#REF!=4,"13-14/2","Hata1")))),
IF(#REF!+BJ383=2013,
IF(#REF!=1,"13-14/1",
IF(#REF!=2,"13-14/2",
IF(#REF!=3,"14-15/1",
IF(#REF!=4,"14-15/2","Hata2")))),
IF(#REF!+BJ383=2014,
IF(#REF!=1,"14-15/1",
IF(#REF!=2,"14-15/2",
IF(#REF!=3,"15-16/1",
IF(#REF!=4,"15-16/2","Hata3")))),
IF(#REF!+BJ383=2015,
IF(#REF!=1,"15-16/1",
IF(#REF!=2,"15-16/2",
IF(#REF!=3,"16-17/1",
IF(#REF!=4,"16-17/2","Hata4")))),
IF(#REF!+BJ383=2016,
IF(#REF!=1,"16-17/1",
IF(#REF!=2,"16-17/2",
IF(#REF!=3,"17-18/1",
IF(#REF!=4,"17-18/2","Hata5")))),
IF(#REF!+BJ383=2017,
IF(#REF!=1,"17-18/1",
IF(#REF!=2,"17-18/2",
IF(#REF!=3,"18-19/1",
IF(#REF!=4,"18-19/2","Hata6")))),
IF(#REF!+BJ383=2018,
IF(#REF!=1,"18-19/1",
IF(#REF!=2,"18-19/2",
IF(#REF!=3,"19-20/1",
IF(#REF!=4,"19-20/2","Hata7")))),
IF(#REF!+BJ383=2019,
IF(#REF!=1,"19-20/1",
IF(#REF!=2,"19-20/2",
IF(#REF!=3,"20-21/1",
IF(#REF!=4,"20-21/2","Hata8")))),
IF(#REF!+BJ383=2020,
IF(#REF!=1,"20-21/1",
IF(#REF!=2,"20-21/2",
IF(#REF!=3,"21-22/1",
IF(#REF!=4,"21-22/2","Hata9")))),
IF(#REF!+BJ383=2021,
IF(#REF!=1,"21-22/1",
IF(#REF!=2,"21-22/2",
IF(#REF!=3,"22-23/1",
IF(#REF!=4,"22-23/2","Hata10")))),
IF(#REF!+BJ383=2022,
IF(#REF!=1,"22-23/1",
IF(#REF!=2,"22-23/2",
IF(#REF!=3,"23-24/1",
IF(#REF!=4,"23-24/2","Hata11")))),
IF(#REF!+BJ383=2023,
IF(#REF!=1,"23-24/1",
IF(#REF!=2,"23-24/2",
IF(#REF!=3,"24-25/1",
IF(#REF!=4,"24-25/2","Hata12")))),
)))))))))))),
IF(BB383="T",
IF(#REF!+BJ383=2012,
IF(#REF!=1,"12-13/1",
IF(#REF!=2,"12-13/2",
IF(#REF!=3,"12-13/3",
IF(#REF!=4,"13-14/1",
IF(#REF!=5,"13-14/2",
IF(#REF!=6,"13-14/3","Hata1")))))),
IF(#REF!+BJ383=2013,
IF(#REF!=1,"13-14/1",
IF(#REF!=2,"13-14/2",
IF(#REF!=3,"13-14/3",
IF(#REF!=4,"14-15/1",
IF(#REF!=5,"14-15/2",
IF(#REF!=6,"14-15/3","Hata2")))))),
IF(#REF!+BJ383=2014,
IF(#REF!=1,"14-15/1",
IF(#REF!=2,"14-15/2",
IF(#REF!=3,"14-15/3",
IF(#REF!=4,"15-16/1",
IF(#REF!=5,"15-16/2",
IF(#REF!=6,"15-16/3","Hata3")))))),
IF(AND(#REF!+#REF!&gt;2014,#REF!+#REF!&lt;2015,BJ383=1),
IF(#REF!=0.1,"14-15/0.1",
IF(#REF!=0.2,"14-15/0.2",
IF(#REF!=0.3,"14-15/0.3","Hata4"))),
IF(#REF!+BJ383=2015,
IF(#REF!=1,"15-16/1",
IF(#REF!=2,"15-16/2",
IF(#REF!=3,"15-16/3",
IF(#REF!=4,"16-17/1",
IF(#REF!=5,"16-17/2",
IF(#REF!=6,"16-17/3","Hata5")))))),
IF(#REF!+BJ383=2016,
IF(#REF!=1,"16-17/1",
IF(#REF!=2,"16-17/2",
IF(#REF!=3,"16-17/3",
IF(#REF!=4,"17-18/1",
IF(#REF!=5,"17-18/2",
IF(#REF!=6,"17-18/3","Hata6")))))),
IF(#REF!+BJ383=2017,
IF(#REF!=1,"17-18/1",
IF(#REF!=2,"17-18/2",
IF(#REF!=3,"17-18/3",
IF(#REF!=4,"18-19/1",
IF(#REF!=5,"18-19/2",
IF(#REF!=6,"18-19/3","Hata7")))))),
IF(#REF!+BJ383=2018,
IF(#REF!=1,"18-19/1",
IF(#REF!=2,"18-19/2",
IF(#REF!=3,"18-19/3",
IF(#REF!=4,"19-20/1",
IF(#REF!=5," 19-20/2",
IF(#REF!=6,"19-20/3","Hata8")))))),
IF(#REF!+BJ383=2019,
IF(#REF!=1,"19-20/1",
IF(#REF!=2,"19-20/2",
IF(#REF!=3,"19-20/3",
IF(#REF!=4,"20-21/1",
IF(#REF!=5,"20-21/2",
IF(#REF!=6,"20-21/3","Hata9")))))),
IF(#REF!+BJ383=2020,
IF(#REF!=1,"20-21/1",
IF(#REF!=2,"20-21/2",
IF(#REF!=3,"20-21/3",
IF(#REF!=4,"21-22/1",
IF(#REF!=5,"21-22/2",
IF(#REF!=6,"21-22/3","Hata10")))))),
IF(#REF!+BJ383=2021,
IF(#REF!=1,"21-22/1",
IF(#REF!=2,"21-22/2",
IF(#REF!=3,"21-22/3",
IF(#REF!=4,"22-23/1",
IF(#REF!=5,"22-23/2",
IF(#REF!=6,"22-23/3","Hata11")))))),
IF(#REF!+BJ383=2022,
IF(#REF!=1,"22-23/1",
IF(#REF!=2,"22-23/2",
IF(#REF!=3,"22-23/3",
IF(#REF!=4,"23-24/1",
IF(#REF!=5,"23-24/2",
IF(#REF!=6,"23-24/3","Hata12")))))),
IF(#REF!+BJ383=2023,
IF(#REF!=1,"23-24/1",
IF(#REF!=2,"23-24/2",
IF(#REF!=3,"23-24/3",
IF(#REF!=4,"24-25/1",
IF(#REF!=5,"24-25/2",
IF(#REF!=6,"24-25/3","Hata13")))))),
))))))))))))))
)</f>
        <v>#REF!</v>
      </c>
      <c r="G383" s="15"/>
      <c r="H383" s="14" t="s">
        <v>498</v>
      </c>
      <c r="I383" s="14">
        <v>54680</v>
      </c>
      <c r="J383" s="14" t="s">
        <v>499</v>
      </c>
      <c r="Q383" s="14" t="s">
        <v>98</v>
      </c>
      <c r="R383" s="14" t="s">
        <v>98</v>
      </c>
      <c r="S383" s="16">
        <v>0</v>
      </c>
      <c r="T383" s="14">
        <f>VLOOKUP($S383,[1]sistem!$I$3:$L$10,2,FALSE)</f>
        <v>0</v>
      </c>
      <c r="U383" s="14">
        <f>VLOOKUP($S383,[1]sistem!$I$3:$L$10,3,FALSE)</f>
        <v>0</v>
      </c>
      <c r="V383" s="14">
        <f>VLOOKUP($S383,[1]sistem!$I$3:$L$10,4,FALSE)</f>
        <v>0</v>
      </c>
      <c r="W383" s="14" t="e">
        <f>VLOOKUP($BB383,[1]sistem!$I$13:$L$14,2,FALSE)*#REF!</f>
        <v>#REF!</v>
      </c>
      <c r="X383" s="14" t="e">
        <f>VLOOKUP($BB383,[1]sistem!$I$13:$L$14,3,FALSE)*#REF!</f>
        <v>#REF!</v>
      </c>
      <c r="Y383" s="14" t="e">
        <f>VLOOKUP($BB383,[1]sistem!$I$13:$L$14,4,FALSE)*#REF!</f>
        <v>#REF!</v>
      </c>
      <c r="Z383" s="14" t="e">
        <f t="shared" si="85"/>
        <v>#REF!</v>
      </c>
      <c r="AA383" s="14" t="e">
        <f t="shared" si="85"/>
        <v>#REF!</v>
      </c>
      <c r="AB383" s="14" t="e">
        <f t="shared" si="85"/>
        <v>#REF!</v>
      </c>
      <c r="AC383" s="14" t="e">
        <f t="shared" si="86"/>
        <v>#REF!</v>
      </c>
      <c r="AD383" s="14">
        <f>VLOOKUP(BB383,[1]sistem!$I$18:$J$19,2,FALSE)</f>
        <v>14</v>
      </c>
      <c r="AE383" s="14">
        <v>0.25</v>
      </c>
      <c r="AF383" s="14">
        <f>VLOOKUP($S383,[1]sistem!$I$3:$M$10,5,FALSE)</f>
        <v>0</v>
      </c>
      <c r="AI383" s="14" t="e">
        <f>(#REF!+#REF!)*AD383</f>
        <v>#REF!</v>
      </c>
      <c r="AJ383" s="14">
        <f>VLOOKUP($S383,[1]sistem!$I$3:$N$10,6,FALSE)</f>
        <v>0</v>
      </c>
      <c r="AK383" s="14">
        <v>2</v>
      </c>
      <c r="AL383" s="14">
        <f t="shared" si="87"/>
        <v>0</v>
      </c>
      <c r="AM383" s="14">
        <f>VLOOKUP($BB383,[1]sistem!$I$18:$K$19,3,FALSE)</f>
        <v>14</v>
      </c>
      <c r="AN383" s="14" t="e">
        <f>AM383*#REF!</f>
        <v>#REF!</v>
      </c>
      <c r="AO383" s="14" t="e">
        <f t="shared" si="88"/>
        <v>#REF!</v>
      </c>
      <c r="AP383" s="14">
        <f t="shared" si="89"/>
        <v>25</v>
      </c>
      <c r="AQ383" s="14" t="e">
        <f t="shared" si="90"/>
        <v>#REF!</v>
      </c>
      <c r="AR383" s="14" t="e">
        <f>ROUND(AQ383-#REF!,0)</f>
        <v>#REF!</v>
      </c>
      <c r="AS383" s="14">
        <f>IF(BB383="s",IF(S383=0,0,
IF(S383=1,#REF!*4*4,
IF(S383=2,0,
IF(S383=3,#REF!*4*2,
IF(S383=4,0,
IF(S383=5,0,
IF(S383=6,0,
IF(S383=7,0)))))))),
IF(BB383="t",
IF(S383=0,0,
IF(S383=1,#REF!*4*4*0.8,
IF(S383=2,0,
IF(S383=3,#REF!*4*2*0.8,
IF(S383=4,0,
IF(S383=5,0,
IF(S383=6,0,
IF(S383=7,0))))))))))</f>
        <v>0</v>
      </c>
      <c r="AT383" s="14">
        <f>IF(BB383="s",
IF(S383=0,0,
IF(S383=1,0,
IF(S383=2,#REF!*4*2,
IF(S383=3,#REF!*4,
IF(S383=4,#REF!*4,
IF(S383=5,0,
IF(S383=6,0,
IF(S383=7,#REF!*4)))))))),
IF(BB383="t",
IF(S383=0,0,
IF(S383=1,0,
IF(S383=2,#REF!*4*2*0.8,
IF(S383=3,#REF!*4*0.8,
IF(S383=4,#REF!*4*0.8,
IF(S383=5,0,
IF(S383=6,0,
IF(S383=7,#REF!*4))))))))))</f>
        <v>0</v>
      </c>
      <c r="AU383" s="14">
        <f>IF(BB383="s",
IF(S383=0,0,
IF(S383=1,#REF!*2,
IF(S383=2,#REF!*2,
IF(S383=3,#REF!*2,
IF(S383=4,#REF!*2,
IF(S383=5,#REF!*2,
IF(S383=6,#REF!*2,
IF(S383=7,#REF!*2)))))))),
IF(BB383="t",
IF(S383=0,#REF!*2*0.8,
IF(S383=1,#REF!*2*0.8,
IF(S383=2,#REF!*2*0.8,
IF(S383=3,#REF!*2*0.8,
IF(S383=4,#REF!*2*0.8,
IF(S383=5,#REF!*2*0.8,
IF(S383=6,#REF!*1*0.8,
IF(S383=7,#REF!*2))))))))))</f>
        <v>0</v>
      </c>
      <c r="AV383" s="14" t="e">
        <f t="shared" si="91"/>
        <v>#REF!</v>
      </c>
      <c r="AW383" s="14">
        <f>IF(BB383="s",
IF(S383=0,0,
IF(S383=1,(14-2)*(#REF!+#REF!)/4*4,
IF(S383=2,(14-2)*(#REF!+#REF!)/4*2,
IF(S383=3,(14-2)*(#REF!+#REF!)/4*3,
IF(S383=4,(14-2)*(#REF!+#REF!)/4,
IF(S383=5,(14-2)*#REF!/4,
IF(S383=6,0,
IF(S383=7,(14)*#REF!)))))))),
IF(BB383="t",
IF(S383=0,0,
IF(S383=1,(11-2)*(#REF!+#REF!)/4*4,
IF(S383=2,(11-2)*(#REF!+#REF!)/4*2,
IF(S383=3,(11-2)*(#REF!+#REF!)/4*3,
IF(S383=4,(11-2)*(#REF!+#REF!)/4,
IF(S383=5,(11-2)*#REF!/4,
IF(S383=6,0,
IF(S383=7,(11)*#REF!))))))))))</f>
        <v>0</v>
      </c>
      <c r="AX383" s="14" t="e">
        <f t="shared" si="92"/>
        <v>#REF!</v>
      </c>
      <c r="AY383" s="14">
        <f t="shared" si="93"/>
        <v>0</v>
      </c>
      <c r="AZ383" s="14">
        <f t="shared" si="94"/>
        <v>0</v>
      </c>
      <c r="BA383" s="14">
        <f t="shared" si="95"/>
        <v>0</v>
      </c>
      <c r="BB383" s="14" t="s">
        <v>87</v>
      </c>
      <c r="BC383" s="14" t="e">
        <f>IF(BI383="A",0,IF(BB383="s",14*#REF!,IF(BB383="T",11*#REF!,"HATA")))</f>
        <v>#REF!</v>
      </c>
      <c r="BD383" s="14" t="e">
        <f t="shared" si="96"/>
        <v>#REF!</v>
      </c>
      <c r="BE383" s="14" t="e">
        <f t="shared" si="97"/>
        <v>#REF!</v>
      </c>
      <c r="BF383" s="14" t="s">
        <v>510</v>
      </c>
      <c r="BG383" s="14" t="e">
        <f>#REF!-BE383</f>
        <v>#REF!</v>
      </c>
      <c r="BH383" s="14">
        <v>0</v>
      </c>
      <c r="BJ383" s="14">
        <v>1</v>
      </c>
      <c r="BL383" s="14">
        <v>0</v>
      </c>
      <c r="BN383" s="5" t="e">
        <f>#REF!*14</f>
        <v>#REF!</v>
      </c>
      <c r="BO383" s="6"/>
      <c r="BP383" s="7"/>
      <c r="BQ383" s="8"/>
      <c r="BR383" s="8"/>
      <c r="BS383" s="8"/>
      <c r="BT383" s="8"/>
      <c r="BU383" s="8"/>
      <c r="BV383" s="9"/>
      <c r="BW383" s="10"/>
      <c r="BX383" s="11"/>
      <c r="CE383" s="8"/>
      <c r="CF383" s="17"/>
      <c r="CG383" s="17"/>
      <c r="CH383" s="17"/>
      <c r="CI383" s="17"/>
    </row>
    <row r="384" spans="1:87" hidden="1" x14ac:dyDescent="0.25">
      <c r="A384" s="14" t="s">
        <v>511</v>
      </c>
      <c r="B384" s="14" t="s">
        <v>345</v>
      </c>
      <c r="C384" s="14" t="s">
        <v>345</v>
      </c>
      <c r="D384" s="15" t="s">
        <v>90</v>
      </c>
      <c r="E384" s="15" t="s">
        <v>90</v>
      </c>
      <c r="F384" s="16" t="e">
        <f>IF(BB384="S",
IF(#REF!+BJ384=2012,
IF(#REF!=1,"12-13/1",
IF(#REF!=2,"12-13/2",
IF(#REF!=3,"13-14/1",
IF(#REF!=4,"13-14/2","Hata1")))),
IF(#REF!+BJ384=2013,
IF(#REF!=1,"13-14/1",
IF(#REF!=2,"13-14/2",
IF(#REF!=3,"14-15/1",
IF(#REF!=4,"14-15/2","Hata2")))),
IF(#REF!+BJ384=2014,
IF(#REF!=1,"14-15/1",
IF(#REF!=2,"14-15/2",
IF(#REF!=3,"15-16/1",
IF(#REF!=4,"15-16/2","Hata3")))),
IF(#REF!+BJ384=2015,
IF(#REF!=1,"15-16/1",
IF(#REF!=2,"15-16/2",
IF(#REF!=3,"16-17/1",
IF(#REF!=4,"16-17/2","Hata4")))),
IF(#REF!+BJ384=2016,
IF(#REF!=1,"16-17/1",
IF(#REF!=2,"16-17/2",
IF(#REF!=3,"17-18/1",
IF(#REF!=4,"17-18/2","Hata5")))),
IF(#REF!+BJ384=2017,
IF(#REF!=1,"17-18/1",
IF(#REF!=2,"17-18/2",
IF(#REF!=3,"18-19/1",
IF(#REF!=4,"18-19/2","Hata6")))),
IF(#REF!+BJ384=2018,
IF(#REF!=1,"18-19/1",
IF(#REF!=2,"18-19/2",
IF(#REF!=3,"19-20/1",
IF(#REF!=4,"19-20/2","Hata7")))),
IF(#REF!+BJ384=2019,
IF(#REF!=1,"19-20/1",
IF(#REF!=2,"19-20/2",
IF(#REF!=3,"20-21/1",
IF(#REF!=4,"20-21/2","Hata8")))),
IF(#REF!+BJ384=2020,
IF(#REF!=1,"20-21/1",
IF(#REF!=2,"20-21/2",
IF(#REF!=3,"21-22/1",
IF(#REF!=4,"21-22/2","Hata9")))),
IF(#REF!+BJ384=2021,
IF(#REF!=1,"21-22/1",
IF(#REF!=2,"21-22/2",
IF(#REF!=3,"22-23/1",
IF(#REF!=4,"22-23/2","Hata10")))),
IF(#REF!+BJ384=2022,
IF(#REF!=1,"22-23/1",
IF(#REF!=2,"22-23/2",
IF(#REF!=3,"23-24/1",
IF(#REF!=4,"23-24/2","Hata11")))),
IF(#REF!+BJ384=2023,
IF(#REF!=1,"23-24/1",
IF(#REF!=2,"23-24/2",
IF(#REF!=3,"24-25/1",
IF(#REF!=4,"24-25/2","Hata12")))),
)))))))))))),
IF(BB384="T",
IF(#REF!+BJ384=2012,
IF(#REF!=1,"12-13/1",
IF(#REF!=2,"12-13/2",
IF(#REF!=3,"12-13/3",
IF(#REF!=4,"13-14/1",
IF(#REF!=5,"13-14/2",
IF(#REF!=6,"13-14/3","Hata1")))))),
IF(#REF!+BJ384=2013,
IF(#REF!=1,"13-14/1",
IF(#REF!=2,"13-14/2",
IF(#REF!=3,"13-14/3",
IF(#REF!=4,"14-15/1",
IF(#REF!=5,"14-15/2",
IF(#REF!=6,"14-15/3","Hata2")))))),
IF(#REF!+BJ384=2014,
IF(#REF!=1,"14-15/1",
IF(#REF!=2,"14-15/2",
IF(#REF!=3,"14-15/3",
IF(#REF!=4,"15-16/1",
IF(#REF!=5,"15-16/2",
IF(#REF!=6,"15-16/3","Hata3")))))),
IF(AND(#REF!+#REF!&gt;2014,#REF!+#REF!&lt;2015,BJ384=1),
IF(#REF!=0.1,"14-15/0.1",
IF(#REF!=0.2,"14-15/0.2",
IF(#REF!=0.3,"14-15/0.3","Hata4"))),
IF(#REF!+BJ384=2015,
IF(#REF!=1,"15-16/1",
IF(#REF!=2,"15-16/2",
IF(#REF!=3,"15-16/3",
IF(#REF!=4,"16-17/1",
IF(#REF!=5,"16-17/2",
IF(#REF!=6,"16-17/3","Hata5")))))),
IF(#REF!+BJ384=2016,
IF(#REF!=1,"16-17/1",
IF(#REF!=2,"16-17/2",
IF(#REF!=3,"16-17/3",
IF(#REF!=4,"17-18/1",
IF(#REF!=5,"17-18/2",
IF(#REF!=6,"17-18/3","Hata6")))))),
IF(#REF!+BJ384=2017,
IF(#REF!=1,"17-18/1",
IF(#REF!=2,"17-18/2",
IF(#REF!=3,"17-18/3",
IF(#REF!=4,"18-19/1",
IF(#REF!=5,"18-19/2",
IF(#REF!=6,"18-19/3","Hata7")))))),
IF(#REF!+BJ384=2018,
IF(#REF!=1,"18-19/1",
IF(#REF!=2,"18-19/2",
IF(#REF!=3,"18-19/3",
IF(#REF!=4,"19-20/1",
IF(#REF!=5," 19-20/2",
IF(#REF!=6,"19-20/3","Hata8")))))),
IF(#REF!+BJ384=2019,
IF(#REF!=1,"19-20/1",
IF(#REF!=2,"19-20/2",
IF(#REF!=3,"19-20/3",
IF(#REF!=4,"20-21/1",
IF(#REF!=5,"20-21/2",
IF(#REF!=6,"20-21/3","Hata9")))))),
IF(#REF!+BJ384=2020,
IF(#REF!=1,"20-21/1",
IF(#REF!=2,"20-21/2",
IF(#REF!=3,"20-21/3",
IF(#REF!=4,"21-22/1",
IF(#REF!=5,"21-22/2",
IF(#REF!=6,"21-22/3","Hata10")))))),
IF(#REF!+BJ384=2021,
IF(#REF!=1,"21-22/1",
IF(#REF!=2,"21-22/2",
IF(#REF!=3,"21-22/3",
IF(#REF!=4,"22-23/1",
IF(#REF!=5,"22-23/2",
IF(#REF!=6,"22-23/3","Hata11")))))),
IF(#REF!+BJ384=2022,
IF(#REF!=1,"22-23/1",
IF(#REF!=2,"22-23/2",
IF(#REF!=3,"22-23/3",
IF(#REF!=4,"23-24/1",
IF(#REF!=5,"23-24/2",
IF(#REF!=6,"23-24/3","Hata12")))))),
IF(#REF!+BJ384=2023,
IF(#REF!=1,"23-24/1",
IF(#REF!=2,"23-24/2",
IF(#REF!=3,"23-24/3",
IF(#REF!=4,"24-25/1",
IF(#REF!=5,"24-25/2",
IF(#REF!=6,"24-25/3","Hata13")))))),
))))))))))))))
)</f>
        <v>#REF!</v>
      </c>
      <c r="G384" s="15"/>
      <c r="H384" s="14" t="s">
        <v>498</v>
      </c>
      <c r="I384" s="14">
        <v>54680</v>
      </c>
      <c r="J384" s="14" t="s">
        <v>499</v>
      </c>
      <c r="Q384" s="14" t="s">
        <v>345</v>
      </c>
      <c r="R384" s="14" t="s">
        <v>345</v>
      </c>
      <c r="S384" s="16">
        <v>2</v>
      </c>
      <c r="T384" s="14">
        <f>VLOOKUP($S384,[1]sistem!$I$3:$L$10,2,FALSE)</f>
        <v>0</v>
      </c>
      <c r="U384" s="14">
        <f>VLOOKUP($S384,[1]sistem!$I$3:$L$10,3,FALSE)</f>
        <v>2</v>
      </c>
      <c r="V384" s="14">
        <f>VLOOKUP($S384,[1]sistem!$I$3:$L$10,4,FALSE)</f>
        <v>1</v>
      </c>
      <c r="W384" s="14" t="e">
        <f>VLOOKUP($BB384,[1]sistem!$I$13:$L$14,2,FALSE)*#REF!</f>
        <v>#REF!</v>
      </c>
      <c r="X384" s="14" t="e">
        <f>VLOOKUP($BB384,[1]sistem!$I$13:$L$14,3,FALSE)*#REF!</f>
        <v>#REF!</v>
      </c>
      <c r="Y384" s="14" t="e">
        <f>VLOOKUP($BB384,[1]sistem!$I$13:$L$14,4,FALSE)*#REF!</f>
        <v>#REF!</v>
      </c>
      <c r="Z384" s="14" t="e">
        <f t="shared" si="85"/>
        <v>#REF!</v>
      </c>
      <c r="AA384" s="14" t="e">
        <f t="shared" si="85"/>
        <v>#REF!</v>
      </c>
      <c r="AB384" s="14" t="e">
        <f t="shared" si="85"/>
        <v>#REF!</v>
      </c>
      <c r="AC384" s="14" t="e">
        <f t="shared" si="86"/>
        <v>#REF!</v>
      </c>
      <c r="AD384" s="14">
        <f>VLOOKUP(BB384,[1]sistem!$I$18:$J$19,2,FALSE)</f>
        <v>14</v>
      </c>
      <c r="AE384" s="14">
        <v>0.25</v>
      </c>
      <c r="AF384" s="14">
        <f>VLOOKUP($S384,[1]sistem!$I$3:$M$10,5,FALSE)</f>
        <v>2</v>
      </c>
      <c r="AI384" s="14" t="e">
        <f>(#REF!+#REF!)*AD384</f>
        <v>#REF!</v>
      </c>
      <c r="AJ384" s="14">
        <f>VLOOKUP($S384,[1]sistem!$I$3:$N$10,6,FALSE)</f>
        <v>3</v>
      </c>
      <c r="AK384" s="14">
        <v>2</v>
      </c>
      <c r="AL384" s="14">
        <f t="shared" si="87"/>
        <v>6</v>
      </c>
      <c r="AM384" s="14">
        <f>VLOOKUP($BB384,[1]sistem!$I$18:$K$19,3,FALSE)</f>
        <v>14</v>
      </c>
      <c r="AN384" s="14" t="e">
        <f>AM384*#REF!</f>
        <v>#REF!</v>
      </c>
      <c r="AO384" s="14" t="e">
        <f t="shared" si="88"/>
        <v>#REF!</v>
      </c>
      <c r="AP384" s="14">
        <f t="shared" si="89"/>
        <v>25</v>
      </c>
      <c r="AQ384" s="14" t="e">
        <f t="shared" si="90"/>
        <v>#REF!</v>
      </c>
      <c r="AR384" s="14" t="e">
        <f>ROUND(AQ384-#REF!,0)</f>
        <v>#REF!</v>
      </c>
      <c r="AS384" s="14">
        <f>IF(BB384="s",IF(S384=0,0,
IF(S384=1,#REF!*4*4,
IF(S384=2,0,
IF(S384=3,#REF!*4*2,
IF(S384=4,0,
IF(S384=5,0,
IF(S384=6,0,
IF(S384=7,0)))))))),
IF(BB384="t",
IF(S384=0,0,
IF(S384=1,#REF!*4*4*0.8,
IF(S384=2,0,
IF(S384=3,#REF!*4*2*0.8,
IF(S384=4,0,
IF(S384=5,0,
IF(S384=6,0,
IF(S384=7,0))))))))))</f>
        <v>0</v>
      </c>
      <c r="AT384" s="14" t="e">
        <f>IF(BB384="s",
IF(S384=0,0,
IF(S384=1,0,
IF(S384=2,#REF!*4*2,
IF(S384=3,#REF!*4,
IF(S384=4,#REF!*4,
IF(S384=5,0,
IF(S384=6,0,
IF(S384=7,#REF!*4)))))))),
IF(BB384="t",
IF(S384=0,0,
IF(S384=1,0,
IF(S384=2,#REF!*4*2*0.8,
IF(S384=3,#REF!*4*0.8,
IF(S384=4,#REF!*4*0.8,
IF(S384=5,0,
IF(S384=6,0,
IF(S384=7,#REF!*4))))))))))</f>
        <v>#REF!</v>
      </c>
      <c r="AU384" s="14" t="e">
        <f>IF(BB384="s",
IF(S384=0,0,
IF(S384=1,#REF!*2,
IF(S384=2,#REF!*2,
IF(S384=3,#REF!*2,
IF(S384=4,#REF!*2,
IF(S384=5,#REF!*2,
IF(S384=6,#REF!*2,
IF(S384=7,#REF!*2)))))))),
IF(BB384="t",
IF(S384=0,#REF!*2*0.8,
IF(S384=1,#REF!*2*0.8,
IF(S384=2,#REF!*2*0.8,
IF(S384=3,#REF!*2*0.8,
IF(S384=4,#REF!*2*0.8,
IF(S384=5,#REF!*2*0.8,
IF(S384=6,#REF!*1*0.8,
IF(S384=7,#REF!*2))))))))))</f>
        <v>#REF!</v>
      </c>
      <c r="AV384" s="14" t="e">
        <f t="shared" si="91"/>
        <v>#REF!</v>
      </c>
      <c r="AW384" s="14" t="e">
        <f>IF(BB384="s",
IF(S384=0,0,
IF(S384=1,(14-2)*(#REF!+#REF!)/4*4,
IF(S384=2,(14-2)*(#REF!+#REF!)/4*2,
IF(S384=3,(14-2)*(#REF!+#REF!)/4*3,
IF(S384=4,(14-2)*(#REF!+#REF!)/4,
IF(S384=5,(14-2)*#REF!/4,
IF(S384=6,0,
IF(S384=7,(14)*#REF!)))))))),
IF(BB384="t",
IF(S384=0,0,
IF(S384=1,(11-2)*(#REF!+#REF!)/4*4,
IF(S384=2,(11-2)*(#REF!+#REF!)/4*2,
IF(S384=3,(11-2)*(#REF!+#REF!)/4*3,
IF(S384=4,(11-2)*(#REF!+#REF!)/4,
IF(S384=5,(11-2)*#REF!/4,
IF(S384=6,0,
IF(S384=7,(11)*#REF!))))))))))</f>
        <v>#REF!</v>
      </c>
      <c r="AX384" s="14" t="e">
        <f t="shared" si="92"/>
        <v>#REF!</v>
      </c>
      <c r="AY384" s="14">
        <f t="shared" si="93"/>
        <v>12</v>
      </c>
      <c r="AZ384" s="14">
        <f t="shared" si="94"/>
        <v>6</v>
      </c>
      <c r="BA384" s="14" t="e">
        <f t="shared" si="95"/>
        <v>#REF!</v>
      </c>
      <c r="BB384" s="14" t="s">
        <v>87</v>
      </c>
      <c r="BC384" s="14" t="e">
        <f>IF(BI384="A",0,IF(BB384="s",14*#REF!,IF(BB384="T",11*#REF!,"HATA")))</f>
        <v>#REF!</v>
      </c>
      <c r="BD384" s="14" t="e">
        <f t="shared" si="96"/>
        <v>#REF!</v>
      </c>
      <c r="BE384" s="14" t="e">
        <f t="shared" si="97"/>
        <v>#REF!</v>
      </c>
      <c r="BF384" s="14" t="s">
        <v>510</v>
      </c>
      <c r="BG384" s="14" t="e">
        <f>#REF!-BE384</f>
        <v>#REF!</v>
      </c>
      <c r="BH384" s="14">
        <v>1</v>
      </c>
      <c r="BJ384" s="14">
        <v>1</v>
      </c>
      <c r="BL384" s="14">
        <v>2</v>
      </c>
      <c r="BN384" s="5" t="e">
        <f>#REF!*14</f>
        <v>#REF!</v>
      </c>
      <c r="BO384" s="6"/>
      <c r="BP384" s="7"/>
      <c r="BQ384" s="8"/>
      <c r="BR384" s="8"/>
      <c r="BS384" s="8"/>
      <c r="BT384" s="8"/>
      <c r="BU384" s="8"/>
      <c r="BV384" s="9"/>
      <c r="BW384" s="10"/>
      <c r="BX384" s="11"/>
      <c r="CE384" s="8"/>
      <c r="CF384" s="17"/>
      <c r="CG384" s="17"/>
      <c r="CH384" s="17"/>
      <c r="CI384" s="17"/>
    </row>
    <row r="385" spans="1:87" hidden="1" x14ac:dyDescent="0.25">
      <c r="A385" s="14" t="s">
        <v>512</v>
      </c>
      <c r="B385" s="14" t="s">
        <v>513</v>
      </c>
      <c r="C385" s="14" t="s">
        <v>513</v>
      </c>
      <c r="D385" s="15" t="s">
        <v>90</v>
      </c>
      <c r="E385" s="15" t="s">
        <v>90</v>
      </c>
      <c r="F385" s="16" t="e">
        <f>IF(BB385="S",
IF(#REF!+BJ385=2012,
IF(#REF!=1,"12-13/1",
IF(#REF!=2,"12-13/2",
IF(#REF!=3,"13-14/1",
IF(#REF!=4,"13-14/2","Hata1")))),
IF(#REF!+BJ385=2013,
IF(#REF!=1,"13-14/1",
IF(#REF!=2,"13-14/2",
IF(#REF!=3,"14-15/1",
IF(#REF!=4,"14-15/2","Hata2")))),
IF(#REF!+BJ385=2014,
IF(#REF!=1,"14-15/1",
IF(#REF!=2,"14-15/2",
IF(#REF!=3,"15-16/1",
IF(#REF!=4,"15-16/2","Hata3")))),
IF(#REF!+BJ385=2015,
IF(#REF!=1,"15-16/1",
IF(#REF!=2,"15-16/2",
IF(#REF!=3,"16-17/1",
IF(#REF!=4,"16-17/2","Hata4")))),
IF(#REF!+BJ385=2016,
IF(#REF!=1,"16-17/1",
IF(#REF!=2,"16-17/2",
IF(#REF!=3,"17-18/1",
IF(#REF!=4,"17-18/2","Hata5")))),
IF(#REF!+BJ385=2017,
IF(#REF!=1,"17-18/1",
IF(#REF!=2,"17-18/2",
IF(#REF!=3,"18-19/1",
IF(#REF!=4,"18-19/2","Hata6")))),
IF(#REF!+BJ385=2018,
IF(#REF!=1,"18-19/1",
IF(#REF!=2,"18-19/2",
IF(#REF!=3,"19-20/1",
IF(#REF!=4,"19-20/2","Hata7")))),
IF(#REF!+BJ385=2019,
IF(#REF!=1,"19-20/1",
IF(#REF!=2,"19-20/2",
IF(#REF!=3,"20-21/1",
IF(#REF!=4,"20-21/2","Hata8")))),
IF(#REF!+BJ385=2020,
IF(#REF!=1,"20-21/1",
IF(#REF!=2,"20-21/2",
IF(#REF!=3,"21-22/1",
IF(#REF!=4,"21-22/2","Hata9")))),
IF(#REF!+BJ385=2021,
IF(#REF!=1,"21-22/1",
IF(#REF!=2,"21-22/2",
IF(#REF!=3,"22-23/1",
IF(#REF!=4,"22-23/2","Hata10")))),
IF(#REF!+BJ385=2022,
IF(#REF!=1,"22-23/1",
IF(#REF!=2,"22-23/2",
IF(#REF!=3,"23-24/1",
IF(#REF!=4,"23-24/2","Hata11")))),
IF(#REF!+BJ385=2023,
IF(#REF!=1,"23-24/1",
IF(#REF!=2,"23-24/2",
IF(#REF!=3,"24-25/1",
IF(#REF!=4,"24-25/2","Hata12")))),
)))))))))))),
IF(BB385="T",
IF(#REF!+BJ385=2012,
IF(#REF!=1,"12-13/1",
IF(#REF!=2,"12-13/2",
IF(#REF!=3,"12-13/3",
IF(#REF!=4,"13-14/1",
IF(#REF!=5,"13-14/2",
IF(#REF!=6,"13-14/3","Hata1")))))),
IF(#REF!+BJ385=2013,
IF(#REF!=1,"13-14/1",
IF(#REF!=2,"13-14/2",
IF(#REF!=3,"13-14/3",
IF(#REF!=4,"14-15/1",
IF(#REF!=5,"14-15/2",
IF(#REF!=6,"14-15/3","Hata2")))))),
IF(#REF!+BJ385=2014,
IF(#REF!=1,"14-15/1",
IF(#REF!=2,"14-15/2",
IF(#REF!=3,"14-15/3",
IF(#REF!=4,"15-16/1",
IF(#REF!=5,"15-16/2",
IF(#REF!=6,"15-16/3","Hata3")))))),
IF(AND(#REF!+#REF!&gt;2014,#REF!+#REF!&lt;2015,BJ385=1),
IF(#REF!=0.1,"14-15/0.1",
IF(#REF!=0.2,"14-15/0.2",
IF(#REF!=0.3,"14-15/0.3","Hata4"))),
IF(#REF!+BJ385=2015,
IF(#REF!=1,"15-16/1",
IF(#REF!=2,"15-16/2",
IF(#REF!=3,"15-16/3",
IF(#REF!=4,"16-17/1",
IF(#REF!=5,"16-17/2",
IF(#REF!=6,"16-17/3","Hata5")))))),
IF(#REF!+BJ385=2016,
IF(#REF!=1,"16-17/1",
IF(#REF!=2,"16-17/2",
IF(#REF!=3,"16-17/3",
IF(#REF!=4,"17-18/1",
IF(#REF!=5,"17-18/2",
IF(#REF!=6,"17-18/3","Hata6")))))),
IF(#REF!+BJ385=2017,
IF(#REF!=1,"17-18/1",
IF(#REF!=2,"17-18/2",
IF(#REF!=3,"17-18/3",
IF(#REF!=4,"18-19/1",
IF(#REF!=5,"18-19/2",
IF(#REF!=6,"18-19/3","Hata7")))))),
IF(#REF!+BJ385=2018,
IF(#REF!=1,"18-19/1",
IF(#REF!=2,"18-19/2",
IF(#REF!=3,"18-19/3",
IF(#REF!=4,"19-20/1",
IF(#REF!=5," 19-20/2",
IF(#REF!=6,"19-20/3","Hata8")))))),
IF(#REF!+BJ385=2019,
IF(#REF!=1,"19-20/1",
IF(#REF!=2,"19-20/2",
IF(#REF!=3,"19-20/3",
IF(#REF!=4,"20-21/1",
IF(#REF!=5,"20-21/2",
IF(#REF!=6,"20-21/3","Hata9")))))),
IF(#REF!+BJ385=2020,
IF(#REF!=1,"20-21/1",
IF(#REF!=2,"20-21/2",
IF(#REF!=3,"20-21/3",
IF(#REF!=4,"21-22/1",
IF(#REF!=5,"21-22/2",
IF(#REF!=6,"21-22/3","Hata10")))))),
IF(#REF!+BJ385=2021,
IF(#REF!=1,"21-22/1",
IF(#REF!=2,"21-22/2",
IF(#REF!=3,"21-22/3",
IF(#REF!=4,"22-23/1",
IF(#REF!=5,"22-23/2",
IF(#REF!=6,"22-23/3","Hata11")))))),
IF(#REF!+BJ385=2022,
IF(#REF!=1,"22-23/1",
IF(#REF!=2,"22-23/2",
IF(#REF!=3,"22-23/3",
IF(#REF!=4,"23-24/1",
IF(#REF!=5,"23-24/2",
IF(#REF!=6,"23-24/3","Hata12")))))),
IF(#REF!+BJ385=2023,
IF(#REF!=1,"23-24/1",
IF(#REF!=2,"23-24/2",
IF(#REF!=3,"23-24/3",
IF(#REF!=4,"24-25/1",
IF(#REF!=5,"24-25/2",
IF(#REF!=6,"24-25/3","Hata13")))))),
))))))))))))))
)</f>
        <v>#REF!</v>
      </c>
      <c r="G385" s="15"/>
      <c r="H385" s="14" t="s">
        <v>498</v>
      </c>
      <c r="I385" s="14">
        <v>54680</v>
      </c>
      <c r="J385" s="14" t="s">
        <v>499</v>
      </c>
      <c r="Q385" s="14" t="s">
        <v>513</v>
      </c>
      <c r="R385" s="14" t="s">
        <v>513</v>
      </c>
      <c r="S385" s="16">
        <v>4</v>
      </c>
      <c r="T385" s="14">
        <f>VLOOKUP($S385,[1]sistem!$I$3:$L$10,2,FALSE)</f>
        <v>0</v>
      </c>
      <c r="U385" s="14">
        <f>VLOOKUP($S385,[1]sistem!$I$3:$L$10,3,FALSE)</f>
        <v>1</v>
      </c>
      <c r="V385" s="14">
        <f>VLOOKUP($S385,[1]sistem!$I$3:$L$10,4,FALSE)</f>
        <v>1</v>
      </c>
      <c r="W385" s="14" t="e">
        <f>VLOOKUP($BB385,[1]sistem!$I$13:$L$14,2,FALSE)*#REF!</f>
        <v>#REF!</v>
      </c>
      <c r="X385" s="14" t="e">
        <f>VLOOKUP($BB385,[1]sistem!$I$13:$L$14,3,FALSE)*#REF!</f>
        <v>#REF!</v>
      </c>
      <c r="Y385" s="14" t="e">
        <f>VLOOKUP($BB385,[1]sistem!$I$13:$L$14,4,FALSE)*#REF!</f>
        <v>#REF!</v>
      </c>
      <c r="Z385" s="14" t="e">
        <f t="shared" si="85"/>
        <v>#REF!</v>
      </c>
      <c r="AA385" s="14" t="e">
        <f t="shared" si="85"/>
        <v>#REF!</v>
      </c>
      <c r="AB385" s="14" t="e">
        <f t="shared" si="85"/>
        <v>#REF!</v>
      </c>
      <c r="AC385" s="14" t="e">
        <f t="shared" si="86"/>
        <v>#REF!</v>
      </c>
      <c r="AD385" s="14">
        <f>VLOOKUP(BB385,[1]sistem!$I$18:$J$19,2,FALSE)</f>
        <v>14</v>
      </c>
      <c r="AE385" s="14">
        <v>0.25</v>
      </c>
      <c r="AF385" s="14">
        <f>VLOOKUP($S385,[1]sistem!$I$3:$M$10,5,FALSE)</f>
        <v>1</v>
      </c>
      <c r="AG385" s="14">
        <v>1</v>
      </c>
      <c r="AI385" s="14">
        <f>AG385*AM385</f>
        <v>14</v>
      </c>
      <c r="AJ385" s="14">
        <f>VLOOKUP($S385,[1]sistem!$I$3:$N$10,6,FALSE)</f>
        <v>2</v>
      </c>
      <c r="AK385" s="14">
        <v>2</v>
      </c>
      <c r="AL385" s="14">
        <f t="shared" si="87"/>
        <v>4</v>
      </c>
      <c r="AM385" s="14">
        <f>VLOOKUP($BB385,[1]sistem!$I$18:$K$19,3,FALSE)</f>
        <v>14</v>
      </c>
      <c r="AN385" s="14" t="e">
        <f>AM385*#REF!</f>
        <v>#REF!</v>
      </c>
      <c r="AO385" s="14" t="e">
        <f t="shared" si="88"/>
        <v>#REF!</v>
      </c>
      <c r="AP385" s="14">
        <f t="shared" si="89"/>
        <v>25</v>
      </c>
      <c r="AQ385" s="14" t="e">
        <f t="shared" si="90"/>
        <v>#REF!</v>
      </c>
      <c r="AR385" s="14" t="e">
        <f>ROUND(AQ385-#REF!,0)</f>
        <v>#REF!</v>
      </c>
      <c r="AS385" s="14">
        <f>IF(BB385="s",IF(S385=0,0,
IF(S385=1,#REF!*4*4,
IF(S385=2,0,
IF(S385=3,#REF!*4*2,
IF(S385=4,0,
IF(S385=5,0,
IF(S385=6,0,
IF(S385=7,0)))))))),
IF(BB385="t",
IF(S385=0,0,
IF(S385=1,#REF!*4*4*0.8,
IF(S385=2,0,
IF(S385=3,#REF!*4*2*0.8,
IF(S385=4,0,
IF(S385=5,0,
IF(S385=6,0,
IF(S385=7,0))))))))))</f>
        <v>0</v>
      </c>
      <c r="AT385" s="14" t="e">
        <f>IF(BB385="s",
IF(S385=0,0,
IF(S385=1,0,
IF(S385=2,#REF!*4*2,
IF(S385=3,#REF!*4,
IF(S385=4,#REF!*4,
IF(S385=5,0,
IF(S385=6,0,
IF(S385=7,#REF!*4)))))))),
IF(BB385="t",
IF(S385=0,0,
IF(S385=1,0,
IF(S385=2,#REF!*4*2*0.8,
IF(S385=3,#REF!*4*0.8,
IF(S385=4,#REF!*4*0.8,
IF(S385=5,0,
IF(S385=6,0,
IF(S385=7,#REF!*4))))))))))</f>
        <v>#REF!</v>
      </c>
      <c r="AU385" s="14" t="e">
        <f>IF(BB385="s",
IF(S385=0,0,
IF(S385=1,#REF!*2,
IF(S385=2,#REF!*2,
IF(S385=3,#REF!*2,
IF(S385=4,#REF!*2,
IF(S385=5,#REF!*2,
IF(S385=6,#REF!*2,
IF(S385=7,#REF!*2)))))))),
IF(BB385="t",
IF(S385=0,#REF!*2*0.8,
IF(S385=1,#REF!*2*0.8,
IF(S385=2,#REF!*2*0.8,
IF(S385=3,#REF!*2*0.8,
IF(S385=4,#REF!*2*0.8,
IF(S385=5,#REF!*2*0.8,
IF(S385=6,#REF!*1*0.8,
IF(S385=7,#REF!*2))))))))))</f>
        <v>#REF!</v>
      </c>
      <c r="AV385" s="14" t="e">
        <f t="shared" si="91"/>
        <v>#REF!</v>
      </c>
      <c r="AW385" s="14" t="e">
        <f>IF(BB385="s",
IF(S385=0,0,
IF(S385=1,(14-2)*(#REF!+#REF!)/4*4,
IF(S385=2,(14-2)*(#REF!+#REF!)/4*2,
IF(S385=3,(14-2)*(#REF!+#REF!)/4*3,
IF(S385=4,(14-2)*(#REF!+#REF!)/4,
IF(S385=5,(14-2)*#REF!/4,
IF(S385=6,0,
IF(S385=7,(14)*#REF!)))))))),
IF(BB385="t",
IF(S385=0,0,
IF(S385=1,(11-2)*(#REF!+#REF!)/4*4,
IF(S385=2,(11-2)*(#REF!+#REF!)/4*2,
IF(S385=3,(11-2)*(#REF!+#REF!)/4*3,
IF(S385=4,(11-2)*(#REF!+#REF!)/4,
IF(S385=5,(11-2)*#REF!/4,
IF(S385=6,0,
IF(S385=7,(11)*#REF!))))))))))</f>
        <v>#REF!</v>
      </c>
      <c r="AX385" s="14" t="e">
        <f t="shared" si="92"/>
        <v>#REF!</v>
      </c>
      <c r="AY385" s="14">
        <f t="shared" si="93"/>
        <v>8</v>
      </c>
      <c r="AZ385" s="14">
        <f t="shared" si="94"/>
        <v>4</v>
      </c>
      <c r="BA385" s="14" t="e">
        <f t="shared" si="95"/>
        <v>#REF!</v>
      </c>
      <c r="BB385" s="14" t="s">
        <v>87</v>
      </c>
      <c r="BC385" s="14" t="e">
        <f>IF(BI385="A",0,IF(BB385="s",14*#REF!,IF(BB385="T",11*#REF!,"HATA")))</f>
        <v>#REF!</v>
      </c>
      <c r="BD385" s="14" t="e">
        <f t="shared" si="96"/>
        <v>#REF!</v>
      </c>
      <c r="BE385" s="14" t="e">
        <f t="shared" si="97"/>
        <v>#REF!</v>
      </c>
      <c r="BF385" s="14" t="s">
        <v>510</v>
      </c>
      <c r="BG385" s="14" t="e">
        <f>#REF!-BE385</f>
        <v>#REF!</v>
      </c>
      <c r="BH385" s="14">
        <v>1</v>
      </c>
      <c r="BJ385" s="14">
        <v>1</v>
      </c>
      <c r="BL385" s="14">
        <v>4</v>
      </c>
      <c r="BN385" s="5" t="e">
        <f>#REF!*14</f>
        <v>#REF!</v>
      </c>
      <c r="BO385" s="6"/>
      <c r="BP385" s="7"/>
      <c r="BQ385" s="8"/>
      <c r="BR385" s="8"/>
      <c r="BS385" s="8"/>
      <c r="BT385" s="8"/>
      <c r="BU385" s="8"/>
      <c r="BV385" s="9"/>
      <c r="BW385" s="10"/>
      <c r="BX385" s="11"/>
      <c r="CE385" s="8"/>
      <c r="CF385" s="17"/>
      <c r="CG385" s="17"/>
      <c r="CH385" s="17"/>
      <c r="CI385" s="17"/>
    </row>
    <row r="386" spans="1:87" hidden="1" x14ac:dyDescent="0.25">
      <c r="A386" s="14" t="s">
        <v>514</v>
      </c>
      <c r="B386" s="14" t="s">
        <v>515</v>
      </c>
      <c r="C386" s="14" t="s">
        <v>515</v>
      </c>
      <c r="D386" s="15" t="s">
        <v>90</v>
      </c>
      <c r="E386" s="15" t="s">
        <v>90</v>
      </c>
      <c r="F386" s="16" t="e">
        <f>IF(BB386="S",
IF(#REF!+BJ386=2012,
IF(#REF!=1,"12-13/1",
IF(#REF!=2,"12-13/2",
IF(#REF!=3,"13-14/1",
IF(#REF!=4,"13-14/2","Hata1")))),
IF(#REF!+BJ386=2013,
IF(#REF!=1,"13-14/1",
IF(#REF!=2,"13-14/2",
IF(#REF!=3,"14-15/1",
IF(#REF!=4,"14-15/2","Hata2")))),
IF(#REF!+BJ386=2014,
IF(#REF!=1,"14-15/1",
IF(#REF!=2,"14-15/2",
IF(#REF!=3,"15-16/1",
IF(#REF!=4,"15-16/2","Hata3")))),
IF(#REF!+BJ386=2015,
IF(#REF!=1,"15-16/1",
IF(#REF!=2,"15-16/2",
IF(#REF!=3,"16-17/1",
IF(#REF!=4,"16-17/2","Hata4")))),
IF(#REF!+BJ386=2016,
IF(#REF!=1,"16-17/1",
IF(#REF!=2,"16-17/2",
IF(#REF!=3,"17-18/1",
IF(#REF!=4,"17-18/2","Hata5")))),
IF(#REF!+BJ386=2017,
IF(#REF!=1,"17-18/1",
IF(#REF!=2,"17-18/2",
IF(#REF!=3,"18-19/1",
IF(#REF!=4,"18-19/2","Hata6")))),
IF(#REF!+BJ386=2018,
IF(#REF!=1,"18-19/1",
IF(#REF!=2,"18-19/2",
IF(#REF!=3,"19-20/1",
IF(#REF!=4,"19-20/2","Hata7")))),
IF(#REF!+BJ386=2019,
IF(#REF!=1,"19-20/1",
IF(#REF!=2,"19-20/2",
IF(#REF!=3,"20-21/1",
IF(#REF!=4,"20-21/2","Hata8")))),
IF(#REF!+BJ386=2020,
IF(#REF!=1,"20-21/1",
IF(#REF!=2,"20-21/2",
IF(#REF!=3,"21-22/1",
IF(#REF!=4,"21-22/2","Hata9")))),
IF(#REF!+BJ386=2021,
IF(#REF!=1,"21-22/1",
IF(#REF!=2,"21-22/2",
IF(#REF!=3,"22-23/1",
IF(#REF!=4,"22-23/2","Hata10")))),
IF(#REF!+BJ386=2022,
IF(#REF!=1,"22-23/1",
IF(#REF!=2,"22-23/2",
IF(#REF!=3,"23-24/1",
IF(#REF!=4,"23-24/2","Hata11")))),
IF(#REF!+BJ386=2023,
IF(#REF!=1,"23-24/1",
IF(#REF!=2,"23-24/2",
IF(#REF!=3,"24-25/1",
IF(#REF!=4,"24-25/2","Hata12")))),
)))))))))))),
IF(BB386="T",
IF(#REF!+BJ386=2012,
IF(#REF!=1,"12-13/1",
IF(#REF!=2,"12-13/2",
IF(#REF!=3,"12-13/3",
IF(#REF!=4,"13-14/1",
IF(#REF!=5,"13-14/2",
IF(#REF!=6,"13-14/3","Hata1")))))),
IF(#REF!+BJ386=2013,
IF(#REF!=1,"13-14/1",
IF(#REF!=2,"13-14/2",
IF(#REF!=3,"13-14/3",
IF(#REF!=4,"14-15/1",
IF(#REF!=5,"14-15/2",
IF(#REF!=6,"14-15/3","Hata2")))))),
IF(#REF!+BJ386=2014,
IF(#REF!=1,"14-15/1",
IF(#REF!=2,"14-15/2",
IF(#REF!=3,"14-15/3",
IF(#REF!=4,"15-16/1",
IF(#REF!=5,"15-16/2",
IF(#REF!=6,"15-16/3","Hata3")))))),
IF(AND(#REF!+#REF!&gt;2014,#REF!+#REF!&lt;2015,BJ386=1),
IF(#REF!=0.1,"14-15/0.1",
IF(#REF!=0.2,"14-15/0.2",
IF(#REF!=0.3,"14-15/0.3","Hata4"))),
IF(#REF!+BJ386=2015,
IF(#REF!=1,"15-16/1",
IF(#REF!=2,"15-16/2",
IF(#REF!=3,"15-16/3",
IF(#REF!=4,"16-17/1",
IF(#REF!=5,"16-17/2",
IF(#REF!=6,"16-17/3","Hata5")))))),
IF(#REF!+BJ386=2016,
IF(#REF!=1,"16-17/1",
IF(#REF!=2,"16-17/2",
IF(#REF!=3,"16-17/3",
IF(#REF!=4,"17-18/1",
IF(#REF!=5,"17-18/2",
IF(#REF!=6,"17-18/3","Hata6")))))),
IF(#REF!+BJ386=2017,
IF(#REF!=1,"17-18/1",
IF(#REF!=2,"17-18/2",
IF(#REF!=3,"17-18/3",
IF(#REF!=4,"18-19/1",
IF(#REF!=5,"18-19/2",
IF(#REF!=6,"18-19/3","Hata7")))))),
IF(#REF!+BJ386=2018,
IF(#REF!=1,"18-19/1",
IF(#REF!=2,"18-19/2",
IF(#REF!=3,"18-19/3",
IF(#REF!=4,"19-20/1",
IF(#REF!=5," 19-20/2",
IF(#REF!=6,"19-20/3","Hata8")))))),
IF(#REF!+BJ386=2019,
IF(#REF!=1,"19-20/1",
IF(#REF!=2,"19-20/2",
IF(#REF!=3,"19-20/3",
IF(#REF!=4,"20-21/1",
IF(#REF!=5,"20-21/2",
IF(#REF!=6,"20-21/3","Hata9")))))),
IF(#REF!+BJ386=2020,
IF(#REF!=1,"20-21/1",
IF(#REF!=2,"20-21/2",
IF(#REF!=3,"20-21/3",
IF(#REF!=4,"21-22/1",
IF(#REF!=5,"21-22/2",
IF(#REF!=6,"21-22/3","Hata10")))))),
IF(#REF!+BJ386=2021,
IF(#REF!=1,"21-22/1",
IF(#REF!=2,"21-22/2",
IF(#REF!=3,"21-22/3",
IF(#REF!=4,"22-23/1",
IF(#REF!=5,"22-23/2",
IF(#REF!=6,"22-23/3","Hata11")))))),
IF(#REF!+BJ386=2022,
IF(#REF!=1,"22-23/1",
IF(#REF!=2,"22-23/2",
IF(#REF!=3,"22-23/3",
IF(#REF!=4,"23-24/1",
IF(#REF!=5,"23-24/2",
IF(#REF!=6,"23-24/3","Hata12")))))),
IF(#REF!+BJ386=2023,
IF(#REF!=1,"23-24/1",
IF(#REF!=2,"23-24/2",
IF(#REF!=3,"23-24/3",
IF(#REF!=4,"24-25/1",
IF(#REF!=5,"24-25/2",
IF(#REF!=6,"24-25/3","Hata13")))))),
))))))))))))))
)</f>
        <v>#REF!</v>
      </c>
      <c r="G386" s="15"/>
      <c r="H386" s="14" t="s">
        <v>498</v>
      </c>
      <c r="I386" s="14">
        <v>54680</v>
      </c>
      <c r="J386" s="14" t="s">
        <v>499</v>
      </c>
      <c r="Q386" s="14" t="s">
        <v>516</v>
      </c>
      <c r="R386" s="14" t="s">
        <v>516</v>
      </c>
      <c r="S386" s="16">
        <v>2</v>
      </c>
      <c r="T386" s="14">
        <f>VLOOKUP($S386,[1]sistem!$I$3:$L$10,2,FALSE)</f>
        <v>0</v>
      </c>
      <c r="U386" s="14">
        <f>VLOOKUP($S386,[1]sistem!$I$3:$L$10,3,FALSE)</f>
        <v>2</v>
      </c>
      <c r="V386" s="14">
        <f>VLOOKUP($S386,[1]sistem!$I$3:$L$10,4,FALSE)</f>
        <v>1</v>
      </c>
      <c r="W386" s="14" t="e">
        <f>VLOOKUP($BB386,[1]sistem!$I$13:$L$14,2,FALSE)*#REF!</f>
        <v>#REF!</v>
      </c>
      <c r="X386" s="14" t="e">
        <f>VLOOKUP($BB386,[1]sistem!$I$13:$L$14,3,FALSE)*#REF!</f>
        <v>#REF!</v>
      </c>
      <c r="Y386" s="14" t="e">
        <f>VLOOKUP($BB386,[1]sistem!$I$13:$L$14,4,FALSE)*#REF!</f>
        <v>#REF!</v>
      </c>
      <c r="Z386" s="14" t="e">
        <f t="shared" si="85"/>
        <v>#REF!</v>
      </c>
      <c r="AA386" s="14" t="e">
        <f t="shared" si="85"/>
        <v>#REF!</v>
      </c>
      <c r="AB386" s="14" t="e">
        <f t="shared" si="85"/>
        <v>#REF!</v>
      </c>
      <c r="AC386" s="14" t="e">
        <f t="shared" si="86"/>
        <v>#REF!</v>
      </c>
      <c r="AD386" s="14">
        <f>VLOOKUP(BB386,[1]sistem!$I$18:$J$19,2,FALSE)</f>
        <v>14</v>
      </c>
      <c r="AE386" s="14">
        <v>0.25</v>
      </c>
      <c r="AF386" s="14">
        <f>VLOOKUP($S386,[1]sistem!$I$3:$M$10,5,FALSE)</f>
        <v>2</v>
      </c>
      <c r="AG386" s="14">
        <v>1</v>
      </c>
      <c r="AI386" s="14">
        <f>AG386*AM386</f>
        <v>14</v>
      </c>
      <c r="AJ386" s="14">
        <f>VLOOKUP($S386,[1]sistem!$I$3:$N$10,6,FALSE)</f>
        <v>3</v>
      </c>
      <c r="AK386" s="14">
        <v>2</v>
      </c>
      <c r="AL386" s="14">
        <f t="shared" si="87"/>
        <v>6</v>
      </c>
      <c r="AM386" s="14">
        <f>VLOOKUP($BB386,[1]sistem!$I$18:$K$19,3,FALSE)</f>
        <v>14</v>
      </c>
      <c r="AN386" s="14" t="e">
        <f>AM386*#REF!</f>
        <v>#REF!</v>
      </c>
      <c r="AO386" s="14" t="e">
        <f t="shared" si="88"/>
        <v>#REF!</v>
      </c>
      <c r="AP386" s="14">
        <f t="shared" si="89"/>
        <v>25</v>
      </c>
      <c r="AQ386" s="14" t="e">
        <f t="shared" si="90"/>
        <v>#REF!</v>
      </c>
      <c r="AR386" s="14" t="e">
        <f>ROUND(AQ386-#REF!,0)</f>
        <v>#REF!</v>
      </c>
      <c r="AS386" s="14">
        <f>IF(BB386="s",IF(S386=0,0,
IF(S386=1,#REF!*4*4,
IF(S386=2,0,
IF(S386=3,#REF!*4*2,
IF(S386=4,0,
IF(S386=5,0,
IF(S386=6,0,
IF(S386=7,0)))))))),
IF(BB386="t",
IF(S386=0,0,
IF(S386=1,#REF!*4*4*0.8,
IF(S386=2,0,
IF(S386=3,#REF!*4*2*0.8,
IF(S386=4,0,
IF(S386=5,0,
IF(S386=6,0,
IF(S386=7,0))))))))))</f>
        <v>0</v>
      </c>
      <c r="AT386" s="14" t="e">
        <f>IF(BB386="s",
IF(S386=0,0,
IF(S386=1,0,
IF(S386=2,#REF!*4*2,
IF(S386=3,#REF!*4,
IF(S386=4,#REF!*4,
IF(S386=5,0,
IF(S386=6,0,
IF(S386=7,#REF!*4)))))))),
IF(BB386="t",
IF(S386=0,0,
IF(S386=1,0,
IF(S386=2,#REF!*4*2*0.8,
IF(S386=3,#REF!*4*0.8,
IF(S386=4,#REF!*4*0.8,
IF(S386=5,0,
IF(S386=6,0,
IF(S386=7,#REF!*4))))))))))</f>
        <v>#REF!</v>
      </c>
      <c r="AU386" s="14" t="e">
        <f>IF(BB386="s",
IF(S386=0,0,
IF(S386=1,#REF!*2,
IF(S386=2,#REF!*2,
IF(S386=3,#REF!*2,
IF(S386=4,#REF!*2,
IF(S386=5,#REF!*2,
IF(S386=6,#REF!*2,
IF(S386=7,#REF!*2)))))))),
IF(BB386="t",
IF(S386=0,#REF!*2*0.8,
IF(S386=1,#REF!*2*0.8,
IF(S386=2,#REF!*2*0.8,
IF(S386=3,#REF!*2*0.8,
IF(S386=4,#REF!*2*0.8,
IF(S386=5,#REF!*2*0.8,
IF(S386=6,#REF!*1*0.8,
IF(S386=7,#REF!*2))))))))))</f>
        <v>#REF!</v>
      </c>
      <c r="AV386" s="14" t="e">
        <f t="shared" si="91"/>
        <v>#REF!</v>
      </c>
      <c r="AW386" s="14" t="e">
        <f>IF(BB386="s",
IF(S386=0,0,
IF(S386=1,(14-2)*(#REF!+#REF!)/4*4,
IF(S386=2,(14-2)*(#REF!+#REF!)/4*2,
IF(S386=3,(14-2)*(#REF!+#REF!)/4*3,
IF(S386=4,(14-2)*(#REF!+#REF!)/4,
IF(S386=5,(14-2)*#REF!/4,
IF(S386=6,0,
IF(S386=7,(14)*#REF!)))))))),
IF(BB386="t",
IF(S386=0,0,
IF(S386=1,(11-2)*(#REF!+#REF!)/4*4,
IF(S386=2,(11-2)*(#REF!+#REF!)/4*2,
IF(S386=3,(11-2)*(#REF!+#REF!)/4*3,
IF(S386=4,(11-2)*(#REF!+#REF!)/4,
IF(S386=5,(11-2)*#REF!/4,
IF(S386=6,0,
IF(S386=7,(11)*#REF!))))))))))</f>
        <v>#REF!</v>
      </c>
      <c r="AX386" s="14" t="e">
        <f t="shared" si="92"/>
        <v>#REF!</v>
      </c>
      <c r="AY386" s="14">
        <f t="shared" si="93"/>
        <v>12</v>
      </c>
      <c r="AZ386" s="14">
        <f t="shared" si="94"/>
        <v>6</v>
      </c>
      <c r="BA386" s="14" t="e">
        <f t="shared" si="95"/>
        <v>#REF!</v>
      </c>
      <c r="BB386" s="14" t="s">
        <v>87</v>
      </c>
      <c r="BC386" s="14" t="e">
        <f>IF(BI386="A",0,IF(BB386="s",14*#REF!,IF(BB386="T",11*#REF!,"HATA")))</f>
        <v>#REF!</v>
      </c>
      <c r="BD386" s="14" t="e">
        <f t="shared" si="96"/>
        <v>#REF!</v>
      </c>
      <c r="BE386" s="14" t="e">
        <f t="shared" si="97"/>
        <v>#REF!</v>
      </c>
      <c r="BF386" s="14" t="s">
        <v>510</v>
      </c>
      <c r="BG386" s="14" t="e">
        <f>#REF!-BE386</f>
        <v>#REF!</v>
      </c>
      <c r="BH386" s="14">
        <v>0</v>
      </c>
      <c r="BJ386" s="14">
        <v>1</v>
      </c>
      <c r="BL386" s="14">
        <v>2</v>
      </c>
      <c r="BN386" s="5" t="e">
        <f>#REF!*14</f>
        <v>#REF!</v>
      </c>
      <c r="BO386" s="6"/>
      <c r="BP386" s="7"/>
      <c r="BQ386" s="8"/>
      <c r="BR386" s="8"/>
      <c r="BS386" s="8"/>
      <c r="BT386" s="8"/>
      <c r="BU386" s="8"/>
      <c r="BV386" s="9"/>
      <c r="BW386" s="10"/>
      <c r="BX386" s="11"/>
      <c r="CE386" s="8"/>
      <c r="CF386" s="17"/>
      <c r="CG386" s="17"/>
      <c r="CH386" s="17"/>
      <c r="CI386" s="17"/>
    </row>
    <row r="387" spans="1:87" hidden="1" x14ac:dyDescent="0.25">
      <c r="A387" s="14" t="s">
        <v>517</v>
      </c>
      <c r="B387" s="14" t="s">
        <v>518</v>
      </c>
      <c r="C387" s="14" t="s">
        <v>518</v>
      </c>
      <c r="D387" s="15" t="s">
        <v>90</v>
      </c>
      <c r="E387" s="15" t="s">
        <v>90</v>
      </c>
      <c r="F387" s="16" t="e">
        <f>IF(BB387="S",
IF(#REF!+BJ387=2012,
IF(#REF!=1,"12-13/1",
IF(#REF!=2,"12-13/2",
IF(#REF!=3,"13-14/1",
IF(#REF!=4,"13-14/2","Hata1")))),
IF(#REF!+BJ387=2013,
IF(#REF!=1,"13-14/1",
IF(#REF!=2,"13-14/2",
IF(#REF!=3,"14-15/1",
IF(#REF!=4,"14-15/2","Hata2")))),
IF(#REF!+BJ387=2014,
IF(#REF!=1,"14-15/1",
IF(#REF!=2,"14-15/2",
IF(#REF!=3,"15-16/1",
IF(#REF!=4,"15-16/2","Hata3")))),
IF(#REF!+BJ387=2015,
IF(#REF!=1,"15-16/1",
IF(#REF!=2,"15-16/2",
IF(#REF!=3,"16-17/1",
IF(#REF!=4,"16-17/2","Hata4")))),
IF(#REF!+BJ387=2016,
IF(#REF!=1,"16-17/1",
IF(#REF!=2,"16-17/2",
IF(#REF!=3,"17-18/1",
IF(#REF!=4,"17-18/2","Hata5")))),
IF(#REF!+BJ387=2017,
IF(#REF!=1,"17-18/1",
IF(#REF!=2,"17-18/2",
IF(#REF!=3,"18-19/1",
IF(#REF!=4,"18-19/2","Hata6")))),
IF(#REF!+BJ387=2018,
IF(#REF!=1,"18-19/1",
IF(#REF!=2,"18-19/2",
IF(#REF!=3,"19-20/1",
IF(#REF!=4,"19-20/2","Hata7")))),
IF(#REF!+BJ387=2019,
IF(#REF!=1,"19-20/1",
IF(#REF!=2,"19-20/2",
IF(#REF!=3,"20-21/1",
IF(#REF!=4,"20-21/2","Hata8")))),
IF(#REF!+BJ387=2020,
IF(#REF!=1,"20-21/1",
IF(#REF!=2,"20-21/2",
IF(#REF!=3,"21-22/1",
IF(#REF!=4,"21-22/2","Hata9")))),
IF(#REF!+BJ387=2021,
IF(#REF!=1,"21-22/1",
IF(#REF!=2,"21-22/2",
IF(#REF!=3,"22-23/1",
IF(#REF!=4,"22-23/2","Hata10")))),
IF(#REF!+BJ387=2022,
IF(#REF!=1,"22-23/1",
IF(#REF!=2,"22-23/2",
IF(#REF!=3,"23-24/1",
IF(#REF!=4,"23-24/2","Hata11")))),
IF(#REF!+BJ387=2023,
IF(#REF!=1,"23-24/1",
IF(#REF!=2,"23-24/2",
IF(#REF!=3,"24-25/1",
IF(#REF!=4,"24-25/2","Hata12")))),
)))))))))))),
IF(BB387="T",
IF(#REF!+BJ387=2012,
IF(#REF!=1,"12-13/1",
IF(#REF!=2,"12-13/2",
IF(#REF!=3,"12-13/3",
IF(#REF!=4,"13-14/1",
IF(#REF!=5,"13-14/2",
IF(#REF!=6,"13-14/3","Hata1")))))),
IF(#REF!+BJ387=2013,
IF(#REF!=1,"13-14/1",
IF(#REF!=2,"13-14/2",
IF(#REF!=3,"13-14/3",
IF(#REF!=4,"14-15/1",
IF(#REF!=5,"14-15/2",
IF(#REF!=6,"14-15/3","Hata2")))))),
IF(#REF!+BJ387=2014,
IF(#REF!=1,"14-15/1",
IF(#REF!=2,"14-15/2",
IF(#REF!=3,"14-15/3",
IF(#REF!=4,"15-16/1",
IF(#REF!=5,"15-16/2",
IF(#REF!=6,"15-16/3","Hata3")))))),
IF(AND(#REF!+#REF!&gt;2014,#REF!+#REF!&lt;2015,BJ387=1),
IF(#REF!=0.1,"14-15/0.1",
IF(#REF!=0.2,"14-15/0.2",
IF(#REF!=0.3,"14-15/0.3","Hata4"))),
IF(#REF!+BJ387=2015,
IF(#REF!=1,"15-16/1",
IF(#REF!=2,"15-16/2",
IF(#REF!=3,"15-16/3",
IF(#REF!=4,"16-17/1",
IF(#REF!=5,"16-17/2",
IF(#REF!=6,"16-17/3","Hata5")))))),
IF(#REF!+BJ387=2016,
IF(#REF!=1,"16-17/1",
IF(#REF!=2,"16-17/2",
IF(#REF!=3,"16-17/3",
IF(#REF!=4,"17-18/1",
IF(#REF!=5,"17-18/2",
IF(#REF!=6,"17-18/3","Hata6")))))),
IF(#REF!+BJ387=2017,
IF(#REF!=1,"17-18/1",
IF(#REF!=2,"17-18/2",
IF(#REF!=3,"17-18/3",
IF(#REF!=4,"18-19/1",
IF(#REF!=5,"18-19/2",
IF(#REF!=6,"18-19/3","Hata7")))))),
IF(#REF!+BJ387=2018,
IF(#REF!=1,"18-19/1",
IF(#REF!=2,"18-19/2",
IF(#REF!=3,"18-19/3",
IF(#REF!=4,"19-20/1",
IF(#REF!=5," 19-20/2",
IF(#REF!=6,"19-20/3","Hata8")))))),
IF(#REF!+BJ387=2019,
IF(#REF!=1,"19-20/1",
IF(#REF!=2,"19-20/2",
IF(#REF!=3,"19-20/3",
IF(#REF!=4,"20-21/1",
IF(#REF!=5,"20-21/2",
IF(#REF!=6,"20-21/3","Hata9")))))),
IF(#REF!+BJ387=2020,
IF(#REF!=1,"20-21/1",
IF(#REF!=2,"20-21/2",
IF(#REF!=3,"20-21/3",
IF(#REF!=4,"21-22/1",
IF(#REF!=5,"21-22/2",
IF(#REF!=6,"21-22/3","Hata10")))))),
IF(#REF!+BJ387=2021,
IF(#REF!=1,"21-22/1",
IF(#REF!=2,"21-22/2",
IF(#REF!=3,"21-22/3",
IF(#REF!=4,"22-23/1",
IF(#REF!=5,"22-23/2",
IF(#REF!=6,"22-23/3","Hata11")))))),
IF(#REF!+BJ387=2022,
IF(#REF!=1,"22-23/1",
IF(#REF!=2,"22-23/2",
IF(#REF!=3,"22-23/3",
IF(#REF!=4,"23-24/1",
IF(#REF!=5,"23-24/2",
IF(#REF!=6,"23-24/3","Hata12")))))),
IF(#REF!+BJ387=2023,
IF(#REF!=1,"23-24/1",
IF(#REF!=2,"23-24/2",
IF(#REF!=3,"23-24/3",
IF(#REF!=4,"24-25/1",
IF(#REF!=5,"24-25/2",
IF(#REF!=6,"24-25/3","Hata13")))))),
))))))))))))))
)</f>
        <v>#REF!</v>
      </c>
      <c r="G387" s="15"/>
      <c r="H387" s="14" t="s">
        <v>498</v>
      </c>
      <c r="I387" s="14">
        <v>54680</v>
      </c>
      <c r="J387" s="14" t="s">
        <v>499</v>
      </c>
      <c r="Q387" s="14" t="s">
        <v>519</v>
      </c>
      <c r="R387" s="14" t="s">
        <v>519</v>
      </c>
      <c r="S387" s="16">
        <v>4</v>
      </c>
      <c r="T387" s="14">
        <f>VLOOKUP($S387,[1]sistem!$I$3:$L$10,2,FALSE)</f>
        <v>0</v>
      </c>
      <c r="U387" s="14">
        <f>VLOOKUP($S387,[1]sistem!$I$3:$L$10,3,FALSE)</f>
        <v>1</v>
      </c>
      <c r="V387" s="14">
        <f>VLOOKUP($S387,[1]sistem!$I$3:$L$10,4,FALSE)</f>
        <v>1</v>
      </c>
      <c r="W387" s="14" t="e">
        <f>VLOOKUP($BB387,[1]sistem!$I$13:$L$14,2,FALSE)*#REF!</f>
        <v>#REF!</v>
      </c>
      <c r="X387" s="14" t="e">
        <f>VLOOKUP($BB387,[1]sistem!$I$13:$L$14,3,FALSE)*#REF!</f>
        <v>#REF!</v>
      </c>
      <c r="Y387" s="14" t="e">
        <f>VLOOKUP($BB387,[1]sistem!$I$13:$L$14,4,FALSE)*#REF!</f>
        <v>#REF!</v>
      </c>
      <c r="Z387" s="14" t="e">
        <f t="shared" si="85"/>
        <v>#REF!</v>
      </c>
      <c r="AA387" s="14" t="e">
        <f t="shared" si="85"/>
        <v>#REF!</v>
      </c>
      <c r="AB387" s="14" t="e">
        <f t="shared" si="85"/>
        <v>#REF!</v>
      </c>
      <c r="AC387" s="14" t="e">
        <f t="shared" si="86"/>
        <v>#REF!</v>
      </c>
      <c r="AD387" s="14">
        <f>VLOOKUP(BB387,[1]sistem!$I$18:$J$19,2,FALSE)</f>
        <v>14</v>
      </c>
      <c r="AE387" s="14">
        <v>0.25</v>
      </c>
      <c r="AF387" s="14">
        <f>VLOOKUP($S387,[1]sistem!$I$3:$M$10,5,FALSE)</f>
        <v>1</v>
      </c>
      <c r="AI387" s="14" t="e">
        <f>(#REF!+#REF!)*AD387</f>
        <v>#REF!</v>
      </c>
      <c r="AJ387" s="14">
        <f>VLOOKUP($S387,[1]sistem!$I$3:$N$10,6,FALSE)</f>
        <v>2</v>
      </c>
      <c r="AK387" s="14">
        <v>2</v>
      </c>
      <c r="AL387" s="14">
        <f t="shared" si="87"/>
        <v>4</v>
      </c>
      <c r="AM387" s="14">
        <f>VLOOKUP($BB387,[1]sistem!$I$18:$K$19,3,FALSE)</f>
        <v>14</v>
      </c>
      <c r="AN387" s="14" t="e">
        <f>AM387*#REF!</f>
        <v>#REF!</v>
      </c>
      <c r="AO387" s="14" t="e">
        <f t="shared" si="88"/>
        <v>#REF!</v>
      </c>
      <c r="AP387" s="14">
        <f t="shared" si="89"/>
        <v>25</v>
      </c>
      <c r="AQ387" s="14" t="e">
        <f t="shared" si="90"/>
        <v>#REF!</v>
      </c>
      <c r="AR387" s="14" t="e">
        <f>ROUND(AQ387-#REF!,0)</f>
        <v>#REF!</v>
      </c>
      <c r="AS387" s="14">
        <f>IF(BB387="s",IF(S387=0,0,
IF(S387=1,#REF!*4*4,
IF(S387=2,0,
IF(S387=3,#REF!*4*2,
IF(S387=4,0,
IF(S387=5,0,
IF(S387=6,0,
IF(S387=7,0)))))))),
IF(BB387="t",
IF(S387=0,0,
IF(S387=1,#REF!*4*4*0.8,
IF(S387=2,0,
IF(S387=3,#REF!*4*2*0.8,
IF(S387=4,0,
IF(S387=5,0,
IF(S387=6,0,
IF(S387=7,0))))))))))</f>
        <v>0</v>
      </c>
      <c r="AT387" s="14" t="e">
        <f>IF(BB387="s",
IF(S387=0,0,
IF(S387=1,0,
IF(S387=2,#REF!*4*2,
IF(S387=3,#REF!*4,
IF(S387=4,#REF!*4,
IF(S387=5,0,
IF(S387=6,0,
IF(S387=7,#REF!*4)))))))),
IF(BB387="t",
IF(S387=0,0,
IF(S387=1,0,
IF(S387=2,#REF!*4*2*0.8,
IF(S387=3,#REF!*4*0.8,
IF(S387=4,#REF!*4*0.8,
IF(S387=5,0,
IF(S387=6,0,
IF(S387=7,#REF!*4))))))))))</f>
        <v>#REF!</v>
      </c>
      <c r="AU387" s="14" t="e">
        <f>IF(BB387="s",
IF(S387=0,0,
IF(S387=1,#REF!*2,
IF(S387=2,#REF!*2,
IF(S387=3,#REF!*2,
IF(S387=4,#REF!*2,
IF(S387=5,#REF!*2,
IF(S387=6,#REF!*2,
IF(S387=7,#REF!*2)))))))),
IF(BB387="t",
IF(S387=0,#REF!*2*0.8,
IF(S387=1,#REF!*2*0.8,
IF(S387=2,#REF!*2*0.8,
IF(S387=3,#REF!*2*0.8,
IF(S387=4,#REF!*2*0.8,
IF(S387=5,#REF!*2*0.8,
IF(S387=6,#REF!*1*0.8,
IF(S387=7,#REF!*2))))))))))</f>
        <v>#REF!</v>
      </c>
      <c r="AV387" s="14" t="e">
        <f t="shared" si="91"/>
        <v>#REF!</v>
      </c>
      <c r="AW387" s="14" t="e">
        <f>IF(BB387="s",
IF(S387=0,0,
IF(S387=1,(14-2)*(#REF!+#REF!)/4*4,
IF(S387=2,(14-2)*(#REF!+#REF!)/4*2,
IF(S387=3,(14-2)*(#REF!+#REF!)/4*3,
IF(S387=4,(14-2)*(#REF!+#REF!)/4,
IF(S387=5,(14-2)*#REF!/4,
IF(S387=6,0,
IF(S387=7,(14)*#REF!)))))))),
IF(BB387="t",
IF(S387=0,0,
IF(S387=1,(11-2)*(#REF!+#REF!)/4*4,
IF(S387=2,(11-2)*(#REF!+#REF!)/4*2,
IF(S387=3,(11-2)*(#REF!+#REF!)/4*3,
IF(S387=4,(11-2)*(#REF!+#REF!)/4,
IF(S387=5,(11-2)*#REF!/4,
IF(S387=6,0,
IF(S387=7,(11)*#REF!))))))))))</f>
        <v>#REF!</v>
      </c>
      <c r="AX387" s="14" t="e">
        <f t="shared" si="92"/>
        <v>#REF!</v>
      </c>
      <c r="AY387" s="14">
        <f t="shared" si="93"/>
        <v>8</v>
      </c>
      <c r="AZ387" s="14">
        <f t="shared" si="94"/>
        <v>4</v>
      </c>
      <c r="BA387" s="14" t="e">
        <f t="shared" si="95"/>
        <v>#REF!</v>
      </c>
      <c r="BB387" s="14" t="s">
        <v>87</v>
      </c>
      <c r="BC387" s="14" t="e">
        <f>IF(BI387="A",0,IF(BB387="s",14*#REF!,IF(BB387="T",11*#REF!,"HATA")))</f>
        <v>#REF!</v>
      </c>
      <c r="BD387" s="14" t="e">
        <f t="shared" si="96"/>
        <v>#REF!</v>
      </c>
      <c r="BE387" s="14" t="e">
        <f t="shared" si="97"/>
        <v>#REF!</v>
      </c>
      <c r="BF387" s="14" t="s">
        <v>510</v>
      </c>
      <c r="BG387" s="14" t="e">
        <f>#REF!-BE387</f>
        <v>#REF!</v>
      </c>
      <c r="BH387" s="14">
        <v>0</v>
      </c>
      <c r="BJ387" s="14">
        <v>1</v>
      </c>
      <c r="BL387" s="14">
        <v>4</v>
      </c>
      <c r="BN387" s="5" t="e">
        <f>#REF!*14</f>
        <v>#REF!</v>
      </c>
      <c r="BO387" s="6"/>
      <c r="BP387" s="7"/>
      <c r="BQ387" s="8"/>
      <c r="BR387" s="8"/>
      <c r="BS387" s="8"/>
      <c r="BT387" s="8"/>
      <c r="BU387" s="8"/>
      <c r="BV387" s="9"/>
      <c r="BW387" s="10"/>
      <c r="BX387" s="11"/>
      <c r="CE387" s="8"/>
      <c r="CF387" s="17"/>
      <c r="CG387" s="17"/>
      <c r="CH387" s="17"/>
      <c r="CI387" s="17"/>
    </row>
    <row r="388" spans="1:87" hidden="1" x14ac:dyDescent="0.25">
      <c r="A388" s="14" t="s">
        <v>520</v>
      </c>
      <c r="B388" s="14" t="s">
        <v>521</v>
      </c>
      <c r="C388" s="14" t="s">
        <v>521</v>
      </c>
      <c r="D388" s="15" t="s">
        <v>90</v>
      </c>
      <c r="E388" s="15" t="s">
        <v>90</v>
      </c>
      <c r="F388" s="16" t="e">
        <f>IF(BB388="S",
IF(#REF!+BJ388=2012,
IF(#REF!=1,"12-13/1",
IF(#REF!=2,"12-13/2",
IF(#REF!=3,"13-14/1",
IF(#REF!=4,"13-14/2","Hata1")))),
IF(#REF!+BJ388=2013,
IF(#REF!=1,"13-14/1",
IF(#REF!=2,"13-14/2",
IF(#REF!=3,"14-15/1",
IF(#REF!=4,"14-15/2","Hata2")))),
IF(#REF!+BJ388=2014,
IF(#REF!=1,"14-15/1",
IF(#REF!=2,"14-15/2",
IF(#REF!=3,"15-16/1",
IF(#REF!=4,"15-16/2","Hata3")))),
IF(#REF!+BJ388=2015,
IF(#REF!=1,"15-16/1",
IF(#REF!=2,"15-16/2",
IF(#REF!=3,"16-17/1",
IF(#REF!=4,"16-17/2","Hata4")))),
IF(#REF!+BJ388=2016,
IF(#REF!=1,"16-17/1",
IF(#REF!=2,"16-17/2",
IF(#REF!=3,"17-18/1",
IF(#REF!=4,"17-18/2","Hata5")))),
IF(#REF!+BJ388=2017,
IF(#REF!=1,"17-18/1",
IF(#REF!=2,"17-18/2",
IF(#REF!=3,"18-19/1",
IF(#REF!=4,"18-19/2","Hata6")))),
IF(#REF!+BJ388=2018,
IF(#REF!=1,"18-19/1",
IF(#REF!=2,"18-19/2",
IF(#REF!=3,"19-20/1",
IF(#REF!=4,"19-20/2","Hata7")))),
IF(#REF!+BJ388=2019,
IF(#REF!=1,"19-20/1",
IF(#REF!=2,"19-20/2",
IF(#REF!=3,"20-21/1",
IF(#REF!=4,"20-21/2","Hata8")))),
IF(#REF!+BJ388=2020,
IF(#REF!=1,"20-21/1",
IF(#REF!=2,"20-21/2",
IF(#REF!=3,"21-22/1",
IF(#REF!=4,"21-22/2","Hata9")))),
IF(#REF!+BJ388=2021,
IF(#REF!=1,"21-22/1",
IF(#REF!=2,"21-22/2",
IF(#REF!=3,"22-23/1",
IF(#REF!=4,"22-23/2","Hata10")))),
IF(#REF!+BJ388=2022,
IF(#REF!=1,"22-23/1",
IF(#REF!=2,"22-23/2",
IF(#REF!=3,"23-24/1",
IF(#REF!=4,"23-24/2","Hata11")))),
IF(#REF!+BJ388=2023,
IF(#REF!=1,"23-24/1",
IF(#REF!=2,"23-24/2",
IF(#REF!=3,"24-25/1",
IF(#REF!=4,"24-25/2","Hata12")))),
)))))))))))),
IF(BB388="T",
IF(#REF!+BJ388=2012,
IF(#REF!=1,"12-13/1",
IF(#REF!=2,"12-13/2",
IF(#REF!=3,"12-13/3",
IF(#REF!=4,"13-14/1",
IF(#REF!=5,"13-14/2",
IF(#REF!=6,"13-14/3","Hata1")))))),
IF(#REF!+BJ388=2013,
IF(#REF!=1,"13-14/1",
IF(#REF!=2,"13-14/2",
IF(#REF!=3,"13-14/3",
IF(#REF!=4,"14-15/1",
IF(#REF!=5,"14-15/2",
IF(#REF!=6,"14-15/3","Hata2")))))),
IF(#REF!+BJ388=2014,
IF(#REF!=1,"14-15/1",
IF(#REF!=2,"14-15/2",
IF(#REF!=3,"14-15/3",
IF(#REF!=4,"15-16/1",
IF(#REF!=5,"15-16/2",
IF(#REF!=6,"15-16/3","Hata3")))))),
IF(AND(#REF!+#REF!&gt;2014,#REF!+#REF!&lt;2015,BJ388=1),
IF(#REF!=0.1,"14-15/0.1",
IF(#REF!=0.2,"14-15/0.2",
IF(#REF!=0.3,"14-15/0.3","Hata4"))),
IF(#REF!+BJ388=2015,
IF(#REF!=1,"15-16/1",
IF(#REF!=2,"15-16/2",
IF(#REF!=3,"15-16/3",
IF(#REF!=4,"16-17/1",
IF(#REF!=5,"16-17/2",
IF(#REF!=6,"16-17/3","Hata5")))))),
IF(#REF!+BJ388=2016,
IF(#REF!=1,"16-17/1",
IF(#REF!=2,"16-17/2",
IF(#REF!=3,"16-17/3",
IF(#REF!=4,"17-18/1",
IF(#REF!=5,"17-18/2",
IF(#REF!=6,"17-18/3","Hata6")))))),
IF(#REF!+BJ388=2017,
IF(#REF!=1,"17-18/1",
IF(#REF!=2,"17-18/2",
IF(#REF!=3,"17-18/3",
IF(#REF!=4,"18-19/1",
IF(#REF!=5,"18-19/2",
IF(#REF!=6,"18-19/3","Hata7")))))),
IF(#REF!+BJ388=2018,
IF(#REF!=1,"18-19/1",
IF(#REF!=2,"18-19/2",
IF(#REF!=3,"18-19/3",
IF(#REF!=4,"19-20/1",
IF(#REF!=5," 19-20/2",
IF(#REF!=6,"19-20/3","Hata8")))))),
IF(#REF!+BJ388=2019,
IF(#REF!=1,"19-20/1",
IF(#REF!=2,"19-20/2",
IF(#REF!=3,"19-20/3",
IF(#REF!=4,"20-21/1",
IF(#REF!=5,"20-21/2",
IF(#REF!=6,"20-21/3","Hata9")))))),
IF(#REF!+BJ388=2020,
IF(#REF!=1,"20-21/1",
IF(#REF!=2,"20-21/2",
IF(#REF!=3,"20-21/3",
IF(#REF!=4,"21-22/1",
IF(#REF!=5,"21-22/2",
IF(#REF!=6,"21-22/3","Hata10")))))),
IF(#REF!+BJ388=2021,
IF(#REF!=1,"21-22/1",
IF(#REF!=2,"21-22/2",
IF(#REF!=3,"21-22/3",
IF(#REF!=4,"22-23/1",
IF(#REF!=5,"22-23/2",
IF(#REF!=6,"22-23/3","Hata11")))))),
IF(#REF!+BJ388=2022,
IF(#REF!=1,"22-23/1",
IF(#REF!=2,"22-23/2",
IF(#REF!=3,"22-23/3",
IF(#REF!=4,"23-24/1",
IF(#REF!=5,"23-24/2",
IF(#REF!=6,"23-24/3","Hata12")))))),
IF(#REF!+BJ388=2023,
IF(#REF!=1,"23-24/1",
IF(#REF!=2,"23-24/2",
IF(#REF!=3,"23-24/3",
IF(#REF!=4,"24-25/1",
IF(#REF!=5,"24-25/2",
IF(#REF!=6,"24-25/3","Hata13")))))),
))))))))))))))
)</f>
        <v>#REF!</v>
      </c>
      <c r="G388" s="15"/>
      <c r="H388" s="14" t="s">
        <v>498</v>
      </c>
      <c r="I388" s="14">
        <v>54680</v>
      </c>
      <c r="J388" s="14" t="s">
        <v>499</v>
      </c>
      <c r="Q388" s="14" t="s">
        <v>521</v>
      </c>
      <c r="R388" s="14" t="s">
        <v>521</v>
      </c>
      <c r="S388" s="16">
        <v>4</v>
      </c>
      <c r="T388" s="14">
        <f>VLOOKUP($S388,[1]sistem!$I$3:$L$10,2,FALSE)</f>
        <v>0</v>
      </c>
      <c r="U388" s="14">
        <f>VLOOKUP($S388,[1]sistem!$I$3:$L$10,3,FALSE)</f>
        <v>1</v>
      </c>
      <c r="V388" s="14">
        <f>VLOOKUP($S388,[1]sistem!$I$3:$L$10,4,FALSE)</f>
        <v>1</v>
      </c>
      <c r="W388" s="14" t="e">
        <f>VLOOKUP($BB388,[1]sistem!$I$13:$L$14,2,FALSE)*#REF!</f>
        <v>#REF!</v>
      </c>
      <c r="X388" s="14" t="e">
        <f>VLOOKUP($BB388,[1]sistem!$I$13:$L$14,3,FALSE)*#REF!</f>
        <v>#REF!</v>
      </c>
      <c r="Y388" s="14" t="e">
        <f>VLOOKUP($BB388,[1]sistem!$I$13:$L$14,4,FALSE)*#REF!</f>
        <v>#REF!</v>
      </c>
      <c r="Z388" s="14" t="e">
        <f t="shared" si="85"/>
        <v>#REF!</v>
      </c>
      <c r="AA388" s="14" t="e">
        <f t="shared" si="85"/>
        <v>#REF!</v>
      </c>
      <c r="AB388" s="14" t="e">
        <f t="shared" si="85"/>
        <v>#REF!</v>
      </c>
      <c r="AC388" s="14" t="e">
        <f t="shared" si="86"/>
        <v>#REF!</v>
      </c>
      <c r="AD388" s="14">
        <f>VLOOKUP(BB388,[1]sistem!$I$18:$J$19,2,FALSE)</f>
        <v>14</v>
      </c>
      <c r="AE388" s="14">
        <v>0.25</v>
      </c>
      <c r="AF388" s="14">
        <f>VLOOKUP($S388,[1]sistem!$I$3:$M$10,5,FALSE)</f>
        <v>1</v>
      </c>
      <c r="AG388" s="14">
        <v>0</v>
      </c>
      <c r="AI388" s="14">
        <f>AG388*AM388</f>
        <v>0</v>
      </c>
      <c r="AJ388" s="14">
        <f>VLOOKUP($S388,[1]sistem!$I$3:$N$10,6,FALSE)</f>
        <v>2</v>
      </c>
      <c r="AK388" s="14">
        <v>2</v>
      </c>
      <c r="AL388" s="14">
        <f t="shared" si="87"/>
        <v>4</v>
      </c>
      <c r="AM388" s="14">
        <f>VLOOKUP($BB388,[1]sistem!$I$18:$K$19,3,FALSE)</f>
        <v>14</v>
      </c>
      <c r="AN388" s="14" t="e">
        <f>AM388*#REF!</f>
        <v>#REF!</v>
      </c>
      <c r="AO388" s="14" t="e">
        <f t="shared" si="88"/>
        <v>#REF!</v>
      </c>
      <c r="AP388" s="14">
        <f t="shared" si="89"/>
        <v>25</v>
      </c>
      <c r="AQ388" s="14" t="e">
        <f t="shared" si="90"/>
        <v>#REF!</v>
      </c>
      <c r="AR388" s="14" t="e">
        <f>ROUND(AQ388-#REF!,0)</f>
        <v>#REF!</v>
      </c>
      <c r="AS388" s="14">
        <f>IF(BB388="s",IF(S388=0,0,
IF(S388=1,#REF!*4*4,
IF(S388=2,0,
IF(S388=3,#REF!*4*2,
IF(S388=4,0,
IF(S388=5,0,
IF(S388=6,0,
IF(S388=7,0)))))))),
IF(BB388="t",
IF(S388=0,0,
IF(S388=1,#REF!*4*4*0.8,
IF(S388=2,0,
IF(S388=3,#REF!*4*2*0.8,
IF(S388=4,0,
IF(S388=5,0,
IF(S388=6,0,
IF(S388=7,0))))))))))</f>
        <v>0</v>
      </c>
      <c r="AT388" s="14" t="e">
        <f>IF(BB388="s",
IF(S388=0,0,
IF(S388=1,0,
IF(S388=2,#REF!*4*2,
IF(S388=3,#REF!*4,
IF(S388=4,#REF!*4,
IF(S388=5,0,
IF(S388=6,0,
IF(S388=7,#REF!*4)))))))),
IF(BB388="t",
IF(S388=0,0,
IF(S388=1,0,
IF(S388=2,#REF!*4*2*0.8,
IF(S388=3,#REF!*4*0.8,
IF(S388=4,#REF!*4*0.8,
IF(S388=5,0,
IF(S388=6,0,
IF(S388=7,#REF!*4))))))))))</f>
        <v>#REF!</v>
      </c>
      <c r="AU388" s="14" t="e">
        <f>IF(BB388="s",
IF(S388=0,0,
IF(S388=1,#REF!*2,
IF(S388=2,#REF!*2,
IF(S388=3,#REF!*2,
IF(S388=4,#REF!*2,
IF(S388=5,#REF!*2,
IF(S388=6,#REF!*2,
IF(S388=7,#REF!*2)))))))),
IF(BB388="t",
IF(S388=0,#REF!*2*0.8,
IF(S388=1,#REF!*2*0.8,
IF(S388=2,#REF!*2*0.8,
IF(S388=3,#REF!*2*0.8,
IF(S388=4,#REF!*2*0.8,
IF(S388=5,#REF!*2*0.8,
IF(S388=6,#REF!*1*0.8,
IF(S388=7,#REF!*2))))))))))</f>
        <v>#REF!</v>
      </c>
      <c r="AV388" s="14" t="e">
        <f t="shared" si="91"/>
        <v>#REF!</v>
      </c>
      <c r="AW388" s="14" t="e">
        <f>IF(BB388="s",
IF(S388=0,0,
IF(S388=1,(14-2)*(#REF!+#REF!)/4*4,
IF(S388=2,(14-2)*(#REF!+#REF!)/4*2,
IF(S388=3,(14-2)*(#REF!+#REF!)/4*3,
IF(S388=4,(14-2)*(#REF!+#REF!)/4,
IF(S388=5,(14-2)*#REF!/4,
IF(S388=6,0,
IF(S388=7,(14)*#REF!)))))))),
IF(BB388="t",
IF(S388=0,0,
IF(S388=1,(11-2)*(#REF!+#REF!)/4*4,
IF(S388=2,(11-2)*(#REF!+#REF!)/4*2,
IF(S388=3,(11-2)*(#REF!+#REF!)/4*3,
IF(S388=4,(11-2)*(#REF!+#REF!)/4,
IF(S388=5,(11-2)*#REF!/4,
IF(S388=6,0,
IF(S388=7,(11)*#REF!))))))))))</f>
        <v>#REF!</v>
      </c>
      <c r="AX388" s="14" t="e">
        <f t="shared" si="92"/>
        <v>#REF!</v>
      </c>
      <c r="AY388" s="14">
        <f t="shared" si="93"/>
        <v>8</v>
      </c>
      <c r="AZ388" s="14">
        <f t="shared" si="94"/>
        <v>4</v>
      </c>
      <c r="BA388" s="14" t="e">
        <f t="shared" si="95"/>
        <v>#REF!</v>
      </c>
      <c r="BB388" s="14" t="s">
        <v>87</v>
      </c>
      <c r="BC388" s="14" t="e">
        <f>IF(BI388="A",0,IF(BB388="s",14*#REF!,IF(BB388="T",11*#REF!,"HATA")))</f>
        <v>#REF!</v>
      </c>
      <c r="BD388" s="14" t="e">
        <f t="shared" si="96"/>
        <v>#REF!</v>
      </c>
      <c r="BE388" s="14" t="e">
        <f t="shared" si="97"/>
        <v>#REF!</v>
      </c>
      <c r="BF388" s="14" t="s">
        <v>510</v>
      </c>
      <c r="BG388" s="14" t="e">
        <f>#REF!-BE388</f>
        <v>#REF!</v>
      </c>
      <c r="BH388" s="14">
        <v>1</v>
      </c>
      <c r="BJ388" s="14">
        <v>1</v>
      </c>
      <c r="BL388" s="14">
        <v>2</v>
      </c>
      <c r="BN388" s="5" t="e">
        <f>#REF!*14</f>
        <v>#REF!</v>
      </c>
      <c r="BO388" s="6"/>
      <c r="BP388" s="7"/>
      <c r="BQ388" s="8"/>
      <c r="BR388" s="8"/>
      <c r="BS388" s="8"/>
      <c r="BT388" s="8"/>
      <c r="BU388" s="8"/>
      <c r="BV388" s="9"/>
      <c r="BW388" s="10"/>
      <c r="BX388" s="11"/>
      <c r="CE388" s="8"/>
      <c r="CF388" s="17"/>
      <c r="CG388" s="17"/>
      <c r="CH388" s="17"/>
      <c r="CI388" s="17"/>
    </row>
    <row r="389" spans="1:87" hidden="1" x14ac:dyDescent="0.25">
      <c r="A389" s="14" t="s">
        <v>108</v>
      </c>
      <c r="B389" s="14" t="s">
        <v>109</v>
      </c>
      <c r="C389" s="14" t="s">
        <v>109</v>
      </c>
      <c r="D389" s="15" t="s">
        <v>90</v>
      </c>
      <c r="E389" s="15" t="s">
        <v>90</v>
      </c>
      <c r="F389" s="16" t="e">
        <f>IF(BB389="S",
IF(#REF!+BJ389=2012,
IF(#REF!=1,"12-13/1",
IF(#REF!=2,"12-13/2",
IF(#REF!=3,"13-14/1",
IF(#REF!=4,"13-14/2","Hata1")))),
IF(#REF!+BJ389=2013,
IF(#REF!=1,"13-14/1",
IF(#REF!=2,"13-14/2",
IF(#REF!=3,"14-15/1",
IF(#REF!=4,"14-15/2","Hata2")))),
IF(#REF!+BJ389=2014,
IF(#REF!=1,"14-15/1",
IF(#REF!=2,"14-15/2",
IF(#REF!=3,"15-16/1",
IF(#REF!=4,"15-16/2","Hata3")))),
IF(#REF!+BJ389=2015,
IF(#REF!=1,"15-16/1",
IF(#REF!=2,"15-16/2",
IF(#REF!=3,"16-17/1",
IF(#REF!=4,"16-17/2","Hata4")))),
IF(#REF!+BJ389=2016,
IF(#REF!=1,"16-17/1",
IF(#REF!=2,"16-17/2",
IF(#REF!=3,"17-18/1",
IF(#REF!=4,"17-18/2","Hata5")))),
IF(#REF!+BJ389=2017,
IF(#REF!=1,"17-18/1",
IF(#REF!=2,"17-18/2",
IF(#REF!=3,"18-19/1",
IF(#REF!=4,"18-19/2","Hata6")))),
IF(#REF!+BJ389=2018,
IF(#REF!=1,"18-19/1",
IF(#REF!=2,"18-19/2",
IF(#REF!=3,"19-20/1",
IF(#REF!=4,"19-20/2","Hata7")))),
IF(#REF!+BJ389=2019,
IF(#REF!=1,"19-20/1",
IF(#REF!=2,"19-20/2",
IF(#REF!=3,"20-21/1",
IF(#REF!=4,"20-21/2","Hata8")))),
IF(#REF!+BJ389=2020,
IF(#REF!=1,"20-21/1",
IF(#REF!=2,"20-21/2",
IF(#REF!=3,"21-22/1",
IF(#REF!=4,"21-22/2","Hata9")))),
IF(#REF!+BJ389=2021,
IF(#REF!=1,"21-22/1",
IF(#REF!=2,"21-22/2",
IF(#REF!=3,"22-23/1",
IF(#REF!=4,"22-23/2","Hata10")))),
IF(#REF!+BJ389=2022,
IF(#REF!=1,"22-23/1",
IF(#REF!=2,"22-23/2",
IF(#REF!=3,"23-24/1",
IF(#REF!=4,"23-24/2","Hata11")))),
IF(#REF!+BJ389=2023,
IF(#REF!=1,"23-24/1",
IF(#REF!=2,"23-24/2",
IF(#REF!=3,"24-25/1",
IF(#REF!=4,"24-25/2","Hata12")))),
)))))))))))),
IF(BB389="T",
IF(#REF!+BJ389=2012,
IF(#REF!=1,"12-13/1",
IF(#REF!=2,"12-13/2",
IF(#REF!=3,"12-13/3",
IF(#REF!=4,"13-14/1",
IF(#REF!=5,"13-14/2",
IF(#REF!=6,"13-14/3","Hata1")))))),
IF(#REF!+BJ389=2013,
IF(#REF!=1,"13-14/1",
IF(#REF!=2,"13-14/2",
IF(#REF!=3,"13-14/3",
IF(#REF!=4,"14-15/1",
IF(#REF!=5,"14-15/2",
IF(#REF!=6,"14-15/3","Hata2")))))),
IF(#REF!+BJ389=2014,
IF(#REF!=1,"14-15/1",
IF(#REF!=2,"14-15/2",
IF(#REF!=3,"14-15/3",
IF(#REF!=4,"15-16/1",
IF(#REF!=5,"15-16/2",
IF(#REF!=6,"15-16/3","Hata3")))))),
IF(AND(#REF!+#REF!&gt;2014,#REF!+#REF!&lt;2015,BJ389=1),
IF(#REF!=0.1,"14-15/0.1",
IF(#REF!=0.2,"14-15/0.2",
IF(#REF!=0.3,"14-15/0.3","Hata4"))),
IF(#REF!+BJ389=2015,
IF(#REF!=1,"15-16/1",
IF(#REF!=2,"15-16/2",
IF(#REF!=3,"15-16/3",
IF(#REF!=4,"16-17/1",
IF(#REF!=5,"16-17/2",
IF(#REF!=6,"16-17/3","Hata5")))))),
IF(#REF!+BJ389=2016,
IF(#REF!=1,"16-17/1",
IF(#REF!=2,"16-17/2",
IF(#REF!=3,"16-17/3",
IF(#REF!=4,"17-18/1",
IF(#REF!=5,"17-18/2",
IF(#REF!=6,"17-18/3","Hata6")))))),
IF(#REF!+BJ389=2017,
IF(#REF!=1,"17-18/1",
IF(#REF!=2,"17-18/2",
IF(#REF!=3,"17-18/3",
IF(#REF!=4,"18-19/1",
IF(#REF!=5,"18-19/2",
IF(#REF!=6,"18-19/3","Hata7")))))),
IF(#REF!+BJ389=2018,
IF(#REF!=1,"18-19/1",
IF(#REF!=2,"18-19/2",
IF(#REF!=3,"18-19/3",
IF(#REF!=4,"19-20/1",
IF(#REF!=5," 19-20/2",
IF(#REF!=6,"19-20/3","Hata8")))))),
IF(#REF!+BJ389=2019,
IF(#REF!=1,"19-20/1",
IF(#REF!=2,"19-20/2",
IF(#REF!=3,"19-20/3",
IF(#REF!=4,"20-21/1",
IF(#REF!=5,"20-21/2",
IF(#REF!=6,"20-21/3","Hata9")))))),
IF(#REF!+BJ389=2020,
IF(#REF!=1,"20-21/1",
IF(#REF!=2,"20-21/2",
IF(#REF!=3,"20-21/3",
IF(#REF!=4,"21-22/1",
IF(#REF!=5,"21-22/2",
IF(#REF!=6,"21-22/3","Hata10")))))),
IF(#REF!+BJ389=2021,
IF(#REF!=1,"21-22/1",
IF(#REF!=2,"21-22/2",
IF(#REF!=3,"21-22/3",
IF(#REF!=4,"22-23/1",
IF(#REF!=5,"22-23/2",
IF(#REF!=6,"22-23/3","Hata11")))))),
IF(#REF!+BJ389=2022,
IF(#REF!=1,"22-23/1",
IF(#REF!=2,"22-23/2",
IF(#REF!=3,"22-23/3",
IF(#REF!=4,"23-24/1",
IF(#REF!=5,"23-24/2",
IF(#REF!=6,"23-24/3","Hata12")))))),
IF(#REF!+BJ389=2023,
IF(#REF!=1,"23-24/1",
IF(#REF!=2,"23-24/2",
IF(#REF!=3,"23-24/3",
IF(#REF!=4,"24-25/1",
IF(#REF!=5,"24-25/2",
IF(#REF!=6,"24-25/3","Hata13")))))),
))))))))))))))
)</f>
        <v>#REF!</v>
      </c>
      <c r="G389" s="15"/>
      <c r="H389" s="14" t="s">
        <v>498</v>
      </c>
      <c r="I389" s="14">
        <v>54680</v>
      </c>
      <c r="J389" s="14" t="s">
        <v>499</v>
      </c>
      <c r="Q389" s="14" t="s">
        <v>110</v>
      </c>
      <c r="R389" s="14" t="s">
        <v>110</v>
      </c>
      <c r="S389" s="16">
        <v>0</v>
      </c>
      <c r="T389" s="14">
        <f>VLOOKUP($S389,[1]sistem!$I$3:$L$10,2,FALSE)</f>
        <v>0</v>
      </c>
      <c r="U389" s="14">
        <f>VLOOKUP($S389,[1]sistem!$I$3:$L$10,3,FALSE)</f>
        <v>0</v>
      </c>
      <c r="V389" s="14">
        <f>VLOOKUP($S389,[1]sistem!$I$3:$L$10,4,FALSE)</f>
        <v>0</v>
      </c>
      <c r="W389" s="14" t="e">
        <f>VLOOKUP($BB389,[1]sistem!$I$13:$L$14,2,FALSE)*#REF!</f>
        <v>#REF!</v>
      </c>
      <c r="X389" s="14" t="e">
        <f>VLOOKUP($BB389,[1]sistem!$I$13:$L$14,3,FALSE)*#REF!</f>
        <v>#REF!</v>
      </c>
      <c r="Y389" s="14" t="e">
        <f>VLOOKUP($BB389,[1]sistem!$I$13:$L$14,4,FALSE)*#REF!</f>
        <v>#REF!</v>
      </c>
      <c r="Z389" s="14" t="e">
        <f t="shared" si="85"/>
        <v>#REF!</v>
      </c>
      <c r="AA389" s="14" t="e">
        <f t="shared" si="85"/>
        <v>#REF!</v>
      </c>
      <c r="AB389" s="14" t="e">
        <f t="shared" si="85"/>
        <v>#REF!</v>
      </c>
      <c r="AC389" s="14" t="e">
        <f t="shared" si="86"/>
        <v>#REF!</v>
      </c>
      <c r="AD389" s="14">
        <f>VLOOKUP(BB389,[1]sistem!$I$18:$J$19,2,FALSE)</f>
        <v>14</v>
      </c>
      <c r="AE389" s="14">
        <v>0.25</v>
      </c>
      <c r="AF389" s="14">
        <f>VLOOKUP($S389,[1]sistem!$I$3:$M$10,5,FALSE)</f>
        <v>0</v>
      </c>
      <c r="AI389" s="14" t="e">
        <f>(#REF!+#REF!)*AD389</f>
        <v>#REF!</v>
      </c>
      <c r="AJ389" s="14">
        <f>VLOOKUP($S389,[1]sistem!$I$3:$N$10,6,FALSE)</f>
        <v>0</v>
      </c>
      <c r="AK389" s="14">
        <v>2</v>
      </c>
      <c r="AL389" s="14">
        <f t="shared" si="87"/>
        <v>0</v>
      </c>
      <c r="AM389" s="14">
        <f>VLOOKUP($BB389,[1]sistem!$I$18:$K$19,3,FALSE)</f>
        <v>14</v>
      </c>
      <c r="AN389" s="14" t="e">
        <f>AM389*#REF!</f>
        <v>#REF!</v>
      </c>
      <c r="AO389" s="14" t="e">
        <f t="shared" si="88"/>
        <v>#REF!</v>
      </c>
      <c r="AP389" s="14">
        <f t="shared" si="89"/>
        <v>25</v>
      </c>
      <c r="AQ389" s="14" t="e">
        <f t="shared" si="90"/>
        <v>#REF!</v>
      </c>
      <c r="AR389" s="14" t="e">
        <f>ROUND(AQ389-#REF!,0)</f>
        <v>#REF!</v>
      </c>
      <c r="AS389" s="14">
        <f>IF(BB389="s",IF(S389=0,0,
IF(S389=1,#REF!*4*4,
IF(S389=2,0,
IF(S389=3,#REF!*4*2,
IF(S389=4,0,
IF(S389=5,0,
IF(S389=6,0,
IF(S389=7,0)))))))),
IF(BB389="t",
IF(S389=0,0,
IF(S389=1,#REF!*4*4*0.8,
IF(S389=2,0,
IF(S389=3,#REF!*4*2*0.8,
IF(S389=4,0,
IF(S389=5,0,
IF(S389=6,0,
IF(S389=7,0))))))))))</f>
        <v>0</v>
      </c>
      <c r="AT389" s="14">
        <f>IF(BB389="s",
IF(S389=0,0,
IF(S389=1,0,
IF(S389=2,#REF!*4*2,
IF(S389=3,#REF!*4,
IF(S389=4,#REF!*4,
IF(S389=5,0,
IF(S389=6,0,
IF(S389=7,#REF!*4)))))))),
IF(BB389="t",
IF(S389=0,0,
IF(S389=1,0,
IF(S389=2,#REF!*4*2*0.8,
IF(S389=3,#REF!*4*0.8,
IF(S389=4,#REF!*4*0.8,
IF(S389=5,0,
IF(S389=6,0,
IF(S389=7,#REF!*4))))))))))</f>
        <v>0</v>
      </c>
      <c r="AU389" s="14">
        <f>IF(BB389="s",
IF(S389=0,0,
IF(S389=1,#REF!*2,
IF(S389=2,#REF!*2,
IF(S389=3,#REF!*2,
IF(S389=4,#REF!*2,
IF(S389=5,#REF!*2,
IF(S389=6,#REF!*2,
IF(S389=7,#REF!*2)))))))),
IF(BB389="t",
IF(S389=0,#REF!*2*0.8,
IF(S389=1,#REF!*2*0.8,
IF(S389=2,#REF!*2*0.8,
IF(S389=3,#REF!*2*0.8,
IF(S389=4,#REF!*2*0.8,
IF(S389=5,#REF!*2*0.8,
IF(S389=6,#REF!*1*0.8,
IF(S389=7,#REF!*2))))))))))</f>
        <v>0</v>
      </c>
      <c r="AV389" s="14" t="e">
        <f t="shared" si="91"/>
        <v>#REF!</v>
      </c>
      <c r="AW389" s="14">
        <f>IF(BB389="s",
IF(S389=0,0,
IF(S389=1,(14-2)*(#REF!+#REF!)/4*4,
IF(S389=2,(14-2)*(#REF!+#REF!)/4*2,
IF(S389=3,(14-2)*(#REF!+#REF!)/4*3,
IF(S389=4,(14-2)*(#REF!+#REF!)/4,
IF(S389=5,(14-2)*#REF!/4,
IF(S389=6,0,
IF(S389=7,(14)*#REF!)))))))),
IF(BB389="t",
IF(S389=0,0,
IF(S389=1,(11-2)*(#REF!+#REF!)/4*4,
IF(S389=2,(11-2)*(#REF!+#REF!)/4*2,
IF(S389=3,(11-2)*(#REF!+#REF!)/4*3,
IF(S389=4,(11-2)*(#REF!+#REF!)/4,
IF(S389=5,(11-2)*#REF!/4,
IF(S389=6,0,
IF(S389=7,(11)*#REF!))))))))))</f>
        <v>0</v>
      </c>
      <c r="AX389" s="14" t="e">
        <f t="shared" si="92"/>
        <v>#REF!</v>
      </c>
      <c r="AY389" s="14">
        <f t="shared" si="93"/>
        <v>0</v>
      </c>
      <c r="AZ389" s="14">
        <f t="shared" si="94"/>
        <v>0</v>
      </c>
      <c r="BA389" s="14">
        <f t="shared" si="95"/>
        <v>0</v>
      </c>
      <c r="BB389" s="14" t="s">
        <v>87</v>
      </c>
      <c r="BC389" s="14" t="e">
        <f>IF(BI389="A",0,IF(BB389="s",14*#REF!,IF(BB389="T",11*#REF!,"HATA")))</f>
        <v>#REF!</v>
      </c>
      <c r="BD389" s="14" t="e">
        <f t="shared" si="96"/>
        <v>#REF!</v>
      </c>
      <c r="BE389" s="14" t="e">
        <f t="shared" si="97"/>
        <v>#REF!</v>
      </c>
      <c r="BF389" s="14" t="s">
        <v>510</v>
      </c>
      <c r="BG389" s="14" t="e">
        <f>#REF!-BE389</f>
        <v>#REF!</v>
      </c>
      <c r="BH389" s="14">
        <v>0</v>
      </c>
      <c r="BJ389" s="14">
        <v>1</v>
      </c>
      <c r="BL389" s="14">
        <v>0</v>
      </c>
      <c r="BN389" s="18" t="e">
        <f>#REF!*14</f>
        <v>#REF!</v>
      </c>
      <c r="BO389" s="6"/>
      <c r="BP389" s="7"/>
      <c r="BQ389" s="8"/>
      <c r="BR389" s="8"/>
      <c r="BS389" s="8"/>
      <c r="BT389" s="8"/>
      <c r="BU389" s="8"/>
      <c r="BV389" s="9"/>
      <c r="BW389" s="10"/>
      <c r="BX389" s="11"/>
      <c r="CE389" s="8"/>
      <c r="CF389" s="17"/>
      <c r="CG389" s="17"/>
      <c r="CH389" s="17"/>
      <c r="CI389" s="17"/>
    </row>
    <row r="390" spans="1:87" hidden="1" x14ac:dyDescent="0.25">
      <c r="A390" s="14" t="s">
        <v>496</v>
      </c>
      <c r="B390" s="31" t="s">
        <v>332</v>
      </c>
      <c r="C390" s="14" t="s">
        <v>332</v>
      </c>
      <c r="D390" s="15" t="s">
        <v>90</v>
      </c>
      <c r="E390" s="15" t="s">
        <v>90</v>
      </c>
      <c r="F390" s="16" t="s">
        <v>497</v>
      </c>
      <c r="G390" s="14"/>
      <c r="H390" s="14" t="s">
        <v>522</v>
      </c>
      <c r="I390" s="14">
        <v>54679</v>
      </c>
      <c r="J390" s="14" t="s">
        <v>499</v>
      </c>
      <c r="L390" s="15">
        <v>3923</v>
      </c>
      <c r="P390" s="15"/>
      <c r="Q390" s="14" t="s">
        <v>332</v>
      </c>
      <c r="R390" s="14" t="s">
        <v>332</v>
      </c>
      <c r="S390" s="16">
        <v>2</v>
      </c>
      <c r="T390" s="14">
        <v>0</v>
      </c>
      <c r="U390" s="14">
        <v>2</v>
      </c>
      <c r="V390" s="14">
        <v>1</v>
      </c>
      <c r="W390" s="14">
        <v>6</v>
      </c>
      <c r="X390" s="14">
        <v>12</v>
      </c>
      <c r="Y390" s="14">
        <v>18</v>
      </c>
      <c r="Z390" s="14">
        <v>0</v>
      </c>
      <c r="AA390" s="14">
        <v>24</v>
      </c>
      <c r="AB390" s="14">
        <v>18</v>
      </c>
      <c r="AC390" s="14">
        <v>42</v>
      </c>
      <c r="AD390" s="14">
        <v>14</v>
      </c>
      <c r="AE390" s="14">
        <v>0.25</v>
      </c>
      <c r="AF390" s="14">
        <v>2</v>
      </c>
      <c r="AG390" s="14">
        <v>10</v>
      </c>
      <c r="AI390" s="14">
        <v>140</v>
      </c>
      <c r="AJ390" s="14">
        <v>3</v>
      </c>
      <c r="AK390" s="14">
        <v>2</v>
      </c>
      <c r="AL390" s="14">
        <v>6</v>
      </c>
      <c r="AM390" s="14">
        <v>14</v>
      </c>
      <c r="AN390" s="14">
        <v>84</v>
      </c>
      <c r="AO390" s="14">
        <v>272</v>
      </c>
      <c r="AP390" s="14">
        <v>25</v>
      </c>
      <c r="AQ390" s="14">
        <v>11</v>
      </c>
      <c r="AR390" s="15">
        <v>0</v>
      </c>
      <c r="AS390" s="14">
        <v>0</v>
      </c>
      <c r="AT390" s="14">
        <v>48</v>
      </c>
      <c r="AU390" s="14">
        <v>12</v>
      </c>
      <c r="AV390" s="14">
        <v>18</v>
      </c>
      <c r="AW390" s="14">
        <v>36</v>
      </c>
      <c r="AX390" s="14">
        <v>-104</v>
      </c>
      <c r="AY390" s="14">
        <v>12</v>
      </c>
      <c r="AZ390" s="14">
        <v>6</v>
      </c>
      <c r="BA390" s="14">
        <v>144</v>
      </c>
      <c r="BB390" s="14" t="s">
        <v>87</v>
      </c>
      <c r="BC390" s="14">
        <v>84</v>
      </c>
      <c r="BD390" s="14">
        <v>228</v>
      </c>
      <c r="BE390" s="14">
        <v>8</v>
      </c>
      <c r="BF390" s="14" t="s">
        <v>500</v>
      </c>
      <c r="BG390" s="14">
        <v>3</v>
      </c>
      <c r="BH390" s="14">
        <v>1</v>
      </c>
      <c r="BJ390" s="14">
        <v>1</v>
      </c>
      <c r="BL390" s="14">
        <v>2</v>
      </c>
      <c r="BN390" s="32">
        <v>0</v>
      </c>
      <c r="BO390" s="33"/>
      <c r="BP390" s="34">
        <v>0</v>
      </c>
      <c r="BQ390" s="35"/>
      <c r="BR390" s="36"/>
      <c r="BS390" s="36"/>
      <c r="BT390" s="36"/>
      <c r="BU390" s="36"/>
      <c r="BV390" s="37"/>
      <c r="BW390" s="38"/>
      <c r="BX390" s="39"/>
      <c r="BY390" s="8"/>
      <c r="BZ390" s="8"/>
      <c r="CA390" s="8"/>
      <c r="CB390" s="8"/>
      <c r="CC390" s="8"/>
      <c r="CE390" s="8"/>
      <c r="CF390" s="17"/>
      <c r="CG390" s="17"/>
      <c r="CH390" s="17"/>
      <c r="CI390" s="17"/>
    </row>
    <row r="391" spans="1:87" hidden="1" x14ac:dyDescent="0.25">
      <c r="A391" s="14" t="s">
        <v>501</v>
      </c>
      <c r="B391" s="14" t="s">
        <v>335</v>
      </c>
      <c r="C391" s="14" t="s">
        <v>335</v>
      </c>
      <c r="D391" s="15" t="s">
        <v>90</v>
      </c>
      <c r="E391" s="15" t="s">
        <v>90</v>
      </c>
      <c r="F391" s="16" t="e">
        <f>IF(BB391="S",
IF(#REF!+BJ391=2012,
IF(#REF!=1,"12-13/1",
IF(#REF!=2,"12-13/2",
IF(#REF!=3,"13-14/1",
IF(#REF!=4,"13-14/2","Hata1")))),
IF(#REF!+BJ391=2013,
IF(#REF!=1,"13-14/1",
IF(#REF!=2,"13-14/2",
IF(#REF!=3,"14-15/1",
IF(#REF!=4,"14-15/2","Hata2")))),
IF(#REF!+BJ391=2014,
IF(#REF!=1,"14-15/1",
IF(#REF!=2,"14-15/2",
IF(#REF!=3,"15-16/1",
IF(#REF!=4,"15-16/2","Hata3")))),
IF(#REF!+BJ391=2015,
IF(#REF!=1,"15-16/1",
IF(#REF!=2,"15-16/2",
IF(#REF!=3,"16-17/1",
IF(#REF!=4,"16-17/2","Hata4")))),
IF(#REF!+BJ391=2016,
IF(#REF!=1,"16-17/1",
IF(#REF!=2,"16-17/2",
IF(#REF!=3,"17-18/1",
IF(#REF!=4,"17-18/2","Hata5")))),
IF(#REF!+BJ391=2017,
IF(#REF!=1,"17-18/1",
IF(#REF!=2,"17-18/2",
IF(#REF!=3,"18-19/1",
IF(#REF!=4,"18-19/2","Hata6")))),
IF(#REF!+BJ391=2018,
IF(#REF!=1,"18-19/1",
IF(#REF!=2,"18-19/2",
IF(#REF!=3,"19-20/1",
IF(#REF!=4,"19-20/2","Hata7")))),
IF(#REF!+BJ391=2019,
IF(#REF!=1,"19-20/1",
IF(#REF!=2,"19-20/2",
IF(#REF!=3,"20-21/1",
IF(#REF!=4,"20-21/2","Hata8")))),
IF(#REF!+BJ391=2020,
IF(#REF!=1,"20-21/1",
IF(#REF!=2,"20-21/2",
IF(#REF!=3,"21-22/1",
IF(#REF!=4,"21-22/2","Hata9")))),
IF(#REF!+BJ391=2021,
IF(#REF!=1,"21-22/1",
IF(#REF!=2,"21-22/2",
IF(#REF!=3,"22-23/1",
IF(#REF!=4,"22-23/2","Hata10")))),
IF(#REF!+BJ391=2022,
IF(#REF!=1,"22-23/1",
IF(#REF!=2,"22-23/2",
IF(#REF!=3,"23-24/1",
IF(#REF!=4,"23-24/2","Hata11")))),
IF(#REF!+BJ391=2023,
IF(#REF!=1,"23-24/1",
IF(#REF!=2,"23-24/2",
IF(#REF!=3,"24-25/1",
IF(#REF!=4,"24-25/2","Hata12")))),
)))))))))))),
IF(BB391="T",
IF(#REF!+BJ391=2012,
IF(#REF!=1,"12-13/1",
IF(#REF!=2,"12-13/2",
IF(#REF!=3,"12-13/3",
IF(#REF!=4,"13-14/1",
IF(#REF!=5,"13-14/2",
IF(#REF!=6,"13-14/3","Hata1")))))),
IF(#REF!+BJ391=2013,
IF(#REF!=1,"13-14/1",
IF(#REF!=2,"13-14/2",
IF(#REF!=3,"13-14/3",
IF(#REF!=4,"14-15/1",
IF(#REF!=5,"14-15/2",
IF(#REF!=6,"14-15/3","Hata2")))))),
IF(#REF!+BJ391=2014,
IF(#REF!=1,"14-15/1",
IF(#REF!=2,"14-15/2",
IF(#REF!=3,"14-15/3",
IF(#REF!=4,"15-16/1",
IF(#REF!=5,"15-16/2",
IF(#REF!=6,"15-16/3","Hata3")))))),
IF(AND(#REF!+#REF!&gt;2014,#REF!+#REF!&lt;2015,BJ391=1),
IF(#REF!=0.1,"14-15/0.1",
IF(#REF!=0.2,"14-15/0.2",
IF(#REF!=0.3,"14-15/0.3","Hata4"))),
IF(#REF!+BJ391=2015,
IF(#REF!=1,"15-16/1",
IF(#REF!=2,"15-16/2",
IF(#REF!=3,"15-16/3",
IF(#REF!=4,"16-17/1",
IF(#REF!=5,"16-17/2",
IF(#REF!=6,"16-17/3","Hata5")))))),
IF(#REF!+BJ391=2016,
IF(#REF!=1,"16-17/1",
IF(#REF!=2,"16-17/2",
IF(#REF!=3,"16-17/3",
IF(#REF!=4,"17-18/1",
IF(#REF!=5,"17-18/2",
IF(#REF!=6,"17-18/3","Hata6")))))),
IF(#REF!+BJ391=2017,
IF(#REF!=1,"17-18/1",
IF(#REF!=2,"17-18/2",
IF(#REF!=3,"17-18/3",
IF(#REF!=4,"18-19/1",
IF(#REF!=5,"18-19/2",
IF(#REF!=6,"18-19/3","Hata7")))))),
IF(#REF!+BJ391=2018,
IF(#REF!=1,"18-19/1",
IF(#REF!=2,"18-19/2",
IF(#REF!=3,"18-19/3",
IF(#REF!=4,"19-20/1",
IF(#REF!=5," 19-20/2",
IF(#REF!=6,"19-20/3","Hata8")))))),
IF(#REF!+BJ391=2019,
IF(#REF!=1,"19-20/1",
IF(#REF!=2,"19-20/2",
IF(#REF!=3,"19-20/3",
IF(#REF!=4,"20-21/1",
IF(#REF!=5,"20-21/2",
IF(#REF!=6,"20-21/3","Hata9")))))),
IF(#REF!+BJ391=2020,
IF(#REF!=1,"20-21/1",
IF(#REF!=2,"20-21/2",
IF(#REF!=3,"20-21/3",
IF(#REF!=4,"21-22/1",
IF(#REF!=5,"21-22/2",
IF(#REF!=6,"21-22/3","Hata10")))))),
IF(#REF!+BJ391=2021,
IF(#REF!=1,"21-22/1",
IF(#REF!=2,"21-22/2",
IF(#REF!=3,"21-22/3",
IF(#REF!=4,"22-23/1",
IF(#REF!=5,"22-23/2",
IF(#REF!=6,"22-23/3","Hata11")))))),
IF(#REF!+BJ391=2022,
IF(#REF!=1,"22-23/1",
IF(#REF!=2,"22-23/2",
IF(#REF!=3,"22-23/3",
IF(#REF!=4,"23-24/1",
IF(#REF!=5,"23-24/2",
IF(#REF!=6,"23-24/3","Hata12")))))),
IF(#REF!+BJ391=2023,
IF(#REF!=1,"23-24/1",
IF(#REF!=2,"23-24/2",
IF(#REF!=3,"23-24/3",
IF(#REF!=4,"24-25/1",
IF(#REF!=5,"24-25/2",
IF(#REF!=6,"24-25/3","Hata13")))))),
))))))))))))))
)</f>
        <v>#REF!</v>
      </c>
      <c r="G391" s="15"/>
      <c r="H391" s="14" t="s">
        <v>522</v>
      </c>
      <c r="I391" s="14">
        <v>54679</v>
      </c>
      <c r="J391" s="14" t="s">
        <v>499</v>
      </c>
      <c r="Q391" s="14" t="s">
        <v>335</v>
      </c>
      <c r="R391" s="14" t="s">
        <v>335</v>
      </c>
      <c r="S391" s="16">
        <v>2</v>
      </c>
      <c r="T391" s="14">
        <f>VLOOKUP($S391,[1]sistem!$I$3:$L$10,2,FALSE)</f>
        <v>0</v>
      </c>
      <c r="U391" s="14">
        <f>VLOOKUP($S391,[1]sistem!$I$3:$L$10,3,FALSE)</f>
        <v>2</v>
      </c>
      <c r="V391" s="14">
        <f>VLOOKUP($S391,[1]sistem!$I$3:$L$10,4,FALSE)</f>
        <v>1</v>
      </c>
      <c r="W391" s="14" t="e">
        <f>VLOOKUP($BB391,[1]sistem!$I$13:$L$14,2,FALSE)*#REF!</f>
        <v>#REF!</v>
      </c>
      <c r="X391" s="14" t="e">
        <f>VLOOKUP($BB391,[1]sistem!$I$13:$L$14,3,FALSE)*#REF!</f>
        <v>#REF!</v>
      </c>
      <c r="Y391" s="14" t="e">
        <f>VLOOKUP($BB391,[1]sistem!$I$13:$L$14,4,FALSE)*#REF!</f>
        <v>#REF!</v>
      </c>
      <c r="Z391" s="14" t="e">
        <f t="shared" ref="Z391:AB407" si="98">T391*W391</f>
        <v>#REF!</v>
      </c>
      <c r="AA391" s="14" t="e">
        <f t="shared" si="98"/>
        <v>#REF!</v>
      </c>
      <c r="AB391" s="14" t="e">
        <f t="shared" si="98"/>
        <v>#REF!</v>
      </c>
      <c r="AC391" s="14" t="e">
        <f t="shared" ref="AC391:AC407" si="99">SUM(Z391:AB391)</f>
        <v>#REF!</v>
      </c>
      <c r="AD391" s="14">
        <f>VLOOKUP(BB391,[1]sistem!$I$18:$J$19,2,FALSE)</f>
        <v>14</v>
      </c>
      <c r="AE391" s="14">
        <v>0.25</v>
      </c>
      <c r="AF391" s="14">
        <f>VLOOKUP($S391,[1]sistem!$I$3:$M$10,5,FALSE)</f>
        <v>2</v>
      </c>
      <c r="AG391" s="14">
        <v>10</v>
      </c>
      <c r="AI391" s="14">
        <f>AG391*AM391</f>
        <v>140</v>
      </c>
      <c r="AJ391" s="14">
        <f>VLOOKUP($S391,[1]sistem!$I$3:$N$10,6,FALSE)</f>
        <v>3</v>
      </c>
      <c r="AK391" s="14">
        <v>2</v>
      </c>
      <c r="AL391" s="14">
        <f t="shared" ref="AL391:AL407" si="100">AJ391*AK391</f>
        <v>6</v>
      </c>
      <c r="AM391" s="14">
        <f>VLOOKUP($BB391,[1]sistem!$I$18:$K$19,3,FALSE)</f>
        <v>14</v>
      </c>
      <c r="AN391" s="14" t="e">
        <f>AM391*#REF!</f>
        <v>#REF!</v>
      </c>
      <c r="AO391" s="14" t="e">
        <f t="shared" ref="AO391:AO407" si="101">AN391+AL391+AI391+Z391+AA391+AB391</f>
        <v>#REF!</v>
      </c>
      <c r="AP391" s="14">
        <f t="shared" ref="AP391:AP407" si="102">IF(BB391="s",25,25)</f>
        <v>25</v>
      </c>
      <c r="AQ391" s="14" t="e">
        <f t="shared" ref="AQ391:AQ407" si="103">ROUND(AO391/AP391,0)</f>
        <v>#REF!</v>
      </c>
      <c r="AR391" s="14" t="e">
        <f>ROUND(AQ391-#REF!,0)</f>
        <v>#REF!</v>
      </c>
      <c r="AS391" s="14">
        <f>IF(BB391="s",IF(S391=0,0,
IF(S391=1,#REF!*4*4,
IF(S391=2,0,
IF(S391=3,#REF!*4*2,
IF(S391=4,0,
IF(S391=5,0,
IF(S391=6,0,
IF(S391=7,0)))))))),
IF(BB391="t",
IF(S391=0,0,
IF(S391=1,#REF!*4*4*0.8,
IF(S391=2,0,
IF(S391=3,#REF!*4*2*0.8,
IF(S391=4,0,
IF(S391=5,0,
IF(S391=6,0,
IF(S391=7,0))))))))))</f>
        <v>0</v>
      </c>
      <c r="AT391" s="14" t="e">
        <f>IF(BB391="s",
IF(S391=0,0,
IF(S391=1,0,
IF(S391=2,#REF!*4*2,
IF(S391=3,#REF!*4,
IF(S391=4,#REF!*4,
IF(S391=5,0,
IF(S391=6,0,
IF(S391=7,#REF!*4)))))))),
IF(BB391="t",
IF(S391=0,0,
IF(S391=1,0,
IF(S391=2,#REF!*4*2*0.8,
IF(S391=3,#REF!*4*0.8,
IF(S391=4,#REF!*4*0.8,
IF(S391=5,0,
IF(S391=6,0,
IF(S391=7,#REF!*4))))))))))</f>
        <v>#REF!</v>
      </c>
      <c r="AU391" s="14" t="e">
        <f>IF(BB391="s",
IF(S391=0,0,
IF(S391=1,#REF!*2,
IF(S391=2,#REF!*2,
IF(S391=3,#REF!*2,
IF(S391=4,#REF!*2,
IF(S391=5,#REF!*2,
IF(S391=6,#REF!*2,
IF(S391=7,#REF!*2)))))))),
IF(BB391="t",
IF(S391=0,#REF!*2*0.8,
IF(S391=1,#REF!*2*0.8,
IF(S391=2,#REF!*2*0.8,
IF(S391=3,#REF!*2*0.8,
IF(S391=4,#REF!*2*0.8,
IF(S391=5,#REF!*2*0.8,
IF(S391=6,#REF!*1*0.8,
IF(S391=7,#REF!*2))))))))))</f>
        <v>#REF!</v>
      </c>
      <c r="AV391" s="14" t="e">
        <f t="shared" ref="AV391:AV407" si="104">SUM(AS391:AU391)-SUM(Z391:AB391)</f>
        <v>#REF!</v>
      </c>
      <c r="AW391" s="14" t="e">
        <f>IF(BB391="s",
IF(S391=0,0,
IF(S391=1,(14-2)*(#REF!+#REF!)/4*4,
IF(S391=2,(14-2)*(#REF!+#REF!)/4*2,
IF(S391=3,(14-2)*(#REF!+#REF!)/4*3,
IF(S391=4,(14-2)*(#REF!+#REF!)/4,
IF(S391=5,(14-2)*#REF!/4,
IF(S391=6,0,
IF(S391=7,(14)*#REF!)))))))),
IF(BB391="t",
IF(S391=0,0,
IF(S391=1,(11-2)*(#REF!+#REF!)/4*4,
IF(S391=2,(11-2)*(#REF!+#REF!)/4*2,
IF(S391=3,(11-2)*(#REF!+#REF!)/4*3,
IF(S391=4,(11-2)*(#REF!+#REF!)/4,
IF(S391=5,(11-2)*#REF!/4,
IF(S391=6,0,
IF(S391=7,(11)*#REF!))))))))))</f>
        <v>#REF!</v>
      </c>
      <c r="AX391" s="14" t="e">
        <f t="shared" ref="AX391:AX407" si="105">AW391-AI391</f>
        <v>#REF!</v>
      </c>
      <c r="AY391" s="14">
        <f t="shared" ref="AY391:AY407" si="106">IF(BB391="s",
IF(S391=0,0,
IF(S391=1,4*5,
IF(S391=2,4*3,
IF(S391=3,4*4,
IF(S391=4,4*2,
IF(S391=5,4,
IF(S391=6,4/2,
IF(S391=7,4*2,)))))))),
IF(BB391="t",
IF(S391=0,0,
IF(S391=1,4*5,
IF(S391=2,4*3,
IF(S391=3,4*4,
IF(S391=4,4*2,
IF(S391=5,4,
IF(S391=6,4/2,
IF(S391=7,4*2))))))))))</f>
        <v>12</v>
      </c>
      <c r="AZ391" s="14">
        <f t="shared" ref="AZ391:AZ407" si="107">AY391-AL391</f>
        <v>6</v>
      </c>
      <c r="BA391" s="14" t="e">
        <f t="shared" ref="BA391:BA407" si="108">AS391+AT391+AU391+(IF(BH391=1,(AW391)*2,AW391))+AY391</f>
        <v>#REF!</v>
      </c>
      <c r="BB391" s="14" t="s">
        <v>87</v>
      </c>
      <c r="BC391" s="14" t="e">
        <f>IF(BI391="A",0,IF(BB391="s",14*#REF!,IF(BB391="T",11*#REF!,"HATA")))</f>
        <v>#REF!</v>
      </c>
      <c r="BD391" s="14" t="e">
        <f t="shared" ref="BD391:BD407" si="109">IF(BI391="Z",(BC391+BA391)*1.15,(BC391+BA391))</f>
        <v>#REF!</v>
      </c>
      <c r="BE391" s="14" t="e">
        <f t="shared" ref="BE391:BE407" si="110">IF(BB391="s",ROUND(BD391/30,0),IF(BB391="T",ROUND(BD391/25,0),"HATA"))</f>
        <v>#REF!</v>
      </c>
      <c r="BF391" s="14" t="e">
        <f>IF(BE391-#REF!=0,"DOĞRU","YANLIŞ")</f>
        <v>#REF!</v>
      </c>
      <c r="BG391" s="14" t="e">
        <f>#REF!-BE391</f>
        <v>#REF!</v>
      </c>
      <c r="BH391" s="14">
        <v>1</v>
      </c>
      <c r="BJ391" s="14">
        <v>1</v>
      </c>
      <c r="BL391" s="14">
        <v>2</v>
      </c>
      <c r="BN391" s="5" t="e">
        <f>#REF!*14</f>
        <v>#REF!</v>
      </c>
      <c r="BO391" s="6"/>
      <c r="BP391" s="7"/>
      <c r="BQ391" s="8"/>
      <c r="BR391" s="8"/>
      <c r="BS391" s="8"/>
      <c r="BT391" s="8"/>
      <c r="BU391" s="8"/>
      <c r="BV391" s="9"/>
      <c r="BW391" s="10"/>
      <c r="BX391" s="11"/>
      <c r="CE391" s="8"/>
      <c r="CF391" s="17"/>
      <c r="CG391" s="17"/>
      <c r="CH391" s="17"/>
      <c r="CI391" s="17"/>
    </row>
    <row r="392" spans="1:87" hidden="1" x14ac:dyDescent="0.25">
      <c r="A392" s="14" t="s">
        <v>117</v>
      </c>
      <c r="B392" s="14" t="s">
        <v>118</v>
      </c>
      <c r="C392" s="14" t="s">
        <v>118</v>
      </c>
      <c r="D392" s="15" t="s">
        <v>90</v>
      </c>
      <c r="E392" s="15" t="s">
        <v>90</v>
      </c>
      <c r="F392" s="16" t="e">
        <f>IF(BB392="S",
IF(#REF!+BJ392=2012,
IF(#REF!=1,"12-13/1",
IF(#REF!=2,"12-13/2",
IF(#REF!=3,"13-14/1",
IF(#REF!=4,"13-14/2","Hata1")))),
IF(#REF!+BJ392=2013,
IF(#REF!=1,"13-14/1",
IF(#REF!=2,"13-14/2",
IF(#REF!=3,"14-15/1",
IF(#REF!=4,"14-15/2","Hata2")))),
IF(#REF!+BJ392=2014,
IF(#REF!=1,"14-15/1",
IF(#REF!=2,"14-15/2",
IF(#REF!=3,"15-16/1",
IF(#REF!=4,"15-16/2","Hata3")))),
IF(#REF!+BJ392=2015,
IF(#REF!=1,"15-16/1",
IF(#REF!=2,"15-16/2",
IF(#REF!=3,"16-17/1",
IF(#REF!=4,"16-17/2","Hata4")))),
IF(#REF!+BJ392=2016,
IF(#REF!=1,"16-17/1",
IF(#REF!=2,"16-17/2",
IF(#REF!=3,"17-18/1",
IF(#REF!=4,"17-18/2","Hata5")))),
IF(#REF!+BJ392=2017,
IF(#REF!=1,"17-18/1",
IF(#REF!=2,"17-18/2",
IF(#REF!=3,"18-19/1",
IF(#REF!=4,"18-19/2","Hata6")))),
IF(#REF!+BJ392=2018,
IF(#REF!=1,"18-19/1",
IF(#REF!=2,"18-19/2",
IF(#REF!=3,"19-20/1",
IF(#REF!=4,"19-20/2","Hata7")))),
IF(#REF!+BJ392=2019,
IF(#REF!=1,"19-20/1",
IF(#REF!=2,"19-20/2",
IF(#REF!=3,"20-21/1",
IF(#REF!=4,"20-21/2","Hata8")))),
IF(#REF!+BJ392=2020,
IF(#REF!=1,"20-21/1",
IF(#REF!=2,"20-21/2",
IF(#REF!=3,"21-22/1",
IF(#REF!=4,"21-22/2","Hata9")))),
IF(#REF!+BJ392=2021,
IF(#REF!=1,"21-22/1",
IF(#REF!=2,"21-22/2",
IF(#REF!=3,"22-23/1",
IF(#REF!=4,"22-23/2","Hata10")))),
IF(#REF!+BJ392=2022,
IF(#REF!=1,"22-23/1",
IF(#REF!=2,"22-23/2",
IF(#REF!=3,"23-24/1",
IF(#REF!=4,"23-24/2","Hata11")))),
IF(#REF!+BJ392=2023,
IF(#REF!=1,"23-24/1",
IF(#REF!=2,"23-24/2",
IF(#REF!=3,"24-25/1",
IF(#REF!=4,"24-25/2","Hata12")))),
)))))))))))),
IF(BB392="T",
IF(#REF!+BJ392=2012,
IF(#REF!=1,"12-13/1",
IF(#REF!=2,"12-13/2",
IF(#REF!=3,"12-13/3",
IF(#REF!=4,"13-14/1",
IF(#REF!=5,"13-14/2",
IF(#REF!=6,"13-14/3","Hata1")))))),
IF(#REF!+BJ392=2013,
IF(#REF!=1,"13-14/1",
IF(#REF!=2,"13-14/2",
IF(#REF!=3,"13-14/3",
IF(#REF!=4,"14-15/1",
IF(#REF!=5,"14-15/2",
IF(#REF!=6,"14-15/3","Hata2")))))),
IF(#REF!+BJ392=2014,
IF(#REF!=1,"14-15/1",
IF(#REF!=2,"14-15/2",
IF(#REF!=3,"14-15/3",
IF(#REF!=4,"15-16/1",
IF(#REF!=5,"15-16/2",
IF(#REF!=6,"15-16/3","Hata3")))))),
IF(AND(#REF!+#REF!&gt;2014,#REF!+#REF!&lt;2015,BJ392=1),
IF(#REF!=0.1,"14-15/0.1",
IF(#REF!=0.2,"14-15/0.2",
IF(#REF!=0.3,"14-15/0.3","Hata4"))),
IF(#REF!+BJ392=2015,
IF(#REF!=1,"15-16/1",
IF(#REF!=2,"15-16/2",
IF(#REF!=3,"15-16/3",
IF(#REF!=4,"16-17/1",
IF(#REF!=5,"16-17/2",
IF(#REF!=6,"16-17/3","Hata5")))))),
IF(#REF!+BJ392=2016,
IF(#REF!=1,"16-17/1",
IF(#REF!=2,"16-17/2",
IF(#REF!=3,"16-17/3",
IF(#REF!=4,"17-18/1",
IF(#REF!=5,"17-18/2",
IF(#REF!=6,"17-18/3","Hata6")))))),
IF(#REF!+BJ392=2017,
IF(#REF!=1,"17-18/1",
IF(#REF!=2,"17-18/2",
IF(#REF!=3,"17-18/3",
IF(#REF!=4,"18-19/1",
IF(#REF!=5,"18-19/2",
IF(#REF!=6,"18-19/3","Hata7")))))),
IF(#REF!+BJ392=2018,
IF(#REF!=1,"18-19/1",
IF(#REF!=2,"18-19/2",
IF(#REF!=3,"18-19/3",
IF(#REF!=4,"19-20/1",
IF(#REF!=5," 19-20/2",
IF(#REF!=6,"19-20/3","Hata8")))))),
IF(#REF!+BJ392=2019,
IF(#REF!=1,"19-20/1",
IF(#REF!=2,"19-20/2",
IF(#REF!=3,"19-20/3",
IF(#REF!=4,"20-21/1",
IF(#REF!=5,"20-21/2",
IF(#REF!=6,"20-21/3","Hata9")))))),
IF(#REF!+BJ392=2020,
IF(#REF!=1,"20-21/1",
IF(#REF!=2,"20-21/2",
IF(#REF!=3,"20-21/3",
IF(#REF!=4,"21-22/1",
IF(#REF!=5,"21-22/2",
IF(#REF!=6,"21-22/3","Hata10")))))),
IF(#REF!+BJ392=2021,
IF(#REF!=1,"21-22/1",
IF(#REF!=2,"21-22/2",
IF(#REF!=3,"21-22/3",
IF(#REF!=4,"22-23/1",
IF(#REF!=5,"22-23/2",
IF(#REF!=6,"22-23/3","Hata11")))))),
IF(#REF!+BJ392=2022,
IF(#REF!=1,"22-23/1",
IF(#REF!=2,"22-23/2",
IF(#REF!=3,"22-23/3",
IF(#REF!=4,"23-24/1",
IF(#REF!=5,"23-24/2",
IF(#REF!=6,"23-24/3","Hata12")))))),
IF(#REF!+BJ392=2023,
IF(#REF!=1,"23-24/1",
IF(#REF!=2,"23-24/2",
IF(#REF!=3,"23-24/3",
IF(#REF!=4,"24-25/1",
IF(#REF!=5,"24-25/2",
IF(#REF!=6,"24-25/3","Hata13")))))),
))))))))))))))
)</f>
        <v>#REF!</v>
      </c>
      <c r="G392" s="15"/>
      <c r="H392" s="14" t="s">
        <v>522</v>
      </c>
      <c r="I392" s="14">
        <v>54679</v>
      </c>
      <c r="J392" s="14" t="s">
        <v>499</v>
      </c>
      <c r="Q392" s="14" t="s">
        <v>119</v>
      </c>
      <c r="R392" s="14" t="s">
        <v>120</v>
      </c>
      <c r="S392" s="16">
        <v>7</v>
      </c>
      <c r="T392" s="14">
        <f>VLOOKUP($S392,[1]sistem!$I$3:$L$10,2,FALSE)</f>
        <v>0</v>
      </c>
      <c r="U392" s="14">
        <f>VLOOKUP($S392,[1]sistem!$I$3:$L$10,3,FALSE)</f>
        <v>1</v>
      </c>
      <c r="V392" s="14">
        <f>VLOOKUP($S392,[1]sistem!$I$3:$L$10,4,FALSE)</f>
        <v>1</v>
      </c>
      <c r="W392" s="14" t="e">
        <f>VLOOKUP($BB392,[1]sistem!$I$13:$L$14,2,FALSE)*#REF!</f>
        <v>#REF!</v>
      </c>
      <c r="X392" s="14" t="e">
        <f>VLOOKUP($BB392,[1]sistem!$I$13:$L$14,3,FALSE)*#REF!</f>
        <v>#REF!</v>
      </c>
      <c r="Y392" s="14" t="e">
        <f>VLOOKUP($BB392,[1]sistem!$I$13:$L$14,4,FALSE)*#REF!</f>
        <v>#REF!</v>
      </c>
      <c r="Z392" s="14" t="e">
        <f t="shared" si="98"/>
        <v>#REF!</v>
      </c>
      <c r="AA392" s="14" t="e">
        <f t="shared" si="98"/>
        <v>#REF!</v>
      </c>
      <c r="AB392" s="14" t="e">
        <f t="shared" si="98"/>
        <v>#REF!</v>
      </c>
      <c r="AC392" s="14" t="e">
        <f t="shared" si="99"/>
        <v>#REF!</v>
      </c>
      <c r="AD392" s="14">
        <f>VLOOKUP(BB392,[1]sistem!$I$18:$J$19,2,FALSE)</f>
        <v>14</v>
      </c>
      <c r="AE392" s="14">
        <v>0.25</v>
      </c>
      <c r="AF392" s="14">
        <f>VLOOKUP($S392,[1]sistem!$I$3:$M$10,5,FALSE)</f>
        <v>1</v>
      </c>
      <c r="AI392" s="14" t="e">
        <f>(#REF!+#REF!)*AD392</f>
        <v>#REF!</v>
      </c>
      <c r="AJ392" s="14">
        <f>VLOOKUP($S392,[1]sistem!$I$3:$N$10,6,FALSE)</f>
        <v>2</v>
      </c>
      <c r="AK392" s="14">
        <v>2</v>
      </c>
      <c r="AL392" s="14">
        <f t="shared" si="100"/>
        <v>4</v>
      </c>
      <c r="AM392" s="14">
        <f>VLOOKUP($BB392,[1]sistem!$I$18:$K$19,3,FALSE)</f>
        <v>14</v>
      </c>
      <c r="AN392" s="14" t="e">
        <f>AM392*#REF!</f>
        <v>#REF!</v>
      </c>
      <c r="AO392" s="14" t="e">
        <f t="shared" si="101"/>
        <v>#REF!</v>
      </c>
      <c r="AP392" s="14">
        <f t="shared" si="102"/>
        <v>25</v>
      </c>
      <c r="AQ392" s="14" t="e">
        <f t="shared" si="103"/>
        <v>#REF!</v>
      </c>
      <c r="AR392" s="14" t="e">
        <f>ROUND(AQ392-#REF!,0)</f>
        <v>#REF!</v>
      </c>
      <c r="AS392" s="14">
        <f>IF(BB392="s",IF(S392=0,0,
IF(S392=1,#REF!*4*4,
IF(S392=2,0,
IF(S392=3,#REF!*4*2,
IF(S392=4,0,
IF(S392=5,0,
IF(S392=6,0,
IF(S392=7,0)))))))),
IF(BB392="t",
IF(S392=0,0,
IF(S392=1,#REF!*4*4*0.8,
IF(S392=2,0,
IF(S392=3,#REF!*4*2*0.8,
IF(S392=4,0,
IF(S392=5,0,
IF(S392=6,0,
IF(S392=7,0))))))))))</f>
        <v>0</v>
      </c>
      <c r="AT392" s="14" t="e">
        <f>IF(BB392="s",
IF(S392=0,0,
IF(S392=1,0,
IF(S392=2,#REF!*4*2,
IF(S392=3,#REF!*4,
IF(S392=4,#REF!*4,
IF(S392=5,0,
IF(S392=6,0,
IF(S392=7,#REF!*4)))))))),
IF(BB392="t",
IF(S392=0,0,
IF(S392=1,0,
IF(S392=2,#REF!*4*2*0.8,
IF(S392=3,#REF!*4*0.8,
IF(S392=4,#REF!*4*0.8,
IF(S392=5,0,
IF(S392=6,0,
IF(S392=7,#REF!*4))))))))))</f>
        <v>#REF!</v>
      </c>
      <c r="AU392" s="14" t="e">
        <f>IF(BB392="s",
IF(S392=0,0,
IF(S392=1,#REF!*2,
IF(S392=2,#REF!*2,
IF(S392=3,#REF!*2,
IF(S392=4,#REF!*2,
IF(S392=5,#REF!*2,
IF(S392=6,#REF!*2,
IF(S392=7,#REF!*2)))))))),
IF(BB392="t",
IF(S392=0,#REF!*2*0.8,
IF(S392=1,#REF!*2*0.8,
IF(S392=2,#REF!*2*0.8,
IF(S392=3,#REF!*2*0.8,
IF(S392=4,#REF!*2*0.8,
IF(S392=5,#REF!*2*0.8,
IF(S392=6,#REF!*1*0.8,
IF(S392=7,#REF!*2))))))))))</f>
        <v>#REF!</v>
      </c>
      <c r="AV392" s="14" t="e">
        <f t="shared" si="104"/>
        <v>#REF!</v>
      </c>
      <c r="AW392" s="14" t="e">
        <f>IF(BB392="s",
IF(S392=0,0,
IF(S392=1,(14-2)*(#REF!+#REF!)/4*4,
IF(S392=2,(14-2)*(#REF!+#REF!)/4*2,
IF(S392=3,(14-2)*(#REF!+#REF!)/4*3,
IF(S392=4,(14-2)*(#REF!+#REF!)/4,
IF(S392=5,(14-2)*#REF!/4,
IF(S392=6,0,
IF(S392=7,(14)*#REF!)))))))),
IF(BB392="t",
IF(S392=0,0,
IF(S392=1,(11-2)*(#REF!+#REF!)/4*4,
IF(S392=2,(11-2)*(#REF!+#REF!)/4*2,
IF(S392=3,(11-2)*(#REF!+#REF!)/4*3,
IF(S392=4,(11-2)*(#REF!+#REF!)/4,
IF(S392=5,(11-2)*#REF!/4,
IF(S392=6,0,
IF(S392=7,(11)*#REF!))))))))))</f>
        <v>#REF!</v>
      </c>
      <c r="AX392" s="14" t="e">
        <f t="shared" si="105"/>
        <v>#REF!</v>
      </c>
      <c r="AY392" s="14">
        <f t="shared" si="106"/>
        <v>8</v>
      </c>
      <c r="AZ392" s="14">
        <f t="shared" si="107"/>
        <v>4</v>
      </c>
      <c r="BA392" s="14" t="e">
        <f t="shared" si="108"/>
        <v>#REF!</v>
      </c>
      <c r="BB392" s="14" t="s">
        <v>87</v>
      </c>
      <c r="BC392" s="14">
        <f>IF(BI392="A",0,IF(BB392="s",14*#REF!,IF(BB392="T",11*#REF!,"HATA")))</f>
        <v>0</v>
      </c>
      <c r="BD392" s="14" t="e">
        <f t="shared" si="109"/>
        <v>#REF!</v>
      </c>
      <c r="BE392" s="14" t="e">
        <f t="shared" si="110"/>
        <v>#REF!</v>
      </c>
      <c r="BF392" s="14" t="e">
        <f>IF(BE392-#REF!=0,"DOĞRU","YANLIŞ")</f>
        <v>#REF!</v>
      </c>
      <c r="BG392" s="14" t="e">
        <f>#REF!-BE392</f>
        <v>#REF!</v>
      </c>
      <c r="BH392" s="14">
        <v>0</v>
      </c>
      <c r="BI392" s="14" t="s">
        <v>93</v>
      </c>
      <c r="BJ392" s="14">
        <v>1</v>
      </c>
      <c r="BL392" s="14">
        <v>7</v>
      </c>
      <c r="BN392" s="5" t="e">
        <f>#REF!*14</f>
        <v>#REF!</v>
      </c>
      <c r="BO392" s="6"/>
      <c r="BP392" s="7"/>
      <c r="BQ392" s="8"/>
      <c r="BR392" s="8"/>
      <c r="BS392" s="8"/>
      <c r="BT392" s="8"/>
      <c r="BU392" s="8"/>
      <c r="BV392" s="9"/>
      <c r="BW392" s="10"/>
      <c r="BX392" s="11"/>
      <c r="CE392" s="8"/>
      <c r="CF392" s="17"/>
      <c r="CG392" s="17"/>
      <c r="CH392" s="17"/>
      <c r="CI392" s="17"/>
    </row>
    <row r="393" spans="1:87" hidden="1" x14ac:dyDescent="0.25">
      <c r="A393" s="14" t="s">
        <v>91</v>
      </c>
      <c r="B393" s="14" t="s">
        <v>92</v>
      </c>
      <c r="C393" s="14" t="s">
        <v>92</v>
      </c>
      <c r="D393" s="15" t="s">
        <v>90</v>
      </c>
      <c r="E393" s="15" t="s">
        <v>90</v>
      </c>
      <c r="F393" s="16" t="e">
        <f>IF(BB393="S",
IF(#REF!+BJ393=2012,
IF(#REF!=1,"12-13/1",
IF(#REF!=2,"12-13/2",
IF(#REF!=3,"13-14/1",
IF(#REF!=4,"13-14/2","Hata1")))),
IF(#REF!+BJ393=2013,
IF(#REF!=1,"13-14/1",
IF(#REF!=2,"13-14/2",
IF(#REF!=3,"14-15/1",
IF(#REF!=4,"14-15/2","Hata2")))),
IF(#REF!+BJ393=2014,
IF(#REF!=1,"14-15/1",
IF(#REF!=2,"14-15/2",
IF(#REF!=3,"15-16/1",
IF(#REF!=4,"15-16/2","Hata3")))),
IF(#REF!+BJ393=2015,
IF(#REF!=1,"15-16/1",
IF(#REF!=2,"15-16/2",
IF(#REF!=3,"16-17/1",
IF(#REF!=4,"16-17/2","Hata4")))),
IF(#REF!+BJ393=2016,
IF(#REF!=1,"16-17/1",
IF(#REF!=2,"16-17/2",
IF(#REF!=3,"17-18/1",
IF(#REF!=4,"17-18/2","Hata5")))),
IF(#REF!+BJ393=2017,
IF(#REF!=1,"17-18/1",
IF(#REF!=2,"17-18/2",
IF(#REF!=3,"18-19/1",
IF(#REF!=4,"18-19/2","Hata6")))),
IF(#REF!+BJ393=2018,
IF(#REF!=1,"18-19/1",
IF(#REF!=2,"18-19/2",
IF(#REF!=3,"19-20/1",
IF(#REF!=4,"19-20/2","Hata7")))),
IF(#REF!+BJ393=2019,
IF(#REF!=1,"19-20/1",
IF(#REF!=2,"19-20/2",
IF(#REF!=3,"20-21/1",
IF(#REF!=4,"20-21/2","Hata8")))),
IF(#REF!+BJ393=2020,
IF(#REF!=1,"20-21/1",
IF(#REF!=2,"20-21/2",
IF(#REF!=3,"21-22/1",
IF(#REF!=4,"21-22/2","Hata9")))),
IF(#REF!+BJ393=2021,
IF(#REF!=1,"21-22/1",
IF(#REF!=2,"21-22/2",
IF(#REF!=3,"22-23/1",
IF(#REF!=4,"22-23/2","Hata10")))),
IF(#REF!+BJ393=2022,
IF(#REF!=1,"22-23/1",
IF(#REF!=2,"22-23/2",
IF(#REF!=3,"23-24/1",
IF(#REF!=4,"23-24/2","Hata11")))),
IF(#REF!+BJ393=2023,
IF(#REF!=1,"23-24/1",
IF(#REF!=2,"23-24/2",
IF(#REF!=3,"24-25/1",
IF(#REF!=4,"24-25/2","Hata12")))),
)))))))))))),
IF(BB393="T",
IF(#REF!+BJ393=2012,
IF(#REF!=1,"12-13/1",
IF(#REF!=2,"12-13/2",
IF(#REF!=3,"12-13/3",
IF(#REF!=4,"13-14/1",
IF(#REF!=5,"13-14/2",
IF(#REF!=6,"13-14/3","Hata1")))))),
IF(#REF!+BJ393=2013,
IF(#REF!=1,"13-14/1",
IF(#REF!=2,"13-14/2",
IF(#REF!=3,"13-14/3",
IF(#REF!=4,"14-15/1",
IF(#REF!=5,"14-15/2",
IF(#REF!=6,"14-15/3","Hata2")))))),
IF(#REF!+BJ393=2014,
IF(#REF!=1,"14-15/1",
IF(#REF!=2,"14-15/2",
IF(#REF!=3,"14-15/3",
IF(#REF!=4,"15-16/1",
IF(#REF!=5,"15-16/2",
IF(#REF!=6,"15-16/3","Hata3")))))),
IF(AND(#REF!+#REF!&gt;2014,#REF!+#REF!&lt;2015,BJ393=1),
IF(#REF!=0.1,"14-15/0.1",
IF(#REF!=0.2,"14-15/0.2",
IF(#REF!=0.3,"14-15/0.3","Hata4"))),
IF(#REF!+BJ393=2015,
IF(#REF!=1,"15-16/1",
IF(#REF!=2,"15-16/2",
IF(#REF!=3,"15-16/3",
IF(#REF!=4,"16-17/1",
IF(#REF!=5,"16-17/2",
IF(#REF!=6,"16-17/3","Hata5")))))),
IF(#REF!+BJ393=2016,
IF(#REF!=1,"16-17/1",
IF(#REF!=2,"16-17/2",
IF(#REF!=3,"16-17/3",
IF(#REF!=4,"17-18/1",
IF(#REF!=5,"17-18/2",
IF(#REF!=6,"17-18/3","Hata6")))))),
IF(#REF!+BJ393=2017,
IF(#REF!=1,"17-18/1",
IF(#REF!=2,"17-18/2",
IF(#REF!=3,"17-18/3",
IF(#REF!=4,"18-19/1",
IF(#REF!=5,"18-19/2",
IF(#REF!=6,"18-19/3","Hata7")))))),
IF(#REF!+BJ393=2018,
IF(#REF!=1,"18-19/1",
IF(#REF!=2,"18-19/2",
IF(#REF!=3,"18-19/3",
IF(#REF!=4,"19-20/1",
IF(#REF!=5," 19-20/2",
IF(#REF!=6,"19-20/3","Hata8")))))),
IF(#REF!+BJ393=2019,
IF(#REF!=1,"19-20/1",
IF(#REF!=2,"19-20/2",
IF(#REF!=3,"19-20/3",
IF(#REF!=4,"20-21/1",
IF(#REF!=5,"20-21/2",
IF(#REF!=6,"20-21/3","Hata9")))))),
IF(#REF!+BJ393=2020,
IF(#REF!=1,"20-21/1",
IF(#REF!=2,"20-21/2",
IF(#REF!=3,"20-21/3",
IF(#REF!=4,"21-22/1",
IF(#REF!=5,"21-22/2",
IF(#REF!=6,"21-22/3","Hata10")))))),
IF(#REF!+BJ393=2021,
IF(#REF!=1,"21-22/1",
IF(#REF!=2,"21-22/2",
IF(#REF!=3,"21-22/3",
IF(#REF!=4,"22-23/1",
IF(#REF!=5,"22-23/2",
IF(#REF!=6,"22-23/3","Hata11")))))),
IF(#REF!+BJ393=2022,
IF(#REF!=1,"22-23/1",
IF(#REF!=2,"22-23/2",
IF(#REF!=3,"22-23/3",
IF(#REF!=4,"23-24/1",
IF(#REF!=5,"23-24/2",
IF(#REF!=6,"23-24/3","Hata12")))))),
IF(#REF!+BJ393=2023,
IF(#REF!=1,"23-24/1",
IF(#REF!=2,"23-24/2",
IF(#REF!=3,"23-24/3",
IF(#REF!=4,"24-25/1",
IF(#REF!=5,"24-25/2",
IF(#REF!=6,"24-25/3","Hata13")))))),
))))))))))))))
)</f>
        <v>#REF!</v>
      </c>
      <c r="G393" s="15"/>
      <c r="H393" s="14" t="s">
        <v>522</v>
      </c>
      <c r="I393" s="14">
        <v>54679</v>
      </c>
      <c r="J393" s="14" t="s">
        <v>499</v>
      </c>
      <c r="L393" s="14">
        <v>4358</v>
      </c>
      <c r="S393" s="16">
        <v>0</v>
      </c>
      <c r="T393" s="14">
        <f>VLOOKUP($S393,[1]sistem!$I$3:$L$10,2,FALSE)</f>
        <v>0</v>
      </c>
      <c r="U393" s="14">
        <f>VLOOKUP($S393,[1]sistem!$I$3:$L$10,3,FALSE)</f>
        <v>0</v>
      </c>
      <c r="V393" s="14">
        <f>VLOOKUP($S393,[1]sistem!$I$3:$L$10,4,FALSE)</f>
        <v>0</v>
      </c>
      <c r="W393" s="14" t="e">
        <f>VLOOKUP($BB393,[1]sistem!$I$13:$L$14,2,FALSE)*#REF!</f>
        <v>#REF!</v>
      </c>
      <c r="X393" s="14" t="e">
        <f>VLOOKUP($BB393,[1]sistem!$I$13:$L$14,3,FALSE)*#REF!</f>
        <v>#REF!</v>
      </c>
      <c r="Y393" s="14" t="e">
        <f>VLOOKUP($BB393,[1]sistem!$I$13:$L$14,4,FALSE)*#REF!</f>
        <v>#REF!</v>
      </c>
      <c r="Z393" s="14" t="e">
        <f t="shared" si="98"/>
        <v>#REF!</v>
      </c>
      <c r="AA393" s="14" t="e">
        <f t="shared" si="98"/>
        <v>#REF!</v>
      </c>
      <c r="AB393" s="14" t="e">
        <f t="shared" si="98"/>
        <v>#REF!</v>
      </c>
      <c r="AC393" s="14" t="e">
        <f t="shared" si="99"/>
        <v>#REF!</v>
      </c>
      <c r="AD393" s="14">
        <f>VLOOKUP(BB393,[1]sistem!$I$18:$J$19,2,FALSE)</f>
        <v>11</v>
      </c>
      <c r="AE393" s="14">
        <v>0.25</v>
      </c>
      <c r="AF393" s="14">
        <f>VLOOKUP($S393,[1]sistem!$I$3:$M$10,5,FALSE)</f>
        <v>0</v>
      </c>
      <c r="AI393" s="14" t="e">
        <f>(#REF!+#REF!)*AD393</f>
        <v>#REF!</v>
      </c>
      <c r="AJ393" s="14">
        <f>VLOOKUP($S393,[1]sistem!$I$3:$N$10,6,FALSE)</f>
        <v>0</v>
      </c>
      <c r="AK393" s="14">
        <v>2</v>
      </c>
      <c r="AL393" s="14">
        <f t="shared" si="100"/>
        <v>0</v>
      </c>
      <c r="AM393" s="14">
        <f>VLOOKUP($BB393,[1]sistem!$I$18:$K$19,3,FALSE)</f>
        <v>11</v>
      </c>
      <c r="AN393" s="14" t="e">
        <f>AM393*#REF!</f>
        <v>#REF!</v>
      </c>
      <c r="AO393" s="14" t="e">
        <f t="shared" si="101"/>
        <v>#REF!</v>
      </c>
      <c r="AP393" s="14">
        <f t="shared" si="102"/>
        <v>25</v>
      </c>
      <c r="AQ393" s="14" t="e">
        <f t="shared" si="103"/>
        <v>#REF!</v>
      </c>
      <c r="AR393" s="14" t="e">
        <f>ROUND(AQ393-#REF!,0)</f>
        <v>#REF!</v>
      </c>
      <c r="AS393" s="14">
        <f>IF(BB393="s",IF(S393=0,0,
IF(S393=1,#REF!*4*4,
IF(S393=2,0,
IF(S393=3,#REF!*4*2,
IF(S393=4,0,
IF(S393=5,0,
IF(S393=6,0,
IF(S393=7,0)))))))),
IF(BB393="t",
IF(S393=0,0,
IF(S393=1,#REF!*4*4*0.8,
IF(S393=2,0,
IF(S393=3,#REF!*4*2*0.8,
IF(S393=4,0,
IF(S393=5,0,
IF(S393=6,0,
IF(S393=7,0))))))))))</f>
        <v>0</v>
      </c>
      <c r="AT393" s="14">
        <f>IF(BB393="s",
IF(S393=0,0,
IF(S393=1,0,
IF(S393=2,#REF!*4*2,
IF(S393=3,#REF!*4,
IF(S393=4,#REF!*4,
IF(S393=5,0,
IF(S393=6,0,
IF(S393=7,#REF!*4)))))))),
IF(BB393="t",
IF(S393=0,0,
IF(S393=1,0,
IF(S393=2,#REF!*4*2*0.8,
IF(S393=3,#REF!*4*0.8,
IF(S393=4,#REF!*4*0.8,
IF(S393=5,0,
IF(S393=6,0,
IF(S393=7,#REF!*4))))))))))</f>
        <v>0</v>
      </c>
      <c r="AU393" s="14" t="e">
        <f>IF(BB393="s",
IF(S393=0,0,
IF(S393=1,#REF!*2,
IF(S393=2,#REF!*2,
IF(S393=3,#REF!*2,
IF(S393=4,#REF!*2,
IF(S393=5,#REF!*2,
IF(S393=6,#REF!*2,
IF(S393=7,#REF!*2)))))))),
IF(BB393="t",
IF(S393=0,#REF!*2*0.8,
IF(S393=1,#REF!*2*0.8,
IF(S393=2,#REF!*2*0.8,
IF(S393=3,#REF!*2*0.8,
IF(S393=4,#REF!*2*0.8,
IF(S393=5,#REF!*2*0.8,
IF(S393=6,#REF!*1*0.8,
IF(S393=7,#REF!*2))))))))))</f>
        <v>#REF!</v>
      </c>
      <c r="AV393" s="14" t="e">
        <f t="shared" si="104"/>
        <v>#REF!</v>
      </c>
      <c r="AW393" s="14">
        <f>IF(BB393="s",
IF(S393=0,0,
IF(S393=1,(14-2)*(#REF!+#REF!)/4*4,
IF(S393=2,(14-2)*(#REF!+#REF!)/4*2,
IF(S393=3,(14-2)*(#REF!+#REF!)/4*3,
IF(S393=4,(14-2)*(#REF!+#REF!)/4,
IF(S393=5,(14-2)*#REF!/4,
IF(S393=6,0,
IF(S393=7,(14)*#REF!)))))))),
IF(BB393="t",
IF(S393=0,0,
IF(S393=1,(11-2)*(#REF!+#REF!)/4*4,
IF(S393=2,(11-2)*(#REF!+#REF!)/4*2,
IF(S393=3,(11-2)*(#REF!+#REF!)/4*3,
IF(S393=4,(11-2)*(#REF!+#REF!)/4,
IF(S393=5,(11-2)*#REF!/4,
IF(S393=6,0,
IF(S393=7,(11)*#REF!))))))))))</f>
        <v>0</v>
      </c>
      <c r="AX393" s="14" t="e">
        <f t="shared" si="105"/>
        <v>#REF!</v>
      </c>
      <c r="AY393" s="14">
        <f t="shared" si="106"/>
        <v>0</v>
      </c>
      <c r="AZ393" s="14">
        <f t="shared" si="107"/>
        <v>0</v>
      </c>
      <c r="BA393" s="14" t="e">
        <f t="shared" si="108"/>
        <v>#REF!</v>
      </c>
      <c r="BB393" s="14" t="s">
        <v>186</v>
      </c>
      <c r="BC393" s="14" t="e">
        <f>IF(BI393="A",0,IF(BB393="s",14*#REF!,IF(BB393="T",11*#REF!,"HATA")))</f>
        <v>#REF!</v>
      </c>
      <c r="BD393" s="14" t="e">
        <f t="shared" si="109"/>
        <v>#REF!</v>
      </c>
      <c r="BE393" s="14" t="e">
        <f t="shared" si="110"/>
        <v>#REF!</v>
      </c>
      <c r="BF393" s="14" t="e">
        <f>IF(BE393-#REF!=0,"DOĞRU","YANLIŞ")</f>
        <v>#REF!</v>
      </c>
      <c r="BG393" s="14" t="e">
        <f>#REF!-BE393</f>
        <v>#REF!</v>
      </c>
      <c r="BH393" s="14">
        <v>0</v>
      </c>
      <c r="BJ393" s="14">
        <v>1</v>
      </c>
      <c r="BL393" s="14">
        <v>0</v>
      </c>
      <c r="BN393" s="5" t="e">
        <f>#REF!*14</f>
        <v>#REF!</v>
      </c>
      <c r="BO393" s="6"/>
      <c r="BP393" s="7"/>
      <c r="BQ393" s="8"/>
      <c r="BR393" s="8"/>
      <c r="BS393" s="8"/>
      <c r="BT393" s="8"/>
      <c r="BU393" s="8"/>
      <c r="BV393" s="9"/>
      <c r="BW393" s="10"/>
      <c r="BX393" s="11"/>
      <c r="CE393" s="8"/>
      <c r="CF393" s="17"/>
      <c r="CG393" s="17"/>
      <c r="CH393" s="17"/>
      <c r="CI393" s="17"/>
    </row>
    <row r="394" spans="1:87" hidden="1" x14ac:dyDescent="0.25">
      <c r="A394" s="14" t="s">
        <v>138</v>
      </c>
      <c r="B394" s="14" t="s">
        <v>139</v>
      </c>
      <c r="C394" s="14" t="s">
        <v>139</v>
      </c>
      <c r="D394" s="15" t="s">
        <v>84</v>
      </c>
      <c r="E394" s="15">
        <v>3</v>
      </c>
      <c r="F394" s="16" t="e">
        <f>IF(BB394="S",
IF(#REF!+BJ394=2012,
IF(#REF!=1,"12-13/1",
IF(#REF!=2,"12-13/2",
IF(#REF!=3,"13-14/1",
IF(#REF!=4,"13-14/2","Hata1")))),
IF(#REF!+BJ394=2013,
IF(#REF!=1,"13-14/1",
IF(#REF!=2,"13-14/2",
IF(#REF!=3,"14-15/1",
IF(#REF!=4,"14-15/2","Hata2")))),
IF(#REF!+BJ394=2014,
IF(#REF!=1,"14-15/1",
IF(#REF!=2,"14-15/2",
IF(#REF!=3,"15-16/1",
IF(#REF!=4,"15-16/2","Hata3")))),
IF(#REF!+BJ394=2015,
IF(#REF!=1,"15-16/1",
IF(#REF!=2,"15-16/2",
IF(#REF!=3,"16-17/1",
IF(#REF!=4,"16-17/2","Hata4")))),
IF(#REF!+BJ394=2016,
IF(#REF!=1,"16-17/1",
IF(#REF!=2,"16-17/2",
IF(#REF!=3,"17-18/1",
IF(#REF!=4,"17-18/2","Hata5")))),
IF(#REF!+BJ394=2017,
IF(#REF!=1,"17-18/1",
IF(#REF!=2,"17-18/2",
IF(#REF!=3,"18-19/1",
IF(#REF!=4,"18-19/2","Hata6")))),
IF(#REF!+BJ394=2018,
IF(#REF!=1,"18-19/1",
IF(#REF!=2,"18-19/2",
IF(#REF!=3,"19-20/1",
IF(#REF!=4,"19-20/2","Hata7")))),
IF(#REF!+BJ394=2019,
IF(#REF!=1,"19-20/1",
IF(#REF!=2,"19-20/2",
IF(#REF!=3,"20-21/1",
IF(#REF!=4,"20-21/2","Hata8")))),
IF(#REF!+BJ394=2020,
IF(#REF!=1,"20-21/1",
IF(#REF!=2,"20-21/2",
IF(#REF!=3,"21-22/1",
IF(#REF!=4,"21-22/2","Hata9")))),
IF(#REF!+BJ394=2021,
IF(#REF!=1,"21-22/1",
IF(#REF!=2,"21-22/2",
IF(#REF!=3,"22-23/1",
IF(#REF!=4,"22-23/2","Hata10")))),
IF(#REF!+BJ394=2022,
IF(#REF!=1,"22-23/1",
IF(#REF!=2,"22-23/2",
IF(#REF!=3,"23-24/1",
IF(#REF!=4,"23-24/2","Hata11")))),
IF(#REF!+BJ394=2023,
IF(#REF!=1,"23-24/1",
IF(#REF!=2,"23-24/2",
IF(#REF!=3,"24-25/1",
IF(#REF!=4,"24-25/2","Hata12")))),
)))))))))))),
IF(BB394="T",
IF(#REF!+BJ394=2012,
IF(#REF!=1,"12-13/1",
IF(#REF!=2,"12-13/2",
IF(#REF!=3,"12-13/3",
IF(#REF!=4,"13-14/1",
IF(#REF!=5,"13-14/2",
IF(#REF!=6,"13-14/3","Hata1")))))),
IF(#REF!+BJ394=2013,
IF(#REF!=1,"13-14/1",
IF(#REF!=2,"13-14/2",
IF(#REF!=3,"13-14/3",
IF(#REF!=4,"14-15/1",
IF(#REF!=5,"14-15/2",
IF(#REF!=6,"14-15/3","Hata2")))))),
IF(#REF!+BJ394=2014,
IF(#REF!=1,"14-15/1",
IF(#REF!=2,"14-15/2",
IF(#REF!=3,"14-15/3",
IF(#REF!=4,"15-16/1",
IF(#REF!=5,"15-16/2",
IF(#REF!=6,"15-16/3","Hata3")))))),
IF(AND(#REF!+#REF!&gt;2014,#REF!+#REF!&lt;2015,BJ394=1),
IF(#REF!=0.1,"14-15/0.1",
IF(#REF!=0.2,"14-15/0.2",
IF(#REF!=0.3,"14-15/0.3","Hata4"))),
IF(#REF!+BJ394=2015,
IF(#REF!=1,"15-16/1",
IF(#REF!=2,"15-16/2",
IF(#REF!=3,"15-16/3",
IF(#REF!=4,"16-17/1",
IF(#REF!=5,"16-17/2",
IF(#REF!=6,"16-17/3","Hata5")))))),
IF(#REF!+BJ394=2016,
IF(#REF!=1,"16-17/1",
IF(#REF!=2,"16-17/2",
IF(#REF!=3,"16-17/3",
IF(#REF!=4,"17-18/1",
IF(#REF!=5,"17-18/2",
IF(#REF!=6,"17-18/3","Hata6")))))),
IF(#REF!+BJ394=2017,
IF(#REF!=1,"17-18/1",
IF(#REF!=2,"17-18/2",
IF(#REF!=3,"17-18/3",
IF(#REF!=4,"18-19/1",
IF(#REF!=5,"18-19/2",
IF(#REF!=6,"18-19/3","Hata7")))))),
IF(#REF!+BJ394=2018,
IF(#REF!=1,"18-19/1",
IF(#REF!=2,"18-19/2",
IF(#REF!=3,"18-19/3",
IF(#REF!=4,"19-20/1",
IF(#REF!=5," 19-20/2",
IF(#REF!=6,"19-20/3","Hata8")))))),
IF(#REF!+BJ394=2019,
IF(#REF!=1,"19-20/1",
IF(#REF!=2,"19-20/2",
IF(#REF!=3,"19-20/3",
IF(#REF!=4,"20-21/1",
IF(#REF!=5,"20-21/2",
IF(#REF!=6,"20-21/3","Hata9")))))),
IF(#REF!+BJ394=2020,
IF(#REF!=1,"20-21/1",
IF(#REF!=2,"20-21/2",
IF(#REF!=3,"20-21/3",
IF(#REF!=4,"21-22/1",
IF(#REF!=5,"21-22/2",
IF(#REF!=6,"21-22/3","Hata10")))))),
IF(#REF!+BJ394=2021,
IF(#REF!=1,"21-22/1",
IF(#REF!=2,"21-22/2",
IF(#REF!=3,"21-22/3",
IF(#REF!=4,"22-23/1",
IF(#REF!=5,"22-23/2",
IF(#REF!=6,"22-23/3","Hata11")))))),
IF(#REF!+BJ394=2022,
IF(#REF!=1,"22-23/1",
IF(#REF!=2,"22-23/2",
IF(#REF!=3,"22-23/3",
IF(#REF!=4,"23-24/1",
IF(#REF!=5,"23-24/2",
IF(#REF!=6,"23-24/3","Hata12")))))),
IF(#REF!+BJ394=2023,
IF(#REF!=1,"23-24/1",
IF(#REF!=2,"23-24/2",
IF(#REF!=3,"23-24/3",
IF(#REF!=4,"24-25/1",
IF(#REF!=5,"24-25/2",
IF(#REF!=6,"24-25/3","Hata13")))))),
))))))))))))))
)</f>
        <v>#REF!</v>
      </c>
      <c r="G394" s="15"/>
      <c r="H394" s="14" t="s">
        <v>522</v>
      </c>
      <c r="I394" s="14">
        <v>54679</v>
      </c>
      <c r="J394" s="14" t="s">
        <v>499</v>
      </c>
      <c r="Q394" s="14" t="s">
        <v>140</v>
      </c>
      <c r="R394" s="14" t="s">
        <v>140</v>
      </c>
      <c r="S394" s="16">
        <v>7</v>
      </c>
      <c r="T394" s="14">
        <f>VLOOKUP($S394,[1]sistem!$I$3:$L$10,2,FALSE)</f>
        <v>0</v>
      </c>
      <c r="U394" s="14">
        <f>VLOOKUP($S394,[1]sistem!$I$3:$L$10,3,FALSE)</f>
        <v>1</v>
      </c>
      <c r="V394" s="14">
        <f>VLOOKUP($S394,[1]sistem!$I$3:$L$10,4,FALSE)</f>
        <v>1</v>
      </c>
      <c r="W394" s="14" t="e">
        <f>VLOOKUP($BB394,[1]sistem!$I$13:$L$14,2,FALSE)*#REF!</f>
        <v>#REF!</v>
      </c>
      <c r="X394" s="14" t="e">
        <f>VLOOKUP($BB394,[1]sistem!$I$13:$L$14,3,FALSE)*#REF!</f>
        <v>#REF!</v>
      </c>
      <c r="Y394" s="14" t="e">
        <f>VLOOKUP($BB394,[1]sistem!$I$13:$L$14,4,FALSE)*#REF!</f>
        <v>#REF!</v>
      </c>
      <c r="Z394" s="14" t="e">
        <f t="shared" si="98"/>
        <v>#REF!</v>
      </c>
      <c r="AA394" s="14" t="e">
        <f t="shared" si="98"/>
        <v>#REF!</v>
      </c>
      <c r="AB394" s="14" t="e">
        <f t="shared" si="98"/>
        <v>#REF!</v>
      </c>
      <c r="AC394" s="14" t="e">
        <f t="shared" si="99"/>
        <v>#REF!</v>
      </c>
      <c r="AD394" s="14">
        <f>VLOOKUP(BB394,[1]sistem!$I$18:$J$19,2,FALSE)</f>
        <v>14</v>
      </c>
      <c r="AE394" s="14">
        <v>0.25</v>
      </c>
      <c r="AF394" s="14">
        <f>VLOOKUP($S394,[1]sistem!$I$3:$M$10,5,FALSE)</f>
        <v>1</v>
      </c>
      <c r="AG394" s="14">
        <v>4</v>
      </c>
      <c r="AI394" s="14">
        <f>AG394*AM394</f>
        <v>56</v>
      </c>
      <c r="AJ394" s="14">
        <f>VLOOKUP($S394,[1]sistem!$I$3:$N$10,6,FALSE)</f>
        <v>2</v>
      </c>
      <c r="AK394" s="14">
        <v>2</v>
      </c>
      <c r="AL394" s="14">
        <f t="shared" si="100"/>
        <v>4</v>
      </c>
      <c r="AM394" s="14">
        <f>VLOOKUP($BB394,[1]sistem!$I$18:$K$19,3,FALSE)</f>
        <v>14</v>
      </c>
      <c r="AN394" s="14" t="e">
        <f>AM394*#REF!</f>
        <v>#REF!</v>
      </c>
      <c r="AO394" s="14" t="e">
        <f t="shared" si="101"/>
        <v>#REF!</v>
      </c>
      <c r="AP394" s="14">
        <f t="shared" si="102"/>
        <v>25</v>
      </c>
      <c r="AQ394" s="14" t="e">
        <f t="shared" si="103"/>
        <v>#REF!</v>
      </c>
      <c r="AR394" s="14" t="e">
        <f>ROUND(AQ394-#REF!,0)</f>
        <v>#REF!</v>
      </c>
      <c r="AS394" s="14">
        <f>IF(BB394="s",IF(S394=0,0,
IF(S394=1,#REF!*4*4,
IF(S394=2,0,
IF(S394=3,#REF!*4*2,
IF(S394=4,0,
IF(S394=5,0,
IF(S394=6,0,
IF(S394=7,0)))))))),
IF(BB394="t",
IF(S394=0,0,
IF(S394=1,#REF!*4*4*0.8,
IF(S394=2,0,
IF(S394=3,#REF!*4*2*0.8,
IF(S394=4,0,
IF(S394=5,0,
IF(S394=6,0,
IF(S394=7,0))))))))))</f>
        <v>0</v>
      </c>
      <c r="AT394" s="14" t="e">
        <f>IF(BB394="s",
IF(S394=0,0,
IF(S394=1,0,
IF(S394=2,#REF!*4*2,
IF(S394=3,#REF!*4,
IF(S394=4,#REF!*4,
IF(S394=5,0,
IF(S394=6,0,
IF(S394=7,#REF!*4)))))))),
IF(BB394="t",
IF(S394=0,0,
IF(S394=1,0,
IF(S394=2,#REF!*4*2*0.8,
IF(S394=3,#REF!*4*0.8,
IF(S394=4,#REF!*4*0.8,
IF(S394=5,0,
IF(S394=6,0,
IF(S394=7,#REF!*4))))))))))</f>
        <v>#REF!</v>
      </c>
      <c r="AU394" s="14" t="e">
        <f>IF(BB394="s",
IF(S394=0,0,
IF(S394=1,#REF!*2,
IF(S394=2,#REF!*2,
IF(S394=3,#REF!*2,
IF(S394=4,#REF!*2,
IF(S394=5,#REF!*2,
IF(S394=6,#REF!*2,
IF(S394=7,#REF!*2)))))))),
IF(BB394="t",
IF(S394=0,#REF!*2*0.8,
IF(S394=1,#REF!*2*0.8,
IF(S394=2,#REF!*2*0.8,
IF(S394=3,#REF!*2*0.8,
IF(S394=4,#REF!*2*0.8,
IF(S394=5,#REF!*2*0.8,
IF(S394=6,#REF!*1*0.8,
IF(S394=7,#REF!*2))))))))))</f>
        <v>#REF!</v>
      </c>
      <c r="AV394" s="14" t="e">
        <f t="shared" si="104"/>
        <v>#REF!</v>
      </c>
      <c r="AW394" s="14" t="e">
        <f>IF(BB394="s",
IF(S394=0,0,
IF(S394=1,(14-2)*(#REF!+#REF!)/4*4,
IF(S394=2,(14-2)*(#REF!+#REF!)/4*2,
IF(S394=3,(14-2)*(#REF!+#REF!)/4*3,
IF(S394=4,(14-2)*(#REF!+#REF!)/4,
IF(S394=5,(14-2)*#REF!/4,
IF(S394=6,0,
IF(S394=7,(14)*#REF!)))))))),
IF(BB394="t",
IF(S394=0,0,
IF(S394=1,(11-2)*(#REF!+#REF!)/4*4,
IF(S394=2,(11-2)*(#REF!+#REF!)/4*2,
IF(S394=3,(11-2)*(#REF!+#REF!)/4*3,
IF(S394=4,(11-2)*(#REF!+#REF!)/4,
IF(S394=5,(11-2)*#REF!/4,
IF(S394=6,0,
IF(S394=7,(11)*#REF!))))))))))</f>
        <v>#REF!</v>
      </c>
      <c r="AX394" s="14" t="e">
        <f t="shared" si="105"/>
        <v>#REF!</v>
      </c>
      <c r="AY394" s="14">
        <f t="shared" si="106"/>
        <v>8</v>
      </c>
      <c r="AZ394" s="14">
        <f t="shared" si="107"/>
        <v>4</v>
      </c>
      <c r="BA394" s="14" t="e">
        <f t="shared" si="108"/>
        <v>#REF!</v>
      </c>
      <c r="BB394" s="14" t="s">
        <v>87</v>
      </c>
      <c r="BC394" s="14" t="e">
        <f>IF(BI394="A",0,IF(BB394="s",14*#REF!,IF(BB394="T",11*#REF!,"HATA")))</f>
        <v>#REF!</v>
      </c>
      <c r="BD394" s="14" t="e">
        <f t="shared" si="109"/>
        <v>#REF!</v>
      </c>
      <c r="BE394" s="14" t="e">
        <f t="shared" si="110"/>
        <v>#REF!</v>
      </c>
      <c r="BF394" s="14" t="e">
        <f>IF(BE394-#REF!=0,"DOĞRU","YANLIŞ")</f>
        <v>#REF!</v>
      </c>
      <c r="BG394" s="14" t="e">
        <f>#REF!-BE394</f>
        <v>#REF!</v>
      </c>
      <c r="BH394" s="14">
        <v>0</v>
      </c>
      <c r="BJ394" s="14">
        <v>1</v>
      </c>
      <c r="BL394" s="14">
        <v>7</v>
      </c>
      <c r="BN394" s="5" t="e">
        <f>#REF!*14</f>
        <v>#REF!</v>
      </c>
      <c r="BO394" s="6"/>
      <c r="BP394" s="7"/>
      <c r="BQ394" s="8"/>
      <c r="BR394" s="8"/>
      <c r="BS394" s="8"/>
      <c r="BT394" s="8"/>
      <c r="BU394" s="8"/>
      <c r="BV394" s="9"/>
      <c r="BW394" s="10"/>
      <c r="BX394" s="11"/>
      <c r="CE394" s="8"/>
      <c r="CF394" s="17"/>
      <c r="CG394" s="17"/>
      <c r="CH394" s="17"/>
      <c r="CI394" s="17"/>
    </row>
    <row r="395" spans="1:87" hidden="1" x14ac:dyDescent="0.25">
      <c r="A395" s="14" t="s">
        <v>148</v>
      </c>
      <c r="B395" s="14" t="s">
        <v>149</v>
      </c>
      <c r="C395" s="14" t="s">
        <v>150</v>
      </c>
      <c r="D395" s="15" t="s">
        <v>84</v>
      </c>
      <c r="E395" s="15">
        <v>3</v>
      </c>
      <c r="F395" s="16" t="e">
        <f>IF(BB395="S",
IF(#REF!+BJ395=2012,
IF(#REF!=1,"12-13/1",
IF(#REF!=2,"12-13/2",
IF(#REF!=3,"13-14/1",
IF(#REF!=4,"13-14/2","Hata1")))),
IF(#REF!+BJ395=2013,
IF(#REF!=1,"13-14/1",
IF(#REF!=2,"13-14/2",
IF(#REF!=3,"14-15/1",
IF(#REF!=4,"14-15/2","Hata2")))),
IF(#REF!+BJ395=2014,
IF(#REF!=1,"14-15/1",
IF(#REF!=2,"14-15/2",
IF(#REF!=3,"15-16/1",
IF(#REF!=4,"15-16/2","Hata3")))),
IF(#REF!+BJ395=2015,
IF(#REF!=1,"15-16/1",
IF(#REF!=2,"15-16/2",
IF(#REF!=3,"16-17/1",
IF(#REF!=4,"16-17/2","Hata4")))),
IF(#REF!+BJ395=2016,
IF(#REF!=1,"16-17/1",
IF(#REF!=2,"16-17/2",
IF(#REF!=3,"17-18/1",
IF(#REF!=4,"17-18/2","Hata5")))),
IF(#REF!+BJ395=2017,
IF(#REF!=1,"17-18/1",
IF(#REF!=2,"17-18/2",
IF(#REF!=3,"18-19/1",
IF(#REF!=4,"18-19/2","Hata6")))),
IF(#REF!+BJ395=2018,
IF(#REF!=1,"18-19/1",
IF(#REF!=2,"18-19/2",
IF(#REF!=3,"19-20/1",
IF(#REF!=4,"19-20/2","Hata7")))),
IF(#REF!+BJ395=2019,
IF(#REF!=1,"19-20/1",
IF(#REF!=2,"19-20/2",
IF(#REF!=3,"20-21/1",
IF(#REF!=4,"20-21/2","Hata8")))),
IF(#REF!+BJ395=2020,
IF(#REF!=1,"20-21/1",
IF(#REF!=2,"20-21/2",
IF(#REF!=3,"21-22/1",
IF(#REF!=4,"21-22/2","Hata9")))),
IF(#REF!+BJ395=2021,
IF(#REF!=1,"21-22/1",
IF(#REF!=2,"21-22/2",
IF(#REF!=3,"22-23/1",
IF(#REF!=4,"22-23/2","Hata10")))),
IF(#REF!+BJ395=2022,
IF(#REF!=1,"22-23/1",
IF(#REF!=2,"22-23/2",
IF(#REF!=3,"23-24/1",
IF(#REF!=4,"23-24/2","Hata11")))),
IF(#REF!+BJ395=2023,
IF(#REF!=1,"23-24/1",
IF(#REF!=2,"23-24/2",
IF(#REF!=3,"24-25/1",
IF(#REF!=4,"24-25/2","Hata12")))),
)))))))))))),
IF(BB395="T",
IF(#REF!+BJ395=2012,
IF(#REF!=1,"12-13/1",
IF(#REF!=2,"12-13/2",
IF(#REF!=3,"12-13/3",
IF(#REF!=4,"13-14/1",
IF(#REF!=5,"13-14/2",
IF(#REF!=6,"13-14/3","Hata1")))))),
IF(#REF!+BJ395=2013,
IF(#REF!=1,"13-14/1",
IF(#REF!=2,"13-14/2",
IF(#REF!=3,"13-14/3",
IF(#REF!=4,"14-15/1",
IF(#REF!=5,"14-15/2",
IF(#REF!=6,"14-15/3","Hata2")))))),
IF(#REF!+BJ395=2014,
IF(#REF!=1,"14-15/1",
IF(#REF!=2,"14-15/2",
IF(#REF!=3,"14-15/3",
IF(#REF!=4,"15-16/1",
IF(#REF!=5,"15-16/2",
IF(#REF!=6,"15-16/3","Hata3")))))),
IF(AND(#REF!+#REF!&gt;2014,#REF!+#REF!&lt;2015,BJ395=1),
IF(#REF!=0.1,"14-15/0.1",
IF(#REF!=0.2,"14-15/0.2",
IF(#REF!=0.3,"14-15/0.3","Hata4"))),
IF(#REF!+BJ395=2015,
IF(#REF!=1,"15-16/1",
IF(#REF!=2,"15-16/2",
IF(#REF!=3,"15-16/3",
IF(#REF!=4,"16-17/1",
IF(#REF!=5,"16-17/2",
IF(#REF!=6,"16-17/3","Hata5")))))),
IF(#REF!+BJ395=2016,
IF(#REF!=1,"16-17/1",
IF(#REF!=2,"16-17/2",
IF(#REF!=3,"16-17/3",
IF(#REF!=4,"17-18/1",
IF(#REF!=5,"17-18/2",
IF(#REF!=6,"17-18/3","Hata6")))))),
IF(#REF!+BJ395=2017,
IF(#REF!=1,"17-18/1",
IF(#REF!=2,"17-18/2",
IF(#REF!=3,"17-18/3",
IF(#REF!=4,"18-19/1",
IF(#REF!=5,"18-19/2",
IF(#REF!=6,"18-19/3","Hata7")))))),
IF(#REF!+BJ395=2018,
IF(#REF!=1,"18-19/1",
IF(#REF!=2,"18-19/2",
IF(#REF!=3,"18-19/3",
IF(#REF!=4,"19-20/1",
IF(#REF!=5," 19-20/2",
IF(#REF!=6,"19-20/3","Hata8")))))),
IF(#REF!+BJ395=2019,
IF(#REF!=1,"19-20/1",
IF(#REF!=2,"19-20/2",
IF(#REF!=3,"19-20/3",
IF(#REF!=4,"20-21/1",
IF(#REF!=5,"20-21/2",
IF(#REF!=6,"20-21/3","Hata9")))))),
IF(#REF!+BJ395=2020,
IF(#REF!=1,"20-21/1",
IF(#REF!=2,"20-21/2",
IF(#REF!=3,"20-21/3",
IF(#REF!=4,"21-22/1",
IF(#REF!=5,"21-22/2",
IF(#REF!=6,"21-22/3","Hata10")))))),
IF(#REF!+BJ395=2021,
IF(#REF!=1,"21-22/1",
IF(#REF!=2,"21-22/2",
IF(#REF!=3,"21-22/3",
IF(#REF!=4,"22-23/1",
IF(#REF!=5,"22-23/2",
IF(#REF!=6,"22-23/3","Hata11")))))),
IF(#REF!+BJ395=2022,
IF(#REF!=1,"22-23/1",
IF(#REF!=2,"22-23/2",
IF(#REF!=3,"22-23/3",
IF(#REF!=4,"23-24/1",
IF(#REF!=5,"23-24/2",
IF(#REF!=6,"23-24/3","Hata12")))))),
IF(#REF!+BJ395=2023,
IF(#REF!=1,"23-24/1",
IF(#REF!=2,"23-24/2",
IF(#REF!=3,"23-24/3",
IF(#REF!=4,"24-25/1",
IF(#REF!=5,"24-25/2",
IF(#REF!=6,"24-25/3","Hata13")))))),
))))))))))))))
)</f>
        <v>#REF!</v>
      </c>
      <c r="G395" s="15">
        <v>0</v>
      </c>
      <c r="H395" s="14" t="s">
        <v>522</v>
      </c>
      <c r="I395" s="14">
        <v>54679</v>
      </c>
      <c r="J395" s="14" t="s">
        <v>499</v>
      </c>
      <c r="Q395" s="14" t="s">
        <v>140</v>
      </c>
      <c r="R395" s="14" t="s">
        <v>140</v>
      </c>
      <c r="S395" s="16">
        <v>7</v>
      </c>
      <c r="T395" s="14">
        <f>VLOOKUP($S395,[1]sistem!$I$3:$L$10,2,FALSE)</f>
        <v>0</v>
      </c>
      <c r="U395" s="14">
        <f>VLOOKUP($S395,[1]sistem!$I$3:$L$10,3,FALSE)</f>
        <v>1</v>
      </c>
      <c r="V395" s="14">
        <f>VLOOKUP($S395,[1]sistem!$I$3:$L$10,4,FALSE)</f>
        <v>1</v>
      </c>
      <c r="W395" s="14" t="e">
        <f>VLOOKUP($BB395,[1]sistem!$I$13:$L$14,2,FALSE)*#REF!</f>
        <v>#REF!</v>
      </c>
      <c r="X395" s="14" t="e">
        <f>VLOOKUP($BB395,[1]sistem!$I$13:$L$14,3,FALSE)*#REF!</f>
        <v>#REF!</v>
      </c>
      <c r="Y395" s="14" t="e">
        <f>VLOOKUP($BB395,[1]sistem!$I$13:$L$14,4,FALSE)*#REF!</f>
        <v>#REF!</v>
      </c>
      <c r="Z395" s="14" t="e">
        <f t="shared" si="98"/>
        <v>#REF!</v>
      </c>
      <c r="AA395" s="14" t="e">
        <f t="shared" si="98"/>
        <v>#REF!</v>
      </c>
      <c r="AB395" s="14" t="e">
        <f t="shared" si="98"/>
        <v>#REF!</v>
      </c>
      <c r="AC395" s="14" t="e">
        <f t="shared" si="99"/>
        <v>#REF!</v>
      </c>
      <c r="AD395" s="14">
        <f>VLOOKUP(BB395,[1]sistem!$I$18:$J$19,2,FALSE)</f>
        <v>14</v>
      </c>
      <c r="AE395" s="14">
        <v>0.25</v>
      </c>
      <c r="AF395" s="14">
        <f>VLOOKUP($S395,[1]sistem!$I$3:$M$10,5,FALSE)</f>
        <v>1</v>
      </c>
      <c r="AG395" s="14">
        <v>4</v>
      </c>
      <c r="AI395" s="14">
        <f>AG395*AM395</f>
        <v>56</v>
      </c>
      <c r="AJ395" s="14">
        <f>VLOOKUP($S395,[1]sistem!$I$3:$N$10,6,FALSE)</f>
        <v>2</v>
      </c>
      <c r="AK395" s="14">
        <v>2</v>
      </c>
      <c r="AL395" s="14">
        <f t="shared" si="100"/>
        <v>4</v>
      </c>
      <c r="AM395" s="14">
        <f>VLOOKUP($BB395,[1]sistem!$I$18:$K$19,3,FALSE)</f>
        <v>14</v>
      </c>
      <c r="AN395" s="14" t="e">
        <f>AM395*#REF!</f>
        <v>#REF!</v>
      </c>
      <c r="AO395" s="14" t="e">
        <f t="shared" si="101"/>
        <v>#REF!</v>
      </c>
      <c r="AP395" s="14">
        <f t="shared" si="102"/>
        <v>25</v>
      </c>
      <c r="AQ395" s="14" t="e">
        <f t="shared" si="103"/>
        <v>#REF!</v>
      </c>
      <c r="AR395" s="14" t="e">
        <f>ROUND(AQ395-#REF!,0)</f>
        <v>#REF!</v>
      </c>
      <c r="AS395" s="14">
        <f>IF(BB395="s",IF(S395=0,0,
IF(S395=1,#REF!*4*4,
IF(S395=2,0,
IF(S395=3,#REF!*4*2,
IF(S395=4,0,
IF(S395=5,0,
IF(S395=6,0,
IF(S395=7,0)))))))),
IF(BB395="t",
IF(S395=0,0,
IF(S395=1,#REF!*4*4*0.8,
IF(S395=2,0,
IF(S395=3,#REF!*4*2*0.8,
IF(S395=4,0,
IF(S395=5,0,
IF(S395=6,0,
IF(S395=7,0))))))))))</f>
        <v>0</v>
      </c>
      <c r="AT395" s="14" t="e">
        <f>IF(BB395="s",
IF(S395=0,0,
IF(S395=1,0,
IF(S395=2,#REF!*4*2,
IF(S395=3,#REF!*4,
IF(S395=4,#REF!*4,
IF(S395=5,0,
IF(S395=6,0,
IF(S395=7,#REF!*4)))))))),
IF(BB395="t",
IF(S395=0,0,
IF(S395=1,0,
IF(S395=2,#REF!*4*2*0.8,
IF(S395=3,#REF!*4*0.8,
IF(S395=4,#REF!*4*0.8,
IF(S395=5,0,
IF(S395=6,0,
IF(S395=7,#REF!*4))))))))))</f>
        <v>#REF!</v>
      </c>
      <c r="AU395" s="14" t="e">
        <f>IF(BB395="s",
IF(S395=0,0,
IF(S395=1,#REF!*2,
IF(S395=2,#REF!*2,
IF(S395=3,#REF!*2,
IF(S395=4,#REF!*2,
IF(S395=5,#REF!*2,
IF(S395=6,#REF!*2,
IF(S395=7,#REF!*2)))))))),
IF(BB395="t",
IF(S395=0,#REF!*2*0.8,
IF(S395=1,#REF!*2*0.8,
IF(S395=2,#REF!*2*0.8,
IF(S395=3,#REF!*2*0.8,
IF(S395=4,#REF!*2*0.8,
IF(S395=5,#REF!*2*0.8,
IF(S395=6,#REF!*1*0.8,
IF(S395=7,#REF!*2))))))))))</f>
        <v>#REF!</v>
      </c>
      <c r="AV395" s="14" t="e">
        <f t="shared" si="104"/>
        <v>#REF!</v>
      </c>
      <c r="AW395" s="14" t="e">
        <f>IF(BB395="s",
IF(S395=0,0,
IF(S395=1,(14-2)*(#REF!+#REF!)/4*4,
IF(S395=2,(14-2)*(#REF!+#REF!)/4*2,
IF(S395=3,(14-2)*(#REF!+#REF!)/4*3,
IF(S395=4,(14-2)*(#REF!+#REF!)/4,
IF(S395=5,(14-2)*#REF!/4,
IF(S395=6,0,
IF(S395=7,(14)*#REF!)))))))),
IF(BB395="t",
IF(S395=0,0,
IF(S395=1,(11-2)*(#REF!+#REF!)/4*4,
IF(S395=2,(11-2)*(#REF!+#REF!)/4*2,
IF(S395=3,(11-2)*(#REF!+#REF!)/4*3,
IF(S395=4,(11-2)*(#REF!+#REF!)/4,
IF(S395=5,(11-2)*#REF!/4,
IF(S395=6,0,
IF(S395=7,(11)*#REF!))))))))))</f>
        <v>#REF!</v>
      </c>
      <c r="AX395" s="14" t="e">
        <f t="shared" si="105"/>
        <v>#REF!</v>
      </c>
      <c r="AY395" s="14">
        <f t="shared" si="106"/>
        <v>8</v>
      </c>
      <c r="AZ395" s="14">
        <f t="shared" si="107"/>
        <v>4</v>
      </c>
      <c r="BA395" s="14" t="e">
        <f t="shared" si="108"/>
        <v>#REF!</v>
      </c>
      <c r="BB395" s="14" t="s">
        <v>87</v>
      </c>
      <c r="BC395" s="14" t="e">
        <f>IF(BI395="A",0,IF(BB395="s",14*#REF!,IF(BB395="T",11*#REF!,"HATA")))</f>
        <v>#REF!</v>
      </c>
      <c r="BD395" s="14" t="e">
        <f t="shared" si="109"/>
        <v>#REF!</v>
      </c>
      <c r="BE395" s="14" t="e">
        <f t="shared" si="110"/>
        <v>#REF!</v>
      </c>
      <c r="BF395" s="14" t="e">
        <f>IF(BE395-#REF!=0,"DOĞRU","YANLIŞ")</f>
        <v>#REF!</v>
      </c>
      <c r="BG395" s="14" t="e">
        <f>#REF!-BE395</f>
        <v>#REF!</v>
      </c>
      <c r="BH395" s="14">
        <v>0</v>
      </c>
      <c r="BJ395" s="14">
        <v>1</v>
      </c>
      <c r="BL395" s="14">
        <v>7</v>
      </c>
      <c r="BN395" s="5" t="e">
        <f>#REF!*14</f>
        <v>#REF!</v>
      </c>
      <c r="BO395" s="6"/>
      <c r="BP395" s="7"/>
      <c r="BQ395" s="8"/>
      <c r="BR395" s="8"/>
      <c r="BS395" s="8"/>
      <c r="BT395" s="8"/>
      <c r="BU395" s="8"/>
      <c r="BV395" s="9"/>
      <c r="BW395" s="10"/>
      <c r="BX395" s="11"/>
      <c r="CE395" s="8"/>
      <c r="CF395" s="17"/>
      <c r="CG395" s="17"/>
      <c r="CH395" s="17"/>
      <c r="CI395" s="17"/>
    </row>
    <row r="396" spans="1:87" hidden="1" x14ac:dyDescent="0.25">
      <c r="A396" s="14" t="s">
        <v>131</v>
      </c>
      <c r="B396" s="14" t="s">
        <v>132</v>
      </c>
      <c r="C396" s="14" t="s">
        <v>132</v>
      </c>
      <c r="D396" s="15" t="s">
        <v>90</v>
      </c>
      <c r="E396" s="15" t="s">
        <v>90</v>
      </c>
      <c r="F396" s="16" t="e">
        <f>IF(BB396="S",
IF(#REF!+BJ396=2012,
IF(#REF!=1,"12-13/1",
IF(#REF!=2,"12-13/2",
IF(#REF!=3,"13-14/1",
IF(#REF!=4,"13-14/2","Hata1")))),
IF(#REF!+BJ396=2013,
IF(#REF!=1,"13-14/1",
IF(#REF!=2,"13-14/2",
IF(#REF!=3,"14-15/1",
IF(#REF!=4,"14-15/2","Hata2")))),
IF(#REF!+BJ396=2014,
IF(#REF!=1,"14-15/1",
IF(#REF!=2,"14-15/2",
IF(#REF!=3,"15-16/1",
IF(#REF!=4,"15-16/2","Hata3")))),
IF(#REF!+BJ396=2015,
IF(#REF!=1,"15-16/1",
IF(#REF!=2,"15-16/2",
IF(#REF!=3,"16-17/1",
IF(#REF!=4,"16-17/2","Hata4")))),
IF(#REF!+BJ396=2016,
IF(#REF!=1,"16-17/1",
IF(#REF!=2,"16-17/2",
IF(#REF!=3,"17-18/1",
IF(#REF!=4,"17-18/2","Hata5")))),
IF(#REF!+BJ396=2017,
IF(#REF!=1,"17-18/1",
IF(#REF!=2,"17-18/2",
IF(#REF!=3,"18-19/1",
IF(#REF!=4,"18-19/2","Hata6")))),
IF(#REF!+BJ396=2018,
IF(#REF!=1,"18-19/1",
IF(#REF!=2,"18-19/2",
IF(#REF!=3,"19-20/1",
IF(#REF!=4,"19-20/2","Hata7")))),
IF(#REF!+BJ396=2019,
IF(#REF!=1,"19-20/1",
IF(#REF!=2,"19-20/2",
IF(#REF!=3,"20-21/1",
IF(#REF!=4,"20-21/2","Hata8")))),
IF(#REF!+BJ396=2020,
IF(#REF!=1,"20-21/1",
IF(#REF!=2,"20-21/2",
IF(#REF!=3,"21-22/1",
IF(#REF!=4,"21-22/2","Hata9")))),
IF(#REF!+BJ396=2021,
IF(#REF!=1,"21-22/1",
IF(#REF!=2,"21-22/2",
IF(#REF!=3,"22-23/1",
IF(#REF!=4,"22-23/2","Hata10")))),
IF(#REF!+BJ396=2022,
IF(#REF!=1,"22-23/1",
IF(#REF!=2,"22-23/2",
IF(#REF!=3,"23-24/1",
IF(#REF!=4,"23-24/2","Hata11")))),
IF(#REF!+BJ396=2023,
IF(#REF!=1,"23-24/1",
IF(#REF!=2,"23-24/2",
IF(#REF!=3,"24-25/1",
IF(#REF!=4,"24-25/2","Hata12")))),
)))))))))))),
IF(BB396="T",
IF(#REF!+BJ396=2012,
IF(#REF!=1,"12-13/1",
IF(#REF!=2,"12-13/2",
IF(#REF!=3,"12-13/3",
IF(#REF!=4,"13-14/1",
IF(#REF!=5,"13-14/2",
IF(#REF!=6,"13-14/3","Hata1")))))),
IF(#REF!+BJ396=2013,
IF(#REF!=1,"13-14/1",
IF(#REF!=2,"13-14/2",
IF(#REF!=3,"13-14/3",
IF(#REF!=4,"14-15/1",
IF(#REF!=5,"14-15/2",
IF(#REF!=6,"14-15/3","Hata2")))))),
IF(#REF!+BJ396=2014,
IF(#REF!=1,"14-15/1",
IF(#REF!=2,"14-15/2",
IF(#REF!=3,"14-15/3",
IF(#REF!=4,"15-16/1",
IF(#REF!=5,"15-16/2",
IF(#REF!=6,"15-16/3","Hata3")))))),
IF(AND(#REF!+#REF!&gt;2014,#REF!+#REF!&lt;2015,BJ396=1),
IF(#REF!=0.1,"14-15/0.1",
IF(#REF!=0.2,"14-15/0.2",
IF(#REF!=0.3,"14-15/0.3","Hata4"))),
IF(#REF!+BJ396=2015,
IF(#REF!=1,"15-16/1",
IF(#REF!=2,"15-16/2",
IF(#REF!=3,"15-16/3",
IF(#REF!=4,"16-17/1",
IF(#REF!=5,"16-17/2",
IF(#REF!=6,"16-17/3","Hata5")))))),
IF(#REF!+BJ396=2016,
IF(#REF!=1,"16-17/1",
IF(#REF!=2,"16-17/2",
IF(#REF!=3,"16-17/3",
IF(#REF!=4,"17-18/1",
IF(#REF!=5,"17-18/2",
IF(#REF!=6,"17-18/3","Hata6")))))),
IF(#REF!+BJ396=2017,
IF(#REF!=1,"17-18/1",
IF(#REF!=2,"17-18/2",
IF(#REF!=3,"17-18/3",
IF(#REF!=4,"18-19/1",
IF(#REF!=5,"18-19/2",
IF(#REF!=6,"18-19/3","Hata7")))))),
IF(#REF!+BJ396=2018,
IF(#REF!=1,"18-19/1",
IF(#REF!=2,"18-19/2",
IF(#REF!=3,"18-19/3",
IF(#REF!=4,"19-20/1",
IF(#REF!=5," 19-20/2",
IF(#REF!=6,"19-20/3","Hata8")))))),
IF(#REF!+BJ396=2019,
IF(#REF!=1,"19-20/1",
IF(#REF!=2,"19-20/2",
IF(#REF!=3,"19-20/3",
IF(#REF!=4,"20-21/1",
IF(#REF!=5,"20-21/2",
IF(#REF!=6,"20-21/3","Hata9")))))),
IF(#REF!+BJ396=2020,
IF(#REF!=1,"20-21/1",
IF(#REF!=2,"20-21/2",
IF(#REF!=3,"20-21/3",
IF(#REF!=4,"21-22/1",
IF(#REF!=5,"21-22/2",
IF(#REF!=6,"21-22/3","Hata10")))))),
IF(#REF!+BJ396=2021,
IF(#REF!=1,"21-22/1",
IF(#REF!=2,"21-22/2",
IF(#REF!=3,"21-22/3",
IF(#REF!=4,"22-23/1",
IF(#REF!=5,"22-23/2",
IF(#REF!=6,"22-23/3","Hata11")))))),
IF(#REF!+BJ396=2022,
IF(#REF!=1,"22-23/1",
IF(#REF!=2,"22-23/2",
IF(#REF!=3,"22-23/3",
IF(#REF!=4,"23-24/1",
IF(#REF!=5,"23-24/2",
IF(#REF!=6,"23-24/3","Hata12")))))),
IF(#REF!+BJ396=2023,
IF(#REF!=1,"23-24/1",
IF(#REF!=2,"23-24/2",
IF(#REF!=3,"23-24/3",
IF(#REF!=4,"24-25/1",
IF(#REF!=5,"24-25/2",
IF(#REF!=6,"24-25/3","Hata13")))))),
))))))))))))))
)</f>
        <v>#REF!</v>
      </c>
      <c r="G396" s="15"/>
      <c r="H396" s="14" t="s">
        <v>522</v>
      </c>
      <c r="I396" s="14">
        <v>54679</v>
      </c>
      <c r="J396" s="14" t="s">
        <v>499</v>
      </c>
      <c r="Q396" s="14" t="s">
        <v>133</v>
      </c>
      <c r="R396" s="14" t="s">
        <v>133</v>
      </c>
      <c r="S396" s="16">
        <v>7</v>
      </c>
      <c r="T396" s="14">
        <f>VLOOKUP($S396,[1]sistem!$I$3:$L$10,2,FALSE)</f>
        <v>0</v>
      </c>
      <c r="U396" s="14">
        <f>VLOOKUP($S396,[1]sistem!$I$3:$L$10,3,FALSE)</f>
        <v>1</v>
      </c>
      <c r="V396" s="14">
        <f>VLOOKUP($S396,[1]sistem!$I$3:$L$10,4,FALSE)</f>
        <v>1</v>
      </c>
      <c r="W396" s="14" t="e">
        <f>VLOOKUP($BB396,[1]sistem!$I$13:$L$14,2,FALSE)*#REF!</f>
        <v>#REF!</v>
      </c>
      <c r="X396" s="14" t="e">
        <f>VLOOKUP($BB396,[1]sistem!$I$13:$L$14,3,FALSE)*#REF!</f>
        <v>#REF!</v>
      </c>
      <c r="Y396" s="14" t="e">
        <f>VLOOKUP($BB396,[1]sistem!$I$13:$L$14,4,FALSE)*#REF!</f>
        <v>#REF!</v>
      </c>
      <c r="Z396" s="14" t="e">
        <f t="shared" si="98"/>
        <v>#REF!</v>
      </c>
      <c r="AA396" s="14" t="e">
        <f t="shared" si="98"/>
        <v>#REF!</v>
      </c>
      <c r="AB396" s="14" t="e">
        <f t="shared" si="98"/>
        <v>#REF!</v>
      </c>
      <c r="AC396" s="14" t="e">
        <f t="shared" si="99"/>
        <v>#REF!</v>
      </c>
      <c r="AD396" s="14">
        <f>VLOOKUP(BB396,[1]sistem!$I$18:$J$19,2,FALSE)</f>
        <v>14</v>
      </c>
      <c r="AE396" s="14">
        <v>0.25</v>
      </c>
      <c r="AF396" s="14">
        <f>VLOOKUP($S396,[1]sistem!$I$3:$M$10,5,FALSE)</f>
        <v>1</v>
      </c>
      <c r="AI396" s="14" t="e">
        <f>(#REF!+#REF!)*AD396</f>
        <v>#REF!</v>
      </c>
      <c r="AJ396" s="14">
        <f>VLOOKUP($S396,[1]sistem!$I$3:$N$10,6,FALSE)</f>
        <v>2</v>
      </c>
      <c r="AK396" s="14">
        <v>2</v>
      </c>
      <c r="AL396" s="14">
        <f t="shared" si="100"/>
        <v>4</v>
      </c>
      <c r="AM396" s="14">
        <f>VLOOKUP($BB396,[1]sistem!$I$18:$K$19,3,FALSE)</f>
        <v>14</v>
      </c>
      <c r="AN396" s="14" t="e">
        <f>AM396*#REF!</f>
        <v>#REF!</v>
      </c>
      <c r="AO396" s="14" t="e">
        <f t="shared" si="101"/>
        <v>#REF!</v>
      </c>
      <c r="AP396" s="14">
        <f t="shared" si="102"/>
        <v>25</v>
      </c>
      <c r="AQ396" s="14" t="e">
        <f t="shared" si="103"/>
        <v>#REF!</v>
      </c>
      <c r="AR396" s="14" t="e">
        <f>ROUND(AQ396-#REF!,0)</f>
        <v>#REF!</v>
      </c>
      <c r="AS396" s="14">
        <f>IF(BB396="s",IF(S396=0,0,
IF(S396=1,#REF!*4*4,
IF(S396=2,0,
IF(S396=3,#REF!*4*2,
IF(S396=4,0,
IF(S396=5,0,
IF(S396=6,0,
IF(S396=7,0)))))))),
IF(BB396="t",
IF(S396=0,0,
IF(S396=1,#REF!*4*4*0.8,
IF(S396=2,0,
IF(S396=3,#REF!*4*2*0.8,
IF(S396=4,0,
IF(S396=5,0,
IF(S396=6,0,
IF(S396=7,0))))))))))</f>
        <v>0</v>
      </c>
      <c r="AT396" s="14" t="e">
        <f>IF(BB396="s",
IF(S396=0,0,
IF(S396=1,0,
IF(S396=2,#REF!*4*2,
IF(S396=3,#REF!*4,
IF(S396=4,#REF!*4,
IF(S396=5,0,
IF(S396=6,0,
IF(S396=7,#REF!*4)))))))),
IF(BB396="t",
IF(S396=0,0,
IF(S396=1,0,
IF(S396=2,#REF!*4*2*0.8,
IF(S396=3,#REF!*4*0.8,
IF(S396=4,#REF!*4*0.8,
IF(S396=5,0,
IF(S396=6,0,
IF(S396=7,#REF!*4))))))))))</f>
        <v>#REF!</v>
      </c>
      <c r="AU396" s="14" t="e">
        <f>IF(BB396="s",
IF(S396=0,0,
IF(S396=1,#REF!*2,
IF(S396=2,#REF!*2,
IF(S396=3,#REF!*2,
IF(S396=4,#REF!*2,
IF(S396=5,#REF!*2,
IF(S396=6,#REF!*2,
IF(S396=7,#REF!*2)))))))),
IF(BB396="t",
IF(S396=0,#REF!*2*0.8,
IF(S396=1,#REF!*2*0.8,
IF(S396=2,#REF!*2*0.8,
IF(S396=3,#REF!*2*0.8,
IF(S396=4,#REF!*2*0.8,
IF(S396=5,#REF!*2*0.8,
IF(S396=6,#REF!*1*0.8,
IF(S396=7,#REF!*2))))))))))</f>
        <v>#REF!</v>
      </c>
      <c r="AV396" s="14" t="e">
        <f t="shared" si="104"/>
        <v>#REF!</v>
      </c>
      <c r="AW396" s="14" t="e">
        <f>IF(BB396="s",
IF(S396=0,0,
IF(S396=1,(14-2)*(#REF!+#REF!)/4*4,
IF(S396=2,(14-2)*(#REF!+#REF!)/4*2,
IF(S396=3,(14-2)*(#REF!+#REF!)/4*3,
IF(S396=4,(14-2)*(#REF!+#REF!)/4,
IF(S396=5,(14-2)*#REF!/4,
IF(S396=6,0,
IF(S396=7,(14)*#REF!)))))))),
IF(BB396="t",
IF(S396=0,0,
IF(S396=1,(11-2)*(#REF!+#REF!)/4*4,
IF(S396=2,(11-2)*(#REF!+#REF!)/4*2,
IF(S396=3,(11-2)*(#REF!+#REF!)/4*3,
IF(S396=4,(11-2)*(#REF!+#REF!)/4,
IF(S396=5,(11-2)*#REF!/4,
IF(S396=6,0,
IF(S396=7,(11)*#REF!))))))))))</f>
        <v>#REF!</v>
      </c>
      <c r="AX396" s="14" t="e">
        <f t="shared" si="105"/>
        <v>#REF!</v>
      </c>
      <c r="AY396" s="14">
        <f t="shared" si="106"/>
        <v>8</v>
      </c>
      <c r="AZ396" s="14">
        <f t="shared" si="107"/>
        <v>4</v>
      </c>
      <c r="BA396" s="14" t="e">
        <f t="shared" si="108"/>
        <v>#REF!</v>
      </c>
      <c r="BB396" s="14" t="s">
        <v>87</v>
      </c>
      <c r="BC396" s="14">
        <f>IF(BI396="A",0,IF(BB396="s",14*#REF!,IF(BB396="T",11*#REF!,"HATA")))</f>
        <v>0</v>
      </c>
      <c r="BD396" s="14" t="e">
        <f t="shared" si="109"/>
        <v>#REF!</v>
      </c>
      <c r="BE396" s="14" t="e">
        <f t="shared" si="110"/>
        <v>#REF!</v>
      </c>
      <c r="BF396" s="14" t="e">
        <f>IF(BE396-#REF!=0,"DOĞRU","YANLIŞ")</f>
        <v>#REF!</v>
      </c>
      <c r="BG396" s="14" t="e">
        <f>#REF!-BE396</f>
        <v>#REF!</v>
      </c>
      <c r="BH396" s="14">
        <v>0</v>
      </c>
      <c r="BI396" s="14" t="s">
        <v>93</v>
      </c>
      <c r="BJ396" s="14">
        <v>1</v>
      </c>
      <c r="BL396" s="14">
        <v>7</v>
      </c>
      <c r="BN396" s="5" t="e">
        <f>#REF!*14</f>
        <v>#REF!</v>
      </c>
      <c r="BO396" s="6"/>
      <c r="BP396" s="7"/>
      <c r="BQ396" s="8"/>
      <c r="BR396" s="8"/>
      <c r="BS396" s="8"/>
      <c r="BT396" s="8"/>
      <c r="BU396" s="8"/>
      <c r="BV396" s="9"/>
      <c r="BW396" s="10"/>
      <c r="BX396" s="11"/>
      <c r="CE396" s="8"/>
      <c r="CF396" s="17"/>
      <c r="CG396" s="17"/>
      <c r="CH396" s="17"/>
      <c r="CI396" s="17"/>
    </row>
    <row r="397" spans="1:87" hidden="1" x14ac:dyDescent="0.25">
      <c r="A397" s="14" t="s">
        <v>502</v>
      </c>
      <c r="B397" s="14" t="s">
        <v>503</v>
      </c>
      <c r="C397" s="14" t="s">
        <v>503</v>
      </c>
      <c r="D397" s="15" t="s">
        <v>90</v>
      </c>
      <c r="E397" s="15" t="s">
        <v>90</v>
      </c>
      <c r="F397" s="16" t="e">
        <f>IF(BB397="S",
IF(#REF!+BJ397=2012,
IF(#REF!=1,"12-13/1",
IF(#REF!=2,"12-13/2",
IF(#REF!=3,"13-14/1",
IF(#REF!=4,"13-14/2","Hata1")))),
IF(#REF!+BJ397=2013,
IF(#REF!=1,"13-14/1",
IF(#REF!=2,"13-14/2",
IF(#REF!=3,"14-15/1",
IF(#REF!=4,"14-15/2","Hata2")))),
IF(#REF!+BJ397=2014,
IF(#REF!=1,"14-15/1",
IF(#REF!=2,"14-15/2",
IF(#REF!=3,"15-16/1",
IF(#REF!=4,"15-16/2","Hata3")))),
IF(#REF!+BJ397=2015,
IF(#REF!=1,"15-16/1",
IF(#REF!=2,"15-16/2",
IF(#REF!=3,"16-17/1",
IF(#REF!=4,"16-17/2","Hata4")))),
IF(#REF!+BJ397=2016,
IF(#REF!=1,"16-17/1",
IF(#REF!=2,"16-17/2",
IF(#REF!=3,"17-18/1",
IF(#REF!=4,"17-18/2","Hata5")))),
IF(#REF!+BJ397=2017,
IF(#REF!=1,"17-18/1",
IF(#REF!=2,"17-18/2",
IF(#REF!=3,"18-19/1",
IF(#REF!=4,"18-19/2","Hata6")))),
IF(#REF!+BJ397=2018,
IF(#REF!=1,"18-19/1",
IF(#REF!=2,"18-19/2",
IF(#REF!=3,"19-20/1",
IF(#REF!=4,"19-20/2","Hata7")))),
IF(#REF!+BJ397=2019,
IF(#REF!=1,"19-20/1",
IF(#REF!=2,"19-20/2",
IF(#REF!=3,"20-21/1",
IF(#REF!=4,"20-21/2","Hata8")))),
IF(#REF!+BJ397=2020,
IF(#REF!=1,"20-21/1",
IF(#REF!=2,"20-21/2",
IF(#REF!=3,"21-22/1",
IF(#REF!=4,"21-22/2","Hata9")))),
IF(#REF!+BJ397=2021,
IF(#REF!=1,"21-22/1",
IF(#REF!=2,"21-22/2",
IF(#REF!=3,"22-23/1",
IF(#REF!=4,"22-23/2","Hata10")))),
IF(#REF!+BJ397=2022,
IF(#REF!=1,"22-23/1",
IF(#REF!=2,"22-23/2",
IF(#REF!=3,"23-24/1",
IF(#REF!=4,"23-24/2","Hata11")))),
IF(#REF!+BJ397=2023,
IF(#REF!=1,"23-24/1",
IF(#REF!=2,"23-24/2",
IF(#REF!=3,"24-25/1",
IF(#REF!=4,"24-25/2","Hata12")))),
)))))))))))),
IF(BB397="T",
IF(#REF!+BJ397=2012,
IF(#REF!=1,"12-13/1",
IF(#REF!=2,"12-13/2",
IF(#REF!=3,"12-13/3",
IF(#REF!=4,"13-14/1",
IF(#REF!=5,"13-14/2",
IF(#REF!=6,"13-14/3","Hata1")))))),
IF(#REF!+BJ397=2013,
IF(#REF!=1,"13-14/1",
IF(#REF!=2,"13-14/2",
IF(#REF!=3,"13-14/3",
IF(#REF!=4,"14-15/1",
IF(#REF!=5,"14-15/2",
IF(#REF!=6,"14-15/3","Hata2")))))),
IF(#REF!+BJ397=2014,
IF(#REF!=1,"14-15/1",
IF(#REF!=2,"14-15/2",
IF(#REF!=3,"14-15/3",
IF(#REF!=4,"15-16/1",
IF(#REF!=5,"15-16/2",
IF(#REF!=6,"15-16/3","Hata3")))))),
IF(AND(#REF!+#REF!&gt;2014,#REF!+#REF!&lt;2015,BJ397=1),
IF(#REF!=0.1,"14-15/0.1",
IF(#REF!=0.2,"14-15/0.2",
IF(#REF!=0.3,"14-15/0.3","Hata4"))),
IF(#REF!+BJ397=2015,
IF(#REF!=1,"15-16/1",
IF(#REF!=2,"15-16/2",
IF(#REF!=3,"15-16/3",
IF(#REF!=4,"16-17/1",
IF(#REF!=5,"16-17/2",
IF(#REF!=6,"16-17/3","Hata5")))))),
IF(#REF!+BJ397=2016,
IF(#REF!=1,"16-17/1",
IF(#REF!=2,"16-17/2",
IF(#REF!=3,"16-17/3",
IF(#REF!=4,"17-18/1",
IF(#REF!=5,"17-18/2",
IF(#REF!=6,"17-18/3","Hata6")))))),
IF(#REF!+BJ397=2017,
IF(#REF!=1,"17-18/1",
IF(#REF!=2,"17-18/2",
IF(#REF!=3,"17-18/3",
IF(#REF!=4,"18-19/1",
IF(#REF!=5,"18-19/2",
IF(#REF!=6,"18-19/3","Hata7")))))),
IF(#REF!+BJ397=2018,
IF(#REF!=1,"18-19/1",
IF(#REF!=2,"18-19/2",
IF(#REF!=3,"18-19/3",
IF(#REF!=4,"19-20/1",
IF(#REF!=5," 19-20/2",
IF(#REF!=6,"19-20/3","Hata8")))))),
IF(#REF!+BJ397=2019,
IF(#REF!=1,"19-20/1",
IF(#REF!=2,"19-20/2",
IF(#REF!=3,"19-20/3",
IF(#REF!=4,"20-21/1",
IF(#REF!=5,"20-21/2",
IF(#REF!=6,"20-21/3","Hata9")))))),
IF(#REF!+BJ397=2020,
IF(#REF!=1,"20-21/1",
IF(#REF!=2,"20-21/2",
IF(#REF!=3,"20-21/3",
IF(#REF!=4,"21-22/1",
IF(#REF!=5,"21-22/2",
IF(#REF!=6,"21-22/3","Hata10")))))),
IF(#REF!+BJ397=2021,
IF(#REF!=1,"21-22/1",
IF(#REF!=2,"21-22/2",
IF(#REF!=3,"21-22/3",
IF(#REF!=4,"22-23/1",
IF(#REF!=5,"22-23/2",
IF(#REF!=6,"22-23/3","Hata11")))))),
IF(#REF!+BJ397=2022,
IF(#REF!=1,"22-23/1",
IF(#REF!=2,"22-23/2",
IF(#REF!=3,"22-23/3",
IF(#REF!=4,"23-24/1",
IF(#REF!=5,"23-24/2",
IF(#REF!=6,"23-24/3","Hata12")))))),
IF(#REF!+BJ397=2023,
IF(#REF!=1,"23-24/1",
IF(#REF!=2,"23-24/2",
IF(#REF!=3,"23-24/3",
IF(#REF!=4,"24-25/1",
IF(#REF!=5,"24-25/2",
IF(#REF!=6,"24-25/3","Hata13")))))),
))))))))))))))
)</f>
        <v>#REF!</v>
      </c>
      <c r="G397" s="15"/>
      <c r="H397" s="14" t="s">
        <v>522</v>
      </c>
      <c r="I397" s="14">
        <v>54679</v>
      </c>
      <c r="J397" s="14" t="s">
        <v>499</v>
      </c>
      <c r="Q397" s="14" t="s">
        <v>504</v>
      </c>
      <c r="R397" s="14" t="s">
        <v>504</v>
      </c>
      <c r="S397" s="16">
        <v>2</v>
      </c>
      <c r="T397" s="14">
        <f>VLOOKUP($S397,[1]sistem!$I$3:$L$10,2,FALSE)</f>
        <v>0</v>
      </c>
      <c r="U397" s="14">
        <f>VLOOKUP($S397,[1]sistem!$I$3:$L$10,3,FALSE)</f>
        <v>2</v>
      </c>
      <c r="V397" s="14">
        <f>VLOOKUP($S397,[1]sistem!$I$3:$L$10,4,FALSE)</f>
        <v>1</v>
      </c>
      <c r="W397" s="14" t="e">
        <f>VLOOKUP($BB397,[1]sistem!$I$13:$L$14,2,FALSE)*#REF!</f>
        <v>#REF!</v>
      </c>
      <c r="X397" s="14" t="e">
        <f>VLOOKUP($BB397,[1]sistem!$I$13:$L$14,3,FALSE)*#REF!</f>
        <v>#REF!</v>
      </c>
      <c r="Y397" s="14" t="e">
        <f>VLOOKUP($BB397,[1]sistem!$I$13:$L$14,4,FALSE)*#REF!</f>
        <v>#REF!</v>
      </c>
      <c r="Z397" s="14" t="e">
        <f t="shared" si="98"/>
        <v>#REF!</v>
      </c>
      <c r="AA397" s="14" t="e">
        <f t="shared" si="98"/>
        <v>#REF!</v>
      </c>
      <c r="AB397" s="14" t="e">
        <f t="shared" si="98"/>
        <v>#REF!</v>
      </c>
      <c r="AC397" s="14" t="e">
        <f t="shared" si="99"/>
        <v>#REF!</v>
      </c>
      <c r="AD397" s="14">
        <f>VLOOKUP(BB397,[1]sistem!$I$18:$J$19,2,FALSE)</f>
        <v>14</v>
      </c>
      <c r="AE397" s="14">
        <v>0.25</v>
      </c>
      <c r="AF397" s="14">
        <f>VLOOKUP($S397,[1]sistem!$I$3:$M$10,5,FALSE)</f>
        <v>2</v>
      </c>
      <c r="AG397" s="14">
        <v>1</v>
      </c>
      <c r="AI397" s="14">
        <f>AG397*AM397</f>
        <v>14</v>
      </c>
      <c r="AJ397" s="14">
        <f>VLOOKUP($S397,[1]sistem!$I$3:$N$10,6,FALSE)</f>
        <v>3</v>
      </c>
      <c r="AK397" s="14">
        <v>2</v>
      </c>
      <c r="AL397" s="14">
        <f t="shared" si="100"/>
        <v>6</v>
      </c>
      <c r="AM397" s="14">
        <f>VLOOKUP($BB397,[1]sistem!$I$18:$K$19,3,FALSE)</f>
        <v>14</v>
      </c>
      <c r="AN397" s="14" t="e">
        <f>AM397*#REF!</f>
        <v>#REF!</v>
      </c>
      <c r="AO397" s="14" t="e">
        <f t="shared" si="101"/>
        <v>#REF!</v>
      </c>
      <c r="AP397" s="14">
        <f t="shared" si="102"/>
        <v>25</v>
      </c>
      <c r="AQ397" s="14" t="e">
        <f t="shared" si="103"/>
        <v>#REF!</v>
      </c>
      <c r="AR397" s="14" t="e">
        <f>ROUND(AQ397-#REF!,0)</f>
        <v>#REF!</v>
      </c>
      <c r="AS397" s="14">
        <f>IF(BB397="s",IF(S397=0,0,
IF(S397=1,#REF!*4*4,
IF(S397=2,0,
IF(S397=3,#REF!*4*2,
IF(S397=4,0,
IF(S397=5,0,
IF(S397=6,0,
IF(S397=7,0)))))))),
IF(BB397="t",
IF(S397=0,0,
IF(S397=1,#REF!*4*4*0.8,
IF(S397=2,0,
IF(S397=3,#REF!*4*2*0.8,
IF(S397=4,0,
IF(S397=5,0,
IF(S397=6,0,
IF(S397=7,0))))))))))</f>
        <v>0</v>
      </c>
      <c r="AT397" s="14" t="e">
        <f>IF(BB397="s",
IF(S397=0,0,
IF(S397=1,0,
IF(S397=2,#REF!*4*2,
IF(S397=3,#REF!*4,
IF(S397=4,#REF!*4,
IF(S397=5,0,
IF(S397=6,0,
IF(S397=7,#REF!*4)))))))),
IF(BB397="t",
IF(S397=0,0,
IF(S397=1,0,
IF(S397=2,#REF!*4*2*0.8,
IF(S397=3,#REF!*4*0.8,
IF(S397=4,#REF!*4*0.8,
IF(S397=5,0,
IF(S397=6,0,
IF(S397=7,#REF!*4))))))))))</f>
        <v>#REF!</v>
      </c>
      <c r="AU397" s="14" t="e">
        <f>IF(BB397="s",
IF(S397=0,0,
IF(S397=1,#REF!*2,
IF(S397=2,#REF!*2,
IF(S397=3,#REF!*2,
IF(S397=4,#REF!*2,
IF(S397=5,#REF!*2,
IF(S397=6,#REF!*2,
IF(S397=7,#REF!*2)))))))),
IF(BB397="t",
IF(S397=0,#REF!*2*0.8,
IF(S397=1,#REF!*2*0.8,
IF(S397=2,#REF!*2*0.8,
IF(S397=3,#REF!*2*0.8,
IF(S397=4,#REF!*2*0.8,
IF(S397=5,#REF!*2*0.8,
IF(S397=6,#REF!*1*0.8,
IF(S397=7,#REF!*2))))))))))</f>
        <v>#REF!</v>
      </c>
      <c r="AV397" s="14" t="e">
        <f t="shared" si="104"/>
        <v>#REF!</v>
      </c>
      <c r="AW397" s="14" t="e">
        <f>IF(BB397="s",
IF(S397=0,0,
IF(S397=1,(14-2)*(#REF!+#REF!)/4*4,
IF(S397=2,(14-2)*(#REF!+#REF!)/4*2,
IF(S397=3,(14-2)*(#REF!+#REF!)/4*3,
IF(S397=4,(14-2)*(#REF!+#REF!)/4,
IF(S397=5,(14-2)*#REF!/4,
IF(S397=6,0,
IF(S397=7,(14)*#REF!)))))))),
IF(BB397="t",
IF(S397=0,0,
IF(S397=1,(11-2)*(#REF!+#REF!)/4*4,
IF(S397=2,(11-2)*(#REF!+#REF!)/4*2,
IF(S397=3,(11-2)*(#REF!+#REF!)/4*3,
IF(S397=4,(11-2)*(#REF!+#REF!)/4,
IF(S397=5,(11-2)*#REF!/4,
IF(S397=6,0,
IF(S397=7,(11)*#REF!))))))))))</f>
        <v>#REF!</v>
      </c>
      <c r="AX397" s="14" t="e">
        <f t="shared" si="105"/>
        <v>#REF!</v>
      </c>
      <c r="AY397" s="14">
        <f t="shared" si="106"/>
        <v>12</v>
      </c>
      <c r="AZ397" s="14">
        <f t="shared" si="107"/>
        <v>6</v>
      </c>
      <c r="BA397" s="14" t="e">
        <f t="shared" si="108"/>
        <v>#REF!</v>
      </c>
      <c r="BB397" s="14" t="s">
        <v>87</v>
      </c>
      <c r="BC397" s="14" t="e">
        <f>IF(BI397="A",0,IF(BB397="s",14*#REF!,IF(BB397="T",11*#REF!,"HATA")))</f>
        <v>#REF!</v>
      </c>
      <c r="BD397" s="14" t="e">
        <f t="shared" si="109"/>
        <v>#REF!</v>
      </c>
      <c r="BE397" s="14" t="e">
        <f t="shared" si="110"/>
        <v>#REF!</v>
      </c>
      <c r="BF397" s="14" t="e">
        <f>IF(BE397-#REF!=0,"DOĞRU","YANLIŞ")</f>
        <v>#REF!</v>
      </c>
      <c r="BG397" s="14" t="e">
        <f>#REF!-BE397</f>
        <v>#REF!</v>
      </c>
      <c r="BH397" s="14">
        <v>0</v>
      </c>
      <c r="BJ397" s="14">
        <v>1</v>
      </c>
      <c r="BL397" s="14">
        <v>2</v>
      </c>
      <c r="BN397" s="5" t="e">
        <f>#REF!*14</f>
        <v>#REF!</v>
      </c>
      <c r="BO397" s="6"/>
      <c r="BP397" s="7"/>
      <c r="BQ397" s="8"/>
      <c r="BR397" s="8"/>
      <c r="BS397" s="8"/>
      <c r="BT397" s="8"/>
      <c r="BU397" s="8"/>
      <c r="BV397" s="9"/>
      <c r="BW397" s="10"/>
      <c r="BX397" s="11"/>
      <c r="CE397" s="8"/>
      <c r="CF397" s="17"/>
      <c r="CG397" s="17"/>
      <c r="CH397" s="17"/>
      <c r="CI397" s="17"/>
    </row>
    <row r="398" spans="1:87" hidden="1" x14ac:dyDescent="0.25">
      <c r="A398" s="14" t="s">
        <v>505</v>
      </c>
      <c r="B398" s="14" t="s">
        <v>506</v>
      </c>
      <c r="C398" s="14" t="s">
        <v>506</v>
      </c>
      <c r="D398" s="15" t="s">
        <v>90</v>
      </c>
      <c r="E398" s="15" t="s">
        <v>90</v>
      </c>
      <c r="F398" s="16" t="e">
        <f>IF(BB398="S",
IF(#REF!+BJ398=2012,
IF(#REF!=1,"12-13/1",
IF(#REF!=2,"12-13/2",
IF(#REF!=3,"13-14/1",
IF(#REF!=4,"13-14/2","Hata1")))),
IF(#REF!+BJ398=2013,
IF(#REF!=1,"13-14/1",
IF(#REF!=2,"13-14/2",
IF(#REF!=3,"14-15/1",
IF(#REF!=4,"14-15/2","Hata2")))),
IF(#REF!+BJ398=2014,
IF(#REF!=1,"14-15/1",
IF(#REF!=2,"14-15/2",
IF(#REF!=3,"15-16/1",
IF(#REF!=4,"15-16/2","Hata3")))),
IF(#REF!+BJ398=2015,
IF(#REF!=1,"15-16/1",
IF(#REF!=2,"15-16/2",
IF(#REF!=3,"16-17/1",
IF(#REF!=4,"16-17/2","Hata4")))),
IF(#REF!+BJ398=2016,
IF(#REF!=1,"16-17/1",
IF(#REF!=2,"16-17/2",
IF(#REF!=3,"17-18/1",
IF(#REF!=4,"17-18/2","Hata5")))),
IF(#REF!+BJ398=2017,
IF(#REF!=1,"17-18/1",
IF(#REF!=2,"17-18/2",
IF(#REF!=3,"18-19/1",
IF(#REF!=4,"18-19/2","Hata6")))),
IF(#REF!+BJ398=2018,
IF(#REF!=1,"18-19/1",
IF(#REF!=2,"18-19/2",
IF(#REF!=3,"19-20/1",
IF(#REF!=4,"19-20/2","Hata7")))),
IF(#REF!+BJ398=2019,
IF(#REF!=1,"19-20/1",
IF(#REF!=2,"19-20/2",
IF(#REF!=3,"20-21/1",
IF(#REF!=4,"20-21/2","Hata8")))),
IF(#REF!+BJ398=2020,
IF(#REF!=1,"20-21/1",
IF(#REF!=2,"20-21/2",
IF(#REF!=3,"21-22/1",
IF(#REF!=4,"21-22/2","Hata9")))),
IF(#REF!+BJ398=2021,
IF(#REF!=1,"21-22/1",
IF(#REF!=2,"21-22/2",
IF(#REF!=3,"22-23/1",
IF(#REF!=4,"22-23/2","Hata10")))),
IF(#REF!+BJ398=2022,
IF(#REF!=1,"22-23/1",
IF(#REF!=2,"22-23/2",
IF(#REF!=3,"23-24/1",
IF(#REF!=4,"23-24/2","Hata11")))),
IF(#REF!+BJ398=2023,
IF(#REF!=1,"23-24/1",
IF(#REF!=2,"23-24/2",
IF(#REF!=3,"24-25/1",
IF(#REF!=4,"24-25/2","Hata12")))),
)))))))))))),
IF(BB398="T",
IF(#REF!+BJ398=2012,
IF(#REF!=1,"12-13/1",
IF(#REF!=2,"12-13/2",
IF(#REF!=3,"12-13/3",
IF(#REF!=4,"13-14/1",
IF(#REF!=5,"13-14/2",
IF(#REF!=6,"13-14/3","Hata1")))))),
IF(#REF!+BJ398=2013,
IF(#REF!=1,"13-14/1",
IF(#REF!=2,"13-14/2",
IF(#REF!=3,"13-14/3",
IF(#REF!=4,"14-15/1",
IF(#REF!=5,"14-15/2",
IF(#REF!=6,"14-15/3","Hata2")))))),
IF(#REF!+BJ398=2014,
IF(#REF!=1,"14-15/1",
IF(#REF!=2,"14-15/2",
IF(#REF!=3,"14-15/3",
IF(#REF!=4,"15-16/1",
IF(#REF!=5,"15-16/2",
IF(#REF!=6,"15-16/3","Hata3")))))),
IF(AND(#REF!+#REF!&gt;2014,#REF!+#REF!&lt;2015,BJ398=1),
IF(#REF!=0.1,"14-15/0.1",
IF(#REF!=0.2,"14-15/0.2",
IF(#REF!=0.3,"14-15/0.3","Hata4"))),
IF(#REF!+BJ398=2015,
IF(#REF!=1,"15-16/1",
IF(#REF!=2,"15-16/2",
IF(#REF!=3,"15-16/3",
IF(#REF!=4,"16-17/1",
IF(#REF!=5,"16-17/2",
IF(#REF!=6,"16-17/3","Hata5")))))),
IF(#REF!+BJ398=2016,
IF(#REF!=1,"16-17/1",
IF(#REF!=2,"16-17/2",
IF(#REF!=3,"16-17/3",
IF(#REF!=4,"17-18/1",
IF(#REF!=5,"17-18/2",
IF(#REF!=6,"17-18/3","Hata6")))))),
IF(#REF!+BJ398=2017,
IF(#REF!=1,"17-18/1",
IF(#REF!=2,"17-18/2",
IF(#REF!=3,"17-18/3",
IF(#REF!=4,"18-19/1",
IF(#REF!=5,"18-19/2",
IF(#REF!=6,"18-19/3","Hata7")))))),
IF(#REF!+BJ398=2018,
IF(#REF!=1,"18-19/1",
IF(#REF!=2,"18-19/2",
IF(#REF!=3,"18-19/3",
IF(#REF!=4,"19-20/1",
IF(#REF!=5," 19-20/2",
IF(#REF!=6,"19-20/3","Hata8")))))),
IF(#REF!+BJ398=2019,
IF(#REF!=1,"19-20/1",
IF(#REF!=2,"19-20/2",
IF(#REF!=3,"19-20/3",
IF(#REF!=4,"20-21/1",
IF(#REF!=5,"20-21/2",
IF(#REF!=6,"20-21/3","Hata9")))))),
IF(#REF!+BJ398=2020,
IF(#REF!=1,"20-21/1",
IF(#REF!=2,"20-21/2",
IF(#REF!=3,"20-21/3",
IF(#REF!=4,"21-22/1",
IF(#REF!=5,"21-22/2",
IF(#REF!=6,"21-22/3","Hata10")))))),
IF(#REF!+BJ398=2021,
IF(#REF!=1,"21-22/1",
IF(#REF!=2,"21-22/2",
IF(#REF!=3,"21-22/3",
IF(#REF!=4,"22-23/1",
IF(#REF!=5,"22-23/2",
IF(#REF!=6,"22-23/3","Hata11")))))),
IF(#REF!+BJ398=2022,
IF(#REF!=1,"22-23/1",
IF(#REF!=2,"22-23/2",
IF(#REF!=3,"22-23/3",
IF(#REF!=4,"23-24/1",
IF(#REF!=5,"23-24/2",
IF(#REF!=6,"23-24/3","Hata12")))))),
IF(#REF!+BJ398=2023,
IF(#REF!=1,"23-24/1",
IF(#REF!=2,"23-24/2",
IF(#REF!=3,"23-24/3",
IF(#REF!=4,"24-25/1",
IF(#REF!=5,"24-25/2",
IF(#REF!=6,"24-25/3","Hata13")))))),
))))))))))))))
)</f>
        <v>#REF!</v>
      </c>
      <c r="G398" s="15"/>
      <c r="H398" s="14" t="s">
        <v>522</v>
      </c>
      <c r="I398" s="14">
        <v>54679</v>
      </c>
      <c r="J398" s="14" t="s">
        <v>499</v>
      </c>
      <c r="Q398" s="14" t="s">
        <v>507</v>
      </c>
      <c r="R398" s="14" t="s">
        <v>507</v>
      </c>
      <c r="S398" s="16">
        <v>2</v>
      </c>
      <c r="T398" s="14">
        <f>VLOOKUP($S398,[1]sistem!$I$3:$L$10,2,FALSE)</f>
        <v>0</v>
      </c>
      <c r="U398" s="14">
        <f>VLOOKUP($S398,[1]sistem!$I$3:$L$10,3,FALSE)</f>
        <v>2</v>
      </c>
      <c r="V398" s="14">
        <f>VLOOKUP($S398,[1]sistem!$I$3:$L$10,4,FALSE)</f>
        <v>1</v>
      </c>
      <c r="W398" s="14" t="e">
        <f>VLOOKUP($BB398,[1]sistem!$I$13:$L$14,2,FALSE)*#REF!</f>
        <v>#REF!</v>
      </c>
      <c r="X398" s="14" t="e">
        <f>VLOOKUP($BB398,[1]sistem!$I$13:$L$14,3,FALSE)*#REF!</f>
        <v>#REF!</v>
      </c>
      <c r="Y398" s="14" t="e">
        <f>VLOOKUP($BB398,[1]sistem!$I$13:$L$14,4,FALSE)*#REF!</f>
        <v>#REF!</v>
      </c>
      <c r="Z398" s="14" t="e">
        <f t="shared" si="98"/>
        <v>#REF!</v>
      </c>
      <c r="AA398" s="14" t="e">
        <f t="shared" si="98"/>
        <v>#REF!</v>
      </c>
      <c r="AB398" s="14" t="e">
        <f t="shared" si="98"/>
        <v>#REF!</v>
      </c>
      <c r="AC398" s="14" t="e">
        <f t="shared" si="99"/>
        <v>#REF!</v>
      </c>
      <c r="AD398" s="14">
        <f>VLOOKUP(BB398,[1]sistem!$I$18:$J$19,2,FALSE)</f>
        <v>14</v>
      </c>
      <c r="AE398" s="14">
        <v>0.25</v>
      </c>
      <c r="AF398" s="14">
        <f>VLOOKUP($S398,[1]sistem!$I$3:$M$10,5,FALSE)</f>
        <v>2</v>
      </c>
      <c r="AG398" s="14">
        <v>0</v>
      </c>
      <c r="AI398" s="14">
        <f>AG398*AM398</f>
        <v>0</v>
      </c>
      <c r="AJ398" s="14">
        <f>VLOOKUP($S398,[1]sistem!$I$3:$N$10,6,FALSE)</f>
        <v>3</v>
      </c>
      <c r="AK398" s="14">
        <v>2</v>
      </c>
      <c r="AL398" s="14">
        <f t="shared" si="100"/>
        <v>6</v>
      </c>
      <c r="AM398" s="14">
        <f>VLOOKUP($BB398,[1]sistem!$I$18:$K$19,3,FALSE)</f>
        <v>14</v>
      </c>
      <c r="AN398" s="14" t="e">
        <f>AM398*#REF!</f>
        <v>#REF!</v>
      </c>
      <c r="AO398" s="14" t="e">
        <f t="shared" si="101"/>
        <v>#REF!</v>
      </c>
      <c r="AP398" s="14">
        <f t="shared" si="102"/>
        <v>25</v>
      </c>
      <c r="AQ398" s="14" t="e">
        <f t="shared" si="103"/>
        <v>#REF!</v>
      </c>
      <c r="AR398" s="14" t="e">
        <f>ROUND(AQ398-#REF!,0)</f>
        <v>#REF!</v>
      </c>
      <c r="AS398" s="14">
        <f>IF(BB398="s",IF(S398=0,0,
IF(S398=1,#REF!*4*4,
IF(S398=2,0,
IF(S398=3,#REF!*4*2,
IF(S398=4,0,
IF(S398=5,0,
IF(S398=6,0,
IF(S398=7,0)))))))),
IF(BB398="t",
IF(S398=0,0,
IF(S398=1,#REF!*4*4*0.8,
IF(S398=2,0,
IF(S398=3,#REF!*4*2*0.8,
IF(S398=4,0,
IF(S398=5,0,
IF(S398=6,0,
IF(S398=7,0))))))))))</f>
        <v>0</v>
      </c>
      <c r="AT398" s="14" t="e">
        <f>IF(BB398="s",
IF(S398=0,0,
IF(S398=1,0,
IF(S398=2,#REF!*4*2,
IF(S398=3,#REF!*4,
IF(S398=4,#REF!*4,
IF(S398=5,0,
IF(S398=6,0,
IF(S398=7,#REF!*4)))))))),
IF(BB398="t",
IF(S398=0,0,
IF(S398=1,0,
IF(S398=2,#REF!*4*2*0.8,
IF(S398=3,#REF!*4*0.8,
IF(S398=4,#REF!*4*0.8,
IF(S398=5,0,
IF(S398=6,0,
IF(S398=7,#REF!*4))))))))))</f>
        <v>#REF!</v>
      </c>
      <c r="AU398" s="14" t="e">
        <f>IF(BB398="s",
IF(S398=0,0,
IF(S398=1,#REF!*2,
IF(S398=2,#REF!*2,
IF(S398=3,#REF!*2,
IF(S398=4,#REF!*2,
IF(S398=5,#REF!*2,
IF(S398=6,#REF!*2,
IF(S398=7,#REF!*2)))))))),
IF(BB398="t",
IF(S398=0,#REF!*2*0.8,
IF(S398=1,#REF!*2*0.8,
IF(S398=2,#REF!*2*0.8,
IF(S398=3,#REF!*2*0.8,
IF(S398=4,#REF!*2*0.8,
IF(S398=5,#REF!*2*0.8,
IF(S398=6,#REF!*1*0.8,
IF(S398=7,#REF!*2))))))))))</f>
        <v>#REF!</v>
      </c>
      <c r="AV398" s="14" t="e">
        <f t="shared" si="104"/>
        <v>#REF!</v>
      </c>
      <c r="AW398" s="14" t="e">
        <f>IF(BB398="s",
IF(S398=0,0,
IF(S398=1,(14-2)*(#REF!+#REF!)/4*4,
IF(S398=2,(14-2)*(#REF!+#REF!)/4*2,
IF(S398=3,(14-2)*(#REF!+#REF!)/4*3,
IF(S398=4,(14-2)*(#REF!+#REF!)/4,
IF(S398=5,(14-2)*#REF!/4,
IF(S398=6,0,
IF(S398=7,(14)*#REF!)))))))),
IF(BB398="t",
IF(S398=0,0,
IF(S398=1,(11-2)*(#REF!+#REF!)/4*4,
IF(S398=2,(11-2)*(#REF!+#REF!)/4*2,
IF(S398=3,(11-2)*(#REF!+#REF!)/4*3,
IF(S398=4,(11-2)*(#REF!+#REF!)/4,
IF(S398=5,(11-2)*#REF!/4,
IF(S398=6,0,
IF(S398=7,(11)*#REF!))))))))))</f>
        <v>#REF!</v>
      </c>
      <c r="AX398" s="14" t="e">
        <f t="shared" si="105"/>
        <v>#REF!</v>
      </c>
      <c r="AY398" s="14">
        <f t="shared" si="106"/>
        <v>12</v>
      </c>
      <c r="AZ398" s="14">
        <f t="shared" si="107"/>
        <v>6</v>
      </c>
      <c r="BA398" s="14" t="e">
        <f t="shared" si="108"/>
        <v>#REF!</v>
      </c>
      <c r="BB398" s="14" t="s">
        <v>87</v>
      </c>
      <c r="BC398" s="14" t="e">
        <f>IF(BI398="A",0,IF(BB398="s",14*#REF!,IF(BB398="T",11*#REF!,"HATA")))</f>
        <v>#REF!</v>
      </c>
      <c r="BD398" s="14" t="e">
        <f t="shared" si="109"/>
        <v>#REF!</v>
      </c>
      <c r="BE398" s="14" t="e">
        <f t="shared" si="110"/>
        <v>#REF!</v>
      </c>
      <c r="BF398" s="14" t="e">
        <f>IF(BE398-#REF!=0,"DOĞRU","YANLIŞ")</f>
        <v>#REF!</v>
      </c>
      <c r="BG398" s="14" t="e">
        <f>#REF!-BE398</f>
        <v>#REF!</v>
      </c>
      <c r="BH398" s="14">
        <v>0</v>
      </c>
      <c r="BJ398" s="14">
        <v>1</v>
      </c>
      <c r="BL398" s="14">
        <v>2</v>
      </c>
      <c r="BN398" s="5" t="e">
        <f>#REF!*14</f>
        <v>#REF!</v>
      </c>
      <c r="BO398" s="6"/>
      <c r="BP398" s="7"/>
      <c r="BQ398" s="8"/>
      <c r="BR398" s="8"/>
      <c r="BS398" s="8"/>
      <c r="BT398" s="8"/>
      <c r="BU398" s="8"/>
      <c r="BV398" s="9"/>
      <c r="BW398" s="10"/>
      <c r="BX398" s="11"/>
      <c r="CE398" s="8"/>
      <c r="CF398" s="17"/>
      <c r="CG398" s="17"/>
      <c r="CH398" s="17"/>
      <c r="CI398" s="17"/>
    </row>
    <row r="399" spans="1:87" hidden="1" x14ac:dyDescent="0.25">
      <c r="A399" s="14" t="s">
        <v>91</v>
      </c>
      <c r="B399" s="14" t="s">
        <v>92</v>
      </c>
      <c r="C399" s="14" t="s">
        <v>92</v>
      </c>
      <c r="D399" s="15" t="s">
        <v>90</v>
      </c>
      <c r="E399" s="15" t="s">
        <v>90</v>
      </c>
      <c r="F399" s="16" t="e">
        <f>IF(BB399="S",
IF(#REF!+BJ399=2012,
IF(#REF!=1,"12-13/1",
IF(#REF!=2,"12-13/2",
IF(#REF!=3,"13-14/1",
IF(#REF!=4,"13-14/2","Hata1")))),
IF(#REF!+BJ399=2013,
IF(#REF!=1,"13-14/1",
IF(#REF!=2,"13-14/2",
IF(#REF!=3,"14-15/1",
IF(#REF!=4,"14-15/2","Hata2")))),
IF(#REF!+BJ399=2014,
IF(#REF!=1,"14-15/1",
IF(#REF!=2,"14-15/2",
IF(#REF!=3,"15-16/1",
IF(#REF!=4,"15-16/2","Hata3")))),
IF(#REF!+BJ399=2015,
IF(#REF!=1,"15-16/1",
IF(#REF!=2,"15-16/2",
IF(#REF!=3,"16-17/1",
IF(#REF!=4,"16-17/2","Hata4")))),
IF(#REF!+BJ399=2016,
IF(#REF!=1,"16-17/1",
IF(#REF!=2,"16-17/2",
IF(#REF!=3,"17-18/1",
IF(#REF!=4,"17-18/2","Hata5")))),
IF(#REF!+BJ399=2017,
IF(#REF!=1,"17-18/1",
IF(#REF!=2,"17-18/2",
IF(#REF!=3,"18-19/1",
IF(#REF!=4,"18-19/2","Hata6")))),
IF(#REF!+BJ399=2018,
IF(#REF!=1,"18-19/1",
IF(#REF!=2,"18-19/2",
IF(#REF!=3,"19-20/1",
IF(#REF!=4,"19-20/2","Hata7")))),
IF(#REF!+BJ399=2019,
IF(#REF!=1,"19-20/1",
IF(#REF!=2,"19-20/2",
IF(#REF!=3,"20-21/1",
IF(#REF!=4,"20-21/2","Hata8")))),
IF(#REF!+BJ399=2020,
IF(#REF!=1,"20-21/1",
IF(#REF!=2,"20-21/2",
IF(#REF!=3,"21-22/1",
IF(#REF!=4,"21-22/2","Hata9")))),
IF(#REF!+BJ399=2021,
IF(#REF!=1,"21-22/1",
IF(#REF!=2,"21-22/2",
IF(#REF!=3,"22-23/1",
IF(#REF!=4,"22-23/2","Hata10")))),
IF(#REF!+BJ399=2022,
IF(#REF!=1,"22-23/1",
IF(#REF!=2,"22-23/2",
IF(#REF!=3,"23-24/1",
IF(#REF!=4,"23-24/2","Hata11")))),
IF(#REF!+BJ399=2023,
IF(#REF!=1,"23-24/1",
IF(#REF!=2,"23-24/2",
IF(#REF!=3,"24-25/1",
IF(#REF!=4,"24-25/2","Hata12")))),
)))))))))))),
IF(BB399="T",
IF(#REF!+BJ399=2012,
IF(#REF!=1,"12-13/1",
IF(#REF!=2,"12-13/2",
IF(#REF!=3,"12-13/3",
IF(#REF!=4,"13-14/1",
IF(#REF!=5,"13-14/2",
IF(#REF!=6,"13-14/3","Hata1")))))),
IF(#REF!+BJ399=2013,
IF(#REF!=1,"13-14/1",
IF(#REF!=2,"13-14/2",
IF(#REF!=3,"13-14/3",
IF(#REF!=4,"14-15/1",
IF(#REF!=5,"14-15/2",
IF(#REF!=6,"14-15/3","Hata2")))))),
IF(#REF!+BJ399=2014,
IF(#REF!=1,"14-15/1",
IF(#REF!=2,"14-15/2",
IF(#REF!=3,"14-15/3",
IF(#REF!=4,"15-16/1",
IF(#REF!=5,"15-16/2",
IF(#REF!=6,"15-16/3","Hata3")))))),
IF(AND(#REF!+#REF!&gt;2014,#REF!+#REF!&lt;2015,BJ399=1),
IF(#REF!=0.1,"14-15/0.1",
IF(#REF!=0.2,"14-15/0.2",
IF(#REF!=0.3,"14-15/0.3","Hata4"))),
IF(#REF!+BJ399=2015,
IF(#REF!=1,"15-16/1",
IF(#REF!=2,"15-16/2",
IF(#REF!=3,"15-16/3",
IF(#REF!=4,"16-17/1",
IF(#REF!=5,"16-17/2",
IF(#REF!=6,"16-17/3","Hata5")))))),
IF(#REF!+BJ399=2016,
IF(#REF!=1,"16-17/1",
IF(#REF!=2,"16-17/2",
IF(#REF!=3,"16-17/3",
IF(#REF!=4,"17-18/1",
IF(#REF!=5,"17-18/2",
IF(#REF!=6,"17-18/3","Hata6")))))),
IF(#REF!+BJ399=2017,
IF(#REF!=1,"17-18/1",
IF(#REF!=2,"17-18/2",
IF(#REF!=3,"17-18/3",
IF(#REF!=4,"18-19/1",
IF(#REF!=5,"18-19/2",
IF(#REF!=6,"18-19/3","Hata7")))))),
IF(#REF!+BJ399=2018,
IF(#REF!=1,"18-19/1",
IF(#REF!=2,"18-19/2",
IF(#REF!=3,"18-19/3",
IF(#REF!=4,"19-20/1",
IF(#REF!=5," 19-20/2",
IF(#REF!=6,"19-20/3","Hata8")))))),
IF(#REF!+BJ399=2019,
IF(#REF!=1,"19-20/1",
IF(#REF!=2,"19-20/2",
IF(#REF!=3,"19-20/3",
IF(#REF!=4,"20-21/1",
IF(#REF!=5,"20-21/2",
IF(#REF!=6,"20-21/3","Hata9")))))),
IF(#REF!+BJ399=2020,
IF(#REF!=1,"20-21/1",
IF(#REF!=2,"20-21/2",
IF(#REF!=3,"20-21/3",
IF(#REF!=4,"21-22/1",
IF(#REF!=5,"21-22/2",
IF(#REF!=6,"21-22/3","Hata10")))))),
IF(#REF!+BJ399=2021,
IF(#REF!=1,"21-22/1",
IF(#REF!=2,"21-22/2",
IF(#REF!=3,"21-22/3",
IF(#REF!=4,"22-23/1",
IF(#REF!=5,"22-23/2",
IF(#REF!=6,"22-23/3","Hata11")))))),
IF(#REF!+BJ399=2022,
IF(#REF!=1,"22-23/1",
IF(#REF!=2,"22-23/2",
IF(#REF!=3,"22-23/3",
IF(#REF!=4,"23-24/1",
IF(#REF!=5,"23-24/2",
IF(#REF!=6,"23-24/3","Hata12")))))),
IF(#REF!+BJ399=2023,
IF(#REF!=1,"23-24/1",
IF(#REF!=2,"23-24/2",
IF(#REF!=3,"23-24/3",
IF(#REF!=4,"24-25/1",
IF(#REF!=5,"24-25/2",
IF(#REF!=6,"24-25/3","Hata13")))))),
))))))))))))))
)</f>
        <v>#REF!</v>
      </c>
      <c r="G399" s="15"/>
      <c r="H399" s="14" t="s">
        <v>522</v>
      </c>
      <c r="I399" s="14">
        <v>54679</v>
      </c>
      <c r="J399" s="14" t="s">
        <v>499</v>
      </c>
      <c r="L399" s="14">
        <v>4358</v>
      </c>
      <c r="S399" s="16">
        <v>0</v>
      </c>
      <c r="T399" s="14">
        <f>VLOOKUP($S399,[1]sistem!$I$3:$L$10,2,FALSE)</f>
        <v>0</v>
      </c>
      <c r="U399" s="14">
        <f>VLOOKUP($S399,[1]sistem!$I$3:$L$10,3,FALSE)</f>
        <v>0</v>
      </c>
      <c r="V399" s="14">
        <f>VLOOKUP($S399,[1]sistem!$I$3:$L$10,4,FALSE)</f>
        <v>0</v>
      </c>
      <c r="W399" s="14" t="e">
        <f>VLOOKUP($BB399,[1]sistem!$I$13:$L$14,2,FALSE)*#REF!</f>
        <v>#REF!</v>
      </c>
      <c r="X399" s="14" t="e">
        <f>VLOOKUP($BB399,[1]sistem!$I$13:$L$14,3,FALSE)*#REF!</f>
        <v>#REF!</v>
      </c>
      <c r="Y399" s="14" t="e">
        <f>VLOOKUP($BB399,[1]sistem!$I$13:$L$14,4,FALSE)*#REF!</f>
        <v>#REF!</v>
      </c>
      <c r="Z399" s="14" t="e">
        <f t="shared" si="98"/>
        <v>#REF!</v>
      </c>
      <c r="AA399" s="14" t="e">
        <f t="shared" si="98"/>
        <v>#REF!</v>
      </c>
      <c r="AB399" s="14" t="e">
        <f t="shared" si="98"/>
        <v>#REF!</v>
      </c>
      <c r="AC399" s="14" t="e">
        <f t="shared" si="99"/>
        <v>#REF!</v>
      </c>
      <c r="AD399" s="14">
        <f>VLOOKUP(BB399,[1]sistem!$I$18:$J$19,2,FALSE)</f>
        <v>11</v>
      </c>
      <c r="AE399" s="14">
        <v>0.25</v>
      </c>
      <c r="AF399" s="14">
        <f>VLOOKUP($S399,[1]sistem!$I$3:$M$10,5,FALSE)</f>
        <v>0</v>
      </c>
      <c r="AI399" s="14" t="e">
        <f>(#REF!+#REF!)*AD399</f>
        <v>#REF!</v>
      </c>
      <c r="AJ399" s="14">
        <f>VLOOKUP($S399,[1]sistem!$I$3:$N$10,6,FALSE)</f>
        <v>0</v>
      </c>
      <c r="AK399" s="14">
        <v>2</v>
      </c>
      <c r="AL399" s="14">
        <f t="shared" si="100"/>
        <v>0</v>
      </c>
      <c r="AM399" s="14">
        <f>VLOOKUP($BB399,[1]sistem!$I$18:$K$19,3,FALSE)</f>
        <v>11</v>
      </c>
      <c r="AN399" s="14" t="e">
        <f>AM399*#REF!</f>
        <v>#REF!</v>
      </c>
      <c r="AO399" s="14" t="e">
        <f t="shared" si="101"/>
        <v>#REF!</v>
      </c>
      <c r="AP399" s="14">
        <f t="shared" si="102"/>
        <v>25</v>
      </c>
      <c r="AQ399" s="14" t="e">
        <f t="shared" si="103"/>
        <v>#REF!</v>
      </c>
      <c r="AR399" s="14" t="e">
        <f>ROUND(AQ399-#REF!,0)</f>
        <v>#REF!</v>
      </c>
      <c r="AS399" s="14">
        <f>IF(BB399="s",IF(S399=0,0,
IF(S399=1,#REF!*4*4,
IF(S399=2,0,
IF(S399=3,#REF!*4*2,
IF(S399=4,0,
IF(S399=5,0,
IF(S399=6,0,
IF(S399=7,0)))))))),
IF(BB399="t",
IF(S399=0,0,
IF(S399=1,#REF!*4*4*0.8,
IF(S399=2,0,
IF(S399=3,#REF!*4*2*0.8,
IF(S399=4,0,
IF(S399=5,0,
IF(S399=6,0,
IF(S399=7,0))))))))))</f>
        <v>0</v>
      </c>
      <c r="AT399" s="14">
        <f>IF(BB399="s",
IF(S399=0,0,
IF(S399=1,0,
IF(S399=2,#REF!*4*2,
IF(S399=3,#REF!*4,
IF(S399=4,#REF!*4,
IF(S399=5,0,
IF(S399=6,0,
IF(S399=7,#REF!*4)))))))),
IF(BB399="t",
IF(S399=0,0,
IF(S399=1,0,
IF(S399=2,#REF!*4*2*0.8,
IF(S399=3,#REF!*4*0.8,
IF(S399=4,#REF!*4*0.8,
IF(S399=5,0,
IF(S399=6,0,
IF(S399=7,#REF!*4))))))))))</f>
        <v>0</v>
      </c>
      <c r="AU399" s="14" t="e">
        <f>IF(BB399="s",
IF(S399=0,0,
IF(S399=1,#REF!*2,
IF(S399=2,#REF!*2,
IF(S399=3,#REF!*2,
IF(S399=4,#REF!*2,
IF(S399=5,#REF!*2,
IF(S399=6,#REF!*2,
IF(S399=7,#REF!*2)))))))),
IF(BB399="t",
IF(S399=0,#REF!*2*0.8,
IF(S399=1,#REF!*2*0.8,
IF(S399=2,#REF!*2*0.8,
IF(S399=3,#REF!*2*0.8,
IF(S399=4,#REF!*2*0.8,
IF(S399=5,#REF!*2*0.8,
IF(S399=6,#REF!*1*0.8,
IF(S399=7,#REF!*2))))))))))</f>
        <v>#REF!</v>
      </c>
      <c r="AV399" s="14" t="e">
        <f t="shared" si="104"/>
        <v>#REF!</v>
      </c>
      <c r="AW399" s="14">
        <f>IF(BB399="s",
IF(S399=0,0,
IF(S399=1,(14-2)*(#REF!+#REF!)/4*4,
IF(S399=2,(14-2)*(#REF!+#REF!)/4*2,
IF(S399=3,(14-2)*(#REF!+#REF!)/4*3,
IF(S399=4,(14-2)*(#REF!+#REF!)/4,
IF(S399=5,(14-2)*#REF!/4,
IF(S399=6,0,
IF(S399=7,(14)*#REF!)))))))),
IF(BB399="t",
IF(S399=0,0,
IF(S399=1,(11-2)*(#REF!+#REF!)/4*4,
IF(S399=2,(11-2)*(#REF!+#REF!)/4*2,
IF(S399=3,(11-2)*(#REF!+#REF!)/4*3,
IF(S399=4,(11-2)*(#REF!+#REF!)/4,
IF(S399=5,(11-2)*#REF!/4,
IF(S399=6,0,
IF(S399=7,(11)*#REF!))))))))))</f>
        <v>0</v>
      </c>
      <c r="AX399" s="14" t="e">
        <f t="shared" si="105"/>
        <v>#REF!</v>
      </c>
      <c r="AY399" s="14">
        <f t="shared" si="106"/>
        <v>0</v>
      </c>
      <c r="AZ399" s="14">
        <f t="shared" si="107"/>
        <v>0</v>
      </c>
      <c r="BA399" s="14" t="e">
        <f t="shared" si="108"/>
        <v>#REF!</v>
      </c>
      <c r="BB399" s="14" t="s">
        <v>186</v>
      </c>
      <c r="BC399" s="14" t="e">
        <f>IF(BI399="A",0,IF(BB399="s",14*#REF!,IF(BB399="T",11*#REF!,"HATA")))</f>
        <v>#REF!</v>
      </c>
      <c r="BD399" s="14" t="e">
        <f t="shared" si="109"/>
        <v>#REF!</v>
      </c>
      <c r="BE399" s="14" t="e">
        <f t="shared" si="110"/>
        <v>#REF!</v>
      </c>
      <c r="BF399" s="14" t="e">
        <f>IF(BE399-#REF!=0,"DOĞRU","YANLIŞ")</f>
        <v>#REF!</v>
      </c>
      <c r="BG399" s="14" t="e">
        <f>#REF!-BE399</f>
        <v>#REF!</v>
      </c>
      <c r="BH399" s="14">
        <v>0</v>
      </c>
      <c r="BJ399" s="14">
        <v>1</v>
      </c>
      <c r="BL399" s="14">
        <v>0</v>
      </c>
      <c r="BN399" s="5" t="e">
        <f>#REF!*14</f>
        <v>#REF!</v>
      </c>
      <c r="BO399" s="6"/>
      <c r="BP399" s="7"/>
      <c r="BQ399" s="8"/>
      <c r="BR399" s="8"/>
      <c r="BS399" s="8"/>
      <c r="BT399" s="8"/>
      <c r="BU399" s="8"/>
      <c r="BV399" s="9"/>
      <c r="BW399" s="10"/>
      <c r="BX399" s="11"/>
      <c r="CE399" s="8"/>
      <c r="CF399" s="17"/>
      <c r="CG399" s="17"/>
      <c r="CH399" s="17"/>
      <c r="CI399" s="17"/>
    </row>
    <row r="400" spans="1:87" hidden="1" x14ac:dyDescent="0.25">
      <c r="A400" s="14" t="s">
        <v>96</v>
      </c>
      <c r="B400" s="14" t="s">
        <v>97</v>
      </c>
      <c r="C400" s="14" t="s">
        <v>97</v>
      </c>
      <c r="D400" s="15" t="s">
        <v>90</v>
      </c>
      <c r="E400" s="15" t="s">
        <v>90</v>
      </c>
      <c r="F400" s="16" t="e">
        <f>IF(BB400="S",
IF(#REF!+BJ400=2012,
IF(#REF!=1,"12-13/1",
IF(#REF!=2,"12-13/2",
IF(#REF!=3,"13-14/1",
IF(#REF!=4,"13-14/2","Hata1")))),
IF(#REF!+BJ400=2013,
IF(#REF!=1,"13-14/1",
IF(#REF!=2,"13-14/2",
IF(#REF!=3,"14-15/1",
IF(#REF!=4,"14-15/2","Hata2")))),
IF(#REF!+BJ400=2014,
IF(#REF!=1,"14-15/1",
IF(#REF!=2,"14-15/2",
IF(#REF!=3,"15-16/1",
IF(#REF!=4,"15-16/2","Hata3")))),
IF(#REF!+BJ400=2015,
IF(#REF!=1,"15-16/1",
IF(#REF!=2,"15-16/2",
IF(#REF!=3,"16-17/1",
IF(#REF!=4,"16-17/2","Hata4")))),
IF(#REF!+BJ400=2016,
IF(#REF!=1,"16-17/1",
IF(#REF!=2,"16-17/2",
IF(#REF!=3,"17-18/1",
IF(#REF!=4,"17-18/2","Hata5")))),
IF(#REF!+BJ400=2017,
IF(#REF!=1,"17-18/1",
IF(#REF!=2,"17-18/2",
IF(#REF!=3,"18-19/1",
IF(#REF!=4,"18-19/2","Hata6")))),
IF(#REF!+BJ400=2018,
IF(#REF!=1,"18-19/1",
IF(#REF!=2,"18-19/2",
IF(#REF!=3,"19-20/1",
IF(#REF!=4,"19-20/2","Hata7")))),
IF(#REF!+BJ400=2019,
IF(#REF!=1,"19-20/1",
IF(#REF!=2,"19-20/2",
IF(#REF!=3,"20-21/1",
IF(#REF!=4,"20-21/2","Hata8")))),
IF(#REF!+BJ400=2020,
IF(#REF!=1,"20-21/1",
IF(#REF!=2,"20-21/2",
IF(#REF!=3,"21-22/1",
IF(#REF!=4,"21-22/2","Hata9")))),
IF(#REF!+BJ400=2021,
IF(#REF!=1,"21-22/1",
IF(#REF!=2,"21-22/2",
IF(#REF!=3,"22-23/1",
IF(#REF!=4,"22-23/2","Hata10")))),
IF(#REF!+BJ400=2022,
IF(#REF!=1,"22-23/1",
IF(#REF!=2,"22-23/2",
IF(#REF!=3,"23-24/1",
IF(#REF!=4,"23-24/2","Hata11")))),
IF(#REF!+BJ400=2023,
IF(#REF!=1,"23-24/1",
IF(#REF!=2,"23-24/2",
IF(#REF!=3,"24-25/1",
IF(#REF!=4,"24-25/2","Hata12")))),
)))))))))))),
IF(BB400="T",
IF(#REF!+BJ400=2012,
IF(#REF!=1,"12-13/1",
IF(#REF!=2,"12-13/2",
IF(#REF!=3,"12-13/3",
IF(#REF!=4,"13-14/1",
IF(#REF!=5,"13-14/2",
IF(#REF!=6,"13-14/3","Hata1")))))),
IF(#REF!+BJ400=2013,
IF(#REF!=1,"13-14/1",
IF(#REF!=2,"13-14/2",
IF(#REF!=3,"13-14/3",
IF(#REF!=4,"14-15/1",
IF(#REF!=5,"14-15/2",
IF(#REF!=6,"14-15/3","Hata2")))))),
IF(#REF!+BJ400=2014,
IF(#REF!=1,"14-15/1",
IF(#REF!=2,"14-15/2",
IF(#REF!=3,"14-15/3",
IF(#REF!=4,"15-16/1",
IF(#REF!=5,"15-16/2",
IF(#REF!=6,"15-16/3","Hata3")))))),
IF(AND(#REF!+#REF!&gt;2014,#REF!+#REF!&lt;2015,BJ400=1),
IF(#REF!=0.1,"14-15/0.1",
IF(#REF!=0.2,"14-15/0.2",
IF(#REF!=0.3,"14-15/0.3","Hata4"))),
IF(#REF!+BJ400=2015,
IF(#REF!=1,"15-16/1",
IF(#REF!=2,"15-16/2",
IF(#REF!=3,"15-16/3",
IF(#REF!=4,"16-17/1",
IF(#REF!=5,"16-17/2",
IF(#REF!=6,"16-17/3","Hata5")))))),
IF(#REF!+BJ400=2016,
IF(#REF!=1,"16-17/1",
IF(#REF!=2,"16-17/2",
IF(#REF!=3,"16-17/3",
IF(#REF!=4,"17-18/1",
IF(#REF!=5,"17-18/2",
IF(#REF!=6,"17-18/3","Hata6")))))),
IF(#REF!+BJ400=2017,
IF(#REF!=1,"17-18/1",
IF(#REF!=2,"17-18/2",
IF(#REF!=3,"17-18/3",
IF(#REF!=4,"18-19/1",
IF(#REF!=5,"18-19/2",
IF(#REF!=6,"18-19/3","Hata7")))))),
IF(#REF!+BJ400=2018,
IF(#REF!=1,"18-19/1",
IF(#REF!=2,"18-19/2",
IF(#REF!=3,"18-19/3",
IF(#REF!=4,"19-20/1",
IF(#REF!=5," 19-20/2",
IF(#REF!=6,"19-20/3","Hata8")))))),
IF(#REF!+BJ400=2019,
IF(#REF!=1,"19-20/1",
IF(#REF!=2,"19-20/2",
IF(#REF!=3,"19-20/3",
IF(#REF!=4,"20-21/1",
IF(#REF!=5,"20-21/2",
IF(#REF!=6,"20-21/3","Hata9")))))),
IF(#REF!+BJ400=2020,
IF(#REF!=1,"20-21/1",
IF(#REF!=2,"20-21/2",
IF(#REF!=3,"20-21/3",
IF(#REF!=4,"21-22/1",
IF(#REF!=5,"21-22/2",
IF(#REF!=6,"21-22/3","Hata10")))))),
IF(#REF!+BJ400=2021,
IF(#REF!=1,"21-22/1",
IF(#REF!=2,"21-22/2",
IF(#REF!=3,"21-22/3",
IF(#REF!=4,"22-23/1",
IF(#REF!=5,"22-23/2",
IF(#REF!=6,"22-23/3","Hata11")))))),
IF(#REF!+BJ400=2022,
IF(#REF!=1,"22-23/1",
IF(#REF!=2,"22-23/2",
IF(#REF!=3,"22-23/3",
IF(#REF!=4,"23-24/1",
IF(#REF!=5,"23-24/2",
IF(#REF!=6,"23-24/3","Hata12")))))),
IF(#REF!+BJ400=2023,
IF(#REF!=1,"23-24/1",
IF(#REF!=2,"23-24/2",
IF(#REF!=3,"23-24/3",
IF(#REF!=4,"24-25/1",
IF(#REF!=5,"24-25/2",
IF(#REF!=6,"24-25/3","Hata13")))))),
))))))))))))))
)</f>
        <v>#REF!</v>
      </c>
      <c r="G400" s="15"/>
      <c r="H400" s="14" t="s">
        <v>522</v>
      </c>
      <c r="I400" s="14">
        <v>54679</v>
      </c>
      <c r="J400" s="14" t="s">
        <v>499</v>
      </c>
      <c r="Q400" s="14" t="s">
        <v>98</v>
      </c>
      <c r="R400" s="14" t="s">
        <v>98</v>
      </c>
      <c r="S400" s="16">
        <v>0</v>
      </c>
      <c r="T400" s="14">
        <f>VLOOKUP($S400,[1]sistem!$I$3:$L$10,2,FALSE)</f>
        <v>0</v>
      </c>
      <c r="U400" s="14">
        <f>VLOOKUP($S400,[1]sistem!$I$3:$L$10,3,FALSE)</f>
        <v>0</v>
      </c>
      <c r="V400" s="14">
        <f>VLOOKUP($S400,[1]sistem!$I$3:$L$10,4,FALSE)</f>
        <v>0</v>
      </c>
      <c r="W400" s="14" t="e">
        <f>VLOOKUP($BB400,[1]sistem!$I$13:$L$14,2,FALSE)*#REF!</f>
        <v>#REF!</v>
      </c>
      <c r="X400" s="14" t="e">
        <f>VLOOKUP($BB400,[1]sistem!$I$13:$L$14,3,FALSE)*#REF!</f>
        <v>#REF!</v>
      </c>
      <c r="Y400" s="14" t="e">
        <f>VLOOKUP($BB400,[1]sistem!$I$13:$L$14,4,FALSE)*#REF!</f>
        <v>#REF!</v>
      </c>
      <c r="Z400" s="14" t="e">
        <f t="shared" si="98"/>
        <v>#REF!</v>
      </c>
      <c r="AA400" s="14" t="e">
        <f t="shared" si="98"/>
        <v>#REF!</v>
      </c>
      <c r="AB400" s="14" t="e">
        <f t="shared" si="98"/>
        <v>#REF!</v>
      </c>
      <c r="AC400" s="14" t="e">
        <f t="shared" si="99"/>
        <v>#REF!</v>
      </c>
      <c r="AD400" s="14">
        <f>VLOOKUP(BB400,[1]sistem!$I$18:$J$19,2,FALSE)</f>
        <v>14</v>
      </c>
      <c r="AE400" s="14">
        <v>0.25</v>
      </c>
      <c r="AF400" s="14">
        <f>VLOOKUP($S400,[1]sistem!$I$3:$M$10,5,FALSE)</f>
        <v>0</v>
      </c>
      <c r="AI400" s="14" t="e">
        <f>(#REF!+#REF!)*AD400</f>
        <v>#REF!</v>
      </c>
      <c r="AJ400" s="14">
        <f>VLOOKUP($S400,[1]sistem!$I$3:$N$10,6,FALSE)</f>
        <v>0</v>
      </c>
      <c r="AK400" s="14">
        <v>2</v>
      </c>
      <c r="AL400" s="14">
        <f t="shared" si="100"/>
        <v>0</v>
      </c>
      <c r="AM400" s="14">
        <f>VLOOKUP($BB400,[1]sistem!$I$18:$K$19,3,FALSE)</f>
        <v>14</v>
      </c>
      <c r="AN400" s="14" t="e">
        <f>AM400*#REF!</f>
        <v>#REF!</v>
      </c>
      <c r="AO400" s="14" t="e">
        <f t="shared" si="101"/>
        <v>#REF!</v>
      </c>
      <c r="AP400" s="14">
        <f t="shared" si="102"/>
        <v>25</v>
      </c>
      <c r="AQ400" s="14" t="e">
        <f t="shared" si="103"/>
        <v>#REF!</v>
      </c>
      <c r="AR400" s="14" t="e">
        <f>ROUND(AQ400-#REF!,0)</f>
        <v>#REF!</v>
      </c>
      <c r="AS400" s="14">
        <f>IF(BB400="s",IF(S400=0,0,
IF(S400=1,#REF!*4*4,
IF(S400=2,0,
IF(S400=3,#REF!*4*2,
IF(S400=4,0,
IF(S400=5,0,
IF(S400=6,0,
IF(S400=7,0)))))))),
IF(BB400="t",
IF(S400=0,0,
IF(S400=1,#REF!*4*4*0.8,
IF(S400=2,0,
IF(S400=3,#REF!*4*2*0.8,
IF(S400=4,0,
IF(S400=5,0,
IF(S400=6,0,
IF(S400=7,0))))))))))</f>
        <v>0</v>
      </c>
      <c r="AT400" s="14">
        <f>IF(BB400="s",
IF(S400=0,0,
IF(S400=1,0,
IF(S400=2,#REF!*4*2,
IF(S400=3,#REF!*4,
IF(S400=4,#REF!*4,
IF(S400=5,0,
IF(S400=6,0,
IF(S400=7,#REF!*4)))))))),
IF(BB400="t",
IF(S400=0,0,
IF(S400=1,0,
IF(S400=2,#REF!*4*2*0.8,
IF(S400=3,#REF!*4*0.8,
IF(S400=4,#REF!*4*0.8,
IF(S400=5,0,
IF(S400=6,0,
IF(S400=7,#REF!*4))))))))))</f>
        <v>0</v>
      </c>
      <c r="AU400" s="14">
        <f>IF(BB400="s",
IF(S400=0,0,
IF(S400=1,#REF!*2,
IF(S400=2,#REF!*2,
IF(S400=3,#REF!*2,
IF(S400=4,#REF!*2,
IF(S400=5,#REF!*2,
IF(S400=6,#REF!*2,
IF(S400=7,#REF!*2)))))))),
IF(BB400="t",
IF(S400=0,#REF!*2*0.8,
IF(S400=1,#REF!*2*0.8,
IF(S400=2,#REF!*2*0.8,
IF(S400=3,#REF!*2*0.8,
IF(S400=4,#REF!*2*0.8,
IF(S400=5,#REF!*2*0.8,
IF(S400=6,#REF!*1*0.8,
IF(S400=7,#REF!*2))))))))))</f>
        <v>0</v>
      </c>
      <c r="AV400" s="14" t="e">
        <f t="shared" si="104"/>
        <v>#REF!</v>
      </c>
      <c r="AW400" s="14">
        <f>IF(BB400="s",
IF(S400=0,0,
IF(S400=1,(14-2)*(#REF!+#REF!)/4*4,
IF(S400=2,(14-2)*(#REF!+#REF!)/4*2,
IF(S400=3,(14-2)*(#REF!+#REF!)/4*3,
IF(S400=4,(14-2)*(#REF!+#REF!)/4,
IF(S400=5,(14-2)*#REF!/4,
IF(S400=6,0,
IF(S400=7,(14)*#REF!)))))))),
IF(BB400="t",
IF(S400=0,0,
IF(S400=1,(11-2)*(#REF!+#REF!)/4*4,
IF(S400=2,(11-2)*(#REF!+#REF!)/4*2,
IF(S400=3,(11-2)*(#REF!+#REF!)/4*3,
IF(S400=4,(11-2)*(#REF!+#REF!)/4,
IF(S400=5,(11-2)*#REF!/4,
IF(S400=6,0,
IF(S400=7,(11)*#REF!))))))))))</f>
        <v>0</v>
      </c>
      <c r="AX400" s="14" t="e">
        <f t="shared" si="105"/>
        <v>#REF!</v>
      </c>
      <c r="AY400" s="14">
        <f t="shared" si="106"/>
        <v>0</v>
      </c>
      <c r="AZ400" s="14">
        <f t="shared" si="107"/>
        <v>0</v>
      </c>
      <c r="BA400" s="14">
        <f t="shared" si="108"/>
        <v>0</v>
      </c>
      <c r="BB400" s="14" t="s">
        <v>87</v>
      </c>
      <c r="BC400" s="14" t="e">
        <f>IF(BI400="A",0,IF(BB400="s",14*#REF!,IF(BB400="T",11*#REF!,"HATA")))</f>
        <v>#REF!</v>
      </c>
      <c r="BD400" s="14" t="e">
        <f t="shared" si="109"/>
        <v>#REF!</v>
      </c>
      <c r="BE400" s="14" t="e">
        <f t="shared" si="110"/>
        <v>#REF!</v>
      </c>
      <c r="BF400" s="14" t="s">
        <v>510</v>
      </c>
      <c r="BG400" s="14" t="e">
        <f>#REF!-BE400</f>
        <v>#REF!</v>
      </c>
      <c r="BH400" s="14">
        <v>0</v>
      </c>
      <c r="BJ400" s="14">
        <v>1</v>
      </c>
      <c r="BL400" s="14">
        <v>0</v>
      </c>
      <c r="BN400" s="5" t="e">
        <f>#REF!*14</f>
        <v>#REF!</v>
      </c>
      <c r="BO400" s="6"/>
      <c r="BP400" s="7"/>
      <c r="BQ400" s="8"/>
      <c r="BR400" s="8"/>
      <c r="BS400" s="8"/>
      <c r="BT400" s="8"/>
      <c r="BU400" s="8"/>
      <c r="BV400" s="9"/>
      <c r="BW400" s="10"/>
      <c r="BX400" s="11"/>
      <c r="CE400" s="8"/>
      <c r="CF400" s="17"/>
      <c r="CG400" s="17"/>
      <c r="CH400" s="17"/>
      <c r="CI400" s="17"/>
    </row>
    <row r="401" spans="1:87" hidden="1" x14ac:dyDescent="0.25">
      <c r="A401" s="14" t="s">
        <v>511</v>
      </c>
      <c r="B401" s="14" t="s">
        <v>345</v>
      </c>
      <c r="C401" s="14" t="s">
        <v>345</v>
      </c>
      <c r="D401" s="15" t="s">
        <v>90</v>
      </c>
      <c r="E401" s="15" t="s">
        <v>90</v>
      </c>
      <c r="F401" s="16" t="e">
        <f>IF(BB401="S",
IF(#REF!+BJ401=2012,
IF(#REF!=1,"12-13/1",
IF(#REF!=2,"12-13/2",
IF(#REF!=3,"13-14/1",
IF(#REF!=4,"13-14/2","Hata1")))),
IF(#REF!+BJ401=2013,
IF(#REF!=1,"13-14/1",
IF(#REF!=2,"13-14/2",
IF(#REF!=3,"14-15/1",
IF(#REF!=4,"14-15/2","Hata2")))),
IF(#REF!+BJ401=2014,
IF(#REF!=1,"14-15/1",
IF(#REF!=2,"14-15/2",
IF(#REF!=3,"15-16/1",
IF(#REF!=4,"15-16/2","Hata3")))),
IF(#REF!+BJ401=2015,
IF(#REF!=1,"15-16/1",
IF(#REF!=2,"15-16/2",
IF(#REF!=3,"16-17/1",
IF(#REF!=4,"16-17/2","Hata4")))),
IF(#REF!+BJ401=2016,
IF(#REF!=1,"16-17/1",
IF(#REF!=2,"16-17/2",
IF(#REF!=3,"17-18/1",
IF(#REF!=4,"17-18/2","Hata5")))),
IF(#REF!+BJ401=2017,
IF(#REF!=1,"17-18/1",
IF(#REF!=2,"17-18/2",
IF(#REF!=3,"18-19/1",
IF(#REF!=4,"18-19/2","Hata6")))),
IF(#REF!+BJ401=2018,
IF(#REF!=1,"18-19/1",
IF(#REF!=2,"18-19/2",
IF(#REF!=3,"19-20/1",
IF(#REF!=4,"19-20/2","Hata7")))),
IF(#REF!+BJ401=2019,
IF(#REF!=1,"19-20/1",
IF(#REF!=2,"19-20/2",
IF(#REF!=3,"20-21/1",
IF(#REF!=4,"20-21/2","Hata8")))),
IF(#REF!+BJ401=2020,
IF(#REF!=1,"20-21/1",
IF(#REF!=2,"20-21/2",
IF(#REF!=3,"21-22/1",
IF(#REF!=4,"21-22/2","Hata9")))),
IF(#REF!+BJ401=2021,
IF(#REF!=1,"21-22/1",
IF(#REF!=2,"21-22/2",
IF(#REF!=3,"22-23/1",
IF(#REF!=4,"22-23/2","Hata10")))),
IF(#REF!+BJ401=2022,
IF(#REF!=1,"22-23/1",
IF(#REF!=2,"22-23/2",
IF(#REF!=3,"23-24/1",
IF(#REF!=4,"23-24/2","Hata11")))),
IF(#REF!+BJ401=2023,
IF(#REF!=1,"23-24/1",
IF(#REF!=2,"23-24/2",
IF(#REF!=3,"24-25/1",
IF(#REF!=4,"24-25/2","Hata12")))),
)))))))))))),
IF(BB401="T",
IF(#REF!+BJ401=2012,
IF(#REF!=1,"12-13/1",
IF(#REF!=2,"12-13/2",
IF(#REF!=3,"12-13/3",
IF(#REF!=4,"13-14/1",
IF(#REF!=5,"13-14/2",
IF(#REF!=6,"13-14/3","Hata1")))))),
IF(#REF!+BJ401=2013,
IF(#REF!=1,"13-14/1",
IF(#REF!=2,"13-14/2",
IF(#REF!=3,"13-14/3",
IF(#REF!=4,"14-15/1",
IF(#REF!=5,"14-15/2",
IF(#REF!=6,"14-15/3","Hata2")))))),
IF(#REF!+BJ401=2014,
IF(#REF!=1,"14-15/1",
IF(#REF!=2,"14-15/2",
IF(#REF!=3,"14-15/3",
IF(#REF!=4,"15-16/1",
IF(#REF!=5,"15-16/2",
IF(#REF!=6,"15-16/3","Hata3")))))),
IF(AND(#REF!+#REF!&gt;2014,#REF!+#REF!&lt;2015,BJ401=1),
IF(#REF!=0.1,"14-15/0.1",
IF(#REF!=0.2,"14-15/0.2",
IF(#REF!=0.3,"14-15/0.3","Hata4"))),
IF(#REF!+BJ401=2015,
IF(#REF!=1,"15-16/1",
IF(#REF!=2,"15-16/2",
IF(#REF!=3,"15-16/3",
IF(#REF!=4,"16-17/1",
IF(#REF!=5,"16-17/2",
IF(#REF!=6,"16-17/3","Hata5")))))),
IF(#REF!+BJ401=2016,
IF(#REF!=1,"16-17/1",
IF(#REF!=2,"16-17/2",
IF(#REF!=3,"16-17/3",
IF(#REF!=4,"17-18/1",
IF(#REF!=5,"17-18/2",
IF(#REF!=6,"17-18/3","Hata6")))))),
IF(#REF!+BJ401=2017,
IF(#REF!=1,"17-18/1",
IF(#REF!=2,"17-18/2",
IF(#REF!=3,"17-18/3",
IF(#REF!=4,"18-19/1",
IF(#REF!=5,"18-19/2",
IF(#REF!=6,"18-19/3","Hata7")))))),
IF(#REF!+BJ401=2018,
IF(#REF!=1,"18-19/1",
IF(#REF!=2,"18-19/2",
IF(#REF!=3,"18-19/3",
IF(#REF!=4,"19-20/1",
IF(#REF!=5," 19-20/2",
IF(#REF!=6,"19-20/3","Hata8")))))),
IF(#REF!+BJ401=2019,
IF(#REF!=1,"19-20/1",
IF(#REF!=2,"19-20/2",
IF(#REF!=3,"19-20/3",
IF(#REF!=4,"20-21/1",
IF(#REF!=5,"20-21/2",
IF(#REF!=6,"20-21/3","Hata9")))))),
IF(#REF!+BJ401=2020,
IF(#REF!=1,"20-21/1",
IF(#REF!=2,"20-21/2",
IF(#REF!=3,"20-21/3",
IF(#REF!=4,"21-22/1",
IF(#REF!=5,"21-22/2",
IF(#REF!=6,"21-22/3","Hata10")))))),
IF(#REF!+BJ401=2021,
IF(#REF!=1,"21-22/1",
IF(#REF!=2,"21-22/2",
IF(#REF!=3,"21-22/3",
IF(#REF!=4,"22-23/1",
IF(#REF!=5,"22-23/2",
IF(#REF!=6,"22-23/3","Hata11")))))),
IF(#REF!+BJ401=2022,
IF(#REF!=1,"22-23/1",
IF(#REF!=2,"22-23/2",
IF(#REF!=3,"22-23/3",
IF(#REF!=4,"23-24/1",
IF(#REF!=5,"23-24/2",
IF(#REF!=6,"23-24/3","Hata12")))))),
IF(#REF!+BJ401=2023,
IF(#REF!=1,"23-24/1",
IF(#REF!=2,"23-24/2",
IF(#REF!=3,"23-24/3",
IF(#REF!=4,"24-25/1",
IF(#REF!=5,"24-25/2",
IF(#REF!=6,"24-25/3","Hata13")))))),
))))))))))))))
)</f>
        <v>#REF!</v>
      </c>
      <c r="G401" s="15"/>
      <c r="H401" s="14" t="s">
        <v>522</v>
      </c>
      <c r="I401" s="14">
        <v>54679</v>
      </c>
      <c r="J401" s="14" t="s">
        <v>499</v>
      </c>
      <c r="Q401" s="14" t="s">
        <v>345</v>
      </c>
      <c r="R401" s="14" t="s">
        <v>345</v>
      </c>
      <c r="S401" s="16">
        <v>2</v>
      </c>
      <c r="T401" s="14">
        <f>VLOOKUP($S401,[1]sistem!$I$3:$L$10,2,FALSE)</f>
        <v>0</v>
      </c>
      <c r="U401" s="14">
        <f>VLOOKUP($S401,[1]sistem!$I$3:$L$10,3,FALSE)</f>
        <v>2</v>
      </c>
      <c r="V401" s="14">
        <f>VLOOKUP($S401,[1]sistem!$I$3:$L$10,4,FALSE)</f>
        <v>1</v>
      </c>
      <c r="W401" s="14" t="e">
        <f>VLOOKUP($BB401,[1]sistem!$I$13:$L$14,2,FALSE)*#REF!</f>
        <v>#REF!</v>
      </c>
      <c r="X401" s="14" t="e">
        <f>VLOOKUP($BB401,[1]sistem!$I$13:$L$14,3,FALSE)*#REF!</f>
        <v>#REF!</v>
      </c>
      <c r="Y401" s="14" t="e">
        <f>VLOOKUP($BB401,[1]sistem!$I$13:$L$14,4,FALSE)*#REF!</f>
        <v>#REF!</v>
      </c>
      <c r="Z401" s="14" t="e">
        <f t="shared" si="98"/>
        <v>#REF!</v>
      </c>
      <c r="AA401" s="14" t="e">
        <f t="shared" si="98"/>
        <v>#REF!</v>
      </c>
      <c r="AB401" s="14" t="e">
        <f t="shared" si="98"/>
        <v>#REF!</v>
      </c>
      <c r="AC401" s="14" t="e">
        <f t="shared" si="99"/>
        <v>#REF!</v>
      </c>
      <c r="AD401" s="14">
        <f>VLOOKUP(BB401,[1]sistem!$I$18:$J$19,2,FALSE)</f>
        <v>14</v>
      </c>
      <c r="AE401" s="14">
        <v>0.25</v>
      </c>
      <c r="AF401" s="14">
        <f>VLOOKUP($S401,[1]sistem!$I$3:$M$10,5,FALSE)</f>
        <v>2</v>
      </c>
      <c r="AI401" s="14" t="e">
        <f>(#REF!+#REF!)*AD401</f>
        <v>#REF!</v>
      </c>
      <c r="AJ401" s="14">
        <f>VLOOKUP($S401,[1]sistem!$I$3:$N$10,6,FALSE)</f>
        <v>3</v>
      </c>
      <c r="AK401" s="14">
        <v>2</v>
      </c>
      <c r="AL401" s="14">
        <f t="shared" si="100"/>
        <v>6</v>
      </c>
      <c r="AM401" s="14">
        <f>VLOOKUP($BB401,[1]sistem!$I$18:$K$19,3,FALSE)</f>
        <v>14</v>
      </c>
      <c r="AN401" s="14" t="e">
        <f>AM401*#REF!</f>
        <v>#REF!</v>
      </c>
      <c r="AO401" s="14" t="e">
        <f t="shared" si="101"/>
        <v>#REF!</v>
      </c>
      <c r="AP401" s="14">
        <f t="shared" si="102"/>
        <v>25</v>
      </c>
      <c r="AQ401" s="14" t="e">
        <f t="shared" si="103"/>
        <v>#REF!</v>
      </c>
      <c r="AR401" s="14" t="e">
        <f>ROUND(AQ401-#REF!,0)</f>
        <v>#REF!</v>
      </c>
      <c r="AS401" s="14">
        <f>IF(BB401="s",IF(S401=0,0,
IF(S401=1,#REF!*4*4,
IF(S401=2,0,
IF(S401=3,#REF!*4*2,
IF(S401=4,0,
IF(S401=5,0,
IF(S401=6,0,
IF(S401=7,0)))))))),
IF(BB401="t",
IF(S401=0,0,
IF(S401=1,#REF!*4*4*0.8,
IF(S401=2,0,
IF(S401=3,#REF!*4*2*0.8,
IF(S401=4,0,
IF(S401=5,0,
IF(S401=6,0,
IF(S401=7,0))))))))))</f>
        <v>0</v>
      </c>
      <c r="AT401" s="14" t="e">
        <f>IF(BB401="s",
IF(S401=0,0,
IF(S401=1,0,
IF(S401=2,#REF!*4*2,
IF(S401=3,#REF!*4,
IF(S401=4,#REF!*4,
IF(S401=5,0,
IF(S401=6,0,
IF(S401=7,#REF!*4)))))))),
IF(BB401="t",
IF(S401=0,0,
IF(S401=1,0,
IF(S401=2,#REF!*4*2*0.8,
IF(S401=3,#REF!*4*0.8,
IF(S401=4,#REF!*4*0.8,
IF(S401=5,0,
IF(S401=6,0,
IF(S401=7,#REF!*4))))))))))</f>
        <v>#REF!</v>
      </c>
      <c r="AU401" s="14" t="e">
        <f>IF(BB401="s",
IF(S401=0,0,
IF(S401=1,#REF!*2,
IF(S401=2,#REF!*2,
IF(S401=3,#REF!*2,
IF(S401=4,#REF!*2,
IF(S401=5,#REF!*2,
IF(S401=6,#REF!*2,
IF(S401=7,#REF!*2)))))))),
IF(BB401="t",
IF(S401=0,#REF!*2*0.8,
IF(S401=1,#REF!*2*0.8,
IF(S401=2,#REF!*2*0.8,
IF(S401=3,#REF!*2*0.8,
IF(S401=4,#REF!*2*0.8,
IF(S401=5,#REF!*2*0.8,
IF(S401=6,#REF!*1*0.8,
IF(S401=7,#REF!*2))))))))))</f>
        <v>#REF!</v>
      </c>
      <c r="AV401" s="14" t="e">
        <f t="shared" si="104"/>
        <v>#REF!</v>
      </c>
      <c r="AW401" s="14" t="e">
        <f>IF(BB401="s",
IF(S401=0,0,
IF(S401=1,(14-2)*(#REF!+#REF!)/4*4,
IF(S401=2,(14-2)*(#REF!+#REF!)/4*2,
IF(S401=3,(14-2)*(#REF!+#REF!)/4*3,
IF(S401=4,(14-2)*(#REF!+#REF!)/4,
IF(S401=5,(14-2)*#REF!/4,
IF(S401=6,0,
IF(S401=7,(14)*#REF!)))))))),
IF(BB401="t",
IF(S401=0,0,
IF(S401=1,(11-2)*(#REF!+#REF!)/4*4,
IF(S401=2,(11-2)*(#REF!+#REF!)/4*2,
IF(S401=3,(11-2)*(#REF!+#REF!)/4*3,
IF(S401=4,(11-2)*(#REF!+#REF!)/4,
IF(S401=5,(11-2)*#REF!/4,
IF(S401=6,0,
IF(S401=7,(11)*#REF!))))))))))</f>
        <v>#REF!</v>
      </c>
      <c r="AX401" s="14" t="e">
        <f t="shared" si="105"/>
        <v>#REF!</v>
      </c>
      <c r="AY401" s="14">
        <f t="shared" si="106"/>
        <v>12</v>
      </c>
      <c r="AZ401" s="14">
        <f t="shared" si="107"/>
        <v>6</v>
      </c>
      <c r="BA401" s="14" t="e">
        <f t="shared" si="108"/>
        <v>#REF!</v>
      </c>
      <c r="BB401" s="14" t="s">
        <v>87</v>
      </c>
      <c r="BC401" s="14" t="e">
        <f>IF(BI401="A",0,IF(BB401="s",14*#REF!,IF(BB401="T",11*#REF!,"HATA")))</f>
        <v>#REF!</v>
      </c>
      <c r="BD401" s="14" t="e">
        <f t="shared" si="109"/>
        <v>#REF!</v>
      </c>
      <c r="BE401" s="14" t="e">
        <f t="shared" si="110"/>
        <v>#REF!</v>
      </c>
      <c r="BF401" s="14" t="s">
        <v>510</v>
      </c>
      <c r="BG401" s="14" t="e">
        <f>#REF!-BE401</f>
        <v>#REF!</v>
      </c>
      <c r="BH401" s="14">
        <v>1</v>
      </c>
      <c r="BJ401" s="14">
        <v>1</v>
      </c>
      <c r="BL401" s="14">
        <v>2</v>
      </c>
      <c r="BN401" s="5" t="e">
        <f>#REF!*14</f>
        <v>#REF!</v>
      </c>
      <c r="BO401" s="6"/>
      <c r="BP401" s="7"/>
      <c r="BQ401" s="8"/>
      <c r="BR401" s="8"/>
      <c r="BS401" s="8"/>
      <c r="BT401" s="8"/>
      <c r="BU401" s="8"/>
      <c r="BV401" s="9"/>
      <c r="BW401" s="10"/>
      <c r="BX401" s="11"/>
      <c r="CE401" s="8"/>
      <c r="CF401" s="17"/>
      <c r="CG401" s="17"/>
      <c r="CH401" s="17"/>
      <c r="CI401" s="17"/>
    </row>
    <row r="402" spans="1:87" hidden="1" x14ac:dyDescent="0.25">
      <c r="A402" s="14" t="s">
        <v>512</v>
      </c>
      <c r="B402" s="14" t="s">
        <v>513</v>
      </c>
      <c r="C402" s="14" t="s">
        <v>513</v>
      </c>
      <c r="D402" s="15" t="s">
        <v>90</v>
      </c>
      <c r="E402" s="15" t="s">
        <v>90</v>
      </c>
      <c r="F402" s="16" t="e">
        <f>IF(BB402="S",
IF(#REF!+BJ402=2012,
IF(#REF!=1,"12-13/1",
IF(#REF!=2,"12-13/2",
IF(#REF!=3,"13-14/1",
IF(#REF!=4,"13-14/2","Hata1")))),
IF(#REF!+BJ402=2013,
IF(#REF!=1,"13-14/1",
IF(#REF!=2,"13-14/2",
IF(#REF!=3,"14-15/1",
IF(#REF!=4,"14-15/2","Hata2")))),
IF(#REF!+BJ402=2014,
IF(#REF!=1,"14-15/1",
IF(#REF!=2,"14-15/2",
IF(#REF!=3,"15-16/1",
IF(#REF!=4,"15-16/2","Hata3")))),
IF(#REF!+BJ402=2015,
IF(#REF!=1,"15-16/1",
IF(#REF!=2,"15-16/2",
IF(#REF!=3,"16-17/1",
IF(#REF!=4,"16-17/2","Hata4")))),
IF(#REF!+BJ402=2016,
IF(#REF!=1,"16-17/1",
IF(#REF!=2,"16-17/2",
IF(#REF!=3,"17-18/1",
IF(#REF!=4,"17-18/2","Hata5")))),
IF(#REF!+BJ402=2017,
IF(#REF!=1,"17-18/1",
IF(#REF!=2,"17-18/2",
IF(#REF!=3,"18-19/1",
IF(#REF!=4,"18-19/2","Hata6")))),
IF(#REF!+BJ402=2018,
IF(#REF!=1,"18-19/1",
IF(#REF!=2,"18-19/2",
IF(#REF!=3,"19-20/1",
IF(#REF!=4,"19-20/2","Hata7")))),
IF(#REF!+BJ402=2019,
IF(#REF!=1,"19-20/1",
IF(#REF!=2,"19-20/2",
IF(#REF!=3,"20-21/1",
IF(#REF!=4,"20-21/2","Hata8")))),
IF(#REF!+BJ402=2020,
IF(#REF!=1,"20-21/1",
IF(#REF!=2,"20-21/2",
IF(#REF!=3,"21-22/1",
IF(#REF!=4,"21-22/2","Hata9")))),
IF(#REF!+BJ402=2021,
IF(#REF!=1,"21-22/1",
IF(#REF!=2,"21-22/2",
IF(#REF!=3,"22-23/1",
IF(#REF!=4,"22-23/2","Hata10")))),
IF(#REF!+BJ402=2022,
IF(#REF!=1,"22-23/1",
IF(#REF!=2,"22-23/2",
IF(#REF!=3,"23-24/1",
IF(#REF!=4,"23-24/2","Hata11")))),
IF(#REF!+BJ402=2023,
IF(#REF!=1,"23-24/1",
IF(#REF!=2,"23-24/2",
IF(#REF!=3,"24-25/1",
IF(#REF!=4,"24-25/2","Hata12")))),
)))))))))))),
IF(BB402="T",
IF(#REF!+BJ402=2012,
IF(#REF!=1,"12-13/1",
IF(#REF!=2,"12-13/2",
IF(#REF!=3,"12-13/3",
IF(#REF!=4,"13-14/1",
IF(#REF!=5,"13-14/2",
IF(#REF!=6,"13-14/3","Hata1")))))),
IF(#REF!+BJ402=2013,
IF(#REF!=1,"13-14/1",
IF(#REF!=2,"13-14/2",
IF(#REF!=3,"13-14/3",
IF(#REF!=4,"14-15/1",
IF(#REF!=5,"14-15/2",
IF(#REF!=6,"14-15/3","Hata2")))))),
IF(#REF!+BJ402=2014,
IF(#REF!=1,"14-15/1",
IF(#REF!=2,"14-15/2",
IF(#REF!=3,"14-15/3",
IF(#REF!=4,"15-16/1",
IF(#REF!=5,"15-16/2",
IF(#REF!=6,"15-16/3","Hata3")))))),
IF(AND(#REF!+#REF!&gt;2014,#REF!+#REF!&lt;2015,BJ402=1),
IF(#REF!=0.1,"14-15/0.1",
IF(#REF!=0.2,"14-15/0.2",
IF(#REF!=0.3,"14-15/0.3","Hata4"))),
IF(#REF!+BJ402=2015,
IF(#REF!=1,"15-16/1",
IF(#REF!=2,"15-16/2",
IF(#REF!=3,"15-16/3",
IF(#REF!=4,"16-17/1",
IF(#REF!=5,"16-17/2",
IF(#REF!=6,"16-17/3","Hata5")))))),
IF(#REF!+BJ402=2016,
IF(#REF!=1,"16-17/1",
IF(#REF!=2,"16-17/2",
IF(#REF!=3,"16-17/3",
IF(#REF!=4,"17-18/1",
IF(#REF!=5,"17-18/2",
IF(#REF!=6,"17-18/3","Hata6")))))),
IF(#REF!+BJ402=2017,
IF(#REF!=1,"17-18/1",
IF(#REF!=2,"17-18/2",
IF(#REF!=3,"17-18/3",
IF(#REF!=4,"18-19/1",
IF(#REF!=5,"18-19/2",
IF(#REF!=6,"18-19/3","Hata7")))))),
IF(#REF!+BJ402=2018,
IF(#REF!=1,"18-19/1",
IF(#REF!=2,"18-19/2",
IF(#REF!=3,"18-19/3",
IF(#REF!=4,"19-20/1",
IF(#REF!=5," 19-20/2",
IF(#REF!=6,"19-20/3","Hata8")))))),
IF(#REF!+BJ402=2019,
IF(#REF!=1,"19-20/1",
IF(#REF!=2,"19-20/2",
IF(#REF!=3,"19-20/3",
IF(#REF!=4,"20-21/1",
IF(#REF!=5,"20-21/2",
IF(#REF!=6,"20-21/3","Hata9")))))),
IF(#REF!+BJ402=2020,
IF(#REF!=1,"20-21/1",
IF(#REF!=2,"20-21/2",
IF(#REF!=3,"20-21/3",
IF(#REF!=4,"21-22/1",
IF(#REF!=5,"21-22/2",
IF(#REF!=6,"21-22/3","Hata10")))))),
IF(#REF!+BJ402=2021,
IF(#REF!=1,"21-22/1",
IF(#REF!=2,"21-22/2",
IF(#REF!=3,"21-22/3",
IF(#REF!=4,"22-23/1",
IF(#REF!=5,"22-23/2",
IF(#REF!=6,"22-23/3","Hata11")))))),
IF(#REF!+BJ402=2022,
IF(#REF!=1,"22-23/1",
IF(#REF!=2,"22-23/2",
IF(#REF!=3,"22-23/3",
IF(#REF!=4,"23-24/1",
IF(#REF!=5,"23-24/2",
IF(#REF!=6,"23-24/3","Hata12")))))),
IF(#REF!+BJ402=2023,
IF(#REF!=1,"23-24/1",
IF(#REF!=2,"23-24/2",
IF(#REF!=3,"23-24/3",
IF(#REF!=4,"24-25/1",
IF(#REF!=5,"24-25/2",
IF(#REF!=6,"24-25/3","Hata13")))))),
))))))))))))))
)</f>
        <v>#REF!</v>
      </c>
      <c r="G402" s="15"/>
      <c r="H402" s="14" t="s">
        <v>522</v>
      </c>
      <c r="I402" s="14">
        <v>54679</v>
      </c>
      <c r="J402" s="14" t="s">
        <v>499</v>
      </c>
      <c r="Q402" s="14" t="s">
        <v>513</v>
      </c>
      <c r="R402" s="14" t="s">
        <v>513</v>
      </c>
      <c r="S402" s="16">
        <v>4</v>
      </c>
      <c r="T402" s="14">
        <f>VLOOKUP($S402,[1]sistem!$I$3:$L$10,2,FALSE)</f>
        <v>0</v>
      </c>
      <c r="U402" s="14">
        <f>VLOOKUP($S402,[1]sistem!$I$3:$L$10,3,FALSE)</f>
        <v>1</v>
      </c>
      <c r="V402" s="14">
        <f>VLOOKUP($S402,[1]sistem!$I$3:$L$10,4,FALSE)</f>
        <v>1</v>
      </c>
      <c r="W402" s="14" t="e">
        <f>VLOOKUP($BB402,[1]sistem!$I$13:$L$14,2,FALSE)*#REF!</f>
        <v>#REF!</v>
      </c>
      <c r="X402" s="14" t="e">
        <f>VLOOKUP($BB402,[1]sistem!$I$13:$L$14,3,FALSE)*#REF!</f>
        <v>#REF!</v>
      </c>
      <c r="Y402" s="14" t="e">
        <f>VLOOKUP($BB402,[1]sistem!$I$13:$L$14,4,FALSE)*#REF!</f>
        <v>#REF!</v>
      </c>
      <c r="Z402" s="14" t="e">
        <f t="shared" si="98"/>
        <v>#REF!</v>
      </c>
      <c r="AA402" s="14" t="e">
        <f t="shared" si="98"/>
        <v>#REF!</v>
      </c>
      <c r="AB402" s="14" t="e">
        <f t="shared" si="98"/>
        <v>#REF!</v>
      </c>
      <c r="AC402" s="14" t="e">
        <f t="shared" si="99"/>
        <v>#REF!</v>
      </c>
      <c r="AD402" s="14">
        <f>VLOOKUP(BB402,[1]sistem!$I$18:$J$19,2,FALSE)</f>
        <v>14</v>
      </c>
      <c r="AE402" s="14">
        <v>0.25</v>
      </c>
      <c r="AF402" s="14">
        <f>VLOOKUP($S402,[1]sistem!$I$3:$M$10,5,FALSE)</f>
        <v>1</v>
      </c>
      <c r="AG402" s="14">
        <v>1</v>
      </c>
      <c r="AI402" s="14">
        <f>AG402*AM402</f>
        <v>14</v>
      </c>
      <c r="AJ402" s="14">
        <f>VLOOKUP($S402,[1]sistem!$I$3:$N$10,6,FALSE)</f>
        <v>2</v>
      </c>
      <c r="AK402" s="14">
        <v>2</v>
      </c>
      <c r="AL402" s="14">
        <f t="shared" si="100"/>
        <v>4</v>
      </c>
      <c r="AM402" s="14">
        <f>VLOOKUP($BB402,[1]sistem!$I$18:$K$19,3,FALSE)</f>
        <v>14</v>
      </c>
      <c r="AN402" s="14" t="e">
        <f>AM402*#REF!</f>
        <v>#REF!</v>
      </c>
      <c r="AO402" s="14" t="e">
        <f t="shared" si="101"/>
        <v>#REF!</v>
      </c>
      <c r="AP402" s="14">
        <f t="shared" si="102"/>
        <v>25</v>
      </c>
      <c r="AQ402" s="14" t="e">
        <f t="shared" si="103"/>
        <v>#REF!</v>
      </c>
      <c r="AR402" s="14" t="e">
        <f>ROUND(AQ402-#REF!,0)</f>
        <v>#REF!</v>
      </c>
      <c r="AS402" s="14">
        <f>IF(BB402="s",IF(S402=0,0,
IF(S402=1,#REF!*4*4,
IF(S402=2,0,
IF(S402=3,#REF!*4*2,
IF(S402=4,0,
IF(S402=5,0,
IF(S402=6,0,
IF(S402=7,0)))))))),
IF(BB402="t",
IF(S402=0,0,
IF(S402=1,#REF!*4*4*0.8,
IF(S402=2,0,
IF(S402=3,#REF!*4*2*0.8,
IF(S402=4,0,
IF(S402=5,0,
IF(S402=6,0,
IF(S402=7,0))))))))))</f>
        <v>0</v>
      </c>
      <c r="AT402" s="14" t="e">
        <f>IF(BB402="s",
IF(S402=0,0,
IF(S402=1,0,
IF(S402=2,#REF!*4*2,
IF(S402=3,#REF!*4,
IF(S402=4,#REF!*4,
IF(S402=5,0,
IF(S402=6,0,
IF(S402=7,#REF!*4)))))))),
IF(BB402="t",
IF(S402=0,0,
IF(S402=1,0,
IF(S402=2,#REF!*4*2*0.8,
IF(S402=3,#REF!*4*0.8,
IF(S402=4,#REF!*4*0.8,
IF(S402=5,0,
IF(S402=6,0,
IF(S402=7,#REF!*4))))))))))</f>
        <v>#REF!</v>
      </c>
      <c r="AU402" s="14" t="e">
        <f>IF(BB402="s",
IF(S402=0,0,
IF(S402=1,#REF!*2,
IF(S402=2,#REF!*2,
IF(S402=3,#REF!*2,
IF(S402=4,#REF!*2,
IF(S402=5,#REF!*2,
IF(S402=6,#REF!*2,
IF(S402=7,#REF!*2)))))))),
IF(BB402="t",
IF(S402=0,#REF!*2*0.8,
IF(S402=1,#REF!*2*0.8,
IF(S402=2,#REF!*2*0.8,
IF(S402=3,#REF!*2*0.8,
IF(S402=4,#REF!*2*0.8,
IF(S402=5,#REF!*2*0.8,
IF(S402=6,#REF!*1*0.8,
IF(S402=7,#REF!*2))))))))))</f>
        <v>#REF!</v>
      </c>
      <c r="AV402" s="14" t="e">
        <f t="shared" si="104"/>
        <v>#REF!</v>
      </c>
      <c r="AW402" s="14" t="e">
        <f>IF(BB402="s",
IF(S402=0,0,
IF(S402=1,(14-2)*(#REF!+#REF!)/4*4,
IF(S402=2,(14-2)*(#REF!+#REF!)/4*2,
IF(S402=3,(14-2)*(#REF!+#REF!)/4*3,
IF(S402=4,(14-2)*(#REF!+#REF!)/4,
IF(S402=5,(14-2)*#REF!/4,
IF(S402=6,0,
IF(S402=7,(14)*#REF!)))))))),
IF(BB402="t",
IF(S402=0,0,
IF(S402=1,(11-2)*(#REF!+#REF!)/4*4,
IF(S402=2,(11-2)*(#REF!+#REF!)/4*2,
IF(S402=3,(11-2)*(#REF!+#REF!)/4*3,
IF(S402=4,(11-2)*(#REF!+#REF!)/4,
IF(S402=5,(11-2)*#REF!/4,
IF(S402=6,0,
IF(S402=7,(11)*#REF!))))))))))</f>
        <v>#REF!</v>
      </c>
      <c r="AX402" s="14" t="e">
        <f t="shared" si="105"/>
        <v>#REF!</v>
      </c>
      <c r="AY402" s="14">
        <f t="shared" si="106"/>
        <v>8</v>
      </c>
      <c r="AZ402" s="14">
        <f t="shared" si="107"/>
        <v>4</v>
      </c>
      <c r="BA402" s="14" t="e">
        <f t="shared" si="108"/>
        <v>#REF!</v>
      </c>
      <c r="BB402" s="14" t="s">
        <v>87</v>
      </c>
      <c r="BC402" s="14" t="e">
        <f>IF(BI402="A",0,IF(BB402="s",14*#REF!,IF(BB402="T",11*#REF!,"HATA")))</f>
        <v>#REF!</v>
      </c>
      <c r="BD402" s="14" t="e">
        <f t="shared" si="109"/>
        <v>#REF!</v>
      </c>
      <c r="BE402" s="14" t="e">
        <f t="shared" si="110"/>
        <v>#REF!</v>
      </c>
      <c r="BF402" s="14" t="s">
        <v>510</v>
      </c>
      <c r="BG402" s="14" t="e">
        <f>#REF!-BE402</f>
        <v>#REF!</v>
      </c>
      <c r="BH402" s="14">
        <v>1</v>
      </c>
      <c r="BJ402" s="14">
        <v>1</v>
      </c>
      <c r="BL402" s="14">
        <v>4</v>
      </c>
      <c r="BN402" s="5" t="e">
        <f>#REF!*14</f>
        <v>#REF!</v>
      </c>
      <c r="BO402" s="6"/>
      <c r="BP402" s="7"/>
      <c r="BQ402" s="8"/>
      <c r="BR402" s="8"/>
      <c r="BS402" s="8"/>
      <c r="BT402" s="8"/>
      <c r="BU402" s="8"/>
      <c r="BV402" s="9"/>
      <c r="BW402" s="10"/>
      <c r="BX402" s="11"/>
      <c r="CE402" s="8"/>
      <c r="CF402" s="17"/>
      <c r="CG402" s="17"/>
      <c r="CH402" s="17"/>
      <c r="CI402" s="17"/>
    </row>
    <row r="403" spans="1:87" hidden="1" x14ac:dyDescent="0.25">
      <c r="A403" s="14" t="s">
        <v>514</v>
      </c>
      <c r="B403" s="14" t="s">
        <v>515</v>
      </c>
      <c r="C403" s="14" t="s">
        <v>515</v>
      </c>
      <c r="D403" s="15" t="s">
        <v>90</v>
      </c>
      <c r="E403" s="15" t="s">
        <v>90</v>
      </c>
      <c r="F403" s="16" t="e">
        <f>IF(BB403="S",
IF(#REF!+BJ403=2012,
IF(#REF!=1,"12-13/1",
IF(#REF!=2,"12-13/2",
IF(#REF!=3,"13-14/1",
IF(#REF!=4,"13-14/2","Hata1")))),
IF(#REF!+BJ403=2013,
IF(#REF!=1,"13-14/1",
IF(#REF!=2,"13-14/2",
IF(#REF!=3,"14-15/1",
IF(#REF!=4,"14-15/2","Hata2")))),
IF(#REF!+BJ403=2014,
IF(#REF!=1,"14-15/1",
IF(#REF!=2,"14-15/2",
IF(#REF!=3,"15-16/1",
IF(#REF!=4,"15-16/2","Hata3")))),
IF(#REF!+BJ403=2015,
IF(#REF!=1,"15-16/1",
IF(#REF!=2,"15-16/2",
IF(#REF!=3,"16-17/1",
IF(#REF!=4,"16-17/2","Hata4")))),
IF(#REF!+BJ403=2016,
IF(#REF!=1,"16-17/1",
IF(#REF!=2,"16-17/2",
IF(#REF!=3,"17-18/1",
IF(#REF!=4,"17-18/2","Hata5")))),
IF(#REF!+BJ403=2017,
IF(#REF!=1,"17-18/1",
IF(#REF!=2,"17-18/2",
IF(#REF!=3,"18-19/1",
IF(#REF!=4,"18-19/2","Hata6")))),
IF(#REF!+BJ403=2018,
IF(#REF!=1,"18-19/1",
IF(#REF!=2,"18-19/2",
IF(#REF!=3,"19-20/1",
IF(#REF!=4,"19-20/2","Hata7")))),
IF(#REF!+BJ403=2019,
IF(#REF!=1,"19-20/1",
IF(#REF!=2,"19-20/2",
IF(#REF!=3,"20-21/1",
IF(#REF!=4,"20-21/2","Hata8")))),
IF(#REF!+BJ403=2020,
IF(#REF!=1,"20-21/1",
IF(#REF!=2,"20-21/2",
IF(#REF!=3,"21-22/1",
IF(#REF!=4,"21-22/2","Hata9")))),
IF(#REF!+BJ403=2021,
IF(#REF!=1,"21-22/1",
IF(#REF!=2,"21-22/2",
IF(#REF!=3,"22-23/1",
IF(#REF!=4,"22-23/2","Hata10")))),
IF(#REF!+BJ403=2022,
IF(#REF!=1,"22-23/1",
IF(#REF!=2,"22-23/2",
IF(#REF!=3,"23-24/1",
IF(#REF!=4,"23-24/2","Hata11")))),
IF(#REF!+BJ403=2023,
IF(#REF!=1,"23-24/1",
IF(#REF!=2,"23-24/2",
IF(#REF!=3,"24-25/1",
IF(#REF!=4,"24-25/2","Hata12")))),
)))))))))))),
IF(BB403="T",
IF(#REF!+BJ403=2012,
IF(#REF!=1,"12-13/1",
IF(#REF!=2,"12-13/2",
IF(#REF!=3,"12-13/3",
IF(#REF!=4,"13-14/1",
IF(#REF!=5,"13-14/2",
IF(#REF!=6,"13-14/3","Hata1")))))),
IF(#REF!+BJ403=2013,
IF(#REF!=1,"13-14/1",
IF(#REF!=2,"13-14/2",
IF(#REF!=3,"13-14/3",
IF(#REF!=4,"14-15/1",
IF(#REF!=5,"14-15/2",
IF(#REF!=6,"14-15/3","Hata2")))))),
IF(#REF!+BJ403=2014,
IF(#REF!=1,"14-15/1",
IF(#REF!=2,"14-15/2",
IF(#REF!=3,"14-15/3",
IF(#REF!=4,"15-16/1",
IF(#REF!=5,"15-16/2",
IF(#REF!=6,"15-16/3","Hata3")))))),
IF(AND(#REF!+#REF!&gt;2014,#REF!+#REF!&lt;2015,BJ403=1),
IF(#REF!=0.1,"14-15/0.1",
IF(#REF!=0.2,"14-15/0.2",
IF(#REF!=0.3,"14-15/0.3","Hata4"))),
IF(#REF!+BJ403=2015,
IF(#REF!=1,"15-16/1",
IF(#REF!=2,"15-16/2",
IF(#REF!=3,"15-16/3",
IF(#REF!=4,"16-17/1",
IF(#REF!=5,"16-17/2",
IF(#REF!=6,"16-17/3","Hata5")))))),
IF(#REF!+BJ403=2016,
IF(#REF!=1,"16-17/1",
IF(#REF!=2,"16-17/2",
IF(#REF!=3,"16-17/3",
IF(#REF!=4,"17-18/1",
IF(#REF!=5,"17-18/2",
IF(#REF!=6,"17-18/3","Hata6")))))),
IF(#REF!+BJ403=2017,
IF(#REF!=1,"17-18/1",
IF(#REF!=2,"17-18/2",
IF(#REF!=3,"17-18/3",
IF(#REF!=4,"18-19/1",
IF(#REF!=5,"18-19/2",
IF(#REF!=6,"18-19/3","Hata7")))))),
IF(#REF!+BJ403=2018,
IF(#REF!=1,"18-19/1",
IF(#REF!=2,"18-19/2",
IF(#REF!=3,"18-19/3",
IF(#REF!=4,"19-20/1",
IF(#REF!=5," 19-20/2",
IF(#REF!=6,"19-20/3","Hata8")))))),
IF(#REF!+BJ403=2019,
IF(#REF!=1,"19-20/1",
IF(#REF!=2,"19-20/2",
IF(#REF!=3,"19-20/3",
IF(#REF!=4,"20-21/1",
IF(#REF!=5,"20-21/2",
IF(#REF!=6,"20-21/3","Hata9")))))),
IF(#REF!+BJ403=2020,
IF(#REF!=1,"20-21/1",
IF(#REF!=2,"20-21/2",
IF(#REF!=3,"20-21/3",
IF(#REF!=4,"21-22/1",
IF(#REF!=5,"21-22/2",
IF(#REF!=6,"21-22/3","Hata10")))))),
IF(#REF!+BJ403=2021,
IF(#REF!=1,"21-22/1",
IF(#REF!=2,"21-22/2",
IF(#REF!=3,"21-22/3",
IF(#REF!=4,"22-23/1",
IF(#REF!=5,"22-23/2",
IF(#REF!=6,"22-23/3","Hata11")))))),
IF(#REF!+BJ403=2022,
IF(#REF!=1,"22-23/1",
IF(#REF!=2,"22-23/2",
IF(#REF!=3,"22-23/3",
IF(#REF!=4,"23-24/1",
IF(#REF!=5,"23-24/2",
IF(#REF!=6,"23-24/3","Hata12")))))),
IF(#REF!+BJ403=2023,
IF(#REF!=1,"23-24/1",
IF(#REF!=2,"23-24/2",
IF(#REF!=3,"23-24/3",
IF(#REF!=4,"24-25/1",
IF(#REF!=5,"24-25/2",
IF(#REF!=6,"24-25/3","Hata13")))))),
))))))))))))))
)</f>
        <v>#REF!</v>
      </c>
      <c r="G403" s="15"/>
      <c r="H403" s="14" t="s">
        <v>522</v>
      </c>
      <c r="I403" s="14">
        <v>54679</v>
      </c>
      <c r="J403" s="14" t="s">
        <v>499</v>
      </c>
      <c r="Q403" s="14" t="s">
        <v>516</v>
      </c>
      <c r="R403" s="14" t="s">
        <v>516</v>
      </c>
      <c r="S403" s="16">
        <v>2</v>
      </c>
      <c r="T403" s="14">
        <f>VLOOKUP($S403,[1]sistem!$I$3:$L$10,2,FALSE)</f>
        <v>0</v>
      </c>
      <c r="U403" s="14">
        <f>VLOOKUP($S403,[1]sistem!$I$3:$L$10,3,FALSE)</f>
        <v>2</v>
      </c>
      <c r="V403" s="14">
        <f>VLOOKUP($S403,[1]sistem!$I$3:$L$10,4,FALSE)</f>
        <v>1</v>
      </c>
      <c r="W403" s="14" t="e">
        <f>VLOOKUP($BB403,[1]sistem!$I$13:$L$14,2,FALSE)*#REF!</f>
        <v>#REF!</v>
      </c>
      <c r="X403" s="14" t="e">
        <f>VLOOKUP($BB403,[1]sistem!$I$13:$L$14,3,FALSE)*#REF!</f>
        <v>#REF!</v>
      </c>
      <c r="Y403" s="14" t="e">
        <f>VLOOKUP($BB403,[1]sistem!$I$13:$L$14,4,FALSE)*#REF!</f>
        <v>#REF!</v>
      </c>
      <c r="Z403" s="14" t="e">
        <f t="shared" si="98"/>
        <v>#REF!</v>
      </c>
      <c r="AA403" s="14" t="e">
        <f t="shared" si="98"/>
        <v>#REF!</v>
      </c>
      <c r="AB403" s="14" t="e">
        <f t="shared" si="98"/>
        <v>#REF!</v>
      </c>
      <c r="AC403" s="14" t="e">
        <f t="shared" si="99"/>
        <v>#REF!</v>
      </c>
      <c r="AD403" s="14">
        <f>VLOOKUP(BB403,[1]sistem!$I$18:$J$19,2,FALSE)</f>
        <v>14</v>
      </c>
      <c r="AE403" s="14">
        <v>0.25</v>
      </c>
      <c r="AF403" s="14">
        <f>VLOOKUP($S403,[1]sistem!$I$3:$M$10,5,FALSE)</f>
        <v>2</v>
      </c>
      <c r="AG403" s="14">
        <v>1</v>
      </c>
      <c r="AI403" s="14">
        <f>AG403*AM403</f>
        <v>14</v>
      </c>
      <c r="AJ403" s="14">
        <f>VLOOKUP($S403,[1]sistem!$I$3:$N$10,6,FALSE)</f>
        <v>3</v>
      </c>
      <c r="AK403" s="14">
        <v>2</v>
      </c>
      <c r="AL403" s="14">
        <f t="shared" si="100"/>
        <v>6</v>
      </c>
      <c r="AM403" s="14">
        <f>VLOOKUP($BB403,[1]sistem!$I$18:$K$19,3,FALSE)</f>
        <v>14</v>
      </c>
      <c r="AN403" s="14" t="e">
        <f>AM403*#REF!</f>
        <v>#REF!</v>
      </c>
      <c r="AO403" s="14" t="e">
        <f t="shared" si="101"/>
        <v>#REF!</v>
      </c>
      <c r="AP403" s="14">
        <f t="shared" si="102"/>
        <v>25</v>
      </c>
      <c r="AQ403" s="14" t="e">
        <f t="shared" si="103"/>
        <v>#REF!</v>
      </c>
      <c r="AR403" s="14" t="e">
        <f>ROUND(AQ403-#REF!,0)</f>
        <v>#REF!</v>
      </c>
      <c r="AS403" s="14">
        <f>IF(BB403="s",IF(S403=0,0,
IF(S403=1,#REF!*4*4,
IF(S403=2,0,
IF(S403=3,#REF!*4*2,
IF(S403=4,0,
IF(S403=5,0,
IF(S403=6,0,
IF(S403=7,0)))))))),
IF(BB403="t",
IF(S403=0,0,
IF(S403=1,#REF!*4*4*0.8,
IF(S403=2,0,
IF(S403=3,#REF!*4*2*0.8,
IF(S403=4,0,
IF(S403=5,0,
IF(S403=6,0,
IF(S403=7,0))))))))))</f>
        <v>0</v>
      </c>
      <c r="AT403" s="14" t="e">
        <f>IF(BB403="s",
IF(S403=0,0,
IF(S403=1,0,
IF(S403=2,#REF!*4*2,
IF(S403=3,#REF!*4,
IF(S403=4,#REF!*4,
IF(S403=5,0,
IF(S403=6,0,
IF(S403=7,#REF!*4)))))))),
IF(BB403="t",
IF(S403=0,0,
IF(S403=1,0,
IF(S403=2,#REF!*4*2*0.8,
IF(S403=3,#REF!*4*0.8,
IF(S403=4,#REF!*4*0.8,
IF(S403=5,0,
IF(S403=6,0,
IF(S403=7,#REF!*4))))))))))</f>
        <v>#REF!</v>
      </c>
      <c r="AU403" s="14" t="e">
        <f>IF(BB403="s",
IF(S403=0,0,
IF(S403=1,#REF!*2,
IF(S403=2,#REF!*2,
IF(S403=3,#REF!*2,
IF(S403=4,#REF!*2,
IF(S403=5,#REF!*2,
IF(S403=6,#REF!*2,
IF(S403=7,#REF!*2)))))))),
IF(BB403="t",
IF(S403=0,#REF!*2*0.8,
IF(S403=1,#REF!*2*0.8,
IF(S403=2,#REF!*2*0.8,
IF(S403=3,#REF!*2*0.8,
IF(S403=4,#REF!*2*0.8,
IF(S403=5,#REF!*2*0.8,
IF(S403=6,#REF!*1*0.8,
IF(S403=7,#REF!*2))))))))))</f>
        <v>#REF!</v>
      </c>
      <c r="AV403" s="14" t="e">
        <f t="shared" si="104"/>
        <v>#REF!</v>
      </c>
      <c r="AW403" s="14" t="e">
        <f>IF(BB403="s",
IF(S403=0,0,
IF(S403=1,(14-2)*(#REF!+#REF!)/4*4,
IF(S403=2,(14-2)*(#REF!+#REF!)/4*2,
IF(S403=3,(14-2)*(#REF!+#REF!)/4*3,
IF(S403=4,(14-2)*(#REF!+#REF!)/4,
IF(S403=5,(14-2)*#REF!/4,
IF(S403=6,0,
IF(S403=7,(14)*#REF!)))))))),
IF(BB403="t",
IF(S403=0,0,
IF(S403=1,(11-2)*(#REF!+#REF!)/4*4,
IF(S403=2,(11-2)*(#REF!+#REF!)/4*2,
IF(S403=3,(11-2)*(#REF!+#REF!)/4*3,
IF(S403=4,(11-2)*(#REF!+#REF!)/4,
IF(S403=5,(11-2)*#REF!/4,
IF(S403=6,0,
IF(S403=7,(11)*#REF!))))))))))</f>
        <v>#REF!</v>
      </c>
      <c r="AX403" s="14" t="e">
        <f t="shared" si="105"/>
        <v>#REF!</v>
      </c>
      <c r="AY403" s="14">
        <f t="shared" si="106"/>
        <v>12</v>
      </c>
      <c r="AZ403" s="14">
        <f t="shared" si="107"/>
        <v>6</v>
      </c>
      <c r="BA403" s="14" t="e">
        <f t="shared" si="108"/>
        <v>#REF!</v>
      </c>
      <c r="BB403" s="14" t="s">
        <v>87</v>
      </c>
      <c r="BC403" s="14" t="e">
        <f>IF(BI403="A",0,IF(BB403="s",14*#REF!,IF(BB403="T",11*#REF!,"HATA")))</f>
        <v>#REF!</v>
      </c>
      <c r="BD403" s="14" t="e">
        <f t="shared" si="109"/>
        <v>#REF!</v>
      </c>
      <c r="BE403" s="14" t="e">
        <f t="shared" si="110"/>
        <v>#REF!</v>
      </c>
      <c r="BF403" s="14" t="s">
        <v>510</v>
      </c>
      <c r="BG403" s="14" t="e">
        <f>#REF!-BE403</f>
        <v>#REF!</v>
      </c>
      <c r="BH403" s="14">
        <v>0</v>
      </c>
      <c r="BJ403" s="14">
        <v>1</v>
      </c>
      <c r="BL403" s="14">
        <v>2</v>
      </c>
      <c r="BN403" s="5" t="e">
        <f>#REF!*14</f>
        <v>#REF!</v>
      </c>
      <c r="BO403" s="6"/>
      <c r="BP403" s="7"/>
      <c r="BQ403" s="8"/>
      <c r="BR403" s="8"/>
      <c r="BS403" s="8"/>
      <c r="BT403" s="8"/>
      <c r="BU403" s="8"/>
      <c r="BV403" s="9"/>
      <c r="BW403" s="10"/>
      <c r="BX403" s="11"/>
      <c r="CE403" s="8"/>
      <c r="CF403" s="17"/>
      <c r="CG403" s="17"/>
      <c r="CH403" s="17"/>
      <c r="CI403" s="17"/>
    </row>
    <row r="404" spans="1:87" hidden="1" x14ac:dyDescent="0.25">
      <c r="A404" s="14" t="s">
        <v>517</v>
      </c>
      <c r="B404" s="14" t="s">
        <v>518</v>
      </c>
      <c r="C404" s="14" t="s">
        <v>518</v>
      </c>
      <c r="D404" s="15" t="s">
        <v>90</v>
      </c>
      <c r="E404" s="15" t="s">
        <v>90</v>
      </c>
      <c r="F404" s="16" t="e">
        <f>IF(BB404="S",
IF(#REF!+BJ404=2012,
IF(#REF!=1,"12-13/1",
IF(#REF!=2,"12-13/2",
IF(#REF!=3,"13-14/1",
IF(#REF!=4,"13-14/2","Hata1")))),
IF(#REF!+BJ404=2013,
IF(#REF!=1,"13-14/1",
IF(#REF!=2,"13-14/2",
IF(#REF!=3,"14-15/1",
IF(#REF!=4,"14-15/2","Hata2")))),
IF(#REF!+BJ404=2014,
IF(#REF!=1,"14-15/1",
IF(#REF!=2,"14-15/2",
IF(#REF!=3,"15-16/1",
IF(#REF!=4,"15-16/2","Hata3")))),
IF(#REF!+BJ404=2015,
IF(#REF!=1,"15-16/1",
IF(#REF!=2,"15-16/2",
IF(#REF!=3,"16-17/1",
IF(#REF!=4,"16-17/2","Hata4")))),
IF(#REF!+BJ404=2016,
IF(#REF!=1,"16-17/1",
IF(#REF!=2,"16-17/2",
IF(#REF!=3,"17-18/1",
IF(#REF!=4,"17-18/2","Hata5")))),
IF(#REF!+BJ404=2017,
IF(#REF!=1,"17-18/1",
IF(#REF!=2,"17-18/2",
IF(#REF!=3,"18-19/1",
IF(#REF!=4,"18-19/2","Hata6")))),
IF(#REF!+BJ404=2018,
IF(#REF!=1,"18-19/1",
IF(#REF!=2,"18-19/2",
IF(#REF!=3,"19-20/1",
IF(#REF!=4,"19-20/2","Hata7")))),
IF(#REF!+BJ404=2019,
IF(#REF!=1,"19-20/1",
IF(#REF!=2,"19-20/2",
IF(#REF!=3,"20-21/1",
IF(#REF!=4,"20-21/2","Hata8")))),
IF(#REF!+BJ404=2020,
IF(#REF!=1,"20-21/1",
IF(#REF!=2,"20-21/2",
IF(#REF!=3,"21-22/1",
IF(#REF!=4,"21-22/2","Hata9")))),
IF(#REF!+BJ404=2021,
IF(#REF!=1,"21-22/1",
IF(#REF!=2,"21-22/2",
IF(#REF!=3,"22-23/1",
IF(#REF!=4,"22-23/2","Hata10")))),
IF(#REF!+BJ404=2022,
IF(#REF!=1,"22-23/1",
IF(#REF!=2,"22-23/2",
IF(#REF!=3,"23-24/1",
IF(#REF!=4,"23-24/2","Hata11")))),
IF(#REF!+BJ404=2023,
IF(#REF!=1,"23-24/1",
IF(#REF!=2,"23-24/2",
IF(#REF!=3,"24-25/1",
IF(#REF!=4,"24-25/2","Hata12")))),
)))))))))))),
IF(BB404="T",
IF(#REF!+BJ404=2012,
IF(#REF!=1,"12-13/1",
IF(#REF!=2,"12-13/2",
IF(#REF!=3,"12-13/3",
IF(#REF!=4,"13-14/1",
IF(#REF!=5,"13-14/2",
IF(#REF!=6,"13-14/3","Hata1")))))),
IF(#REF!+BJ404=2013,
IF(#REF!=1,"13-14/1",
IF(#REF!=2,"13-14/2",
IF(#REF!=3,"13-14/3",
IF(#REF!=4,"14-15/1",
IF(#REF!=5,"14-15/2",
IF(#REF!=6,"14-15/3","Hata2")))))),
IF(#REF!+BJ404=2014,
IF(#REF!=1,"14-15/1",
IF(#REF!=2,"14-15/2",
IF(#REF!=3,"14-15/3",
IF(#REF!=4,"15-16/1",
IF(#REF!=5,"15-16/2",
IF(#REF!=6,"15-16/3","Hata3")))))),
IF(AND(#REF!+#REF!&gt;2014,#REF!+#REF!&lt;2015,BJ404=1),
IF(#REF!=0.1,"14-15/0.1",
IF(#REF!=0.2,"14-15/0.2",
IF(#REF!=0.3,"14-15/0.3","Hata4"))),
IF(#REF!+BJ404=2015,
IF(#REF!=1,"15-16/1",
IF(#REF!=2,"15-16/2",
IF(#REF!=3,"15-16/3",
IF(#REF!=4,"16-17/1",
IF(#REF!=5,"16-17/2",
IF(#REF!=6,"16-17/3","Hata5")))))),
IF(#REF!+BJ404=2016,
IF(#REF!=1,"16-17/1",
IF(#REF!=2,"16-17/2",
IF(#REF!=3,"16-17/3",
IF(#REF!=4,"17-18/1",
IF(#REF!=5,"17-18/2",
IF(#REF!=6,"17-18/3","Hata6")))))),
IF(#REF!+BJ404=2017,
IF(#REF!=1,"17-18/1",
IF(#REF!=2,"17-18/2",
IF(#REF!=3,"17-18/3",
IF(#REF!=4,"18-19/1",
IF(#REF!=5,"18-19/2",
IF(#REF!=6,"18-19/3","Hata7")))))),
IF(#REF!+BJ404=2018,
IF(#REF!=1,"18-19/1",
IF(#REF!=2,"18-19/2",
IF(#REF!=3,"18-19/3",
IF(#REF!=4,"19-20/1",
IF(#REF!=5," 19-20/2",
IF(#REF!=6,"19-20/3","Hata8")))))),
IF(#REF!+BJ404=2019,
IF(#REF!=1,"19-20/1",
IF(#REF!=2,"19-20/2",
IF(#REF!=3,"19-20/3",
IF(#REF!=4,"20-21/1",
IF(#REF!=5,"20-21/2",
IF(#REF!=6,"20-21/3","Hata9")))))),
IF(#REF!+BJ404=2020,
IF(#REF!=1,"20-21/1",
IF(#REF!=2,"20-21/2",
IF(#REF!=3,"20-21/3",
IF(#REF!=4,"21-22/1",
IF(#REF!=5,"21-22/2",
IF(#REF!=6,"21-22/3","Hata10")))))),
IF(#REF!+BJ404=2021,
IF(#REF!=1,"21-22/1",
IF(#REF!=2,"21-22/2",
IF(#REF!=3,"21-22/3",
IF(#REF!=4,"22-23/1",
IF(#REF!=5,"22-23/2",
IF(#REF!=6,"22-23/3","Hata11")))))),
IF(#REF!+BJ404=2022,
IF(#REF!=1,"22-23/1",
IF(#REF!=2,"22-23/2",
IF(#REF!=3,"22-23/3",
IF(#REF!=4,"23-24/1",
IF(#REF!=5,"23-24/2",
IF(#REF!=6,"23-24/3","Hata12")))))),
IF(#REF!+BJ404=2023,
IF(#REF!=1,"23-24/1",
IF(#REF!=2,"23-24/2",
IF(#REF!=3,"23-24/3",
IF(#REF!=4,"24-25/1",
IF(#REF!=5,"24-25/2",
IF(#REF!=6,"24-25/3","Hata13")))))),
))))))))))))))
)</f>
        <v>#REF!</v>
      </c>
      <c r="G404" s="15"/>
      <c r="H404" s="14" t="s">
        <v>522</v>
      </c>
      <c r="I404" s="14">
        <v>54679</v>
      </c>
      <c r="J404" s="14" t="s">
        <v>499</v>
      </c>
      <c r="Q404" s="14" t="s">
        <v>519</v>
      </c>
      <c r="R404" s="14" t="s">
        <v>519</v>
      </c>
      <c r="S404" s="16">
        <v>4</v>
      </c>
      <c r="T404" s="14">
        <f>VLOOKUP($S404,[1]sistem!$I$3:$L$10,2,FALSE)</f>
        <v>0</v>
      </c>
      <c r="U404" s="14">
        <f>VLOOKUP($S404,[1]sistem!$I$3:$L$10,3,FALSE)</f>
        <v>1</v>
      </c>
      <c r="V404" s="14">
        <f>VLOOKUP($S404,[1]sistem!$I$3:$L$10,4,FALSE)</f>
        <v>1</v>
      </c>
      <c r="W404" s="14" t="e">
        <f>VLOOKUP($BB404,[1]sistem!$I$13:$L$14,2,FALSE)*#REF!</f>
        <v>#REF!</v>
      </c>
      <c r="X404" s="14" t="e">
        <f>VLOOKUP($BB404,[1]sistem!$I$13:$L$14,3,FALSE)*#REF!</f>
        <v>#REF!</v>
      </c>
      <c r="Y404" s="14" t="e">
        <f>VLOOKUP($BB404,[1]sistem!$I$13:$L$14,4,FALSE)*#REF!</f>
        <v>#REF!</v>
      </c>
      <c r="Z404" s="14" t="e">
        <f t="shared" si="98"/>
        <v>#REF!</v>
      </c>
      <c r="AA404" s="14" t="e">
        <f t="shared" si="98"/>
        <v>#REF!</v>
      </c>
      <c r="AB404" s="14" t="e">
        <f t="shared" si="98"/>
        <v>#REF!</v>
      </c>
      <c r="AC404" s="14" t="e">
        <f t="shared" si="99"/>
        <v>#REF!</v>
      </c>
      <c r="AD404" s="14">
        <f>VLOOKUP(BB404,[1]sistem!$I$18:$J$19,2,FALSE)</f>
        <v>14</v>
      </c>
      <c r="AE404" s="14">
        <v>0.25</v>
      </c>
      <c r="AF404" s="14">
        <f>VLOOKUP($S404,[1]sistem!$I$3:$M$10,5,FALSE)</f>
        <v>1</v>
      </c>
      <c r="AI404" s="14" t="e">
        <f>(#REF!+#REF!)*AD404</f>
        <v>#REF!</v>
      </c>
      <c r="AJ404" s="14">
        <f>VLOOKUP($S404,[1]sistem!$I$3:$N$10,6,FALSE)</f>
        <v>2</v>
      </c>
      <c r="AK404" s="14">
        <v>2</v>
      </c>
      <c r="AL404" s="14">
        <f t="shared" si="100"/>
        <v>4</v>
      </c>
      <c r="AM404" s="14">
        <f>VLOOKUP($BB404,[1]sistem!$I$18:$K$19,3,FALSE)</f>
        <v>14</v>
      </c>
      <c r="AN404" s="14" t="e">
        <f>AM404*#REF!</f>
        <v>#REF!</v>
      </c>
      <c r="AO404" s="14" t="e">
        <f t="shared" si="101"/>
        <v>#REF!</v>
      </c>
      <c r="AP404" s="14">
        <f t="shared" si="102"/>
        <v>25</v>
      </c>
      <c r="AQ404" s="14" t="e">
        <f t="shared" si="103"/>
        <v>#REF!</v>
      </c>
      <c r="AR404" s="14" t="e">
        <f>ROUND(AQ404-#REF!,0)</f>
        <v>#REF!</v>
      </c>
      <c r="AS404" s="14">
        <f>IF(BB404="s",IF(S404=0,0,
IF(S404=1,#REF!*4*4,
IF(S404=2,0,
IF(S404=3,#REF!*4*2,
IF(S404=4,0,
IF(S404=5,0,
IF(S404=6,0,
IF(S404=7,0)))))))),
IF(BB404="t",
IF(S404=0,0,
IF(S404=1,#REF!*4*4*0.8,
IF(S404=2,0,
IF(S404=3,#REF!*4*2*0.8,
IF(S404=4,0,
IF(S404=5,0,
IF(S404=6,0,
IF(S404=7,0))))))))))</f>
        <v>0</v>
      </c>
      <c r="AT404" s="14" t="e">
        <f>IF(BB404="s",
IF(S404=0,0,
IF(S404=1,0,
IF(S404=2,#REF!*4*2,
IF(S404=3,#REF!*4,
IF(S404=4,#REF!*4,
IF(S404=5,0,
IF(S404=6,0,
IF(S404=7,#REF!*4)))))))),
IF(BB404="t",
IF(S404=0,0,
IF(S404=1,0,
IF(S404=2,#REF!*4*2*0.8,
IF(S404=3,#REF!*4*0.8,
IF(S404=4,#REF!*4*0.8,
IF(S404=5,0,
IF(S404=6,0,
IF(S404=7,#REF!*4))))))))))</f>
        <v>#REF!</v>
      </c>
      <c r="AU404" s="14" t="e">
        <f>IF(BB404="s",
IF(S404=0,0,
IF(S404=1,#REF!*2,
IF(S404=2,#REF!*2,
IF(S404=3,#REF!*2,
IF(S404=4,#REF!*2,
IF(S404=5,#REF!*2,
IF(S404=6,#REF!*2,
IF(S404=7,#REF!*2)))))))),
IF(BB404="t",
IF(S404=0,#REF!*2*0.8,
IF(S404=1,#REF!*2*0.8,
IF(S404=2,#REF!*2*0.8,
IF(S404=3,#REF!*2*0.8,
IF(S404=4,#REF!*2*0.8,
IF(S404=5,#REF!*2*0.8,
IF(S404=6,#REF!*1*0.8,
IF(S404=7,#REF!*2))))))))))</f>
        <v>#REF!</v>
      </c>
      <c r="AV404" s="14" t="e">
        <f t="shared" si="104"/>
        <v>#REF!</v>
      </c>
      <c r="AW404" s="14" t="e">
        <f>IF(BB404="s",
IF(S404=0,0,
IF(S404=1,(14-2)*(#REF!+#REF!)/4*4,
IF(S404=2,(14-2)*(#REF!+#REF!)/4*2,
IF(S404=3,(14-2)*(#REF!+#REF!)/4*3,
IF(S404=4,(14-2)*(#REF!+#REF!)/4,
IF(S404=5,(14-2)*#REF!/4,
IF(S404=6,0,
IF(S404=7,(14)*#REF!)))))))),
IF(BB404="t",
IF(S404=0,0,
IF(S404=1,(11-2)*(#REF!+#REF!)/4*4,
IF(S404=2,(11-2)*(#REF!+#REF!)/4*2,
IF(S404=3,(11-2)*(#REF!+#REF!)/4*3,
IF(S404=4,(11-2)*(#REF!+#REF!)/4,
IF(S404=5,(11-2)*#REF!/4,
IF(S404=6,0,
IF(S404=7,(11)*#REF!))))))))))</f>
        <v>#REF!</v>
      </c>
      <c r="AX404" s="14" t="e">
        <f t="shared" si="105"/>
        <v>#REF!</v>
      </c>
      <c r="AY404" s="14">
        <f t="shared" si="106"/>
        <v>8</v>
      </c>
      <c r="AZ404" s="14">
        <f t="shared" si="107"/>
        <v>4</v>
      </c>
      <c r="BA404" s="14" t="e">
        <f t="shared" si="108"/>
        <v>#REF!</v>
      </c>
      <c r="BB404" s="14" t="s">
        <v>87</v>
      </c>
      <c r="BC404" s="14" t="e">
        <f>IF(BI404="A",0,IF(BB404="s",14*#REF!,IF(BB404="T",11*#REF!,"HATA")))</f>
        <v>#REF!</v>
      </c>
      <c r="BD404" s="14" t="e">
        <f t="shared" si="109"/>
        <v>#REF!</v>
      </c>
      <c r="BE404" s="14" t="e">
        <f t="shared" si="110"/>
        <v>#REF!</v>
      </c>
      <c r="BF404" s="14" t="s">
        <v>510</v>
      </c>
      <c r="BG404" s="14" t="e">
        <f>#REF!-BE404</f>
        <v>#REF!</v>
      </c>
      <c r="BH404" s="14">
        <v>0</v>
      </c>
      <c r="BJ404" s="14">
        <v>1</v>
      </c>
      <c r="BL404" s="14">
        <v>4</v>
      </c>
      <c r="BN404" s="5" t="e">
        <f>#REF!*14</f>
        <v>#REF!</v>
      </c>
      <c r="BO404" s="6"/>
      <c r="BP404" s="7"/>
      <c r="BQ404" s="8"/>
      <c r="BR404" s="8"/>
      <c r="BS404" s="8"/>
      <c r="BT404" s="8"/>
      <c r="BU404" s="8"/>
      <c r="BV404" s="9"/>
      <c r="BW404" s="10"/>
      <c r="BX404" s="11"/>
      <c r="CE404" s="8"/>
      <c r="CF404" s="17"/>
      <c r="CG404" s="17"/>
      <c r="CH404" s="17"/>
      <c r="CI404" s="17"/>
    </row>
    <row r="405" spans="1:87" hidden="1" x14ac:dyDescent="0.25">
      <c r="A405" s="14" t="s">
        <v>523</v>
      </c>
      <c r="B405" s="14" t="s">
        <v>524</v>
      </c>
      <c r="C405" s="14" t="s">
        <v>524</v>
      </c>
      <c r="D405" s="15" t="s">
        <v>90</v>
      </c>
      <c r="E405" s="15" t="s">
        <v>90</v>
      </c>
      <c r="F405" s="16" t="e">
        <f>IF(BB405="S",
IF(#REF!+BJ405=2012,
IF(#REF!=1,"12-13/1",
IF(#REF!=2,"12-13/2",
IF(#REF!=3,"13-14/1",
IF(#REF!=4,"13-14/2","Hata1")))),
IF(#REF!+BJ405=2013,
IF(#REF!=1,"13-14/1",
IF(#REF!=2,"13-14/2",
IF(#REF!=3,"14-15/1",
IF(#REF!=4,"14-15/2","Hata2")))),
IF(#REF!+BJ405=2014,
IF(#REF!=1,"14-15/1",
IF(#REF!=2,"14-15/2",
IF(#REF!=3,"15-16/1",
IF(#REF!=4,"15-16/2","Hata3")))),
IF(#REF!+BJ405=2015,
IF(#REF!=1,"15-16/1",
IF(#REF!=2,"15-16/2",
IF(#REF!=3,"16-17/1",
IF(#REF!=4,"16-17/2","Hata4")))),
IF(#REF!+BJ405=2016,
IF(#REF!=1,"16-17/1",
IF(#REF!=2,"16-17/2",
IF(#REF!=3,"17-18/1",
IF(#REF!=4,"17-18/2","Hata5")))),
IF(#REF!+BJ405=2017,
IF(#REF!=1,"17-18/1",
IF(#REF!=2,"17-18/2",
IF(#REF!=3,"18-19/1",
IF(#REF!=4,"18-19/2","Hata6")))),
IF(#REF!+BJ405=2018,
IF(#REF!=1,"18-19/1",
IF(#REF!=2,"18-19/2",
IF(#REF!=3,"19-20/1",
IF(#REF!=4,"19-20/2","Hata7")))),
IF(#REF!+BJ405=2019,
IF(#REF!=1,"19-20/1",
IF(#REF!=2,"19-20/2",
IF(#REF!=3,"20-21/1",
IF(#REF!=4,"20-21/2","Hata8")))),
IF(#REF!+BJ405=2020,
IF(#REF!=1,"20-21/1",
IF(#REF!=2,"20-21/2",
IF(#REF!=3,"21-22/1",
IF(#REF!=4,"21-22/2","Hata9")))),
IF(#REF!+BJ405=2021,
IF(#REF!=1,"21-22/1",
IF(#REF!=2,"21-22/2",
IF(#REF!=3,"22-23/1",
IF(#REF!=4,"22-23/2","Hata10")))),
IF(#REF!+BJ405=2022,
IF(#REF!=1,"22-23/1",
IF(#REF!=2,"22-23/2",
IF(#REF!=3,"23-24/1",
IF(#REF!=4,"23-24/2","Hata11")))),
IF(#REF!+BJ405=2023,
IF(#REF!=1,"23-24/1",
IF(#REF!=2,"23-24/2",
IF(#REF!=3,"24-25/1",
IF(#REF!=4,"24-25/2","Hata12")))),
)))))))))))),
IF(BB405="T",
IF(#REF!+BJ405=2012,
IF(#REF!=1,"12-13/1",
IF(#REF!=2,"12-13/2",
IF(#REF!=3,"12-13/3",
IF(#REF!=4,"13-14/1",
IF(#REF!=5,"13-14/2",
IF(#REF!=6,"13-14/3","Hata1")))))),
IF(#REF!+BJ405=2013,
IF(#REF!=1,"13-14/1",
IF(#REF!=2,"13-14/2",
IF(#REF!=3,"13-14/3",
IF(#REF!=4,"14-15/1",
IF(#REF!=5,"14-15/2",
IF(#REF!=6,"14-15/3","Hata2")))))),
IF(#REF!+BJ405=2014,
IF(#REF!=1,"14-15/1",
IF(#REF!=2,"14-15/2",
IF(#REF!=3,"14-15/3",
IF(#REF!=4,"15-16/1",
IF(#REF!=5,"15-16/2",
IF(#REF!=6,"15-16/3","Hata3")))))),
IF(AND(#REF!+#REF!&gt;2014,#REF!+#REF!&lt;2015,BJ405=1),
IF(#REF!=0.1,"14-15/0.1",
IF(#REF!=0.2,"14-15/0.2",
IF(#REF!=0.3,"14-15/0.3","Hata4"))),
IF(#REF!+BJ405=2015,
IF(#REF!=1,"15-16/1",
IF(#REF!=2,"15-16/2",
IF(#REF!=3,"15-16/3",
IF(#REF!=4,"16-17/1",
IF(#REF!=5,"16-17/2",
IF(#REF!=6,"16-17/3","Hata5")))))),
IF(#REF!+BJ405=2016,
IF(#REF!=1,"16-17/1",
IF(#REF!=2,"16-17/2",
IF(#REF!=3,"16-17/3",
IF(#REF!=4,"17-18/1",
IF(#REF!=5,"17-18/2",
IF(#REF!=6,"17-18/3","Hata6")))))),
IF(#REF!+BJ405=2017,
IF(#REF!=1,"17-18/1",
IF(#REF!=2,"17-18/2",
IF(#REF!=3,"17-18/3",
IF(#REF!=4,"18-19/1",
IF(#REF!=5,"18-19/2",
IF(#REF!=6,"18-19/3","Hata7")))))),
IF(#REF!+BJ405=2018,
IF(#REF!=1,"18-19/1",
IF(#REF!=2,"18-19/2",
IF(#REF!=3,"18-19/3",
IF(#REF!=4,"19-20/1",
IF(#REF!=5," 19-20/2",
IF(#REF!=6,"19-20/3","Hata8")))))),
IF(#REF!+BJ405=2019,
IF(#REF!=1,"19-20/1",
IF(#REF!=2,"19-20/2",
IF(#REF!=3,"19-20/3",
IF(#REF!=4,"20-21/1",
IF(#REF!=5,"20-21/2",
IF(#REF!=6,"20-21/3","Hata9")))))),
IF(#REF!+BJ405=2020,
IF(#REF!=1,"20-21/1",
IF(#REF!=2,"20-21/2",
IF(#REF!=3,"20-21/3",
IF(#REF!=4,"21-22/1",
IF(#REF!=5,"21-22/2",
IF(#REF!=6,"21-22/3","Hata10")))))),
IF(#REF!+BJ405=2021,
IF(#REF!=1,"21-22/1",
IF(#REF!=2,"21-22/2",
IF(#REF!=3,"21-22/3",
IF(#REF!=4,"22-23/1",
IF(#REF!=5,"22-23/2",
IF(#REF!=6,"22-23/3","Hata11")))))),
IF(#REF!+BJ405=2022,
IF(#REF!=1,"22-23/1",
IF(#REF!=2,"22-23/2",
IF(#REF!=3,"22-23/3",
IF(#REF!=4,"23-24/1",
IF(#REF!=5,"23-24/2",
IF(#REF!=6,"23-24/3","Hata12")))))),
IF(#REF!+BJ405=2023,
IF(#REF!=1,"23-24/1",
IF(#REF!=2,"23-24/2",
IF(#REF!=3,"23-24/3",
IF(#REF!=4,"24-25/1",
IF(#REF!=5,"24-25/2",
IF(#REF!=6,"24-25/3","Hata13")))))),
))))))))))))))
)</f>
        <v>#REF!</v>
      </c>
      <c r="G405" s="15"/>
      <c r="H405" s="14" t="s">
        <v>522</v>
      </c>
      <c r="I405" s="14">
        <v>54679</v>
      </c>
      <c r="J405" s="14" t="s">
        <v>499</v>
      </c>
      <c r="L405" s="14">
        <v>4447</v>
      </c>
      <c r="Q405" s="14" t="s">
        <v>509</v>
      </c>
      <c r="R405" s="14" t="s">
        <v>509</v>
      </c>
      <c r="S405" s="16">
        <v>4</v>
      </c>
      <c r="T405" s="14">
        <f>VLOOKUP($S405,[1]sistem!$I$3:$L$10,2,FALSE)</f>
        <v>0</v>
      </c>
      <c r="U405" s="14">
        <f>VLOOKUP($S405,[1]sistem!$I$3:$L$10,3,FALSE)</f>
        <v>1</v>
      </c>
      <c r="V405" s="14">
        <f>VLOOKUP($S405,[1]sistem!$I$3:$L$10,4,FALSE)</f>
        <v>1</v>
      </c>
      <c r="W405" s="14" t="e">
        <f>VLOOKUP($BB405,[1]sistem!$I$13:$L$14,2,FALSE)*#REF!</f>
        <v>#REF!</v>
      </c>
      <c r="X405" s="14" t="e">
        <f>VLOOKUP($BB405,[1]sistem!$I$13:$L$14,3,FALSE)*#REF!</f>
        <v>#REF!</v>
      </c>
      <c r="Y405" s="14" t="e">
        <f>VLOOKUP($BB405,[1]sistem!$I$13:$L$14,4,FALSE)*#REF!</f>
        <v>#REF!</v>
      </c>
      <c r="Z405" s="14" t="e">
        <f t="shared" si="98"/>
        <v>#REF!</v>
      </c>
      <c r="AA405" s="14" t="e">
        <f t="shared" si="98"/>
        <v>#REF!</v>
      </c>
      <c r="AB405" s="14" t="e">
        <f t="shared" si="98"/>
        <v>#REF!</v>
      </c>
      <c r="AC405" s="14" t="e">
        <f t="shared" si="99"/>
        <v>#REF!</v>
      </c>
      <c r="AD405" s="14">
        <f>VLOOKUP(BB405,[1]sistem!$I$18:$J$19,2,FALSE)</f>
        <v>14</v>
      </c>
      <c r="AE405" s="14">
        <v>0.25</v>
      </c>
      <c r="AF405" s="14">
        <f>VLOOKUP($S405,[1]sistem!$I$3:$M$10,5,FALSE)</f>
        <v>1</v>
      </c>
      <c r="AG405" s="14">
        <v>4</v>
      </c>
      <c r="AI405" s="14">
        <f>AG405*AM405</f>
        <v>56</v>
      </c>
      <c r="AJ405" s="14">
        <f>VLOOKUP($S405,[1]sistem!$I$3:$N$10,6,FALSE)</f>
        <v>2</v>
      </c>
      <c r="AK405" s="14">
        <v>2</v>
      </c>
      <c r="AL405" s="14">
        <f t="shared" si="100"/>
        <v>4</v>
      </c>
      <c r="AM405" s="14">
        <f>VLOOKUP($BB405,[1]sistem!$I$18:$K$19,3,FALSE)</f>
        <v>14</v>
      </c>
      <c r="AN405" s="14" t="e">
        <f>AM405*#REF!</f>
        <v>#REF!</v>
      </c>
      <c r="AO405" s="14" t="e">
        <f t="shared" si="101"/>
        <v>#REF!</v>
      </c>
      <c r="AP405" s="14">
        <f t="shared" si="102"/>
        <v>25</v>
      </c>
      <c r="AQ405" s="14" t="e">
        <f t="shared" si="103"/>
        <v>#REF!</v>
      </c>
      <c r="AR405" s="14" t="e">
        <f>ROUND(AQ405-#REF!,0)</f>
        <v>#REF!</v>
      </c>
      <c r="AS405" s="14">
        <f>IF(BB405="s",IF(S405=0,0,
IF(S405=1,#REF!*4*4,
IF(S405=2,0,
IF(S405=3,#REF!*4*2,
IF(S405=4,0,
IF(S405=5,0,
IF(S405=6,0,
IF(S405=7,0)))))))),
IF(BB405="t",
IF(S405=0,0,
IF(S405=1,#REF!*4*4*0.8,
IF(S405=2,0,
IF(S405=3,#REF!*4*2*0.8,
IF(S405=4,0,
IF(S405=5,0,
IF(S405=6,0,
IF(S405=7,0))))))))))</f>
        <v>0</v>
      </c>
      <c r="AT405" s="14" t="e">
        <f>IF(BB405="s",
IF(S405=0,0,
IF(S405=1,0,
IF(S405=2,#REF!*4*2,
IF(S405=3,#REF!*4,
IF(S405=4,#REF!*4,
IF(S405=5,0,
IF(S405=6,0,
IF(S405=7,#REF!*4)))))))),
IF(BB405="t",
IF(S405=0,0,
IF(S405=1,0,
IF(S405=2,#REF!*4*2*0.8,
IF(S405=3,#REF!*4*0.8,
IF(S405=4,#REF!*4*0.8,
IF(S405=5,0,
IF(S405=6,0,
IF(S405=7,#REF!*4))))))))))</f>
        <v>#REF!</v>
      </c>
      <c r="AU405" s="14" t="e">
        <f>IF(BB405="s",
IF(S405=0,0,
IF(S405=1,#REF!*2,
IF(S405=2,#REF!*2,
IF(S405=3,#REF!*2,
IF(S405=4,#REF!*2,
IF(S405=5,#REF!*2,
IF(S405=6,#REF!*2,
IF(S405=7,#REF!*2)))))))),
IF(BB405="t",
IF(S405=0,#REF!*2*0.8,
IF(S405=1,#REF!*2*0.8,
IF(S405=2,#REF!*2*0.8,
IF(S405=3,#REF!*2*0.8,
IF(S405=4,#REF!*2*0.8,
IF(S405=5,#REF!*2*0.8,
IF(S405=6,#REF!*1*0.8,
IF(S405=7,#REF!*2))))))))))</f>
        <v>#REF!</v>
      </c>
      <c r="AV405" s="14" t="e">
        <f t="shared" si="104"/>
        <v>#REF!</v>
      </c>
      <c r="AW405" s="14" t="e">
        <f>IF(BB405="s",
IF(S405=0,0,
IF(S405=1,(14-2)*(#REF!+#REF!)/4*4,
IF(S405=2,(14-2)*(#REF!+#REF!)/4*2,
IF(S405=3,(14-2)*(#REF!+#REF!)/4*3,
IF(S405=4,(14-2)*(#REF!+#REF!)/4,
IF(S405=5,(14-2)*#REF!/4,
IF(S405=6,0,
IF(S405=7,(14)*#REF!)))))))),
IF(BB405="t",
IF(S405=0,0,
IF(S405=1,(11-2)*(#REF!+#REF!)/4*4,
IF(S405=2,(11-2)*(#REF!+#REF!)/4*2,
IF(S405=3,(11-2)*(#REF!+#REF!)/4*3,
IF(S405=4,(11-2)*(#REF!+#REF!)/4,
IF(S405=5,(11-2)*#REF!/4,
IF(S405=6,0,
IF(S405=7,(11)*#REF!))))))))))</f>
        <v>#REF!</v>
      </c>
      <c r="AX405" s="14" t="e">
        <f t="shared" si="105"/>
        <v>#REF!</v>
      </c>
      <c r="AY405" s="14">
        <f t="shared" si="106"/>
        <v>8</v>
      </c>
      <c r="AZ405" s="14">
        <f t="shared" si="107"/>
        <v>4</v>
      </c>
      <c r="BA405" s="14" t="e">
        <f t="shared" si="108"/>
        <v>#REF!</v>
      </c>
      <c r="BB405" s="14" t="s">
        <v>87</v>
      </c>
      <c r="BC405" s="14" t="e">
        <f>IF(BI405="A",0,IF(BB405="s",14*#REF!,IF(BB405="T",11*#REF!,"HATA")))</f>
        <v>#REF!</v>
      </c>
      <c r="BD405" s="14" t="e">
        <f t="shared" si="109"/>
        <v>#REF!</v>
      </c>
      <c r="BE405" s="14" t="e">
        <f t="shared" si="110"/>
        <v>#REF!</v>
      </c>
      <c r="BF405" s="14" t="s">
        <v>510</v>
      </c>
      <c r="BG405" s="14" t="e">
        <f>#REF!-BE405</f>
        <v>#REF!</v>
      </c>
      <c r="BH405" s="14">
        <v>1</v>
      </c>
      <c r="BJ405" s="14">
        <v>1</v>
      </c>
      <c r="BL405" s="14">
        <v>4</v>
      </c>
      <c r="BN405" s="5" t="e">
        <f>#REF!*14</f>
        <v>#REF!</v>
      </c>
      <c r="BO405" s="6"/>
      <c r="BP405" s="7"/>
      <c r="BQ405" s="8"/>
      <c r="BR405" s="8"/>
      <c r="BS405" s="8"/>
      <c r="BT405" s="8"/>
      <c r="BU405" s="8"/>
      <c r="BV405" s="9"/>
      <c r="BW405" s="10"/>
      <c r="BX405" s="11"/>
      <c r="CE405" s="8"/>
      <c r="CF405" s="17"/>
      <c r="CG405" s="17"/>
      <c r="CH405" s="17"/>
      <c r="CI405" s="17"/>
    </row>
    <row r="406" spans="1:87" hidden="1" x14ac:dyDescent="0.25">
      <c r="A406" s="14" t="s">
        <v>520</v>
      </c>
      <c r="B406" s="14" t="s">
        <v>521</v>
      </c>
      <c r="C406" s="14" t="s">
        <v>521</v>
      </c>
      <c r="D406" s="15" t="s">
        <v>90</v>
      </c>
      <c r="E406" s="15" t="s">
        <v>90</v>
      </c>
      <c r="F406" s="16" t="e">
        <f>IF(BB406="S",
IF(#REF!+BJ406=2012,
IF(#REF!=1,"12-13/1",
IF(#REF!=2,"12-13/2",
IF(#REF!=3,"13-14/1",
IF(#REF!=4,"13-14/2","Hata1")))),
IF(#REF!+BJ406=2013,
IF(#REF!=1,"13-14/1",
IF(#REF!=2,"13-14/2",
IF(#REF!=3,"14-15/1",
IF(#REF!=4,"14-15/2","Hata2")))),
IF(#REF!+BJ406=2014,
IF(#REF!=1,"14-15/1",
IF(#REF!=2,"14-15/2",
IF(#REF!=3,"15-16/1",
IF(#REF!=4,"15-16/2","Hata3")))),
IF(#REF!+BJ406=2015,
IF(#REF!=1,"15-16/1",
IF(#REF!=2,"15-16/2",
IF(#REF!=3,"16-17/1",
IF(#REF!=4,"16-17/2","Hata4")))),
IF(#REF!+BJ406=2016,
IF(#REF!=1,"16-17/1",
IF(#REF!=2,"16-17/2",
IF(#REF!=3,"17-18/1",
IF(#REF!=4,"17-18/2","Hata5")))),
IF(#REF!+BJ406=2017,
IF(#REF!=1,"17-18/1",
IF(#REF!=2,"17-18/2",
IF(#REF!=3,"18-19/1",
IF(#REF!=4,"18-19/2","Hata6")))),
IF(#REF!+BJ406=2018,
IF(#REF!=1,"18-19/1",
IF(#REF!=2,"18-19/2",
IF(#REF!=3,"19-20/1",
IF(#REF!=4,"19-20/2","Hata7")))),
IF(#REF!+BJ406=2019,
IF(#REF!=1,"19-20/1",
IF(#REF!=2,"19-20/2",
IF(#REF!=3,"20-21/1",
IF(#REF!=4,"20-21/2","Hata8")))),
IF(#REF!+BJ406=2020,
IF(#REF!=1,"20-21/1",
IF(#REF!=2,"20-21/2",
IF(#REF!=3,"21-22/1",
IF(#REF!=4,"21-22/2","Hata9")))),
IF(#REF!+BJ406=2021,
IF(#REF!=1,"21-22/1",
IF(#REF!=2,"21-22/2",
IF(#REF!=3,"22-23/1",
IF(#REF!=4,"22-23/2","Hata10")))),
IF(#REF!+BJ406=2022,
IF(#REF!=1,"22-23/1",
IF(#REF!=2,"22-23/2",
IF(#REF!=3,"23-24/1",
IF(#REF!=4,"23-24/2","Hata11")))),
IF(#REF!+BJ406=2023,
IF(#REF!=1,"23-24/1",
IF(#REF!=2,"23-24/2",
IF(#REF!=3,"24-25/1",
IF(#REF!=4,"24-25/2","Hata12")))),
)))))))))))),
IF(BB406="T",
IF(#REF!+BJ406=2012,
IF(#REF!=1,"12-13/1",
IF(#REF!=2,"12-13/2",
IF(#REF!=3,"12-13/3",
IF(#REF!=4,"13-14/1",
IF(#REF!=5,"13-14/2",
IF(#REF!=6,"13-14/3","Hata1")))))),
IF(#REF!+BJ406=2013,
IF(#REF!=1,"13-14/1",
IF(#REF!=2,"13-14/2",
IF(#REF!=3,"13-14/3",
IF(#REF!=4,"14-15/1",
IF(#REF!=5,"14-15/2",
IF(#REF!=6,"14-15/3","Hata2")))))),
IF(#REF!+BJ406=2014,
IF(#REF!=1,"14-15/1",
IF(#REF!=2,"14-15/2",
IF(#REF!=3,"14-15/3",
IF(#REF!=4,"15-16/1",
IF(#REF!=5,"15-16/2",
IF(#REF!=6,"15-16/3","Hata3")))))),
IF(AND(#REF!+#REF!&gt;2014,#REF!+#REF!&lt;2015,BJ406=1),
IF(#REF!=0.1,"14-15/0.1",
IF(#REF!=0.2,"14-15/0.2",
IF(#REF!=0.3,"14-15/0.3","Hata4"))),
IF(#REF!+BJ406=2015,
IF(#REF!=1,"15-16/1",
IF(#REF!=2,"15-16/2",
IF(#REF!=3,"15-16/3",
IF(#REF!=4,"16-17/1",
IF(#REF!=5,"16-17/2",
IF(#REF!=6,"16-17/3","Hata5")))))),
IF(#REF!+BJ406=2016,
IF(#REF!=1,"16-17/1",
IF(#REF!=2,"16-17/2",
IF(#REF!=3,"16-17/3",
IF(#REF!=4,"17-18/1",
IF(#REF!=5,"17-18/2",
IF(#REF!=6,"17-18/3","Hata6")))))),
IF(#REF!+BJ406=2017,
IF(#REF!=1,"17-18/1",
IF(#REF!=2,"17-18/2",
IF(#REF!=3,"17-18/3",
IF(#REF!=4,"18-19/1",
IF(#REF!=5,"18-19/2",
IF(#REF!=6,"18-19/3","Hata7")))))),
IF(#REF!+BJ406=2018,
IF(#REF!=1,"18-19/1",
IF(#REF!=2,"18-19/2",
IF(#REF!=3,"18-19/3",
IF(#REF!=4,"19-20/1",
IF(#REF!=5," 19-20/2",
IF(#REF!=6,"19-20/3","Hata8")))))),
IF(#REF!+BJ406=2019,
IF(#REF!=1,"19-20/1",
IF(#REF!=2,"19-20/2",
IF(#REF!=3,"19-20/3",
IF(#REF!=4,"20-21/1",
IF(#REF!=5,"20-21/2",
IF(#REF!=6,"20-21/3","Hata9")))))),
IF(#REF!+BJ406=2020,
IF(#REF!=1,"20-21/1",
IF(#REF!=2,"20-21/2",
IF(#REF!=3,"20-21/3",
IF(#REF!=4,"21-22/1",
IF(#REF!=5,"21-22/2",
IF(#REF!=6,"21-22/3","Hata10")))))),
IF(#REF!+BJ406=2021,
IF(#REF!=1,"21-22/1",
IF(#REF!=2,"21-22/2",
IF(#REF!=3,"21-22/3",
IF(#REF!=4,"22-23/1",
IF(#REF!=5,"22-23/2",
IF(#REF!=6,"22-23/3","Hata11")))))),
IF(#REF!+BJ406=2022,
IF(#REF!=1,"22-23/1",
IF(#REF!=2,"22-23/2",
IF(#REF!=3,"22-23/3",
IF(#REF!=4,"23-24/1",
IF(#REF!=5,"23-24/2",
IF(#REF!=6,"23-24/3","Hata12")))))),
IF(#REF!+BJ406=2023,
IF(#REF!=1,"23-24/1",
IF(#REF!=2,"23-24/2",
IF(#REF!=3,"23-24/3",
IF(#REF!=4,"24-25/1",
IF(#REF!=5,"24-25/2",
IF(#REF!=6,"24-25/3","Hata13")))))),
))))))))))))))
)</f>
        <v>#REF!</v>
      </c>
      <c r="G406" s="15"/>
      <c r="H406" s="14" t="s">
        <v>522</v>
      </c>
      <c r="I406" s="14">
        <v>54679</v>
      </c>
      <c r="J406" s="14" t="s">
        <v>499</v>
      </c>
      <c r="Q406" s="14" t="s">
        <v>521</v>
      </c>
      <c r="R406" s="14" t="s">
        <v>521</v>
      </c>
      <c r="S406" s="16">
        <v>4</v>
      </c>
      <c r="T406" s="14">
        <f>VLOOKUP($S406,[1]sistem!$I$3:$L$10,2,FALSE)</f>
        <v>0</v>
      </c>
      <c r="U406" s="14">
        <f>VLOOKUP($S406,[1]sistem!$I$3:$L$10,3,FALSE)</f>
        <v>1</v>
      </c>
      <c r="V406" s="14">
        <f>VLOOKUP($S406,[1]sistem!$I$3:$L$10,4,FALSE)</f>
        <v>1</v>
      </c>
      <c r="W406" s="14" t="e">
        <f>VLOOKUP($BB406,[1]sistem!$I$13:$L$14,2,FALSE)*#REF!</f>
        <v>#REF!</v>
      </c>
      <c r="X406" s="14" t="e">
        <f>VLOOKUP($BB406,[1]sistem!$I$13:$L$14,3,FALSE)*#REF!</f>
        <v>#REF!</v>
      </c>
      <c r="Y406" s="14" t="e">
        <f>VLOOKUP($BB406,[1]sistem!$I$13:$L$14,4,FALSE)*#REF!</f>
        <v>#REF!</v>
      </c>
      <c r="Z406" s="14" t="e">
        <f t="shared" si="98"/>
        <v>#REF!</v>
      </c>
      <c r="AA406" s="14" t="e">
        <f t="shared" si="98"/>
        <v>#REF!</v>
      </c>
      <c r="AB406" s="14" t="e">
        <f t="shared" si="98"/>
        <v>#REF!</v>
      </c>
      <c r="AC406" s="14" t="e">
        <f t="shared" si="99"/>
        <v>#REF!</v>
      </c>
      <c r="AD406" s="14">
        <f>VLOOKUP(BB406,[1]sistem!$I$18:$J$19,2,FALSE)</f>
        <v>14</v>
      </c>
      <c r="AE406" s="14">
        <v>0.25</v>
      </c>
      <c r="AF406" s="14">
        <f>VLOOKUP($S406,[1]sistem!$I$3:$M$10,5,FALSE)</f>
        <v>1</v>
      </c>
      <c r="AG406" s="14">
        <v>0</v>
      </c>
      <c r="AI406" s="14">
        <f>AG406*AM406</f>
        <v>0</v>
      </c>
      <c r="AJ406" s="14">
        <f>VLOOKUP($S406,[1]sistem!$I$3:$N$10,6,FALSE)</f>
        <v>2</v>
      </c>
      <c r="AK406" s="14">
        <v>2</v>
      </c>
      <c r="AL406" s="14">
        <f t="shared" si="100"/>
        <v>4</v>
      </c>
      <c r="AM406" s="14">
        <f>VLOOKUP($BB406,[1]sistem!$I$18:$K$19,3,FALSE)</f>
        <v>14</v>
      </c>
      <c r="AN406" s="14" t="e">
        <f>AM406*#REF!</f>
        <v>#REF!</v>
      </c>
      <c r="AO406" s="14" t="e">
        <f t="shared" si="101"/>
        <v>#REF!</v>
      </c>
      <c r="AP406" s="14">
        <f t="shared" si="102"/>
        <v>25</v>
      </c>
      <c r="AQ406" s="14" t="e">
        <f t="shared" si="103"/>
        <v>#REF!</v>
      </c>
      <c r="AR406" s="14" t="e">
        <f>ROUND(AQ406-#REF!,0)</f>
        <v>#REF!</v>
      </c>
      <c r="AS406" s="14">
        <f>IF(BB406="s",IF(S406=0,0,
IF(S406=1,#REF!*4*4,
IF(S406=2,0,
IF(S406=3,#REF!*4*2,
IF(S406=4,0,
IF(S406=5,0,
IF(S406=6,0,
IF(S406=7,0)))))))),
IF(BB406="t",
IF(S406=0,0,
IF(S406=1,#REF!*4*4*0.8,
IF(S406=2,0,
IF(S406=3,#REF!*4*2*0.8,
IF(S406=4,0,
IF(S406=5,0,
IF(S406=6,0,
IF(S406=7,0))))))))))</f>
        <v>0</v>
      </c>
      <c r="AT406" s="14" t="e">
        <f>IF(BB406="s",
IF(S406=0,0,
IF(S406=1,0,
IF(S406=2,#REF!*4*2,
IF(S406=3,#REF!*4,
IF(S406=4,#REF!*4,
IF(S406=5,0,
IF(S406=6,0,
IF(S406=7,#REF!*4)))))))),
IF(BB406="t",
IF(S406=0,0,
IF(S406=1,0,
IF(S406=2,#REF!*4*2*0.8,
IF(S406=3,#REF!*4*0.8,
IF(S406=4,#REF!*4*0.8,
IF(S406=5,0,
IF(S406=6,0,
IF(S406=7,#REF!*4))))))))))</f>
        <v>#REF!</v>
      </c>
      <c r="AU406" s="14" t="e">
        <f>IF(BB406="s",
IF(S406=0,0,
IF(S406=1,#REF!*2,
IF(S406=2,#REF!*2,
IF(S406=3,#REF!*2,
IF(S406=4,#REF!*2,
IF(S406=5,#REF!*2,
IF(S406=6,#REF!*2,
IF(S406=7,#REF!*2)))))))),
IF(BB406="t",
IF(S406=0,#REF!*2*0.8,
IF(S406=1,#REF!*2*0.8,
IF(S406=2,#REF!*2*0.8,
IF(S406=3,#REF!*2*0.8,
IF(S406=4,#REF!*2*0.8,
IF(S406=5,#REF!*2*0.8,
IF(S406=6,#REF!*1*0.8,
IF(S406=7,#REF!*2))))))))))</f>
        <v>#REF!</v>
      </c>
      <c r="AV406" s="14" t="e">
        <f t="shared" si="104"/>
        <v>#REF!</v>
      </c>
      <c r="AW406" s="14" t="e">
        <f>IF(BB406="s",
IF(S406=0,0,
IF(S406=1,(14-2)*(#REF!+#REF!)/4*4,
IF(S406=2,(14-2)*(#REF!+#REF!)/4*2,
IF(S406=3,(14-2)*(#REF!+#REF!)/4*3,
IF(S406=4,(14-2)*(#REF!+#REF!)/4,
IF(S406=5,(14-2)*#REF!/4,
IF(S406=6,0,
IF(S406=7,(14)*#REF!)))))))),
IF(BB406="t",
IF(S406=0,0,
IF(S406=1,(11-2)*(#REF!+#REF!)/4*4,
IF(S406=2,(11-2)*(#REF!+#REF!)/4*2,
IF(S406=3,(11-2)*(#REF!+#REF!)/4*3,
IF(S406=4,(11-2)*(#REF!+#REF!)/4,
IF(S406=5,(11-2)*#REF!/4,
IF(S406=6,0,
IF(S406=7,(11)*#REF!))))))))))</f>
        <v>#REF!</v>
      </c>
      <c r="AX406" s="14" t="e">
        <f t="shared" si="105"/>
        <v>#REF!</v>
      </c>
      <c r="AY406" s="14">
        <f t="shared" si="106"/>
        <v>8</v>
      </c>
      <c r="AZ406" s="14">
        <f t="shared" si="107"/>
        <v>4</v>
      </c>
      <c r="BA406" s="14" t="e">
        <f t="shared" si="108"/>
        <v>#REF!</v>
      </c>
      <c r="BB406" s="14" t="s">
        <v>87</v>
      </c>
      <c r="BC406" s="14" t="e">
        <f>IF(BI406="A",0,IF(BB406="s",14*#REF!,IF(BB406="T",11*#REF!,"HATA")))</f>
        <v>#REF!</v>
      </c>
      <c r="BD406" s="14" t="e">
        <f t="shared" si="109"/>
        <v>#REF!</v>
      </c>
      <c r="BE406" s="14" t="e">
        <f t="shared" si="110"/>
        <v>#REF!</v>
      </c>
      <c r="BF406" s="14" t="s">
        <v>510</v>
      </c>
      <c r="BG406" s="14" t="e">
        <f>#REF!-BE406</f>
        <v>#REF!</v>
      </c>
      <c r="BH406" s="14">
        <v>1</v>
      </c>
      <c r="BJ406" s="14">
        <v>1</v>
      </c>
      <c r="BL406" s="14">
        <v>2</v>
      </c>
      <c r="BN406" s="5" t="e">
        <f>#REF!*14</f>
        <v>#REF!</v>
      </c>
      <c r="BO406" s="6"/>
      <c r="BP406" s="7"/>
      <c r="BQ406" s="8"/>
      <c r="BR406" s="8"/>
      <c r="BS406" s="8"/>
      <c r="BT406" s="8"/>
      <c r="BU406" s="8"/>
      <c r="BV406" s="9"/>
      <c r="BW406" s="10"/>
      <c r="BX406" s="11"/>
      <c r="CE406" s="8"/>
      <c r="CF406" s="17"/>
      <c r="CG406" s="17"/>
      <c r="CH406" s="17"/>
      <c r="CI406" s="17"/>
    </row>
    <row r="407" spans="1:87" hidden="1" x14ac:dyDescent="0.25">
      <c r="A407" s="14" t="s">
        <v>108</v>
      </c>
      <c r="B407" s="14" t="s">
        <v>109</v>
      </c>
      <c r="C407" s="14" t="s">
        <v>109</v>
      </c>
      <c r="D407" s="15" t="s">
        <v>90</v>
      </c>
      <c r="E407" s="15" t="s">
        <v>90</v>
      </c>
      <c r="F407" s="16" t="e">
        <f>IF(BB407="S",
IF(#REF!+BJ407=2012,
IF(#REF!=1,"12-13/1",
IF(#REF!=2,"12-13/2",
IF(#REF!=3,"13-14/1",
IF(#REF!=4,"13-14/2","Hata1")))),
IF(#REF!+BJ407=2013,
IF(#REF!=1,"13-14/1",
IF(#REF!=2,"13-14/2",
IF(#REF!=3,"14-15/1",
IF(#REF!=4,"14-15/2","Hata2")))),
IF(#REF!+BJ407=2014,
IF(#REF!=1,"14-15/1",
IF(#REF!=2,"14-15/2",
IF(#REF!=3,"15-16/1",
IF(#REF!=4,"15-16/2","Hata3")))),
IF(#REF!+BJ407=2015,
IF(#REF!=1,"15-16/1",
IF(#REF!=2,"15-16/2",
IF(#REF!=3,"16-17/1",
IF(#REF!=4,"16-17/2","Hata4")))),
IF(#REF!+BJ407=2016,
IF(#REF!=1,"16-17/1",
IF(#REF!=2,"16-17/2",
IF(#REF!=3,"17-18/1",
IF(#REF!=4,"17-18/2","Hata5")))),
IF(#REF!+BJ407=2017,
IF(#REF!=1,"17-18/1",
IF(#REF!=2,"17-18/2",
IF(#REF!=3,"18-19/1",
IF(#REF!=4,"18-19/2","Hata6")))),
IF(#REF!+BJ407=2018,
IF(#REF!=1,"18-19/1",
IF(#REF!=2,"18-19/2",
IF(#REF!=3,"19-20/1",
IF(#REF!=4,"19-20/2","Hata7")))),
IF(#REF!+BJ407=2019,
IF(#REF!=1,"19-20/1",
IF(#REF!=2,"19-20/2",
IF(#REF!=3,"20-21/1",
IF(#REF!=4,"20-21/2","Hata8")))),
IF(#REF!+BJ407=2020,
IF(#REF!=1,"20-21/1",
IF(#REF!=2,"20-21/2",
IF(#REF!=3,"21-22/1",
IF(#REF!=4,"21-22/2","Hata9")))),
IF(#REF!+BJ407=2021,
IF(#REF!=1,"21-22/1",
IF(#REF!=2,"21-22/2",
IF(#REF!=3,"22-23/1",
IF(#REF!=4,"22-23/2","Hata10")))),
IF(#REF!+BJ407=2022,
IF(#REF!=1,"22-23/1",
IF(#REF!=2,"22-23/2",
IF(#REF!=3,"23-24/1",
IF(#REF!=4,"23-24/2","Hata11")))),
IF(#REF!+BJ407=2023,
IF(#REF!=1,"23-24/1",
IF(#REF!=2,"23-24/2",
IF(#REF!=3,"24-25/1",
IF(#REF!=4,"24-25/2","Hata12")))),
)))))))))))),
IF(BB407="T",
IF(#REF!+BJ407=2012,
IF(#REF!=1,"12-13/1",
IF(#REF!=2,"12-13/2",
IF(#REF!=3,"12-13/3",
IF(#REF!=4,"13-14/1",
IF(#REF!=5,"13-14/2",
IF(#REF!=6,"13-14/3","Hata1")))))),
IF(#REF!+BJ407=2013,
IF(#REF!=1,"13-14/1",
IF(#REF!=2,"13-14/2",
IF(#REF!=3,"13-14/3",
IF(#REF!=4,"14-15/1",
IF(#REF!=5,"14-15/2",
IF(#REF!=6,"14-15/3","Hata2")))))),
IF(#REF!+BJ407=2014,
IF(#REF!=1,"14-15/1",
IF(#REF!=2,"14-15/2",
IF(#REF!=3,"14-15/3",
IF(#REF!=4,"15-16/1",
IF(#REF!=5,"15-16/2",
IF(#REF!=6,"15-16/3","Hata3")))))),
IF(AND(#REF!+#REF!&gt;2014,#REF!+#REF!&lt;2015,BJ407=1),
IF(#REF!=0.1,"14-15/0.1",
IF(#REF!=0.2,"14-15/0.2",
IF(#REF!=0.3,"14-15/0.3","Hata4"))),
IF(#REF!+BJ407=2015,
IF(#REF!=1,"15-16/1",
IF(#REF!=2,"15-16/2",
IF(#REF!=3,"15-16/3",
IF(#REF!=4,"16-17/1",
IF(#REF!=5,"16-17/2",
IF(#REF!=6,"16-17/3","Hata5")))))),
IF(#REF!+BJ407=2016,
IF(#REF!=1,"16-17/1",
IF(#REF!=2,"16-17/2",
IF(#REF!=3,"16-17/3",
IF(#REF!=4,"17-18/1",
IF(#REF!=5,"17-18/2",
IF(#REF!=6,"17-18/3","Hata6")))))),
IF(#REF!+BJ407=2017,
IF(#REF!=1,"17-18/1",
IF(#REF!=2,"17-18/2",
IF(#REF!=3,"17-18/3",
IF(#REF!=4,"18-19/1",
IF(#REF!=5,"18-19/2",
IF(#REF!=6,"18-19/3","Hata7")))))),
IF(#REF!+BJ407=2018,
IF(#REF!=1,"18-19/1",
IF(#REF!=2,"18-19/2",
IF(#REF!=3,"18-19/3",
IF(#REF!=4,"19-20/1",
IF(#REF!=5," 19-20/2",
IF(#REF!=6,"19-20/3","Hata8")))))),
IF(#REF!+BJ407=2019,
IF(#REF!=1,"19-20/1",
IF(#REF!=2,"19-20/2",
IF(#REF!=3,"19-20/3",
IF(#REF!=4,"20-21/1",
IF(#REF!=5,"20-21/2",
IF(#REF!=6,"20-21/3","Hata9")))))),
IF(#REF!+BJ407=2020,
IF(#REF!=1,"20-21/1",
IF(#REF!=2,"20-21/2",
IF(#REF!=3,"20-21/3",
IF(#REF!=4,"21-22/1",
IF(#REF!=5,"21-22/2",
IF(#REF!=6,"21-22/3","Hata10")))))),
IF(#REF!+BJ407=2021,
IF(#REF!=1,"21-22/1",
IF(#REF!=2,"21-22/2",
IF(#REF!=3,"21-22/3",
IF(#REF!=4,"22-23/1",
IF(#REF!=5,"22-23/2",
IF(#REF!=6,"22-23/3","Hata11")))))),
IF(#REF!+BJ407=2022,
IF(#REF!=1,"22-23/1",
IF(#REF!=2,"22-23/2",
IF(#REF!=3,"22-23/3",
IF(#REF!=4,"23-24/1",
IF(#REF!=5,"23-24/2",
IF(#REF!=6,"23-24/3","Hata12")))))),
IF(#REF!+BJ407=2023,
IF(#REF!=1,"23-24/1",
IF(#REF!=2,"23-24/2",
IF(#REF!=3,"23-24/3",
IF(#REF!=4,"24-25/1",
IF(#REF!=5,"24-25/2",
IF(#REF!=6,"24-25/3","Hata13")))))),
))))))))))))))
)</f>
        <v>#REF!</v>
      </c>
      <c r="G407" s="15"/>
      <c r="H407" s="14" t="s">
        <v>522</v>
      </c>
      <c r="I407" s="14">
        <v>54679</v>
      </c>
      <c r="J407" s="14" t="s">
        <v>499</v>
      </c>
      <c r="Q407" s="14" t="s">
        <v>110</v>
      </c>
      <c r="R407" s="14" t="s">
        <v>110</v>
      </c>
      <c r="S407" s="16">
        <v>0</v>
      </c>
      <c r="T407" s="14">
        <f>VLOOKUP($S407,[1]sistem!$I$3:$L$10,2,FALSE)</f>
        <v>0</v>
      </c>
      <c r="U407" s="14">
        <f>VLOOKUP($S407,[1]sistem!$I$3:$L$10,3,FALSE)</f>
        <v>0</v>
      </c>
      <c r="V407" s="14">
        <f>VLOOKUP($S407,[1]sistem!$I$3:$L$10,4,FALSE)</f>
        <v>0</v>
      </c>
      <c r="W407" s="14" t="e">
        <f>VLOOKUP($BB407,[1]sistem!$I$13:$L$14,2,FALSE)*#REF!</f>
        <v>#REF!</v>
      </c>
      <c r="X407" s="14" t="e">
        <f>VLOOKUP($BB407,[1]sistem!$I$13:$L$14,3,FALSE)*#REF!</f>
        <v>#REF!</v>
      </c>
      <c r="Y407" s="14" t="e">
        <f>VLOOKUP($BB407,[1]sistem!$I$13:$L$14,4,FALSE)*#REF!</f>
        <v>#REF!</v>
      </c>
      <c r="Z407" s="14" t="e">
        <f t="shared" si="98"/>
        <v>#REF!</v>
      </c>
      <c r="AA407" s="14" t="e">
        <f t="shared" si="98"/>
        <v>#REF!</v>
      </c>
      <c r="AB407" s="14" t="e">
        <f t="shared" si="98"/>
        <v>#REF!</v>
      </c>
      <c r="AC407" s="14" t="e">
        <f t="shared" si="99"/>
        <v>#REF!</v>
      </c>
      <c r="AD407" s="14">
        <f>VLOOKUP(BB407,[1]sistem!$I$18:$J$19,2,FALSE)</f>
        <v>14</v>
      </c>
      <c r="AE407" s="14">
        <v>0.25</v>
      </c>
      <c r="AF407" s="14">
        <f>VLOOKUP($S407,[1]sistem!$I$3:$M$10,5,FALSE)</f>
        <v>0</v>
      </c>
      <c r="AI407" s="14" t="e">
        <f>(#REF!+#REF!)*AD407</f>
        <v>#REF!</v>
      </c>
      <c r="AJ407" s="14">
        <f>VLOOKUP($S407,[1]sistem!$I$3:$N$10,6,FALSE)</f>
        <v>0</v>
      </c>
      <c r="AK407" s="14">
        <v>2</v>
      </c>
      <c r="AL407" s="14">
        <f t="shared" si="100"/>
        <v>0</v>
      </c>
      <c r="AM407" s="14">
        <f>VLOOKUP($BB407,[1]sistem!$I$18:$K$19,3,FALSE)</f>
        <v>14</v>
      </c>
      <c r="AN407" s="14" t="e">
        <f>AM407*#REF!</f>
        <v>#REF!</v>
      </c>
      <c r="AO407" s="14" t="e">
        <f t="shared" si="101"/>
        <v>#REF!</v>
      </c>
      <c r="AP407" s="14">
        <f t="shared" si="102"/>
        <v>25</v>
      </c>
      <c r="AQ407" s="14" t="e">
        <f t="shared" si="103"/>
        <v>#REF!</v>
      </c>
      <c r="AR407" s="14" t="e">
        <f>ROUND(AQ407-#REF!,0)</f>
        <v>#REF!</v>
      </c>
      <c r="AS407" s="14">
        <f>IF(BB407="s",IF(S407=0,0,
IF(S407=1,#REF!*4*4,
IF(S407=2,0,
IF(S407=3,#REF!*4*2,
IF(S407=4,0,
IF(S407=5,0,
IF(S407=6,0,
IF(S407=7,0)))))))),
IF(BB407="t",
IF(S407=0,0,
IF(S407=1,#REF!*4*4*0.8,
IF(S407=2,0,
IF(S407=3,#REF!*4*2*0.8,
IF(S407=4,0,
IF(S407=5,0,
IF(S407=6,0,
IF(S407=7,0))))))))))</f>
        <v>0</v>
      </c>
      <c r="AT407" s="14">
        <f>IF(BB407="s",
IF(S407=0,0,
IF(S407=1,0,
IF(S407=2,#REF!*4*2,
IF(S407=3,#REF!*4,
IF(S407=4,#REF!*4,
IF(S407=5,0,
IF(S407=6,0,
IF(S407=7,#REF!*4)))))))),
IF(BB407="t",
IF(S407=0,0,
IF(S407=1,0,
IF(S407=2,#REF!*4*2*0.8,
IF(S407=3,#REF!*4*0.8,
IF(S407=4,#REF!*4*0.8,
IF(S407=5,0,
IF(S407=6,0,
IF(S407=7,#REF!*4))))))))))</f>
        <v>0</v>
      </c>
      <c r="AU407" s="14">
        <f>IF(BB407="s",
IF(S407=0,0,
IF(S407=1,#REF!*2,
IF(S407=2,#REF!*2,
IF(S407=3,#REF!*2,
IF(S407=4,#REF!*2,
IF(S407=5,#REF!*2,
IF(S407=6,#REF!*2,
IF(S407=7,#REF!*2)))))))),
IF(BB407="t",
IF(S407=0,#REF!*2*0.8,
IF(S407=1,#REF!*2*0.8,
IF(S407=2,#REF!*2*0.8,
IF(S407=3,#REF!*2*0.8,
IF(S407=4,#REF!*2*0.8,
IF(S407=5,#REF!*2*0.8,
IF(S407=6,#REF!*1*0.8,
IF(S407=7,#REF!*2))))))))))</f>
        <v>0</v>
      </c>
      <c r="AV407" s="14" t="e">
        <f t="shared" si="104"/>
        <v>#REF!</v>
      </c>
      <c r="AW407" s="14">
        <f>IF(BB407="s",
IF(S407=0,0,
IF(S407=1,(14-2)*(#REF!+#REF!)/4*4,
IF(S407=2,(14-2)*(#REF!+#REF!)/4*2,
IF(S407=3,(14-2)*(#REF!+#REF!)/4*3,
IF(S407=4,(14-2)*(#REF!+#REF!)/4,
IF(S407=5,(14-2)*#REF!/4,
IF(S407=6,0,
IF(S407=7,(14)*#REF!)))))))),
IF(BB407="t",
IF(S407=0,0,
IF(S407=1,(11-2)*(#REF!+#REF!)/4*4,
IF(S407=2,(11-2)*(#REF!+#REF!)/4*2,
IF(S407=3,(11-2)*(#REF!+#REF!)/4*3,
IF(S407=4,(11-2)*(#REF!+#REF!)/4,
IF(S407=5,(11-2)*#REF!/4,
IF(S407=6,0,
IF(S407=7,(11)*#REF!))))))))))</f>
        <v>0</v>
      </c>
      <c r="AX407" s="14" t="e">
        <f t="shared" si="105"/>
        <v>#REF!</v>
      </c>
      <c r="AY407" s="14">
        <f t="shared" si="106"/>
        <v>0</v>
      </c>
      <c r="AZ407" s="14">
        <f t="shared" si="107"/>
        <v>0</v>
      </c>
      <c r="BA407" s="14">
        <f t="shared" si="108"/>
        <v>0</v>
      </c>
      <c r="BB407" s="14" t="s">
        <v>87</v>
      </c>
      <c r="BC407" s="14" t="e">
        <f>IF(BI407="A",0,IF(BB407="s",14*#REF!,IF(BB407="T",11*#REF!,"HATA")))</f>
        <v>#REF!</v>
      </c>
      <c r="BD407" s="14" t="e">
        <f t="shared" si="109"/>
        <v>#REF!</v>
      </c>
      <c r="BE407" s="14" t="e">
        <f t="shared" si="110"/>
        <v>#REF!</v>
      </c>
      <c r="BF407" s="14" t="s">
        <v>510</v>
      </c>
      <c r="BG407" s="14" t="e">
        <f>#REF!-BE407</f>
        <v>#REF!</v>
      </c>
      <c r="BH407" s="14">
        <v>0</v>
      </c>
      <c r="BJ407" s="14">
        <v>1</v>
      </c>
      <c r="BL407" s="14">
        <v>0</v>
      </c>
      <c r="BN407" s="18" t="e">
        <f>#REF!*14</f>
        <v>#REF!</v>
      </c>
      <c r="BO407" s="6"/>
      <c r="BP407" s="7"/>
      <c r="BQ407" s="8"/>
      <c r="BR407" s="8"/>
      <c r="BS407" s="8"/>
      <c r="BT407" s="8"/>
      <c r="BU407" s="8"/>
      <c r="BV407" s="9"/>
      <c r="BW407" s="10"/>
      <c r="BX407" s="11"/>
      <c r="CE407" s="8"/>
      <c r="CF407" s="17"/>
      <c r="CG407" s="17"/>
      <c r="CH407" s="17"/>
      <c r="CI407" s="17"/>
    </row>
    <row r="408" spans="1:87" hidden="1" x14ac:dyDescent="0.25">
      <c r="A408" s="14" t="s">
        <v>525</v>
      </c>
      <c r="B408" s="31" t="s">
        <v>526</v>
      </c>
      <c r="C408" s="14" t="s">
        <v>526</v>
      </c>
      <c r="D408" s="15" t="s">
        <v>90</v>
      </c>
      <c r="E408" s="15" t="s">
        <v>90</v>
      </c>
      <c r="F408" s="16" t="s">
        <v>497</v>
      </c>
      <c r="G408" s="14"/>
      <c r="H408" s="14" t="s">
        <v>527</v>
      </c>
      <c r="I408" s="14">
        <v>54678</v>
      </c>
      <c r="J408" s="14" t="s">
        <v>499</v>
      </c>
      <c r="L408" s="15">
        <v>3944</v>
      </c>
      <c r="P408" s="15"/>
      <c r="Q408" s="14" t="s">
        <v>528</v>
      </c>
      <c r="R408" s="14" t="s">
        <v>528</v>
      </c>
      <c r="S408" s="16">
        <v>2</v>
      </c>
      <c r="T408" s="14">
        <v>0</v>
      </c>
      <c r="U408" s="14">
        <v>2</v>
      </c>
      <c r="V408" s="14">
        <v>1</v>
      </c>
      <c r="W408" s="14">
        <v>11</v>
      </c>
      <c r="X408" s="14">
        <v>22</v>
      </c>
      <c r="Y408" s="14">
        <v>33</v>
      </c>
      <c r="Z408" s="14">
        <v>0</v>
      </c>
      <c r="AA408" s="14">
        <v>44</v>
      </c>
      <c r="AB408" s="14">
        <v>33</v>
      </c>
      <c r="AC408" s="14">
        <v>77</v>
      </c>
      <c r="AD408" s="14">
        <v>14</v>
      </c>
      <c r="AE408" s="14">
        <v>0.25</v>
      </c>
      <c r="AF408" s="14">
        <v>2</v>
      </c>
      <c r="AG408" s="14">
        <v>1</v>
      </c>
      <c r="AI408" s="14">
        <v>14</v>
      </c>
      <c r="AJ408" s="14">
        <v>3</v>
      </c>
      <c r="AK408" s="14">
        <v>2</v>
      </c>
      <c r="AL408" s="14">
        <v>6</v>
      </c>
      <c r="AM408" s="14">
        <v>14</v>
      </c>
      <c r="AN408" s="14">
        <v>168</v>
      </c>
      <c r="AO408" s="14">
        <v>265</v>
      </c>
      <c r="AP408" s="14">
        <v>25</v>
      </c>
      <c r="AQ408" s="14">
        <v>11</v>
      </c>
      <c r="AR408" s="15">
        <v>0</v>
      </c>
      <c r="AS408" s="14">
        <v>0</v>
      </c>
      <c r="AT408" s="14">
        <v>88</v>
      </c>
      <c r="AU408" s="14">
        <v>22</v>
      </c>
      <c r="AV408" s="14">
        <v>33</v>
      </c>
      <c r="AW408" s="14">
        <v>60</v>
      </c>
      <c r="AX408" s="14">
        <v>46</v>
      </c>
      <c r="AY408" s="14">
        <v>12</v>
      </c>
      <c r="AZ408" s="14">
        <v>6</v>
      </c>
      <c r="BA408" s="14">
        <v>242</v>
      </c>
      <c r="BB408" s="14" t="s">
        <v>87</v>
      </c>
      <c r="BC408" s="14">
        <v>168</v>
      </c>
      <c r="BD408" s="14">
        <v>410</v>
      </c>
      <c r="BE408" s="14">
        <v>15</v>
      </c>
      <c r="BF408" s="14" t="s">
        <v>500</v>
      </c>
      <c r="BG408" s="14">
        <v>-4</v>
      </c>
      <c r="BH408" s="14">
        <v>1</v>
      </c>
      <c r="BJ408" s="14">
        <v>0</v>
      </c>
      <c r="BK408" s="14" t="s">
        <v>529</v>
      </c>
      <c r="BL408" s="14">
        <v>2</v>
      </c>
      <c r="BN408" s="32">
        <v>28</v>
      </c>
      <c r="BO408" s="33"/>
      <c r="BP408" s="34">
        <v>0</v>
      </c>
      <c r="BQ408" s="35"/>
      <c r="BR408" s="36"/>
      <c r="BS408" s="36"/>
      <c r="BT408" s="36"/>
      <c r="BU408" s="36"/>
      <c r="BV408" s="37"/>
      <c r="BW408" s="38"/>
      <c r="BX408" s="39"/>
      <c r="BY408" s="8"/>
      <c r="BZ408" s="8"/>
      <c r="CA408" s="8"/>
      <c r="CB408" s="8"/>
      <c r="CC408" s="8"/>
      <c r="CE408" s="8"/>
      <c r="CF408" s="17"/>
      <c r="CG408" s="17"/>
      <c r="CH408" s="17"/>
      <c r="CI408" s="17"/>
    </row>
    <row r="409" spans="1:87" hidden="1" x14ac:dyDescent="0.25">
      <c r="A409" s="14" t="s">
        <v>117</v>
      </c>
      <c r="B409" s="14" t="s">
        <v>118</v>
      </c>
      <c r="C409" s="14" t="s">
        <v>118</v>
      </c>
      <c r="D409" s="15" t="s">
        <v>90</v>
      </c>
      <c r="E409" s="15" t="s">
        <v>90</v>
      </c>
      <c r="F409" s="16" t="e">
        <f>IF(BB409="S",
IF(#REF!+BJ409=2012,
IF(#REF!=1,"12-13/1",
IF(#REF!=2,"12-13/2",
IF(#REF!=3,"13-14/1",
IF(#REF!=4,"13-14/2","Hata1")))),
IF(#REF!+BJ409=2013,
IF(#REF!=1,"13-14/1",
IF(#REF!=2,"13-14/2",
IF(#REF!=3,"14-15/1",
IF(#REF!=4,"14-15/2","Hata2")))),
IF(#REF!+BJ409=2014,
IF(#REF!=1,"14-15/1",
IF(#REF!=2,"14-15/2",
IF(#REF!=3,"15-16/1",
IF(#REF!=4,"15-16/2","Hata3")))),
IF(#REF!+BJ409=2015,
IF(#REF!=1,"15-16/1",
IF(#REF!=2,"15-16/2",
IF(#REF!=3,"16-17/1",
IF(#REF!=4,"16-17/2","Hata4")))),
IF(#REF!+BJ409=2016,
IF(#REF!=1,"16-17/1",
IF(#REF!=2,"16-17/2",
IF(#REF!=3,"17-18/1",
IF(#REF!=4,"17-18/2","Hata5")))),
IF(#REF!+BJ409=2017,
IF(#REF!=1,"17-18/1",
IF(#REF!=2,"17-18/2",
IF(#REF!=3,"18-19/1",
IF(#REF!=4,"18-19/2","Hata6")))),
IF(#REF!+BJ409=2018,
IF(#REF!=1,"18-19/1",
IF(#REF!=2,"18-19/2",
IF(#REF!=3,"19-20/1",
IF(#REF!=4,"19-20/2","Hata7")))),
IF(#REF!+BJ409=2019,
IF(#REF!=1,"19-20/1",
IF(#REF!=2,"19-20/2",
IF(#REF!=3,"20-21/1",
IF(#REF!=4,"20-21/2","Hata8")))),
IF(#REF!+BJ409=2020,
IF(#REF!=1,"20-21/1",
IF(#REF!=2,"20-21/2",
IF(#REF!=3,"21-22/1",
IF(#REF!=4,"21-22/2","Hata9")))),
IF(#REF!+BJ409=2021,
IF(#REF!=1,"21-22/1",
IF(#REF!=2,"21-22/2",
IF(#REF!=3,"22-23/1",
IF(#REF!=4,"22-23/2","Hata10")))),
IF(#REF!+BJ409=2022,
IF(#REF!=1,"22-23/1",
IF(#REF!=2,"22-23/2",
IF(#REF!=3,"23-24/1",
IF(#REF!=4,"23-24/2","Hata11")))),
IF(#REF!+BJ409=2023,
IF(#REF!=1,"23-24/1",
IF(#REF!=2,"23-24/2",
IF(#REF!=3,"24-25/1",
IF(#REF!=4,"24-25/2","Hata12")))),
)))))))))))),
IF(BB409="T",
IF(#REF!+BJ409=2012,
IF(#REF!=1,"12-13/1",
IF(#REF!=2,"12-13/2",
IF(#REF!=3,"12-13/3",
IF(#REF!=4,"13-14/1",
IF(#REF!=5,"13-14/2",
IF(#REF!=6,"13-14/3","Hata1")))))),
IF(#REF!+BJ409=2013,
IF(#REF!=1,"13-14/1",
IF(#REF!=2,"13-14/2",
IF(#REF!=3,"13-14/3",
IF(#REF!=4,"14-15/1",
IF(#REF!=5,"14-15/2",
IF(#REF!=6,"14-15/3","Hata2")))))),
IF(#REF!+BJ409=2014,
IF(#REF!=1,"14-15/1",
IF(#REF!=2,"14-15/2",
IF(#REF!=3,"14-15/3",
IF(#REF!=4,"15-16/1",
IF(#REF!=5,"15-16/2",
IF(#REF!=6,"15-16/3","Hata3")))))),
IF(AND(#REF!+#REF!&gt;2014,#REF!+#REF!&lt;2015,BJ409=1),
IF(#REF!=0.1,"14-15/0.1",
IF(#REF!=0.2,"14-15/0.2",
IF(#REF!=0.3,"14-15/0.3","Hata4"))),
IF(#REF!+BJ409=2015,
IF(#REF!=1,"15-16/1",
IF(#REF!=2,"15-16/2",
IF(#REF!=3,"15-16/3",
IF(#REF!=4,"16-17/1",
IF(#REF!=5,"16-17/2",
IF(#REF!=6,"16-17/3","Hata5")))))),
IF(#REF!+BJ409=2016,
IF(#REF!=1,"16-17/1",
IF(#REF!=2,"16-17/2",
IF(#REF!=3,"16-17/3",
IF(#REF!=4,"17-18/1",
IF(#REF!=5,"17-18/2",
IF(#REF!=6,"17-18/3","Hata6")))))),
IF(#REF!+BJ409=2017,
IF(#REF!=1,"17-18/1",
IF(#REF!=2,"17-18/2",
IF(#REF!=3,"17-18/3",
IF(#REF!=4,"18-19/1",
IF(#REF!=5,"18-19/2",
IF(#REF!=6,"18-19/3","Hata7")))))),
IF(#REF!+BJ409=2018,
IF(#REF!=1,"18-19/1",
IF(#REF!=2,"18-19/2",
IF(#REF!=3,"18-19/3",
IF(#REF!=4,"19-20/1",
IF(#REF!=5," 19-20/2",
IF(#REF!=6,"19-20/3","Hata8")))))),
IF(#REF!+BJ409=2019,
IF(#REF!=1,"19-20/1",
IF(#REF!=2,"19-20/2",
IF(#REF!=3,"19-20/3",
IF(#REF!=4,"20-21/1",
IF(#REF!=5,"20-21/2",
IF(#REF!=6,"20-21/3","Hata9")))))),
IF(#REF!+BJ409=2020,
IF(#REF!=1,"20-21/1",
IF(#REF!=2,"20-21/2",
IF(#REF!=3,"20-21/3",
IF(#REF!=4,"21-22/1",
IF(#REF!=5,"21-22/2",
IF(#REF!=6,"21-22/3","Hata10")))))),
IF(#REF!+BJ409=2021,
IF(#REF!=1,"21-22/1",
IF(#REF!=2,"21-22/2",
IF(#REF!=3,"21-22/3",
IF(#REF!=4,"22-23/1",
IF(#REF!=5,"22-23/2",
IF(#REF!=6,"22-23/3","Hata11")))))),
IF(#REF!+BJ409=2022,
IF(#REF!=1,"22-23/1",
IF(#REF!=2,"22-23/2",
IF(#REF!=3,"22-23/3",
IF(#REF!=4,"23-24/1",
IF(#REF!=5,"23-24/2",
IF(#REF!=6,"23-24/3","Hata12")))))),
IF(#REF!+BJ409=2023,
IF(#REF!=1,"23-24/1",
IF(#REF!=2,"23-24/2",
IF(#REF!=3,"23-24/3",
IF(#REF!=4,"24-25/1",
IF(#REF!=5,"24-25/2",
IF(#REF!=6,"24-25/3","Hata13")))))),
))))))))))))))
)</f>
        <v>#REF!</v>
      </c>
      <c r="G409" s="15"/>
      <c r="H409" s="14" t="s">
        <v>527</v>
      </c>
      <c r="I409" s="14">
        <v>54678</v>
      </c>
      <c r="J409" s="14" t="s">
        <v>499</v>
      </c>
      <c r="Q409" s="14" t="s">
        <v>119</v>
      </c>
      <c r="R409" s="14" t="s">
        <v>120</v>
      </c>
      <c r="S409" s="16">
        <v>7</v>
      </c>
      <c r="T409" s="14">
        <f>VLOOKUP($S409,[1]sistem!$I$3:$L$10,2,FALSE)</f>
        <v>0</v>
      </c>
      <c r="U409" s="14">
        <f>VLOOKUP($S409,[1]sistem!$I$3:$L$10,3,FALSE)</f>
        <v>1</v>
      </c>
      <c r="V409" s="14">
        <f>VLOOKUP($S409,[1]sistem!$I$3:$L$10,4,FALSE)</f>
        <v>1</v>
      </c>
      <c r="W409" s="14" t="e">
        <f>VLOOKUP($BB409,[1]sistem!$I$13:$L$14,2,FALSE)*#REF!</f>
        <v>#REF!</v>
      </c>
      <c r="X409" s="14" t="e">
        <f>VLOOKUP($BB409,[1]sistem!$I$13:$L$14,3,FALSE)*#REF!</f>
        <v>#REF!</v>
      </c>
      <c r="Y409" s="14" t="e">
        <f>VLOOKUP($BB409,[1]sistem!$I$13:$L$14,4,FALSE)*#REF!</f>
        <v>#REF!</v>
      </c>
      <c r="Z409" s="14" t="e">
        <f t="shared" ref="Z409:AB456" si="111">T409*W409</f>
        <v>#REF!</v>
      </c>
      <c r="AA409" s="14" t="e">
        <f t="shared" si="111"/>
        <v>#REF!</v>
      </c>
      <c r="AB409" s="14" t="e">
        <f t="shared" si="111"/>
        <v>#REF!</v>
      </c>
      <c r="AC409" s="14" t="e">
        <f t="shared" ref="AC409:AC456" si="112">SUM(Z409:AB409)</f>
        <v>#REF!</v>
      </c>
      <c r="AD409" s="14">
        <f>VLOOKUP(BB409,[1]sistem!$I$18:$J$19,2,FALSE)</f>
        <v>14</v>
      </c>
      <c r="AE409" s="14">
        <v>0.25</v>
      </c>
      <c r="AF409" s="14">
        <f>VLOOKUP($S409,[1]sistem!$I$3:$M$10,5,FALSE)</f>
        <v>1</v>
      </c>
      <c r="AI409" s="14" t="e">
        <f>(#REF!+#REF!)*AD409</f>
        <v>#REF!</v>
      </c>
      <c r="AJ409" s="14">
        <f>VLOOKUP($S409,[1]sistem!$I$3:$N$10,6,FALSE)</f>
        <v>2</v>
      </c>
      <c r="AK409" s="14">
        <v>2</v>
      </c>
      <c r="AL409" s="14">
        <f t="shared" ref="AL409:AL456" si="113">AJ409*AK409</f>
        <v>4</v>
      </c>
      <c r="AM409" s="14">
        <f>VLOOKUP($BB409,[1]sistem!$I$18:$K$19,3,FALSE)</f>
        <v>14</v>
      </c>
      <c r="AN409" s="14" t="e">
        <f>AM409*#REF!</f>
        <v>#REF!</v>
      </c>
      <c r="AO409" s="14" t="e">
        <f t="shared" ref="AO409:AO456" si="114">AN409+AL409+AI409+Z409+AA409+AB409</f>
        <v>#REF!</v>
      </c>
      <c r="AP409" s="14">
        <f t="shared" ref="AP409:AP427" si="115">IF(BB409="s",25,25)</f>
        <v>25</v>
      </c>
      <c r="AQ409" s="14" t="e">
        <f t="shared" ref="AQ409:AQ456" si="116">ROUND(AO409/AP409,0)</f>
        <v>#REF!</v>
      </c>
      <c r="AR409" s="14" t="e">
        <f>ROUND(AQ409-#REF!,0)</f>
        <v>#REF!</v>
      </c>
      <c r="AS409" s="14">
        <f>IF(BB409="s",IF(S409=0,0,
IF(S409=1,#REF!*4*4,
IF(S409=2,0,
IF(S409=3,#REF!*4*2,
IF(S409=4,0,
IF(S409=5,0,
IF(S409=6,0,
IF(S409=7,0)))))))),
IF(BB409="t",
IF(S409=0,0,
IF(S409=1,#REF!*4*4*0.8,
IF(S409=2,0,
IF(S409=3,#REF!*4*2*0.8,
IF(S409=4,0,
IF(S409=5,0,
IF(S409=6,0,
IF(S409=7,0))))))))))</f>
        <v>0</v>
      </c>
      <c r="AT409" s="14" t="e">
        <f>IF(BB409="s",
IF(S409=0,0,
IF(S409=1,0,
IF(S409=2,#REF!*4*2,
IF(S409=3,#REF!*4,
IF(S409=4,#REF!*4,
IF(S409=5,0,
IF(S409=6,0,
IF(S409=7,#REF!*4)))))))),
IF(BB409="t",
IF(S409=0,0,
IF(S409=1,0,
IF(S409=2,#REF!*4*2*0.8,
IF(S409=3,#REF!*4*0.8,
IF(S409=4,#REF!*4*0.8,
IF(S409=5,0,
IF(S409=6,0,
IF(S409=7,#REF!*4))))))))))</f>
        <v>#REF!</v>
      </c>
      <c r="AU409" s="14" t="e">
        <f>IF(BB409="s",
IF(S409=0,0,
IF(S409=1,#REF!*2,
IF(S409=2,#REF!*2,
IF(S409=3,#REF!*2,
IF(S409=4,#REF!*2,
IF(S409=5,#REF!*2,
IF(S409=6,#REF!*2,
IF(S409=7,#REF!*2)))))))),
IF(BB409="t",
IF(S409=0,#REF!*2*0.8,
IF(S409=1,#REF!*2*0.8,
IF(S409=2,#REF!*2*0.8,
IF(S409=3,#REF!*2*0.8,
IF(S409=4,#REF!*2*0.8,
IF(S409=5,#REF!*2*0.8,
IF(S409=6,#REF!*1*0.8,
IF(S409=7,#REF!*2))))))))))</f>
        <v>#REF!</v>
      </c>
      <c r="AV409" s="14" t="e">
        <f t="shared" ref="AV409:AV456" si="117">SUM(AS409:AU409)-SUM(Z409:AB409)</f>
        <v>#REF!</v>
      </c>
      <c r="AW409" s="14" t="e">
        <f>IF(BB409="s",
IF(S409=0,0,
IF(S409=1,(14-2)*(#REF!+#REF!)/4*4,
IF(S409=2,(14-2)*(#REF!+#REF!)/4*2,
IF(S409=3,(14-2)*(#REF!+#REF!)/4*3,
IF(S409=4,(14-2)*(#REF!+#REF!)/4,
IF(S409=5,(14-2)*#REF!/4,
IF(S409=6,0,
IF(S409=7,(14)*#REF!)))))))),
IF(BB409="t",
IF(S409=0,0,
IF(S409=1,(11-2)*(#REF!+#REF!)/4*4,
IF(S409=2,(11-2)*(#REF!+#REF!)/4*2,
IF(S409=3,(11-2)*(#REF!+#REF!)/4*3,
IF(S409=4,(11-2)*(#REF!+#REF!)/4,
IF(S409=5,(11-2)*#REF!/4,
IF(S409=6,0,
IF(S409=7,(11)*#REF!))))))))))</f>
        <v>#REF!</v>
      </c>
      <c r="AX409" s="14" t="e">
        <f t="shared" ref="AX409:AX456" si="118">AW409-AI409</f>
        <v>#REF!</v>
      </c>
      <c r="AY409" s="14">
        <f t="shared" ref="AY409:AY456" si="119">IF(BB409="s",
IF(S409=0,0,
IF(S409=1,4*5,
IF(S409=2,4*3,
IF(S409=3,4*4,
IF(S409=4,4*2,
IF(S409=5,4,
IF(S409=6,4/2,
IF(S409=7,4*2,)))))))),
IF(BB409="t",
IF(S409=0,0,
IF(S409=1,4*5,
IF(S409=2,4*3,
IF(S409=3,4*4,
IF(S409=4,4*2,
IF(S409=5,4,
IF(S409=6,4/2,
IF(S409=7,4*2))))))))))</f>
        <v>8</v>
      </c>
      <c r="AZ409" s="14">
        <f t="shared" ref="AZ409:AZ456" si="120">AY409-AL409</f>
        <v>4</v>
      </c>
      <c r="BA409" s="14" t="e">
        <f t="shared" ref="BA409:BA456" si="121">AS409+AT409+AU409+(IF(BH409=1,(AW409)*2,AW409))+AY409</f>
        <v>#REF!</v>
      </c>
      <c r="BB409" s="14" t="s">
        <v>87</v>
      </c>
      <c r="BC409" s="14">
        <f>IF(BI409="A",0,IF(BB409="s",14*#REF!,IF(BB409="T",11*#REF!,"HATA")))</f>
        <v>0</v>
      </c>
      <c r="BD409" s="14" t="e">
        <f t="shared" ref="BD409:BD427" si="122">IF(BI409="Z",(BC409+BA409)*1.15,(BC409+BA409))</f>
        <v>#REF!</v>
      </c>
      <c r="BE409" s="14" t="e">
        <f>IF(BB409="s",ROUND(BD409/30,0),IF(BB409="T",ROUND(BD409/25,0),"HATA"))</f>
        <v>#REF!</v>
      </c>
      <c r="BF409" s="14" t="e">
        <f>IF(BE409-#REF!=0,"DOĞRU","YANLIŞ")</f>
        <v>#REF!</v>
      </c>
      <c r="BG409" s="14" t="e">
        <f>#REF!-BE409</f>
        <v>#REF!</v>
      </c>
      <c r="BH409" s="14">
        <v>0</v>
      </c>
      <c r="BI409" s="14" t="s">
        <v>93</v>
      </c>
      <c r="BJ409" s="14">
        <v>0</v>
      </c>
      <c r="BL409" s="14">
        <v>7</v>
      </c>
      <c r="BN409" s="5" t="e">
        <f>#REF!*14</f>
        <v>#REF!</v>
      </c>
      <c r="BO409" s="6"/>
      <c r="BP409" s="7"/>
      <c r="BQ409" s="8"/>
      <c r="BR409" s="8"/>
      <c r="BS409" s="8"/>
      <c r="BT409" s="8"/>
      <c r="BU409" s="8"/>
      <c r="BV409" s="9"/>
      <c r="BW409" s="10"/>
      <c r="BX409" s="11"/>
      <c r="CE409" s="8"/>
      <c r="CF409" s="17"/>
      <c r="CG409" s="17"/>
      <c r="CH409" s="17"/>
      <c r="CI409" s="17"/>
    </row>
    <row r="410" spans="1:87" hidden="1" x14ac:dyDescent="0.25">
      <c r="A410" s="14" t="s">
        <v>91</v>
      </c>
      <c r="B410" s="14" t="s">
        <v>92</v>
      </c>
      <c r="C410" s="14" t="s">
        <v>92</v>
      </c>
      <c r="D410" s="15" t="s">
        <v>90</v>
      </c>
      <c r="E410" s="15" t="s">
        <v>90</v>
      </c>
      <c r="F410" s="16" t="e">
        <f>IF(BB410="S",
IF(#REF!+BJ410=2012,
IF(#REF!=1,"12-13/1",
IF(#REF!=2,"12-13/2",
IF(#REF!=3,"13-14/1",
IF(#REF!=4,"13-14/2","Hata1")))),
IF(#REF!+BJ410=2013,
IF(#REF!=1,"13-14/1",
IF(#REF!=2,"13-14/2",
IF(#REF!=3,"14-15/1",
IF(#REF!=4,"14-15/2","Hata2")))),
IF(#REF!+BJ410=2014,
IF(#REF!=1,"14-15/1",
IF(#REF!=2,"14-15/2",
IF(#REF!=3,"15-16/1",
IF(#REF!=4,"15-16/2","Hata3")))),
IF(#REF!+BJ410=2015,
IF(#REF!=1,"15-16/1",
IF(#REF!=2,"15-16/2",
IF(#REF!=3,"16-17/1",
IF(#REF!=4,"16-17/2","Hata4")))),
IF(#REF!+BJ410=2016,
IF(#REF!=1,"16-17/1",
IF(#REF!=2,"16-17/2",
IF(#REF!=3,"17-18/1",
IF(#REF!=4,"17-18/2","Hata5")))),
IF(#REF!+BJ410=2017,
IF(#REF!=1,"17-18/1",
IF(#REF!=2,"17-18/2",
IF(#REF!=3,"18-19/1",
IF(#REF!=4,"18-19/2","Hata6")))),
IF(#REF!+BJ410=2018,
IF(#REF!=1,"18-19/1",
IF(#REF!=2,"18-19/2",
IF(#REF!=3,"19-20/1",
IF(#REF!=4,"19-20/2","Hata7")))),
IF(#REF!+BJ410=2019,
IF(#REF!=1,"19-20/1",
IF(#REF!=2,"19-20/2",
IF(#REF!=3,"20-21/1",
IF(#REF!=4,"20-21/2","Hata8")))),
IF(#REF!+BJ410=2020,
IF(#REF!=1,"20-21/1",
IF(#REF!=2,"20-21/2",
IF(#REF!=3,"21-22/1",
IF(#REF!=4,"21-22/2","Hata9")))),
IF(#REF!+BJ410=2021,
IF(#REF!=1,"21-22/1",
IF(#REF!=2,"21-22/2",
IF(#REF!=3,"22-23/1",
IF(#REF!=4,"22-23/2","Hata10")))),
IF(#REF!+BJ410=2022,
IF(#REF!=1,"22-23/1",
IF(#REF!=2,"22-23/2",
IF(#REF!=3,"23-24/1",
IF(#REF!=4,"23-24/2","Hata11")))),
IF(#REF!+BJ410=2023,
IF(#REF!=1,"23-24/1",
IF(#REF!=2,"23-24/2",
IF(#REF!=3,"24-25/1",
IF(#REF!=4,"24-25/2","Hata12")))),
)))))))))))),
IF(BB410="T",
IF(#REF!+BJ410=2012,
IF(#REF!=1,"12-13/1",
IF(#REF!=2,"12-13/2",
IF(#REF!=3,"12-13/3",
IF(#REF!=4,"13-14/1",
IF(#REF!=5,"13-14/2",
IF(#REF!=6,"13-14/3","Hata1")))))),
IF(#REF!+BJ410=2013,
IF(#REF!=1,"13-14/1",
IF(#REF!=2,"13-14/2",
IF(#REF!=3,"13-14/3",
IF(#REF!=4,"14-15/1",
IF(#REF!=5,"14-15/2",
IF(#REF!=6,"14-15/3","Hata2")))))),
IF(#REF!+BJ410=2014,
IF(#REF!=1,"14-15/1",
IF(#REF!=2,"14-15/2",
IF(#REF!=3,"14-15/3",
IF(#REF!=4,"15-16/1",
IF(#REF!=5,"15-16/2",
IF(#REF!=6,"15-16/3","Hata3")))))),
IF(AND(#REF!+#REF!&gt;2014,#REF!+#REF!&lt;2015,BJ410=1),
IF(#REF!=0.1,"14-15/0.1",
IF(#REF!=0.2,"14-15/0.2",
IF(#REF!=0.3,"14-15/0.3","Hata4"))),
IF(#REF!+BJ410=2015,
IF(#REF!=1,"15-16/1",
IF(#REF!=2,"15-16/2",
IF(#REF!=3,"15-16/3",
IF(#REF!=4,"16-17/1",
IF(#REF!=5,"16-17/2",
IF(#REF!=6,"16-17/3","Hata5")))))),
IF(#REF!+BJ410=2016,
IF(#REF!=1,"16-17/1",
IF(#REF!=2,"16-17/2",
IF(#REF!=3,"16-17/3",
IF(#REF!=4,"17-18/1",
IF(#REF!=5,"17-18/2",
IF(#REF!=6,"17-18/3","Hata6")))))),
IF(#REF!+BJ410=2017,
IF(#REF!=1,"17-18/1",
IF(#REF!=2,"17-18/2",
IF(#REF!=3,"17-18/3",
IF(#REF!=4,"18-19/1",
IF(#REF!=5,"18-19/2",
IF(#REF!=6,"18-19/3","Hata7")))))),
IF(#REF!+BJ410=2018,
IF(#REF!=1,"18-19/1",
IF(#REF!=2,"18-19/2",
IF(#REF!=3,"18-19/3",
IF(#REF!=4,"19-20/1",
IF(#REF!=5," 19-20/2",
IF(#REF!=6,"19-20/3","Hata8")))))),
IF(#REF!+BJ410=2019,
IF(#REF!=1,"19-20/1",
IF(#REF!=2,"19-20/2",
IF(#REF!=3,"19-20/3",
IF(#REF!=4,"20-21/1",
IF(#REF!=5,"20-21/2",
IF(#REF!=6,"20-21/3","Hata9")))))),
IF(#REF!+BJ410=2020,
IF(#REF!=1,"20-21/1",
IF(#REF!=2,"20-21/2",
IF(#REF!=3,"20-21/3",
IF(#REF!=4,"21-22/1",
IF(#REF!=5,"21-22/2",
IF(#REF!=6,"21-22/3","Hata10")))))),
IF(#REF!+BJ410=2021,
IF(#REF!=1,"21-22/1",
IF(#REF!=2,"21-22/2",
IF(#REF!=3,"21-22/3",
IF(#REF!=4,"22-23/1",
IF(#REF!=5,"22-23/2",
IF(#REF!=6,"22-23/3","Hata11")))))),
IF(#REF!+BJ410=2022,
IF(#REF!=1,"22-23/1",
IF(#REF!=2,"22-23/2",
IF(#REF!=3,"22-23/3",
IF(#REF!=4,"23-24/1",
IF(#REF!=5,"23-24/2",
IF(#REF!=6,"23-24/3","Hata12")))))),
IF(#REF!+BJ410=2023,
IF(#REF!=1,"23-24/1",
IF(#REF!=2,"23-24/2",
IF(#REF!=3,"23-24/3",
IF(#REF!=4,"24-25/1",
IF(#REF!=5,"24-25/2",
IF(#REF!=6,"24-25/3","Hata13")))))),
))))))))))))))
)</f>
        <v>#REF!</v>
      </c>
      <c r="G410" s="15"/>
      <c r="H410" s="14" t="s">
        <v>527</v>
      </c>
      <c r="I410" s="14">
        <v>54678</v>
      </c>
      <c r="J410" s="14" t="s">
        <v>499</v>
      </c>
      <c r="L410" s="14">
        <v>4358</v>
      </c>
      <c r="S410" s="16">
        <v>0</v>
      </c>
      <c r="T410" s="14">
        <f>VLOOKUP($S410,[1]sistem!$I$3:$L$10,2,FALSE)</f>
        <v>0</v>
      </c>
      <c r="U410" s="14">
        <f>VLOOKUP($S410,[1]sistem!$I$3:$L$10,3,FALSE)</f>
        <v>0</v>
      </c>
      <c r="V410" s="14">
        <f>VLOOKUP($S410,[1]sistem!$I$3:$L$10,4,FALSE)</f>
        <v>0</v>
      </c>
      <c r="W410" s="14" t="e">
        <f>VLOOKUP($BB410,[1]sistem!$I$13:$L$14,2,FALSE)*#REF!</f>
        <v>#REF!</v>
      </c>
      <c r="X410" s="14" t="e">
        <f>VLOOKUP($BB410,[1]sistem!$I$13:$L$14,3,FALSE)*#REF!</f>
        <v>#REF!</v>
      </c>
      <c r="Y410" s="14" t="e">
        <f>VLOOKUP($BB410,[1]sistem!$I$13:$L$14,4,FALSE)*#REF!</f>
        <v>#REF!</v>
      </c>
      <c r="Z410" s="14" t="e">
        <f t="shared" si="111"/>
        <v>#REF!</v>
      </c>
      <c r="AA410" s="14" t="e">
        <f t="shared" si="111"/>
        <v>#REF!</v>
      </c>
      <c r="AB410" s="14" t="e">
        <f t="shared" si="111"/>
        <v>#REF!</v>
      </c>
      <c r="AC410" s="14" t="e">
        <f t="shared" si="112"/>
        <v>#REF!</v>
      </c>
      <c r="AD410" s="14">
        <f>VLOOKUP(BB410,[1]sistem!$I$18:$J$19,2,FALSE)</f>
        <v>11</v>
      </c>
      <c r="AE410" s="14">
        <v>0.25</v>
      </c>
      <c r="AF410" s="14">
        <f>VLOOKUP($S410,[1]sistem!$I$3:$M$10,5,FALSE)</f>
        <v>0</v>
      </c>
      <c r="AI410" s="14" t="e">
        <f>(#REF!+#REF!)*AD410</f>
        <v>#REF!</v>
      </c>
      <c r="AJ410" s="14">
        <f>VLOOKUP($S410,[1]sistem!$I$3:$N$10,6,FALSE)</f>
        <v>0</v>
      </c>
      <c r="AK410" s="14">
        <v>2</v>
      </c>
      <c r="AL410" s="14">
        <f t="shared" si="113"/>
        <v>0</v>
      </c>
      <c r="AM410" s="14">
        <f>VLOOKUP($BB410,[1]sistem!$I$18:$K$19,3,FALSE)</f>
        <v>11</v>
      </c>
      <c r="AN410" s="14" t="e">
        <f>AM410*#REF!</f>
        <v>#REF!</v>
      </c>
      <c r="AO410" s="14" t="e">
        <f t="shared" si="114"/>
        <v>#REF!</v>
      </c>
      <c r="AP410" s="14">
        <f t="shared" si="115"/>
        <v>25</v>
      </c>
      <c r="AQ410" s="14" t="e">
        <f t="shared" si="116"/>
        <v>#REF!</v>
      </c>
      <c r="AR410" s="14" t="e">
        <f>ROUND(AQ410-#REF!,0)</f>
        <v>#REF!</v>
      </c>
      <c r="AS410" s="14">
        <f>IF(BB410="s",IF(S410=0,0,
IF(S410=1,#REF!*4*4,
IF(S410=2,0,
IF(S410=3,#REF!*4*2,
IF(S410=4,0,
IF(S410=5,0,
IF(S410=6,0,
IF(S410=7,0)))))))),
IF(BB410="t",
IF(S410=0,0,
IF(S410=1,#REF!*4*4*0.8,
IF(S410=2,0,
IF(S410=3,#REF!*4*2*0.8,
IF(S410=4,0,
IF(S410=5,0,
IF(S410=6,0,
IF(S410=7,0))))))))))</f>
        <v>0</v>
      </c>
      <c r="AT410" s="14">
        <f>IF(BB410="s",
IF(S410=0,0,
IF(S410=1,0,
IF(S410=2,#REF!*4*2,
IF(S410=3,#REF!*4,
IF(S410=4,#REF!*4,
IF(S410=5,0,
IF(S410=6,0,
IF(S410=7,#REF!*4)))))))),
IF(BB410="t",
IF(S410=0,0,
IF(S410=1,0,
IF(S410=2,#REF!*4*2*0.8,
IF(S410=3,#REF!*4*0.8,
IF(S410=4,#REF!*4*0.8,
IF(S410=5,0,
IF(S410=6,0,
IF(S410=7,#REF!*4))))))))))</f>
        <v>0</v>
      </c>
      <c r="AU410" s="14" t="e">
        <f>IF(BB410="s",
IF(S410=0,0,
IF(S410=1,#REF!*2,
IF(S410=2,#REF!*2,
IF(S410=3,#REF!*2,
IF(S410=4,#REF!*2,
IF(S410=5,#REF!*2,
IF(S410=6,#REF!*2,
IF(S410=7,#REF!*2)))))))),
IF(BB410="t",
IF(S410=0,#REF!*2*0.8,
IF(S410=1,#REF!*2*0.8,
IF(S410=2,#REF!*2*0.8,
IF(S410=3,#REF!*2*0.8,
IF(S410=4,#REF!*2*0.8,
IF(S410=5,#REF!*2*0.8,
IF(S410=6,#REF!*1*0.8,
IF(S410=7,#REF!*2))))))))))</f>
        <v>#REF!</v>
      </c>
      <c r="AV410" s="14" t="e">
        <f t="shared" si="117"/>
        <v>#REF!</v>
      </c>
      <c r="AW410" s="14">
        <f>IF(BB410="s",
IF(S410=0,0,
IF(S410=1,(14-2)*(#REF!+#REF!)/4*4,
IF(S410=2,(14-2)*(#REF!+#REF!)/4*2,
IF(S410=3,(14-2)*(#REF!+#REF!)/4*3,
IF(S410=4,(14-2)*(#REF!+#REF!)/4,
IF(S410=5,(14-2)*#REF!/4,
IF(S410=6,0,
IF(S410=7,(14)*#REF!)))))))),
IF(BB410="t",
IF(S410=0,0,
IF(S410=1,(11-2)*(#REF!+#REF!)/4*4,
IF(S410=2,(11-2)*(#REF!+#REF!)/4*2,
IF(S410=3,(11-2)*(#REF!+#REF!)/4*3,
IF(S410=4,(11-2)*(#REF!+#REF!)/4,
IF(S410=5,(11-2)*#REF!/4,
IF(S410=6,0,
IF(S410=7,(11)*#REF!))))))))))</f>
        <v>0</v>
      </c>
      <c r="AX410" s="14" t="e">
        <f t="shared" si="118"/>
        <v>#REF!</v>
      </c>
      <c r="AY410" s="14">
        <f t="shared" si="119"/>
        <v>0</v>
      </c>
      <c r="AZ410" s="14">
        <f t="shared" si="120"/>
        <v>0</v>
      </c>
      <c r="BA410" s="14" t="e">
        <f t="shared" si="121"/>
        <v>#REF!</v>
      </c>
      <c r="BB410" s="14" t="s">
        <v>186</v>
      </c>
      <c r="BC410" s="14" t="e">
        <f>IF(BI410="A",0,IF(BB410="s",14*#REF!,IF(BB410="T",11*#REF!,"HATA")))</f>
        <v>#REF!</v>
      </c>
      <c r="BD410" s="14" t="e">
        <f t="shared" si="122"/>
        <v>#REF!</v>
      </c>
      <c r="BE410" s="14" t="e">
        <f>IF(BB410="s",ROUND(BD410/30,0),IF(BB410="T",ROUND(BD410/25,0),"HATA"))</f>
        <v>#REF!</v>
      </c>
      <c r="BF410" s="14" t="e">
        <f>IF(BE410-#REF!=0,"DOĞRU","YANLIŞ")</f>
        <v>#REF!</v>
      </c>
      <c r="BG410" s="14" t="e">
        <f>#REF!-BE410</f>
        <v>#REF!</v>
      </c>
      <c r="BH410" s="14">
        <v>0</v>
      </c>
      <c r="BJ410" s="14">
        <v>0</v>
      </c>
      <c r="BL410" s="14">
        <v>0</v>
      </c>
      <c r="BN410" s="5" t="e">
        <f>#REF!*14</f>
        <v>#REF!</v>
      </c>
      <c r="BO410" s="6"/>
      <c r="BP410" s="7"/>
      <c r="BQ410" s="8"/>
      <c r="BR410" s="8"/>
      <c r="BS410" s="8"/>
      <c r="BT410" s="8"/>
      <c r="BU410" s="8"/>
      <c r="BV410" s="9"/>
      <c r="BW410" s="10"/>
      <c r="BX410" s="11"/>
      <c r="CE410" s="8"/>
      <c r="CF410" s="17"/>
      <c r="CG410" s="17"/>
      <c r="CH410" s="17"/>
      <c r="CI410" s="17"/>
    </row>
    <row r="411" spans="1:87" hidden="1" x14ac:dyDescent="0.25">
      <c r="A411" s="14" t="s">
        <v>138</v>
      </c>
      <c r="B411" s="14" t="s">
        <v>139</v>
      </c>
      <c r="C411" s="14" t="s">
        <v>139</v>
      </c>
      <c r="D411" s="15" t="s">
        <v>84</v>
      </c>
      <c r="E411" s="15">
        <v>3</v>
      </c>
      <c r="F411" s="16" t="e">
        <f>IF(BB411="S",
IF(#REF!+BJ411=2012,
IF(#REF!=1,"12-13/1",
IF(#REF!=2,"12-13/2",
IF(#REF!=3,"13-14/1",
IF(#REF!=4,"13-14/2","Hata1")))),
IF(#REF!+BJ411=2013,
IF(#REF!=1,"13-14/1",
IF(#REF!=2,"13-14/2",
IF(#REF!=3,"14-15/1",
IF(#REF!=4,"14-15/2","Hata2")))),
IF(#REF!+BJ411=2014,
IF(#REF!=1,"14-15/1",
IF(#REF!=2,"14-15/2",
IF(#REF!=3,"15-16/1",
IF(#REF!=4,"15-16/2","Hata3")))),
IF(#REF!+BJ411=2015,
IF(#REF!=1,"15-16/1",
IF(#REF!=2,"15-16/2",
IF(#REF!=3,"16-17/1",
IF(#REF!=4,"16-17/2","Hata4")))),
IF(#REF!+BJ411=2016,
IF(#REF!=1,"16-17/1",
IF(#REF!=2,"16-17/2",
IF(#REF!=3,"17-18/1",
IF(#REF!=4,"17-18/2","Hata5")))),
IF(#REF!+BJ411=2017,
IF(#REF!=1,"17-18/1",
IF(#REF!=2,"17-18/2",
IF(#REF!=3,"18-19/1",
IF(#REF!=4,"18-19/2","Hata6")))),
IF(#REF!+BJ411=2018,
IF(#REF!=1,"18-19/1",
IF(#REF!=2,"18-19/2",
IF(#REF!=3,"19-20/1",
IF(#REF!=4,"19-20/2","Hata7")))),
IF(#REF!+BJ411=2019,
IF(#REF!=1,"19-20/1",
IF(#REF!=2,"19-20/2",
IF(#REF!=3,"20-21/1",
IF(#REF!=4,"20-21/2","Hata8")))),
IF(#REF!+BJ411=2020,
IF(#REF!=1,"20-21/1",
IF(#REF!=2,"20-21/2",
IF(#REF!=3,"21-22/1",
IF(#REF!=4,"21-22/2","Hata9")))),
IF(#REF!+BJ411=2021,
IF(#REF!=1,"21-22/1",
IF(#REF!=2,"21-22/2",
IF(#REF!=3,"22-23/1",
IF(#REF!=4,"22-23/2","Hata10")))),
IF(#REF!+BJ411=2022,
IF(#REF!=1,"22-23/1",
IF(#REF!=2,"22-23/2",
IF(#REF!=3,"23-24/1",
IF(#REF!=4,"23-24/2","Hata11")))),
IF(#REF!+BJ411=2023,
IF(#REF!=1,"23-24/1",
IF(#REF!=2,"23-24/2",
IF(#REF!=3,"24-25/1",
IF(#REF!=4,"24-25/2","Hata12")))),
)))))))))))),
IF(BB411="T",
IF(#REF!+BJ411=2012,
IF(#REF!=1,"12-13/1",
IF(#REF!=2,"12-13/2",
IF(#REF!=3,"12-13/3",
IF(#REF!=4,"13-14/1",
IF(#REF!=5,"13-14/2",
IF(#REF!=6,"13-14/3","Hata1")))))),
IF(#REF!+BJ411=2013,
IF(#REF!=1,"13-14/1",
IF(#REF!=2,"13-14/2",
IF(#REF!=3,"13-14/3",
IF(#REF!=4,"14-15/1",
IF(#REF!=5,"14-15/2",
IF(#REF!=6,"14-15/3","Hata2")))))),
IF(#REF!+BJ411=2014,
IF(#REF!=1,"14-15/1",
IF(#REF!=2,"14-15/2",
IF(#REF!=3,"14-15/3",
IF(#REF!=4,"15-16/1",
IF(#REF!=5,"15-16/2",
IF(#REF!=6,"15-16/3","Hata3")))))),
IF(AND(#REF!+#REF!&gt;2014,#REF!+#REF!&lt;2015,BJ411=1),
IF(#REF!=0.1,"14-15/0.1",
IF(#REF!=0.2,"14-15/0.2",
IF(#REF!=0.3,"14-15/0.3","Hata4"))),
IF(#REF!+BJ411=2015,
IF(#REF!=1,"15-16/1",
IF(#REF!=2,"15-16/2",
IF(#REF!=3,"15-16/3",
IF(#REF!=4,"16-17/1",
IF(#REF!=5,"16-17/2",
IF(#REF!=6,"16-17/3","Hata5")))))),
IF(#REF!+BJ411=2016,
IF(#REF!=1,"16-17/1",
IF(#REF!=2,"16-17/2",
IF(#REF!=3,"16-17/3",
IF(#REF!=4,"17-18/1",
IF(#REF!=5,"17-18/2",
IF(#REF!=6,"17-18/3","Hata6")))))),
IF(#REF!+BJ411=2017,
IF(#REF!=1,"17-18/1",
IF(#REF!=2,"17-18/2",
IF(#REF!=3,"17-18/3",
IF(#REF!=4,"18-19/1",
IF(#REF!=5,"18-19/2",
IF(#REF!=6,"18-19/3","Hata7")))))),
IF(#REF!+BJ411=2018,
IF(#REF!=1,"18-19/1",
IF(#REF!=2,"18-19/2",
IF(#REF!=3,"18-19/3",
IF(#REF!=4,"19-20/1",
IF(#REF!=5," 19-20/2",
IF(#REF!=6,"19-20/3","Hata8")))))),
IF(#REF!+BJ411=2019,
IF(#REF!=1,"19-20/1",
IF(#REF!=2,"19-20/2",
IF(#REF!=3,"19-20/3",
IF(#REF!=4,"20-21/1",
IF(#REF!=5,"20-21/2",
IF(#REF!=6,"20-21/3","Hata9")))))),
IF(#REF!+BJ411=2020,
IF(#REF!=1,"20-21/1",
IF(#REF!=2,"20-21/2",
IF(#REF!=3,"20-21/3",
IF(#REF!=4,"21-22/1",
IF(#REF!=5,"21-22/2",
IF(#REF!=6,"21-22/3","Hata10")))))),
IF(#REF!+BJ411=2021,
IF(#REF!=1,"21-22/1",
IF(#REF!=2,"21-22/2",
IF(#REF!=3,"21-22/3",
IF(#REF!=4,"22-23/1",
IF(#REF!=5,"22-23/2",
IF(#REF!=6,"22-23/3","Hata11")))))),
IF(#REF!+BJ411=2022,
IF(#REF!=1,"22-23/1",
IF(#REF!=2,"22-23/2",
IF(#REF!=3,"22-23/3",
IF(#REF!=4,"23-24/1",
IF(#REF!=5,"23-24/2",
IF(#REF!=6,"23-24/3","Hata12")))))),
IF(#REF!+BJ411=2023,
IF(#REF!=1,"23-24/1",
IF(#REF!=2,"23-24/2",
IF(#REF!=3,"23-24/3",
IF(#REF!=4,"24-25/1",
IF(#REF!=5,"24-25/2",
IF(#REF!=6,"24-25/3","Hata13")))))),
))))))))))))))
)</f>
        <v>#REF!</v>
      </c>
      <c r="G411" s="15"/>
      <c r="H411" s="14" t="s">
        <v>527</v>
      </c>
      <c r="I411" s="14">
        <v>54678</v>
      </c>
      <c r="J411" s="14" t="s">
        <v>499</v>
      </c>
      <c r="Q411" s="14" t="s">
        <v>140</v>
      </c>
      <c r="R411" s="14" t="s">
        <v>140</v>
      </c>
      <c r="S411" s="16">
        <v>7</v>
      </c>
      <c r="T411" s="14">
        <f>VLOOKUP($S411,[1]sistem!$I$3:$L$10,2,FALSE)</f>
        <v>0</v>
      </c>
      <c r="U411" s="14">
        <f>VLOOKUP($S411,[1]sistem!$I$3:$L$10,3,FALSE)</f>
        <v>1</v>
      </c>
      <c r="V411" s="14">
        <f>VLOOKUP($S411,[1]sistem!$I$3:$L$10,4,FALSE)</f>
        <v>1</v>
      </c>
      <c r="W411" s="14" t="e">
        <f>VLOOKUP($BB411,[1]sistem!$I$13:$L$14,2,FALSE)*#REF!</f>
        <v>#REF!</v>
      </c>
      <c r="X411" s="14" t="e">
        <f>VLOOKUP($BB411,[1]sistem!$I$13:$L$14,3,FALSE)*#REF!</f>
        <v>#REF!</v>
      </c>
      <c r="Y411" s="14" t="e">
        <f>VLOOKUP($BB411,[1]sistem!$I$13:$L$14,4,FALSE)*#REF!</f>
        <v>#REF!</v>
      </c>
      <c r="Z411" s="14" t="e">
        <f t="shared" si="111"/>
        <v>#REF!</v>
      </c>
      <c r="AA411" s="14" t="e">
        <f t="shared" si="111"/>
        <v>#REF!</v>
      </c>
      <c r="AB411" s="14" t="e">
        <f t="shared" si="111"/>
        <v>#REF!</v>
      </c>
      <c r="AC411" s="14" t="e">
        <f t="shared" si="112"/>
        <v>#REF!</v>
      </c>
      <c r="AD411" s="14">
        <f>VLOOKUP(BB411,[1]sistem!$I$18:$J$19,2,FALSE)</f>
        <v>14</v>
      </c>
      <c r="AE411" s="14">
        <v>0.25</v>
      </c>
      <c r="AF411" s="14">
        <f>VLOOKUP($S411,[1]sistem!$I$3:$M$10,5,FALSE)</f>
        <v>1</v>
      </c>
      <c r="AG411" s="14">
        <v>4</v>
      </c>
      <c r="AI411" s="14">
        <f>AG411*AM411</f>
        <v>56</v>
      </c>
      <c r="AJ411" s="14">
        <f>VLOOKUP($S411,[1]sistem!$I$3:$N$10,6,FALSE)</f>
        <v>2</v>
      </c>
      <c r="AK411" s="14">
        <v>2</v>
      </c>
      <c r="AL411" s="14">
        <f t="shared" si="113"/>
        <v>4</v>
      </c>
      <c r="AM411" s="14">
        <f>VLOOKUP($BB411,[1]sistem!$I$18:$K$19,3,FALSE)</f>
        <v>14</v>
      </c>
      <c r="AN411" s="14" t="e">
        <f>AM411*#REF!</f>
        <v>#REF!</v>
      </c>
      <c r="AO411" s="14" t="e">
        <f t="shared" si="114"/>
        <v>#REF!</v>
      </c>
      <c r="AP411" s="14">
        <f t="shared" si="115"/>
        <v>25</v>
      </c>
      <c r="AQ411" s="14" t="e">
        <f t="shared" si="116"/>
        <v>#REF!</v>
      </c>
      <c r="AR411" s="14" t="e">
        <f>ROUND(AQ411-#REF!,0)</f>
        <v>#REF!</v>
      </c>
      <c r="AS411" s="14">
        <f>IF(BB411="s",IF(S411=0,0,
IF(S411=1,#REF!*4*4,
IF(S411=2,0,
IF(S411=3,#REF!*4*2,
IF(S411=4,0,
IF(S411=5,0,
IF(S411=6,0,
IF(S411=7,0)))))))),
IF(BB411="t",
IF(S411=0,0,
IF(S411=1,#REF!*4*4*0.8,
IF(S411=2,0,
IF(S411=3,#REF!*4*2*0.8,
IF(S411=4,0,
IF(S411=5,0,
IF(S411=6,0,
IF(S411=7,0))))))))))</f>
        <v>0</v>
      </c>
      <c r="AT411" s="14" t="e">
        <f>IF(BB411="s",
IF(S411=0,0,
IF(S411=1,0,
IF(S411=2,#REF!*4*2,
IF(S411=3,#REF!*4,
IF(S411=4,#REF!*4,
IF(S411=5,0,
IF(S411=6,0,
IF(S411=7,#REF!*4)))))))),
IF(BB411="t",
IF(S411=0,0,
IF(S411=1,0,
IF(S411=2,#REF!*4*2*0.8,
IF(S411=3,#REF!*4*0.8,
IF(S411=4,#REF!*4*0.8,
IF(S411=5,0,
IF(S411=6,0,
IF(S411=7,#REF!*4))))))))))</f>
        <v>#REF!</v>
      </c>
      <c r="AU411" s="14" t="e">
        <f>IF(BB411="s",
IF(S411=0,0,
IF(S411=1,#REF!*2,
IF(S411=2,#REF!*2,
IF(S411=3,#REF!*2,
IF(S411=4,#REF!*2,
IF(S411=5,#REF!*2,
IF(S411=6,#REF!*2,
IF(S411=7,#REF!*2)))))))),
IF(BB411="t",
IF(S411=0,#REF!*2*0.8,
IF(S411=1,#REF!*2*0.8,
IF(S411=2,#REF!*2*0.8,
IF(S411=3,#REF!*2*0.8,
IF(S411=4,#REF!*2*0.8,
IF(S411=5,#REF!*2*0.8,
IF(S411=6,#REF!*1*0.8,
IF(S411=7,#REF!*2))))))))))</f>
        <v>#REF!</v>
      </c>
      <c r="AV411" s="14" t="e">
        <f t="shared" si="117"/>
        <v>#REF!</v>
      </c>
      <c r="AW411" s="14" t="e">
        <f>IF(BB411="s",
IF(S411=0,0,
IF(S411=1,(14-2)*(#REF!+#REF!)/4*4,
IF(S411=2,(14-2)*(#REF!+#REF!)/4*2,
IF(S411=3,(14-2)*(#REF!+#REF!)/4*3,
IF(S411=4,(14-2)*(#REF!+#REF!)/4,
IF(S411=5,(14-2)*#REF!/4,
IF(S411=6,0,
IF(S411=7,(14)*#REF!)))))))),
IF(BB411="t",
IF(S411=0,0,
IF(S411=1,(11-2)*(#REF!+#REF!)/4*4,
IF(S411=2,(11-2)*(#REF!+#REF!)/4*2,
IF(S411=3,(11-2)*(#REF!+#REF!)/4*3,
IF(S411=4,(11-2)*(#REF!+#REF!)/4,
IF(S411=5,(11-2)*#REF!/4,
IF(S411=6,0,
IF(S411=7,(11)*#REF!))))))))))</f>
        <v>#REF!</v>
      </c>
      <c r="AX411" s="14" t="e">
        <f t="shared" si="118"/>
        <v>#REF!</v>
      </c>
      <c r="AY411" s="14">
        <f t="shared" si="119"/>
        <v>8</v>
      </c>
      <c r="AZ411" s="14">
        <f t="shared" si="120"/>
        <v>4</v>
      </c>
      <c r="BA411" s="14" t="e">
        <f t="shared" si="121"/>
        <v>#REF!</v>
      </c>
      <c r="BB411" s="14" t="s">
        <v>87</v>
      </c>
      <c r="BC411" s="14" t="e">
        <f>IF(BI411="A",0,IF(BB411="s",14*#REF!,IF(BB411="T",11*#REF!,"HATA")))</f>
        <v>#REF!</v>
      </c>
      <c r="BD411" s="14" t="e">
        <f t="shared" si="122"/>
        <v>#REF!</v>
      </c>
      <c r="BE411" s="14" t="e">
        <f>IF(BB411="s",ROUND(BD411/30,0),IF(BB411="T",ROUND(BD411/25,0),"HATA"))</f>
        <v>#REF!</v>
      </c>
      <c r="BF411" s="14" t="e">
        <f>IF(BE411-#REF!=0,"DOĞRU","YANLIŞ")</f>
        <v>#REF!</v>
      </c>
      <c r="BG411" s="14" t="e">
        <f>#REF!-BE411</f>
        <v>#REF!</v>
      </c>
      <c r="BH411" s="14">
        <v>0</v>
      </c>
      <c r="BJ411" s="14">
        <v>0</v>
      </c>
      <c r="BL411" s="14">
        <v>7</v>
      </c>
      <c r="BN411" s="5" t="e">
        <f>#REF!*14</f>
        <v>#REF!</v>
      </c>
      <c r="BO411" s="6"/>
      <c r="BP411" s="7"/>
      <c r="BQ411" s="8"/>
      <c r="BR411" s="8"/>
      <c r="BS411" s="8"/>
      <c r="BT411" s="8"/>
      <c r="BU411" s="8"/>
      <c r="BV411" s="9"/>
      <c r="BW411" s="10"/>
      <c r="BX411" s="11"/>
      <c r="CE411" s="8"/>
      <c r="CF411" s="17"/>
      <c r="CG411" s="17"/>
      <c r="CH411" s="17"/>
      <c r="CI411" s="17"/>
    </row>
    <row r="412" spans="1:87" hidden="1" x14ac:dyDescent="0.25">
      <c r="A412" s="14" t="s">
        <v>530</v>
      </c>
      <c r="B412" s="14" t="s">
        <v>122</v>
      </c>
      <c r="C412" s="14" t="s">
        <v>122</v>
      </c>
      <c r="D412" s="15" t="s">
        <v>90</v>
      </c>
      <c r="E412" s="15" t="s">
        <v>90</v>
      </c>
      <c r="F412" s="16" t="e">
        <f>IF(BB412="S",
IF(#REF!+BJ412=2012,
IF(#REF!=1,"12-13/1",
IF(#REF!=2,"12-13/2",
IF(#REF!=3,"13-14/1",
IF(#REF!=4,"13-14/2","Hata1")))),
IF(#REF!+BJ412=2013,
IF(#REF!=1,"13-14/1",
IF(#REF!=2,"13-14/2",
IF(#REF!=3,"14-15/1",
IF(#REF!=4,"14-15/2","Hata2")))),
IF(#REF!+BJ412=2014,
IF(#REF!=1,"14-15/1",
IF(#REF!=2,"14-15/2",
IF(#REF!=3,"15-16/1",
IF(#REF!=4,"15-16/2","Hata3")))),
IF(#REF!+BJ412=2015,
IF(#REF!=1,"15-16/1",
IF(#REF!=2,"15-16/2",
IF(#REF!=3,"16-17/1",
IF(#REF!=4,"16-17/2","Hata4")))),
IF(#REF!+BJ412=2016,
IF(#REF!=1,"16-17/1",
IF(#REF!=2,"16-17/2",
IF(#REF!=3,"17-18/1",
IF(#REF!=4,"17-18/2","Hata5")))),
IF(#REF!+BJ412=2017,
IF(#REF!=1,"17-18/1",
IF(#REF!=2,"17-18/2",
IF(#REF!=3,"18-19/1",
IF(#REF!=4,"18-19/2","Hata6")))),
IF(#REF!+BJ412=2018,
IF(#REF!=1,"18-19/1",
IF(#REF!=2,"18-19/2",
IF(#REF!=3,"19-20/1",
IF(#REF!=4,"19-20/2","Hata7")))),
IF(#REF!+BJ412=2019,
IF(#REF!=1,"19-20/1",
IF(#REF!=2,"19-20/2",
IF(#REF!=3,"20-21/1",
IF(#REF!=4,"20-21/2","Hata8")))),
IF(#REF!+BJ412=2020,
IF(#REF!=1,"20-21/1",
IF(#REF!=2,"20-21/2",
IF(#REF!=3,"21-22/1",
IF(#REF!=4,"21-22/2","Hata9")))),
IF(#REF!+BJ412=2021,
IF(#REF!=1,"21-22/1",
IF(#REF!=2,"21-22/2",
IF(#REF!=3,"22-23/1",
IF(#REF!=4,"22-23/2","Hata10")))),
IF(#REF!+BJ412=2022,
IF(#REF!=1,"22-23/1",
IF(#REF!=2,"22-23/2",
IF(#REF!=3,"23-24/1",
IF(#REF!=4,"23-24/2","Hata11")))),
IF(#REF!+BJ412=2023,
IF(#REF!=1,"23-24/1",
IF(#REF!=2,"23-24/2",
IF(#REF!=3,"24-25/1",
IF(#REF!=4,"24-25/2","Hata12")))),
)))))))))))),
IF(BB412="T",
IF(#REF!+BJ412=2012,
IF(#REF!=1,"12-13/1",
IF(#REF!=2,"12-13/2",
IF(#REF!=3,"12-13/3",
IF(#REF!=4,"13-14/1",
IF(#REF!=5,"13-14/2",
IF(#REF!=6,"13-14/3","Hata1")))))),
IF(#REF!+BJ412=2013,
IF(#REF!=1,"13-14/1",
IF(#REF!=2,"13-14/2",
IF(#REF!=3,"13-14/3",
IF(#REF!=4,"14-15/1",
IF(#REF!=5,"14-15/2",
IF(#REF!=6,"14-15/3","Hata2")))))),
IF(#REF!+BJ412=2014,
IF(#REF!=1,"14-15/1",
IF(#REF!=2,"14-15/2",
IF(#REF!=3,"14-15/3",
IF(#REF!=4,"15-16/1",
IF(#REF!=5,"15-16/2",
IF(#REF!=6,"15-16/3","Hata3")))))),
IF(AND(#REF!+#REF!&gt;2014,#REF!+#REF!&lt;2015,BJ412=1),
IF(#REF!=0.1,"14-15/0.1",
IF(#REF!=0.2,"14-15/0.2",
IF(#REF!=0.3,"14-15/0.3","Hata4"))),
IF(#REF!+BJ412=2015,
IF(#REF!=1,"15-16/1",
IF(#REF!=2,"15-16/2",
IF(#REF!=3,"15-16/3",
IF(#REF!=4,"16-17/1",
IF(#REF!=5,"16-17/2",
IF(#REF!=6,"16-17/3","Hata5")))))),
IF(#REF!+BJ412=2016,
IF(#REF!=1,"16-17/1",
IF(#REF!=2,"16-17/2",
IF(#REF!=3,"16-17/3",
IF(#REF!=4,"17-18/1",
IF(#REF!=5,"17-18/2",
IF(#REF!=6,"17-18/3","Hata6")))))),
IF(#REF!+BJ412=2017,
IF(#REF!=1,"17-18/1",
IF(#REF!=2,"17-18/2",
IF(#REF!=3,"17-18/3",
IF(#REF!=4,"18-19/1",
IF(#REF!=5,"18-19/2",
IF(#REF!=6,"18-19/3","Hata7")))))),
IF(#REF!+BJ412=2018,
IF(#REF!=1,"18-19/1",
IF(#REF!=2,"18-19/2",
IF(#REF!=3,"18-19/3",
IF(#REF!=4,"19-20/1",
IF(#REF!=5," 19-20/2",
IF(#REF!=6,"19-20/3","Hata8")))))),
IF(#REF!+BJ412=2019,
IF(#REF!=1,"19-20/1",
IF(#REF!=2,"19-20/2",
IF(#REF!=3,"19-20/3",
IF(#REF!=4,"20-21/1",
IF(#REF!=5,"20-21/2",
IF(#REF!=6,"20-21/3","Hata9")))))),
IF(#REF!+BJ412=2020,
IF(#REF!=1,"20-21/1",
IF(#REF!=2,"20-21/2",
IF(#REF!=3,"20-21/3",
IF(#REF!=4,"21-22/1",
IF(#REF!=5,"21-22/2",
IF(#REF!=6,"21-22/3","Hata10")))))),
IF(#REF!+BJ412=2021,
IF(#REF!=1,"21-22/1",
IF(#REF!=2,"21-22/2",
IF(#REF!=3,"21-22/3",
IF(#REF!=4,"22-23/1",
IF(#REF!=5,"22-23/2",
IF(#REF!=6,"22-23/3","Hata11")))))),
IF(#REF!+BJ412=2022,
IF(#REF!=1,"22-23/1",
IF(#REF!=2,"22-23/2",
IF(#REF!=3,"22-23/3",
IF(#REF!=4,"23-24/1",
IF(#REF!=5,"23-24/2",
IF(#REF!=6,"23-24/3","Hata12")))))),
IF(#REF!+BJ412=2023,
IF(#REF!=1,"23-24/1",
IF(#REF!=2,"23-24/2",
IF(#REF!=3,"23-24/3",
IF(#REF!=4,"24-25/1",
IF(#REF!=5,"24-25/2",
IF(#REF!=6,"24-25/3","Hata13")))))),
))))))))))))))
)</f>
        <v>#REF!</v>
      </c>
      <c r="G412" s="15"/>
      <c r="H412" s="14" t="s">
        <v>527</v>
      </c>
      <c r="I412" s="14">
        <v>54678</v>
      </c>
      <c r="J412" s="14" t="s">
        <v>499</v>
      </c>
      <c r="Q412" s="14" t="s">
        <v>123</v>
      </c>
      <c r="R412" s="14" t="s">
        <v>123</v>
      </c>
      <c r="S412" s="16">
        <v>2</v>
      </c>
      <c r="T412" s="14">
        <f>VLOOKUP($S412,[1]sistem!$I$3:$L$10,2,FALSE)</f>
        <v>0</v>
      </c>
      <c r="U412" s="14">
        <f>VLOOKUP($S412,[1]sistem!$I$3:$L$10,3,FALSE)</f>
        <v>2</v>
      </c>
      <c r="V412" s="14">
        <f>VLOOKUP($S412,[1]sistem!$I$3:$L$10,4,FALSE)</f>
        <v>1</v>
      </c>
      <c r="W412" s="14" t="e">
        <f>VLOOKUP($BB412,[1]sistem!$I$13:$L$14,2,FALSE)*#REF!</f>
        <v>#REF!</v>
      </c>
      <c r="X412" s="14" t="e">
        <f>VLOOKUP($BB412,[1]sistem!$I$13:$L$14,3,FALSE)*#REF!</f>
        <v>#REF!</v>
      </c>
      <c r="Y412" s="14" t="e">
        <f>VLOOKUP($BB412,[1]sistem!$I$13:$L$14,4,FALSE)*#REF!</f>
        <v>#REF!</v>
      </c>
      <c r="Z412" s="14" t="e">
        <f t="shared" si="111"/>
        <v>#REF!</v>
      </c>
      <c r="AA412" s="14" t="e">
        <f t="shared" si="111"/>
        <v>#REF!</v>
      </c>
      <c r="AB412" s="14" t="e">
        <f t="shared" si="111"/>
        <v>#REF!</v>
      </c>
      <c r="AC412" s="14" t="e">
        <f t="shared" si="112"/>
        <v>#REF!</v>
      </c>
      <c r="AD412" s="14">
        <f>VLOOKUP(BB412,[1]sistem!$I$18:$J$19,2,FALSE)</f>
        <v>14</v>
      </c>
      <c r="AE412" s="14">
        <v>0.25</v>
      </c>
      <c r="AF412" s="14">
        <f>VLOOKUP($S412,[1]sistem!$I$3:$M$10,5,FALSE)</f>
        <v>2</v>
      </c>
      <c r="AG412" s="14">
        <v>1</v>
      </c>
      <c r="AI412" s="14">
        <f>AG412*AM412</f>
        <v>14</v>
      </c>
      <c r="AJ412" s="14">
        <f>VLOOKUP($S412,[1]sistem!$I$3:$N$10,6,FALSE)</f>
        <v>3</v>
      </c>
      <c r="AK412" s="14">
        <v>2</v>
      </c>
      <c r="AL412" s="14">
        <f t="shared" si="113"/>
        <v>6</v>
      </c>
      <c r="AM412" s="14">
        <f>VLOOKUP($BB412,[1]sistem!$I$18:$K$19,3,FALSE)</f>
        <v>14</v>
      </c>
      <c r="AN412" s="14" t="e">
        <f>AM412*#REF!</f>
        <v>#REF!</v>
      </c>
      <c r="AO412" s="14" t="e">
        <f t="shared" si="114"/>
        <v>#REF!</v>
      </c>
      <c r="AP412" s="14">
        <f t="shared" si="115"/>
        <v>25</v>
      </c>
      <c r="AQ412" s="14" t="e">
        <f t="shared" si="116"/>
        <v>#REF!</v>
      </c>
      <c r="AR412" s="14" t="e">
        <f>ROUND(AQ412-#REF!,0)</f>
        <v>#REF!</v>
      </c>
      <c r="AS412" s="14">
        <f>IF(BB412="s",IF(S412=0,0,
IF(S412=1,#REF!*4*4,
IF(S412=2,0,
IF(S412=3,#REF!*4*2,
IF(S412=4,0,
IF(S412=5,0,
IF(S412=6,0,
IF(S412=7,0)))))))),
IF(BB412="t",
IF(S412=0,0,
IF(S412=1,#REF!*4*4*0.8,
IF(S412=2,0,
IF(S412=3,#REF!*4*2*0.8,
IF(S412=4,0,
IF(S412=5,0,
IF(S412=6,0,
IF(S412=7,0))))))))))</f>
        <v>0</v>
      </c>
      <c r="AT412" s="14" t="e">
        <f>IF(BB412="s",
IF(S412=0,0,
IF(S412=1,0,
IF(S412=2,#REF!*4*2,
IF(S412=3,#REF!*4,
IF(S412=4,#REF!*4,
IF(S412=5,0,
IF(S412=6,0,
IF(S412=7,#REF!*4)))))))),
IF(BB412="t",
IF(S412=0,0,
IF(S412=1,0,
IF(S412=2,#REF!*4*2*0.8,
IF(S412=3,#REF!*4*0.8,
IF(S412=4,#REF!*4*0.8,
IF(S412=5,0,
IF(S412=6,0,
IF(S412=7,#REF!*4))))))))))</f>
        <v>#REF!</v>
      </c>
      <c r="AU412" s="14" t="e">
        <f>IF(BB412="s",
IF(S412=0,0,
IF(S412=1,#REF!*2,
IF(S412=2,#REF!*2,
IF(S412=3,#REF!*2,
IF(S412=4,#REF!*2,
IF(S412=5,#REF!*2,
IF(S412=6,#REF!*2,
IF(S412=7,#REF!*2)))))))),
IF(BB412="t",
IF(S412=0,#REF!*2*0.8,
IF(S412=1,#REF!*2*0.8,
IF(S412=2,#REF!*2*0.8,
IF(S412=3,#REF!*2*0.8,
IF(S412=4,#REF!*2*0.8,
IF(S412=5,#REF!*2*0.8,
IF(S412=6,#REF!*1*0.8,
IF(S412=7,#REF!*2))))))))))</f>
        <v>#REF!</v>
      </c>
      <c r="AV412" s="14" t="e">
        <f t="shared" si="117"/>
        <v>#REF!</v>
      </c>
      <c r="AW412" s="14" t="e">
        <f>IF(BB412="s",
IF(S412=0,0,
IF(S412=1,(14-2)*(#REF!+#REF!)/4*4,
IF(S412=2,(14-2)*(#REF!+#REF!)/4*2,
IF(S412=3,(14-2)*(#REF!+#REF!)/4*3,
IF(S412=4,(14-2)*(#REF!+#REF!)/4,
IF(S412=5,(14-2)*#REF!/4,
IF(S412=6,0,
IF(S412=7,(14)*#REF!)))))))),
IF(BB412="t",
IF(S412=0,0,
IF(S412=1,(11-2)*(#REF!+#REF!)/4*4,
IF(S412=2,(11-2)*(#REF!+#REF!)/4*2,
IF(S412=3,(11-2)*(#REF!+#REF!)/4*3,
IF(S412=4,(11-2)*(#REF!+#REF!)/4,
IF(S412=5,(11-2)*#REF!/4,
IF(S412=6,0,
IF(S412=7,(11)*#REF!))))))))))</f>
        <v>#REF!</v>
      </c>
      <c r="AX412" s="14" t="e">
        <f t="shared" si="118"/>
        <v>#REF!</v>
      </c>
      <c r="AY412" s="14">
        <f t="shared" si="119"/>
        <v>12</v>
      </c>
      <c r="AZ412" s="14">
        <f t="shared" si="120"/>
        <v>6</v>
      </c>
      <c r="BA412" s="14" t="e">
        <f t="shared" si="121"/>
        <v>#REF!</v>
      </c>
      <c r="BB412" s="14" t="s">
        <v>87</v>
      </c>
      <c r="BC412" s="14" t="e">
        <f>IF(BI412="A",0,IF(BB412="s",14*#REF!,IF(BB412="T",11*#REF!,"HATA")))</f>
        <v>#REF!</v>
      </c>
      <c r="BD412" s="14" t="e">
        <f t="shared" si="122"/>
        <v>#REF!</v>
      </c>
      <c r="BE412" s="14" t="e">
        <f>IF(BB412="s",ROUND(BD412/27,0),IF(BB412="T",ROUND(BD412/25,0),"HATA"))</f>
        <v>#REF!</v>
      </c>
      <c r="BF412" s="14" t="e">
        <f>IF(BE412-#REF!=0,"DOĞRU","YANLIŞ")</f>
        <v>#REF!</v>
      </c>
      <c r="BG412" s="14" t="e">
        <f>#REF!-BE412</f>
        <v>#REF!</v>
      </c>
      <c r="BH412" s="14">
        <v>1</v>
      </c>
      <c r="BJ412" s="14">
        <v>0</v>
      </c>
      <c r="BK412" s="14" t="s">
        <v>531</v>
      </c>
      <c r="BL412" s="14">
        <v>2</v>
      </c>
      <c r="BN412" s="5" t="e">
        <f>#REF!*14</f>
        <v>#REF!</v>
      </c>
      <c r="BO412" s="6"/>
      <c r="BP412" s="7"/>
      <c r="BQ412" s="8"/>
      <c r="BR412" s="8"/>
      <c r="BS412" s="8"/>
      <c r="BT412" s="8"/>
      <c r="BU412" s="8"/>
      <c r="BV412" s="9"/>
      <c r="BW412" s="10"/>
      <c r="BX412" s="11"/>
      <c r="CE412" s="8"/>
      <c r="CF412" s="17"/>
      <c r="CG412" s="17"/>
      <c r="CH412" s="17"/>
      <c r="CI412" s="17"/>
    </row>
    <row r="413" spans="1:87" hidden="1" x14ac:dyDescent="0.25">
      <c r="A413" s="14" t="s">
        <v>148</v>
      </c>
      <c r="B413" s="14" t="s">
        <v>149</v>
      </c>
      <c r="C413" s="14" t="s">
        <v>150</v>
      </c>
      <c r="D413" s="15" t="s">
        <v>84</v>
      </c>
      <c r="E413" s="15">
        <v>3</v>
      </c>
      <c r="F413" s="16" t="e">
        <f>IF(BB413="S",
IF(#REF!+BJ413=2012,
IF(#REF!=1,"12-13/1",
IF(#REF!=2,"12-13/2",
IF(#REF!=3,"13-14/1",
IF(#REF!=4,"13-14/2","Hata1")))),
IF(#REF!+BJ413=2013,
IF(#REF!=1,"13-14/1",
IF(#REF!=2,"13-14/2",
IF(#REF!=3,"14-15/1",
IF(#REF!=4,"14-15/2","Hata2")))),
IF(#REF!+BJ413=2014,
IF(#REF!=1,"14-15/1",
IF(#REF!=2,"14-15/2",
IF(#REF!=3,"15-16/1",
IF(#REF!=4,"15-16/2","Hata3")))),
IF(#REF!+BJ413=2015,
IF(#REF!=1,"15-16/1",
IF(#REF!=2,"15-16/2",
IF(#REF!=3,"16-17/1",
IF(#REF!=4,"16-17/2","Hata4")))),
IF(#REF!+BJ413=2016,
IF(#REF!=1,"16-17/1",
IF(#REF!=2,"16-17/2",
IF(#REF!=3,"17-18/1",
IF(#REF!=4,"17-18/2","Hata5")))),
IF(#REF!+BJ413=2017,
IF(#REF!=1,"17-18/1",
IF(#REF!=2,"17-18/2",
IF(#REF!=3,"18-19/1",
IF(#REF!=4,"18-19/2","Hata6")))),
IF(#REF!+BJ413=2018,
IF(#REF!=1,"18-19/1",
IF(#REF!=2,"18-19/2",
IF(#REF!=3,"19-20/1",
IF(#REF!=4,"19-20/2","Hata7")))),
IF(#REF!+BJ413=2019,
IF(#REF!=1,"19-20/1",
IF(#REF!=2,"19-20/2",
IF(#REF!=3,"20-21/1",
IF(#REF!=4,"20-21/2","Hata8")))),
IF(#REF!+BJ413=2020,
IF(#REF!=1,"20-21/1",
IF(#REF!=2,"20-21/2",
IF(#REF!=3,"21-22/1",
IF(#REF!=4,"21-22/2","Hata9")))),
IF(#REF!+BJ413=2021,
IF(#REF!=1,"21-22/1",
IF(#REF!=2,"21-22/2",
IF(#REF!=3,"22-23/1",
IF(#REF!=4,"22-23/2","Hata10")))),
IF(#REF!+BJ413=2022,
IF(#REF!=1,"22-23/1",
IF(#REF!=2,"22-23/2",
IF(#REF!=3,"23-24/1",
IF(#REF!=4,"23-24/2","Hata11")))),
IF(#REF!+BJ413=2023,
IF(#REF!=1,"23-24/1",
IF(#REF!=2,"23-24/2",
IF(#REF!=3,"24-25/1",
IF(#REF!=4,"24-25/2","Hata12")))),
)))))))))))),
IF(BB413="T",
IF(#REF!+BJ413=2012,
IF(#REF!=1,"12-13/1",
IF(#REF!=2,"12-13/2",
IF(#REF!=3,"12-13/3",
IF(#REF!=4,"13-14/1",
IF(#REF!=5,"13-14/2",
IF(#REF!=6,"13-14/3","Hata1")))))),
IF(#REF!+BJ413=2013,
IF(#REF!=1,"13-14/1",
IF(#REF!=2,"13-14/2",
IF(#REF!=3,"13-14/3",
IF(#REF!=4,"14-15/1",
IF(#REF!=5,"14-15/2",
IF(#REF!=6,"14-15/3","Hata2")))))),
IF(#REF!+BJ413=2014,
IF(#REF!=1,"14-15/1",
IF(#REF!=2,"14-15/2",
IF(#REF!=3,"14-15/3",
IF(#REF!=4,"15-16/1",
IF(#REF!=5,"15-16/2",
IF(#REF!=6,"15-16/3","Hata3")))))),
IF(AND(#REF!+#REF!&gt;2014,#REF!+#REF!&lt;2015,BJ413=1),
IF(#REF!=0.1,"14-15/0.1",
IF(#REF!=0.2,"14-15/0.2",
IF(#REF!=0.3,"14-15/0.3","Hata4"))),
IF(#REF!+BJ413=2015,
IF(#REF!=1,"15-16/1",
IF(#REF!=2,"15-16/2",
IF(#REF!=3,"15-16/3",
IF(#REF!=4,"16-17/1",
IF(#REF!=5,"16-17/2",
IF(#REF!=6,"16-17/3","Hata5")))))),
IF(#REF!+BJ413=2016,
IF(#REF!=1,"16-17/1",
IF(#REF!=2,"16-17/2",
IF(#REF!=3,"16-17/3",
IF(#REF!=4,"17-18/1",
IF(#REF!=5,"17-18/2",
IF(#REF!=6,"17-18/3","Hata6")))))),
IF(#REF!+BJ413=2017,
IF(#REF!=1,"17-18/1",
IF(#REF!=2,"17-18/2",
IF(#REF!=3,"17-18/3",
IF(#REF!=4,"18-19/1",
IF(#REF!=5,"18-19/2",
IF(#REF!=6,"18-19/3","Hata7")))))),
IF(#REF!+BJ413=2018,
IF(#REF!=1,"18-19/1",
IF(#REF!=2,"18-19/2",
IF(#REF!=3,"18-19/3",
IF(#REF!=4,"19-20/1",
IF(#REF!=5," 19-20/2",
IF(#REF!=6,"19-20/3","Hata8")))))),
IF(#REF!+BJ413=2019,
IF(#REF!=1,"19-20/1",
IF(#REF!=2,"19-20/2",
IF(#REF!=3,"19-20/3",
IF(#REF!=4,"20-21/1",
IF(#REF!=5,"20-21/2",
IF(#REF!=6,"20-21/3","Hata9")))))),
IF(#REF!+BJ413=2020,
IF(#REF!=1,"20-21/1",
IF(#REF!=2,"20-21/2",
IF(#REF!=3,"20-21/3",
IF(#REF!=4,"21-22/1",
IF(#REF!=5,"21-22/2",
IF(#REF!=6,"21-22/3","Hata10")))))),
IF(#REF!+BJ413=2021,
IF(#REF!=1,"21-22/1",
IF(#REF!=2,"21-22/2",
IF(#REF!=3,"21-22/3",
IF(#REF!=4,"22-23/1",
IF(#REF!=5,"22-23/2",
IF(#REF!=6,"22-23/3","Hata11")))))),
IF(#REF!+BJ413=2022,
IF(#REF!=1,"22-23/1",
IF(#REF!=2,"22-23/2",
IF(#REF!=3,"22-23/3",
IF(#REF!=4,"23-24/1",
IF(#REF!=5,"23-24/2",
IF(#REF!=6,"23-24/3","Hata12")))))),
IF(#REF!+BJ413=2023,
IF(#REF!=1,"23-24/1",
IF(#REF!=2,"23-24/2",
IF(#REF!=3,"23-24/3",
IF(#REF!=4,"24-25/1",
IF(#REF!=5,"24-25/2",
IF(#REF!=6,"24-25/3","Hata13")))))),
))))))))))))))
)</f>
        <v>#REF!</v>
      </c>
      <c r="G413" s="15"/>
      <c r="H413" s="14" t="s">
        <v>527</v>
      </c>
      <c r="I413" s="14">
        <v>54678</v>
      </c>
      <c r="J413" s="14" t="s">
        <v>499</v>
      </c>
      <c r="Q413" s="14" t="s">
        <v>140</v>
      </c>
      <c r="R413" s="14" t="s">
        <v>140</v>
      </c>
      <c r="S413" s="16">
        <v>7</v>
      </c>
      <c r="T413" s="14">
        <f>VLOOKUP($S413,[1]sistem!$I$3:$L$10,2,FALSE)</f>
        <v>0</v>
      </c>
      <c r="U413" s="14">
        <f>VLOOKUP($S413,[1]sistem!$I$3:$L$10,3,FALSE)</f>
        <v>1</v>
      </c>
      <c r="V413" s="14">
        <f>VLOOKUP($S413,[1]sistem!$I$3:$L$10,4,FALSE)</f>
        <v>1</v>
      </c>
      <c r="W413" s="14" t="e">
        <f>VLOOKUP($BB413,[1]sistem!$I$13:$L$14,2,FALSE)*#REF!</f>
        <v>#REF!</v>
      </c>
      <c r="X413" s="14" t="e">
        <f>VLOOKUP($BB413,[1]sistem!$I$13:$L$14,3,FALSE)*#REF!</f>
        <v>#REF!</v>
      </c>
      <c r="Y413" s="14" t="e">
        <f>VLOOKUP($BB413,[1]sistem!$I$13:$L$14,4,FALSE)*#REF!</f>
        <v>#REF!</v>
      </c>
      <c r="Z413" s="14" t="e">
        <f t="shared" si="111"/>
        <v>#REF!</v>
      </c>
      <c r="AA413" s="14" t="e">
        <f t="shared" si="111"/>
        <v>#REF!</v>
      </c>
      <c r="AB413" s="14" t="e">
        <f t="shared" si="111"/>
        <v>#REF!</v>
      </c>
      <c r="AC413" s="14" t="e">
        <f t="shared" si="112"/>
        <v>#REF!</v>
      </c>
      <c r="AD413" s="14">
        <f>VLOOKUP(BB413,[1]sistem!$I$18:$J$19,2,FALSE)</f>
        <v>14</v>
      </c>
      <c r="AE413" s="14">
        <v>0.25</v>
      </c>
      <c r="AF413" s="14">
        <f>VLOOKUP($S413,[1]sistem!$I$3:$M$10,5,FALSE)</f>
        <v>1</v>
      </c>
      <c r="AG413" s="14">
        <v>4</v>
      </c>
      <c r="AI413" s="14">
        <f>AG413*AM413</f>
        <v>56</v>
      </c>
      <c r="AJ413" s="14">
        <f>VLOOKUP($S413,[1]sistem!$I$3:$N$10,6,FALSE)</f>
        <v>2</v>
      </c>
      <c r="AK413" s="14">
        <v>2</v>
      </c>
      <c r="AL413" s="14">
        <f t="shared" si="113"/>
        <v>4</v>
      </c>
      <c r="AM413" s="14">
        <f>VLOOKUP($BB413,[1]sistem!$I$18:$K$19,3,FALSE)</f>
        <v>14</v>
      </c>
      <c r="AN413" s="14" t="e">
        <f>AM413*#REF!</f>
        <v>#REF!</v>
      </c>
      <c r="AO413" s="14" t="e">
        <f t="shared" si="114"/>
        <v>#REF!</v>
      </c>
      <c r="AP413" s="14">
        <f t="shared" si="115"/>
        <v>25</v>
      </c>
      <c r="AQ413" s="14" t="e">
        <f t="shared" si="116"/>
        <v>#REF!</v>
      </c>
      <c r="AR413" s="14" t="e">
        <f>ROUND(AQ413-#REF!,0)</f>
        <v>#REF!</v>
      </c>
      <c r="AS413" s="14">
        <f>IF(BB413="s",IF(S413=0,0,
IF(S413=1,#REF!*4*4,
IF(S413=2,0,
IF(S413=3,#REF!*4*2,
IF(S413=4,0,
IF(S413=5,0,
IF(S413=6,0,
IF(S413=7,0)))))))),
IF(BB413="t",
IF(S413=0,0,
IF(S413=1,#REF!*4*4*0.8,
IF(S413=2,0,
IF(S413=3,#REF!*4*2*0.8,
IF(S413=4,0,
IF(S413=5,0,
IF(S413=6,0,
IF(S413=7,0))))))))))</f>
        <v>0</v>
      </c>
      <c r="AT413" s="14" t="e">
        <f>IF(BB413="s",
IF(S413=0,0,
IF(S413=1,0,
IF(S413=2,#REF!*4*2,
IF(S413=3,#REF!*4,
IF(S413=4,#REF!*4,
IF(S413=5,0,
IF(S413=6,0,
IF(S413=7,#REF!*4)))))))),
IF(BB413="t",
IF(S413=0,0,
IF(S413=1,0,
IF(S413=2,#REF!*4*2*0.8,
IF(S413=3,#REF!*4*0.8,
IF(S413=4,#REF!*4*0.8,
IF(S413=5,0,
IF(S413=6,0,
IF(S413=7,#REF!*4))))))))))</f>
        <v>#REF!</v>
      </c>
      <c r="AU413" s="14" t="e">
        <f>IF(BB413="s",
IF(S413=0,0,
IF(S413=1,#REF!*2,
IF(S413=2,#REF!*2,
IF(S413=3,#REF!*2,
IF(S413=4,#REF!*2,
IF(S413=5,#REF!*2,
IF(S413=6,#REF!*2,
IF(S413=7,#REF!*2)))))))),
IF(BB413="t",
IF(S413=0,#REF!*2*0.8,
IF(S413=1,#REF!*2*0.8,
IF(S413=2,#REF!*2*0.8,
IF(S413=3,#REF!*2*0.8,
IF(S413=4,#REF!*2*0.8,
IF(S413=5,#REF!*2*0.8,
IF(S413=6,#REF!*1*0.8,
IF(S413=7,#REF!*2))))))))))</f>
        <v>#REF!</v>
      </c>
      <c r="AV413" s="14" t="e">
        <f t="shared" si="117"/>
        <v>#REF!</v>
      </c>
      <c r="AW413" s="14" t="e">
        <f>IF(BB413="s",
IF(S413=0,0,
IF(S413=1,(14-2)*(#REF!+#REF!)/4*4,
IF(S413=2,(14-2)*(#REF!+#REF!)/4*2,
IF(S413=3,(14-2)*(#REF!+#REF!)/4*3,
IF(S413=4,(14-2)*(#REF!+#REF!)/4,
IF(S413=5,(14-2)*#REF!/4,
IF(S413=6,0,
IF(S413=7,(14)*#REF!)))))))),
IF(BB413="t",
IF(S413=0,0,
IF(S413=1,(11-2)*(#REF!+#REF!)/4*4,
IF(S413=2,(11-2)*(#REF!+#REF!)/4*2,
IF(S413=3,(11-2)*(#REF!+#REF!)/4*3,
IF(S413=4,(11-2)*(#REF!+#REF!)/4,
IF(S413=5,(11-2)*#REF!/4,
IF(S413=6,0,
IF(S413=7,(11)*#REF!))))))))))</f>
        <v>#REF!</v>
      </c>
      <c r="AX413" s="14" t="e">
        <f t="shared" si="118"/>
        <v>#REF!</v>
      </c>
      <c r="AY413" s="14">
        <f t="shared" si="119"/>
        <v>8</v>
      </c>
      <c r="AZ413" s="14">
        <f t="shared" si="120"/>
        <v>4</v>
      </c>
      <c r="BA413" s="14" t="e">
        <f t="shared" si="121"/>
        <v>#REF!</v>
      </c>
      <c r="BB413" s="14" t="s">
        <v>87</v>
      </c>
      <c r="BC413" s="14" t="e">
        <f>IF(BI413="A",0,IF(BB413="s",14*#REF!,IF(BB413="T",11*#REF!,"HATA")))</f>
        <v>#REF!</v>
      </c>
      <c r="BD413" s="14" t="e">
        <f t="shared" si="122"/>
        <v>#REF!</v>
      </c>
      <c r="BE413" s="14" t="e">
        <f t="shared" ref="BE413:BE427" si="123">IF(BB413="s",ROUND(BD413/30,0),IF(BB413="T",ROUND(BD413/25,0),"HATA"))</f>
        <v>#REF!</v>
      </c>
      <c r="BF413" s="14" t="e">
        <f>IF(BE413-#REF!=0,"DOĞRU","YANLIŞ")</f>
        <v>#REF!</v>
      </c>
      <c r="BG413" s="14" t="e">
        <f>#REF!-BE413</f>
        <v>#REF!</v>
      </c>
      <c r="BH413" s="14">
        <v>0</v>
      </c>
      <c r="BJ413" s="14">
        <v>0</v>
      </c>
      <c r="BL413" s="14">
        <v>7</v>
      </c>
      <c r="BN413" s="5" t="e">
        <f>#REF!*14</f>
        <v>#REF!</v>
      </c>
      <c r="BO413" s="6"/>
      <c r="BP413" s="7"/>
      <c r="BQ413" s="8"/>
      <c r="BR413" s="8"/>
      <c r="BS413" s="8"/>
      <c r="BT413" s="8"/>
      <c r="BU413" s="8"/>
      <c r="BV413" s="9"/>
      <c r="BW413" s="10"/>
      <c r="BX413" s="11"/>
      <c r="CE413" s="8"/>
      <c r="CF413" s="17"/>
      <c r="CG413" s="17"/>
      <c r="CH413" s="17"/>
      <c r="CI413" s="17"/>
    </row>
    <row r="414" spans="1:87" hidden="1" x14ac:dyDescent="0.25">
      <c r="A414" s="14" t="s">
        <v>131</v>
      </c>
      <c r="B414" s="14" t="s">
        <v>132</v>
      </c>
      <c r="C414" s="14" t="s">
        <v>132</v>
      </c>
      <c r="D414" s="15" t="s">
        <v>90</v>
      </c>
      <c r="E414" s="15" t="s">
        <v>90</v>
      </c>
      <c r="F414" s="16" t="e">
        <f>IF(BB414="S",
IF(#REF!+BJ414=2012,
IF(#REF!=1,"12-13/1",
IF(#REF!=2,"12-13/2",
IF(#REF!=3,"13-14/1",
IF(#REF!=4,"13-14/2","Hata1")))),
IF(#REF!+BJ414=2013,
IF(#REF!=1,"13-14/1",
IF(#REF!=2,"13-14/2",
IF(#REF!=3,"14-15/1",
IF(#REF!=4,"14-15/2","Hata2")))),
IF(#REF!+BJ414=2014,
IF(#REF!=1,"14-15/1",
IF(#REF!=2,"14-15/2",
IF(#REF!=3,"15-16/1",
IF(#REF!=4,"15-16/2","Hata3")))),
IF(#REF!+BJ414=2015,
IF(#REF!=1,"15-16/1",
IF(#REF!=2,"15-16/2",
IF(#REF!=3,"16-17/1",
IF(#REF!=4,"16-17/2","Hata4")))),
IF(#REF!+BJ414=2016,
IF(#REF!=1,"16-17/1",
IF(#REF!=2,"16-17/2",
IF(#REF!=3,"17-18/1",
IF(#REF!=4,"17-18/2","Hata5")))),
IF(#REF!+BJ414=2017,
IF(#REF!=1,"17-18/1",
IF(#REF!=2,"17-18/2",
IF(#REF!=3,"18-19/1",
IF(#REF!=4,"18-19/2","Hata6")))),
IF(#REF!+BJ414=2018,
IF(#REF!=1,"18-19/1",
IF(#REF!=2,"18-19/2",
IF(#REF!=3,"19-20/1",
IF(#REF!=4,"19-20/2","Hata7")))),
IF(#REF!+BJ414=2019,
IF(#REF!=1,"19-20/1",
IF(#REF!=2,"19-20/2",
IF(#REF!=3,"20-21/1",
IF(#REF!=4,"20-21/2","Hata8")))),
IF(#REF!+BJ414=2020,
IF(#REF!=1,"20-21/1",
IF(#REF!=2,"20-21/2",
IF(#REF!=3,"21-22/1",
IF(#REF!=4,"21-22/2","Hata9")))),
IF(#REF!+BJ414=2021,
IF(#REF!=1,"21-22/1",
IF(#REF!=2,"21-22/2",
IF(#REF!=3,"22-23/1",
IF(#REF!=4,"22-23/2","Hata10")))),
IF(#REF!+BJ414=2022,
IF(#REF!=1,"22-23/1",
IF(#REF!=2,"22-23/2",
IF(#REF!=3,"23-24/1",
IF(#REF!=4,"23-24/2","Hata11")))),
IF(#REF!+BJ414=2023,
IF(#REF!=1,"23-24/1",
IF(#REF!=2,"23-24/2",
IF(#REF!=3,"24-25/1",
IF(#REF!=4,"24-25/2","Hata12")))),
)))))))))))),
IF(BB414="T",
IF(#REF!+BJ414=2012,
IF(#REF!=1,"12-13/1",
IF(#REF!=2,"12-13/2",
IF(#REF!=3,"12-13/3",
IF(#REF!=4,"13-14/1",
IF(#REF!=5,"13-14/2",
IF(#REF!=6,"13-14/3","Hata1")))))),
IF(#REF!+BJ414=2013,
IF(#REF!=1,"13-14/1",
IF(#REF!=2,"13-14/2",
IF(#REF!=3,"13-14/3",
IF(#REF!=4,"14-15/1",
IF(#REF!=5,"14-15/2",
IF(#REF!=6,"14-15/3","Hata2")))))),
IF(#REF!+BJ414=2014,
IF(#REF!=1,"14-15/1",
IF(#REF!=2,"14-15/2",
IF(#REF!=3,"14-15/3",
IF(#REF!=4,"15-16/1",
IF(#REF!=5,"15-16/2",
IF(#REF!=6,"15-16/3","Hata3")))))),
IF(AND(#REF!+#REF!&gt;2014,#REF!+#REF!&lt;2015,BJ414=1),
IF(#REF!=0.1,"14-15/0.1",
IF(#REF!=0.2,"14-15/0.2",
IF(#REF!=0.3,"14-15/0.3","Hata4"))),
IF(#REF!+BJ414=2015,
IF(#REF!=1,"15-16/1",
IF(#REF!=2,"15-16/2",
IF(#REF!=3,"15-16/3",
IF(#REF!=4,"16-17/1",
IF(#REF!=5,"16-17/2",
IF(#REF!=6,"16-17/3","Hata5")))))),
IF(#REF!+BJ414=2016,
IF(#REF!=1,"16-17/1",
IF(#REF!=2,"16-17/2",
IF(#REF!=3,"16-17/3",
IF(#REF!=4,"17-18/1",
IF(#REF!=5,"17-18/2",
IF(#REF!=6,"17-18/3","Hata6")))))),
IF(#REF!+BJ414=2017,
IF(#REF!=1,"17-18/1",
IF(#REF!=2,"17-18/2",
IF(#REF!=3,"17-18/3",
IF(#REF!=4,"18-19/1",
IF(#REF!=5,"18-19/2",
IF(#REF!=6,"18-19/3","Hata7")))))),
IF(#REF!+BJ414=2018,
IF(#REF!=1,"18-19/1",
IF(#REF!=2,"18-19/2",
IF(#REF!=3,"18-19/3",
IF(#REF!=4,"19-20/1",
IF(#REF!=5," 19-20/2",
IF(#REF!=6,"19-20/3","Hata8")))))),
IF(#REF!+BJ414=2019,
IF(#REF!=1,"19-20/1",
IF(#REF!=2,"19-20/2",
IF(#REF!=3,"19-20/3",
IF(#REF!=4,"20-21/1",
IF(#REF!=5,"20-21/2",
IF(#REF!=6,"20-21/3","Hata9")))))),
IF(#REF!+BJ414=2020,
IF(#REF!=1,"20-21/1",
IF(#REF!=2,"20-21/2",
IF(#REF!=3,"20-21/3",
IF(#REF!=4,"21-22/1",
IF(#REF!=5,"21-22/2",
IF(#REF!=6,"21-22/3","Hata10")))))),
IF(#REF!+BJ414=2021,
IF(#REF!=1,"21-22/1",
IF(#REF!=2,"21-22/2",
IF(#REF!=3,"21-22/3",
IF(#REF!=4,"22-23/1",
IF(#REF!=5,"22-23/2",
IF(#REF!=6,"22-23/3","Hata11")))))),
IF(#REF!+BJ414=2022,
IF(#REF!=1,"22-23/1",
IF(#REF!=2,"22-23/2",
IF(#REF!=3,"22-23/3",
IF(#REF!=4,"23-24/1",
IF(#REF!=5,"23-24/2",
IF(#REF!=6,"23-24/3","Hata12")))))),
IF(#REF!+BJ414=2023,
IF(#REF!=1,"23-24/1",
IF(#REF!=2,"23-24/2",
IF(#REF!=3,"23-24/3",
IF(#REF!=4,"24-25/1",
IF(#REF!=5,"24-25/2",
IF(#REF!=6,"24-25/3","Hata13")))))),
))))))))))))))
)</f>
        <v>#REF!</v>
      </c>
      <c r="G414" s="15"/>
      <c r="H414" s="14" t="s">
        <v>527</v>
      </c>
      <c r="I414" s="14">
        <v>54678</v>
      </c>
      <c r="J414" s="14" t="s">
        <v>499</v>
      </c>
      <c r="Q414" s="14" t="s">
        <v>133</v>
      </c>
      <c r="R414" s="14" t="s">
        <v>133</v>
      </c>
      <c r="S414" s="16">
        <v>7</v>
      </c>
      <c r="T414" s="14">
        <f>VLOOKUP($S414,[1]sistem!$I$3:$L$10,2,FALSE)</f>
        <v>0</v>
      </c>
      <c r="U414" s="14">
        <f>VLOOKUP($S414,[1]sistem!$I$3:$L$10,3,FALSE)</f>
        <v>1</v>
      </c>
      <c r="V414" s="14">
        <f>VLOOKUP($S414,[1]sistem!$I$3:$L$10,4,FALSE)</f>
        <v>1</v>
      </c>
      <c r="W414" s="14" t="e">
        <f>VLOOKUP($BB414,[1]sistem!$I$13:$L$14,2,FALSE)*#REF!</f>
        <v>#REF!</v>
      </c>
      <c r="X414" s="14" t="e">
        <f>VLOOKUP($BB414,[1]sistem!$I$13:$L$14,3,FALSE)*#REF!</f>
        <v>#REF!</v>
      </c>
      <c r="Y414" s="14" t="e">
        <f>VLOOKUP($BB414,[1]sistem!$I$13:$L$14,4,FALSE)*#REF!</f>
        <v>#REF!</v>
      </c>
      <c r="Z414" s="14" t="e">
        <f t="shared" si="111"/>
        <v>#REF!</v>
      </c>
      <c r="AA414" s="14" t="e">
        <f t="shared" si="111"/>
        <v>#REF!</v>
      </c>
      <c r="AB414" s="14" t="e">
        <f t="shared" si="111"/>
        <v>#REF!</v>
      </c>
      <c r="AC414" s="14" t="e">
        <f t="shared" si="112"/>
        <v>#REF!</v>
      </c>
      <c r="AD414" s="14">
        <f>VLOOKUP(BB414,[1]sistem!$I$18:$J$19,2,FALSE)</f>
        <v>14</v>
      </c>
      <c r="AE414" s="14">
        <v>0.25</v>
      </c>
      <c r="AF414" s="14">
        <f>VLOOKUP($S414,[1]sistem!$I$3:$M$10,5,FALSE)</f>
        <v>1</v>
      </c>
      <c r="AI414" s="14" t="e">
        <f>(#REF!+#REF!)*AD414</f>
        <v>#REF!</v>
      </c>
      <c r="AJ414" s="14">
        <f>VLOOKUP($S414,[1]sistem!$I$3:$N$10,6,FALSE)</f>
        <v>2</v>
      </c>
      <c r="AK414" s="14">
        <v>2</v>
      </c>
      <c r="AL414" s="14">
        <f t="shared" si="113"/>
        <v>4</v>
      </c>
      <c r="AM414" s="14">
        <f>VLOOKUP($BB414,[1]sistem!$I$18:$K$19,3,FALSE)</f>
        <v>14</v>
      </c>
      <c r="AN414" s="14" t="e">
        <f>AM414*#REF!</f>
        <v>#REF!</v>
      </c>
      <c r="AO414" s="14" t="e">
        <f t="shared" si="114"/>
        <v>#REF!</v>
      </c>
      <c r="AP414" s="14">
        <f t="shared" si="115"/>
        <v>25</v>
      </c>
      <c r="AQ414" s="14" t="e">
        <f t="shared" si="116"/>
        <v>#REF!</v>
      </c>
      <c r="AR414" s="14" t="e">
        <f>ROUND(AQ414-#REF!,0)</f>
        <v>#REF!</v>
      </c>
      <c r="AS414" s="14">
        <f>IF(BB414="s",IF(S414=0,0,
IF(S414=1,#REF!*4*4,
IF(S414=2,0,
IF(S414=3,#REF!*4*2,
IF(S414=4,0,
IF(S414=5,0,
IF(S414=6,0,
IF(S414=7,0)))))))),
IF(BB414="t",
IF(S414=0,0,
IF(S414=1,#REF!*4*4*0.8,
IF(S414=2,0,
IF(S414=3,#REF!*4*2*0.8,
IF(S414=4,0,
IF(S414=5,0,
IF(S414=6,0,
IF(S414=7,0))))))))))</f>
        <v>0</v>
      </c>
      <c r="AT414" s="14" t="e">
        <f>IF(BB414="s",
IF(S414=0,0,
IF(S414=1,0,
IF(S414=2,#REF!*4*2,
IF(S414=3,#REF!*4,
IF(S414=4,#REF!*4,
IF(S414=5,0,
IF(S414=6,0,
IF(S414=7,#REF!*4)))))))),
IF(BB414="t",
IF(S414=0,0,
IF(S414=1,0,
IF(S414=2,#REF!*4*2*0.8,
IF(S414=3,#REF!*4*0.8,
IF(S414=4,#REF!*4*0.8,
IF(S414=5,0,
IF(S414=6,0,
IF(S414=7,#REF!*4))))))))))</f>
        <v>#REF!</v>
      </c>
      <c r="AU414" s="14" t="e">
        <f>IF(BB414="s",
IF(S414=0,0,
IF(S414=1,#REF!*2,
IF(S414=2,#REF!*2,
IF(S414=3,#REF!*2,
IF(S414=4,#REF!*2,
IF(S414=5,#REF!*2,
IF(S414=6,#REF!*2,
IF(S414=7,#REF!*2)))))))),
IF(BB414="t",
IF(S414=0,#REF!*2*0.8,
IF(S414=1,#REF!*2*0.8,
IF(S414=2,#REF!*2*0.8,
IF(S414=3,#REF!*2*0.8,
IF(S414=4,#REF!*2*0.8,
IF(S414=5,#REF!*2*0.8,
IF(S414=6,#REF!*1*0.8,
IF(S414=7,#REF!*2))))))))))</f>
        <v>#REF!</v>
      </c>
      <c r="AV414" s="14" t="e">
        <f t="shared" si="117"/>
        <v>#REF!</v>
      </c>
      <c r="AW414" s="14" t="e">
        <f>IF(BB414="s",
IF(S414=0,0,
IF(S414=1,(14-2)*(#REF!+#REF!)/4*4,
IF(S414=2,(14-2)*(#REF!+#REF!)/4*2,
IF(S414=3,(14-2)*(#REF!+#REF!)/4*3,
IF(S414=4,(14-2)*(#REF!+#REF!)/4,
IF(S414=5,(14-2)*#REF!/4,
IF(S414=6,0,
IF(S414=7,(14)*#REF!)))))))),
IF(BB414="t",
IF(S414=0,0,
IF(S414=1,(11-2)*(#REF!+#REF!)/4*4,
IF(S414=2,(11-2)*(#REF!+#REF!)/4*2,
IF(S414=3,(11-2)*(#REF!+#REF!)/4*3,
IF(S414=4,(11-2)*(#REF!+#REF!)/4,
IF(S414=5,(11-2)*#REF!/4,
IF(S414=6,0,
IF(S414=7,(11)*#REF!))))))))))</f>
        <v>#REF!</v>
      </c>
      <c r="AX414" s="14" t="e">
        <f t="shared" si="118"/>
        <v>#REF!</v>
      </c>
      <c r="AY414" s="14">
        <f t="shared" si="119"/>
        <v>8</v>
      </c>
      <c r="AZ414" s="14">
        <f t="shared" si="120"/>
        <v>4</v>
      </c>
      <c r="BA414" s="14" t="e">
        <f t="shared" si="121"/>
        <v>#REF!</v>
      </c>
      <c r="BB414" s="14" t="s">
        <v>87</v>
      </c>
      <c r="BC414" s="14">
        <f>IF(BI414="A",0,IF(BB414="s",14*#REF!,IF(BB414="T",11*#REF!,"HATA")))</f>
        <v>0</v>
      </c>
      <c r="BD414" s="14" t="e">
        <f t="shared" si="122"/>
        <v>#REF!</v>
      </c>
      <c r="BE414" s="14" t="e">
        <f t="shared" si="123"/>
        <v>#REF!</v>
      </c>
      <c r="BF414" s="14" t="e">
        <f>IF(BE414-#REF!=0,"DOĞRU","YANLIŞ")</f>
        <v>#REF!</v>
      </c>
      <c r="BG414" s="14" t="e">
        <f>#REF!-BE414</f>
        <v>#REF!</v>
      </c>
      <c r="BH414" s="14">
        <v>0</v>
      </c>
      <c r="BI414" s="14" t="s">
        <v>93</v>
      </c>
      <c r="BJ414" s="14">
        <v>0</v>
      </c>
      <c r="BL414" s="14">
        <v>7</v>
      </c>
      <c r="BN414" s="5" t="e">
        <f>#REF!*14</f>
        <v>#REF!</v>
      </c>
      <c r="BO414" s="6"/>
      <c r="BP414" s="7"/>
      <c r="BQ414" s="8"/>
      <c r="BR414" s="8"/>
      <c r="BS414" s="8"/>
      <c r="BT414" s="8"/>
      <c r="BU414" s="8"/>
      <c r="BV414" s="9"/>
      <c r="BW414" s="10"/>
      <c r="BX414" s="11"/>
      <c r="CE414" s="8"/>
      <c r="CF414" s="17"/>
      <c r="CG414" s="17"/>
      <c r="CH414" s="17"/>
      <c r="CI414" s="17"/>
    </row>
    <row r="415" spans="1:87" hidden="1" x14ac:dyDescent="0.25">
      <c r="A415" s="14" t="s">
        <v>502</v>
      </c>
      <c r="B415" s="14" t="s">
        <v>503</v>
      </c>
      <c r="C415" s="14" t="s">
        <v>503</v>
      </c>
      <c r="D415" s="15" t="s">
        <v>90</v>
      </c>
      <c r="E415" s="15" t="s">
        <v>90</v>
      </c>
      <c r="F415" s="16" t="e">
        <f>IF(BB415="S",
IF(#REF!+BJ415=2012,
IF(#REF!=1,"12-13/1",
IF(#REF!=2,"12-13/2",
IF(#REF!=3,"13-14/1",
IF(#REF!=4,"13-14/2","Hata1")))),
IF(#REF!+BJ415=2013,
IF(#REF!=1,"13-14/1",
IF(#REF!=2,"13-14/2",
IF(#REF!=3,"14-15/1",
IF(#REF!=4,"14-15/2","Hata2")))),
IF(#REF!+BJ415=2014,
IF(#REF!=1,"14-15/1",
IF(#REF!=2,"14-15/2",
IF(#REF!=3,"15-16/1",
IF(#REF!=4,"15-16/2","Hata3")))),
IF(#REF!+BJ415=2015,
IF(#REF!=1,"15-16/1",
IF(#REF!=2,"15-16/2",
IF(#REF!=3,"16-17/1",
IF(#REF!=4,"16-17/2","Hata4")))),
IF(#REF!+BJ415=2016,
IF(#REF!=1,"16-17/1",
IF(#REF!=2,"16-17/2",
IF(#REF!=3,"17-18/1",
IF(#REF!=4,"17-18/2","Hata5")))),
IF(#REF!+BJ415=2017,
IF(#REF!=1,"17-18/1",
IF(#REF!=2,"17-18/2",
IF(#REF!=3,"18-19/1",
IF(#REF!=4,"18-19/2","Hata6")))),
IF(#REF!+BJ415=2018,
IF(#REF!=1,"18-19/1",
IF(#REF!=2,"18-19/2",
IF(#REF!=3,"19-20/1",
IF(#REF!=4,"19-20/2","Hata7")))),
IF(#REF!+BJ415=2019,
IF(#REF!=1,"19-20/1",
IF(#REF!=2,"19-20/2",
IF(#REF!=3,"20-21/1",
IF(#REF!=4,"20-21/2","Hata8")))),
IF(#REF!+BJ415=2020,
IF(#REF!=1,"20-21/1",
IF(#REF!=2,"20-21/2",
IF(#REF!=3,"21-22/1",
IF(#REF!=4,"21-22/2","Hata9")))),
IF(#REF!+BJ415=2021,
IF(#REF!=1,"21-22/1",
IF(#REF!=2,"21-22/2",
IF(#REF!=3,"22-23/1",
IF(#REF!=4,"22-23/2","Hata10")))),
IF(#REF!+BJ415=2022,
IF(#REF!=1,"22-23/1",
IF(#REF!=2,"22-23/2",
IF(#REF!=3,"23-24/1",
IF(#REF!=4,"23-24/2","Hata11")))),
IF(#REF!+BJ415=2023,
IF(#REF!=1,"23-24/1",
IF(#REF!=2,"23-24/2",
IF(#REF!=3,"24-25/1",
IF(#REF!=4,"24-25/2","Hata12")))),
)))))))))))),
IF(BB415="T",
IF(#REF!+BJ415=2012,
IF(#REF!=1,"12-13/1",
IF(#REF!=2,"12-13/2",
IF(#REF!=3,"12-13/3",
IF(#REF!=4,"13-14/1",
IF(#REF!=5,"13-14/2",
IF(#REF!=6,"13-14/3","Hata1")))))),
IF(#REF!+BJ415=2013,
IF(#REF!=1,"13-14/1",
IF(#REF!=2,"13-14/2",
IF(#REF!=3,"13-14/3",
IF(#REF!=4,"14-15/1",
IF(#REF!=5,"14-15/2",
IF(#REF!=6,"14-15/3","Hata2")))))),
IF(#REF!+BJ415=2014,
IF(#REF!=1,"14-15/1",
IF(#REF!=2,"14-15/2",
IF(#REF!=3,"14-15/3",
IF(#REF!=4,"15-16/1",
IF(#REF!=5,"15-16/2",
IF(#REF!=6,"15-16/3","Hata3")))))),
IF(AND(#REF!+#REF!&gt;2014,#REF!+#REF!&lt;2015,BJ415=1),
IF(#REF!=0.1,"14-15/0.1",
IF(#REF!=0.2,"14-15/0.2",
IF(#REF!=0.3,"14-15/0.3","Hata4"))),
IF(#REF!+BJ415=2015,
IF(#REF!=1,"15-16/1",
IF(#REF!=2,"15-16/2",
IF(#REF!=3,"15-16/3",
IF(#REF!=4,"16-17/1",
IF(#REF!=5,"16-17/2",
IF(#REF!=6,"16-17/3","Hata5")))))),
IF(#REF!+BJ415=2016,
IF(#REF!=1,"16-17/1",
IF(#REF!=2,"16-17/2",
IF(#REF!=3,"16-17/3",
IF(#REF!=4,"17-18/1",
IF(#REF!=5,"17-18/2",
IF(#REF!=6,"17-18/3","Hata6")))))),
IF(#REF!+BJ415=2017,
IF(#REF!=1,"17-18/1",
IF(#REF!=2,"17-18/2",
IF(#REF!=3,"17-18/3",
IF(#REF!=4,"18-19/1",
IF(#REF!=5,"18-19/2",
IF(#REF!=6,"18-19/3","Hata7")))))),
IF(#REF!+BJ415=2018,
IF(#REF!=1,"18-19/1",
IF(#REF!=2,"18-19/2",
IF(#REF!=3,"18-19/3",
IF(#REF!=4,"19-20/1",
IF(#REF!=5," 19-20/2",
IF(#REF!=6,"19-20/3","Hata8")))))),
IF(#REF!+BJ415=2019,
IF(#REF!=1,"19-20/1",
IF(#REF!=2,"19-20/2",
IF(#REF!=3,"19-20/3",
IF(#REF!=4,"20-21/1",
IF(#REF!=5,"20-21/2",
IF(#REF!=6,"20-21/3","Hata9")))))),
IF(#REF!+BJ415=2020,
IF(#REF!=1,"20-21/1",
IF(#REF!=2,"20-21/2",
IF(#REF!=3,"20-21/3",
IF(#REF!=4,"21-22/1",
IF(#REF!=5,"21-22/2",
IF(#REF!=6,"21-22/3","Hata10")))))),
IF(#REF!+BJ415=2021,
IF(#REF!=1,"21-22/1",
IF(#REF!=2,"21-22/2",
IF(#REF!=3,"21-22/3",
IF(#REF!=4,"22-23/1",
IF(#REF!=5,"22-23/2",
IF(#REF!=6,"22-23/3","Hata11")))))),
IF(#REF!+BJ415=2022,
IF(#REF!=1,"22-23/1",
IF(#REF!=2,"22-23/2",
IF(#REF!=3,"22-23/3",
IF(#REF!=4,"23-24/1",
IF(#REF!=5,"23-24/2",
IF(#REF!=6,"23-24/3","Hata12")))))),
IF(#REF!+BJ415=2023,
IF(#REF!=1,"23-24/1",
IF(#REF!=2,"23-24/2",
IF(#REF!=3,"23-24/3",
IF(#REF!=4,"24-25/1",
IF(#REF!=5,"24-25/2",
IF(#REF!=6,"24-25/3","Hata13")))))),
))))))))))))))
)</f>
        <v>#REF!</v>
      </c>
      <c r="G415" s="15"/>
      <c r="H415" s="14" t="s">
        <v>527</v>
      </c>
      <c r="I415" s="14">
        <v>54678</v>
      </c>
      <c r="J415" s="14" t="s">
        <v>499</v>
      </c>
      <c r="Q415" s="14" t="s">
        <v>504</v>
      </c>
      <c r="R415" s="14" t="s">
        <v>504</v>
      </c>
      <c r="S415" s="16">
        <v>2</v>
      </c>
      <c r="T415" s="14">
        <f>VLOOKUP($S415,[1]sistem!$I$3:$L$10,2,FALSE)</f>
        <v>0</v>
      </c>
      <c r="U415" s="14">
        <f>VLOOKUP($S415,[1]sistem!$I$3:$L$10,3,FALSE)</f>
        <v>2</v>
      </c>
      <c r="V415" s="14">
        <f>VLOOKUP($S415,[1]sistem!$I$3:$L$10,4,FALSE)</f>
        <v>1</v>
      </c>
      <c r="W415" s="14" t="e">
        <f>VLOOKUP($BB415,[1]sistem!$I$13:$L$14,2,FALSE)*#REF!</f>
        <v>#REF!</v>
      </c>
      <c r="X415" s="14" t="e">
        <f>VLOOKUP($BB415,[1]sistem!$I$13:$L$14,3,FALSE)*#REF!</f>
        <v>#REF!</v>
      </c>
      <c r="Y415" s="14" t="e">
        <f>VLOOKUP($BB415,[1]sistem!$I$13:$L$14,4,FALSE)*#REF!</f>
        <v>#REF!</v>
      </c>
      <c r="Z415" s="14" t="e">
        <f t="shared" si="111"/>
        <v>#REF!</v>
      </c>
      <c r="AA415" s="14" t="e">
        <f t="shared" si="111"/>
        <v>#REF!</v>
      </c>
      <c r="AB415" s="14" t="e">
        <f t="shared" si="111"/>
        <v>#REF!</v>
      </c>
      <c r="AC415" s="14" t="e">
        <f t="shared" si="112"/>
        <v>#REF!</v>
      </c>
      <c r="AD415" s="14">
        <f>VLOOKUP(BB415,[1]sistem!$I$18:$J$19,2,FALSE)</f>
        <v>14</v>
      </c>
      <c r="AE415" s="14">
        <v>0.25</v>
      </c>
      <c r="AF415" s="14">
        <f>VLOOKUP($S415,[1]sistem!$I$3:$M$10,5,FALSE)</f>
        <v>2</v>
      </c>
      <c r="AG415" s="14">
        <v>1</v>
      </c>
      <c r="AI415" s="14">
        <f>AG415*AM415</f>
        <v>14</v>
      </c>
      <c r="AJ415" s="14">
        <f>VLOOKUP($S415,[1]sistem!$I$3:$N$10,6,FALSE)</f>
        <v>3</v>
      </c>
      <c r="AK415" s="14">
        <v>2</v>
      </c>
      <c r="AL415" s="14">
        <f t="shared" si="113"/>
        <v>6</v>
      </c>
      <c r="AM415" s="14">
        <f>VLOOKUP($BB415,[1]sistem!$I$18:$K$19,3,FALSE)</f>
        <v>14</v>
      </c>
      <c r="AN415" s="14" t="e">
        <f>AM415*#REF!</f>
        <v>#REF!</v>
      </c>
      <c r="AO415" s="14" t="e">
        <f t="shared" si="114"/>
        <v>#REF!</v>
      </c>
      <c r="AP415" s="14">
        <f t="shared" si="115"/>
        <v>25</v>
      </c>
      <c r="AQ415" s="14" t="e">
        <f t="shared" si="116"/>
        <v>#REF!</v>
      </c>
      <c r="AR415" s="14" t="e">
        <f>ROUND(AQ415-#REF!,0)</f>
        <v>#REF!</v>
      </c>
      <c r="AS415" s="14">
        <f>IF(BB415="s",IF(S415=0,0,
IF(S415=1,#REF!*4*4,
IF(S415=2,0,
IF(S415=3,#REF!*4*2,
IF(S415=4,0,
IF(S415=5,0,
IF(S415=6,0,
IF(S415=7,0)))))))),
IF(BB415="t",
IF(S415=0,0,
IF(S415=1,#REF!*4*4*0.8,
IF(S415=2,0,
IF(S415=3,#REF!*4*2*0.8,
IF(S415=4,0,
IF(S415=5,0,
IF(S415=6,0,
IF(S415=7,0))))))))))</f>
        <v>0</v>
      </c>
      <c r="AT415" s="14" t="e">
        <f>IF(BB415="s",
IF(S415=0,0,
IF(S415=1,0,
IF(S415=2,#REF!*4*2,
IF(S415=3,#REF!*4,
IF(S415=4,#REF!*4,
IF(S415=5,0,
IF(S415=6,0,
IF(S415=7,#REF!*4)))))))),
IF(BB415="t",
IF(S415=0,0,
IF(S415=1,0,
IF(S415=2,#REF!*4*2*0.8,
IF(S415=3,#REF!*4*0.8,
IF(S415=4,#REF!*4*0.8,
IF(S415=5,0,
IF(S415=6,0,
IF(S415=7,#REF!*4))))))))))</f>
        <v>#REF!</v>
      </c>
      <c r="AU415" s="14" t="e">
        <f>IF(BB415="s",
IF(S415=0,0,
IF(S415=1,#REF!*2,
IF(S415=2,#REF!*2,
IF(S415=3,#REF!*2,
IF(S415=4,#REF!*2,
IF(S415=5,#REF!*2,
IF(S415=6,#REF!*2,
IF(S415=7,#REF!*2)))))))),
IF(BB415="t",
IF(S415=0,#REF!*2*0.8,
IF(S415=1,#REF!*2*0.8,
IF(S415=2,#REF!*2*0.8,
IF(S415=3,#REF!*2*0.8,
IF(S415=4,#REF!*2*0.8,
IF(S415=5,#REF!*2*0.8,
IF(S415=6,#REF!*1*0.8,
IF(S415=7,#REF!*2))))))))))</f>
        <v>#REF!</v>
      </c>
      <c r="AV415" s="14" t="e">
        <f t="shared" si="117"/>
        <v>#REF!</v>
      </c>
      <c r="AW415" s="14" t="e">
        <f>IF(BB415="s",
IF(S415=0,0,
IF(S415=1,(14-2)*(#REF!+#REF!)/4*4,
IF(S415=2,(14-2)*(#REF!+#REF!)/4*2,
IF(S415=3,(14-2)*(#REF!+#REF!)/4*3,
IF(S415=4,(14-2)*(#REF!+#REF!)/4,
IF(S415=5,(14-2)*#REF!/4,
IF(S415=6,0,
IF(S415=7,(14)*#REF!)))))))),
IF(BB415="t",
IF(S415=0,0,
IF(S415=1,(11-2)*(#REF!+#REF!)/4*4,
IF(S415=2,(11-2)*(#REF!+#REF!)/4*2,
IF(S415=3,(11-2)*(#REF!+#REF!)/4*3,
IF(S415=4,(11-2)*(#REF!+#REF!)/4,
IF(S415=5,(11-2)*#REF!/4,
IF(S415=6,0,
IF(S415=7,(11)*#REF!))))))))))</f>
        <v>#REF!</v>
      </c>
      <c r="AX415" s="14" t="e">
        <f t="shared" si="118"/>
        <v>#REF!</v>
      </c>
      <c r="AY415" s="14">
        <f t="shared" si="119"/>
        <v>12</v>
      </c>
      <c r="AZ415" s="14">
        <f t="shared" si="120"/>
        <v>6</v>
      </c>
      <c r="BA415" s="14" t="e">
        <f t="shared" si="121"/>
        <v>#REF!</v>
      </c>
      <c r="BB415" s="14" t="s">
        <v>87</v>
      </c>
      <c r="BC415" s="14" t="e">
        <f>IF(BI415="A",0,IF(BB415="s",14*#REF!,IF(BB415="T",11*#REF!,"HATA")))</f>
        <v>#REF!</v>
      </c>
      <c r="BD415" s="14" t="e">
        <f t="shared" si="122"/>
        <v>#REF!</v>
      </c>
      <c r="BE415" s="14" t="e">
        <f t="shared" si="123"/>
        <v>#REF!</v>
      </c>
      <c r="BF415" s="14" t="e">
        <f>IF(BE415-#REF!=0,"DOĞRU","YANLIŞ")</f>
        <v>#REF!</v>
      </c>
      <c r="BG415" s="14" t="e">
        <f>#REF!-BE415</f>
        <v>#REF!</v>
      </c>
      <c r="BH415" s="14">
        <v>0</v>
      </c>
      <c r="BJ415" s="14">
        <v>0</v>
      </c>
      <c r="BL415" s="14">
        <v>2</v>
      </c>
      <c r="BN415" s="5" t="e">
        <f>#REF!*14</f>
        <v>#REF!</v>
      </c>
      <c r="BO415" s="6"/>
      <c r="BP415" s="7"/>
      <c r="BQ415" s="8"/>
      <c r="BR415" s="8"/>
      <c r="BS415" s="8"/>
      <c r="BT415" s="8"/>
      <c r="BU415" s="8"/>
      <c r="BV415" s="9"/>
      <c r="BW415" s="10"/>
      <c r="BX415" s="11"/>
      <c r="CE415" s="8"/>
      <c r="CF415" s="17"/>
      <c r="CG415" s="17"/>
      <c r="CH415" s="17"/>
      <c r="CI415" s="17"/>
    </row>
    <row r="416" spans="1:87" hidden="1" x14ac:dyDescent="0.25">
      <c r="A416" s="14" t="s">
        <v>505</v>
      </c>
      <c r="B416" s="14" t="s">
        <v>506</v>
      </c>
      <c r="C416" s="14" t="s">
        <v>506</v>
      </c>
      <c r="D416" s="15" t="s">
        <v>90</v>
      </c>
      <c r="E416" s="15" t="s">
        <v>90</v>
      </c>
      <c r="F416" s="16" t="e">
        <f>IF(BB416="S",
IF(#REF!+BJ416=2012,
IF(#REF!=1,"12-13/1",
IF(#REF!=2,"12-13/2",
IF(#REF!=3,"13-14/1",
IF(#REF!=4,"13-14/2","Hata1")))),
IF(#REF!+BJ416=2013,
IF(#REF!=1,"13-14/1",
IF(#REF!=2,"13-14/2",
IF(#REF!=3,"14-15/1",
IF(#REF!=4,"14-15/2","Hata2")))),
IF(#REF!+BJ416=2014,
IF(#REF!=1,"14-15/1",
IF(#REF!=2,"14-15/2",
IF(#REF!=3,"15-16/1",
IF(#REF!=4,"15-16/2","Hata3")))),
IF(#REF!+BJ416=2015,
IF(#REF!=1,"15-16/1",
IF(#REF!=2,"15-16/2",
IF(#REF!=3,"16-17/1",
IF(#REF!=4,"16-17/2","Hata4")))),
IF(#REF!+BJ416=2016,
IF(#REF!=1,"16-17/1",
IF(#REF!=2,"16-17/2",
IF(#REF!=3,"17-18/1",
IF(#REF!=4,"17-18/2","Hata5")))),
IF(#REF!+BJ416=2017,
IF(#REF!=1,"17-18/1",
IF(#REF!=2,"17-18/2",
IF(#REF!=3,"18-19/1",
IF(#REF!=4,"18-19/2","Hata6")))),
IF(#REF!+BJ416=2018,
IF(#REF!=1,"18-19/1",
IF(#REF!=2,"18-19/2",
IF(#REF!=3,"19-20/1",
IF(#REF!=4,"19-20/2","Hata7")))),
IF(#REF!+BJ416=2019,
IF(#REF!=1,"19-20/1",
IF(#REF!=2,"19-20/2",
IF(#REF!=3,"20-21/1",
IF(#REF!=4,"20-21/2","Hata8")))),
IF(#REF!+BJ416=2020,
IF(#REF!=1,"20-21/1",
IF(#REF!=2,"20-21/2",
IF(#REF!=3,"21-22/1",
IF(#REF!=4,"21-22/2","Hata9")))),
IF(#REF!+BJ416=2021,
IF(#REF!=1,"21-22/1",
IF(#REF!=2,"21-22/2",
IF(#REF!=3,"22-23/1",
IF(#REF!=4,"22-23/2","Hata10")))),
IF(#REF!+BJ416=2022,
IF(#REF!=1,"22-23/1",
IF(#REF!=2,"22-23/2",
IF(#REF!=3,"23-24/1",
IF(#REF!=4,"23-24/2","Hata11")))),
IF(#REF!+BJ416=2023,
IF(#REF!=1,"23-24/1",
IF(#REF!=2,"23-24/2",
IF(#REF!=3,"24-25/1",
IF(#REF!=4,"24-25/2","Hata12")))),
)))))))))))),
IF(BB416="T",
IF(#REF!+BJ416=2012,
IF(#REF!=1,"12-13/1",
IF(#REF!=2,"12-13/2",
IF(#REF!=3,"12-13/3",
IF(#REF!=4,"13-14/1",
IF(#REF!=5,"13-14/2",
IF(#REF!=6,"13-14/3","Hata1")))))),
IF(#REF!+BJ416=2013,
IF(#REF!=1,"13-14/1",
IF(#REF!=2,"13-14/2",
IF(#REF!=3,"13-14/3",
IF(#REF!=4,"14-15/1",
IF(#REF!=5,"14-15/2",
IF(#REF!=6,"14-15/3","Hata2")))))),
IF(#REF!+BJ416=2014,
IF(#REF!=1,"14-15/1",
IF(#REF!=2,"14-15/2",
IF(#REF!=3,"14-15/3",
IF(#REF!=4,"15-16/1",
IF(#REF!=5,"15-16/2",
IF(#REF!=6,"15-16/3","Hata3")))))),
IF(AND(#REF!+#REF!&gt;2014,#REF!+#REF!&lt;2015,BJ416=1),
IF(#REF!=0.1,"14-15/0.1",
IF(#REF!=0.2,"14-15/0.2",
IF(#REF!=0.3,"14-15/0.3","Hata4"))),
IF(#REF!+BJ416=2015,
IF(#REF!=1,"15-16/1",
IF(#REF!=2,"15-16/2",
IF(#REF!=3,"15-16/3",
IF(#REF!=4,"16-17/1",
IF(#REF!=5,"16-17/2",
IF(#REF!=6,"16-17/3","Hata5")))))),
IF(#REF!+BJ416=2016,
IF(#REF!=1,"16-17/1",
IF(#REF!=2,"16-17/2",
IF(#REF!=3,"16-17/3",
IF(#REF!=4,"17-18/1",
IF(#REF!=5,"17-18/2",
IF(#REF!=6,"17-18/3","Hata6")))))),
IF(#REF!+BJ416=2017,
IF(#REF!=1,"17-18/1",
IF(#REF!=2,"17-18/2",
IF(#REF!=3,"17-18/3",
IF(#REF!=4,"18-19/1",
IF(#REF!=5,"18-19/2",
IF(#REF!=6,"18-19/3","Hata7")))))),
IF(#REF!+BJ416=2018,
IF(#REF!=1,"18-19/1",
IF(#REF!=2,"18-19/2",
IF(#REF!=3,"18-19/3",
IF(#REF!=4,"19-20/1",
IF(#REF!=5," 19-20/2",
IF(#REF!=6,"19-20/3","Hata8")))))),
IF(#REF!+BJ416=2019,
IF(#REF!=1,"19-20/1",
IF(#REF!=2,"19-20/2",
IF(#REF!=3,"19-20/3",
IF(#REF!=4,"20-21/1",
IF(#REF!=5,"20-21/2",
IF(#REF!=6,"20-21/3","Hata9")))))),
IF(#REF!+BJ416=2020,
IF(#REF!=1,"20-21/1",
IF(#REF!=2,"20-21/2",
IF(#REF!=3,"20-21/3",
IF(#REF!=4,"21-22/1",
IF(#REF!=5,"21-22/2",
IF(#REF!=6,"21-22/3","Hata10")))))),
IF(#REF!+BJ416=2021,
IF(#REF!=1,"21-22/1",
IF(#REF!=2,"21-22/2",
IF(#REF!=3,"21-22/3",
IF(#REF!=4,"22-23/1",
IF(#REF!=5,"22-23/2",
IF(#REF!=6,"22-23/3","Hata11")))))),
IF(#REF!+BJ416=2022,
IF(#REF!=1,"22-23/1",
IF(#REF!=2,"22-23/2",
IF(#REF!=3,"22-23/3",
IF(#REF!=4,"23-24/1",
IF(#REF!=5,"23-24/2",
IF(#REF!=6,"23-24/3","Hata12")))))),
IF(#REF!+BJ416=2023,
IF(#REF!=1,"23-24/1",
IF(#REF!=2,"23-24/2",
IF(#REF!=3,"23-24/3",
IF(#REF!=4,"24-25/1",
IF(#REF!=5,"24-25/2",
IF(#REF!=6,"24-25/3","Hata13")))))),
))))))))))))))
)</f>
        <v>#REF!</v>
      </c>
      <c r="G416" s="15"/>
      <c r="H416" s="14" t="s">
        <v>527</v>
      </c>
      <c r="I416" s="14">
        <v>54678</v>
      </c>
      <c r="J416" s="14" t="s">
        <v>499</v>
      </c>
      <c r="Q416" s="14" t="s">
        <v>507</v>
      </c>
      <c r="R416" s="14" t="s">
        <v>507</v>
      </c>
      <c r="S416" s="16">
        <v>2</v>
      </c>
      <c r="T416" s="14">
        <f>VLOOKUP($S416,[1]sistem!$I$3:$L$10,2,FALSE)</f>
        <v>0</v>
      </c>
      <c r="U416" s="14">
        <f>VLOOKUP($S416,[1]sistem!$I$3:$L$10,3,FALSE)</f>
        <v>2</v>
      </c>
      <c r="V416" s="14">
        <f>VLOOKUP($S416,[1]sistem!$I$3:$L$10,4,FALSE)</f>
        <v>1</v>
      </c>
      <c r="W416" s="14" t="e">
        <f>VLOOKUP($BB416,[1]sistem!$I$13:$L$14,2,FALSE)*#REF!</f>
        <v>#REF!</v>
      </c>
      <c r="X416" s="14" t="e">
        <f>VLOOKUP($BB416,[1]sistem!$I$13:$L$14,3,FALSE)*#REF!</f>
        <v>#REF!</v>
      </c>
      <c r="Y416" s="14" t="e">
        <f>VLOOKUP($BB416,[1]sistem!$I$13:$L$14,4,FALSE)*#REF!</f>
        <v>#REF!</v>
      </c>
      <c r="Z416" s="14" t="e">
        <f t="shared" si="111"/>
        <v>#REF!</v>
      </c>
      <c r="AA416" s="14" t="e">
        <f t="shared" si="111"/>
        <v>#REF!</v>
      </c>
      <c r="AB416" s="14" t="e">
        <f t="shared" si="111"/>
        <v>#REF!</v>
      </c>
      <c r="AC416" s="14" t="e">
        <f t="shared" si="112"/>
        <v>#REF!</v>
      </c>
      <c r="AD416" s="14">
        <f>VLOOKUP(BB416,[1]sistem!$I$18:$J$19,2,FALSE)</f>
        <v>14</v>
      </c>
      <c r="AE416" s="14">
        <v>0.25</v>
      </c>
      <c r="AF416" s="14">
        <f>VLOOKUP($S416,[1]sistem!$I$3:$M$10,5,FALSE)</f>
        <v>2</v>
      </c>
      <c r="AG416" s="14">
        <v>0</v>
      </c>
      <c r="AI416" s="14">
        <f>AG416*AM416</f>
        <v>0</v>
      </c>
      <c r="AJ416" s="14">
        <f>VLOOKUP($S416,[1]sistem!$I$3:$N$10,6,FALSE)</f>
        <v>3</v>
      </c>
      <c r="AK416" s="14">
        <v>2</v>
      </c>
      <c r="AL416" s="14">
        <f t="shared" si="113"/>
        <v>6</v>
      </c>
      <c r="AM416" s="14">
        <f>VLOOKUP($BB416,[1]sistem!$I$18:$K$19,3,FALSE)</f>
        <v>14</v>
      </c>
      <c r="AN416" s="14" t="e">
        <f>AM416*#REF!</f>
        <v>#REF!</v>
      </c>
      <c r="AO416" s="14" t="e">
        <f t="shared" si="114"/>
        <v>#REF!</v>
      </c>
      <c r="AP416" s="14">
        <f t="shared" si="115"/>
        <v>25</v>
      </c>
      <c r="AQ416" s="14" t="e">
        <f t="shared" si="116"/>
        <v>#REF!</v>
      </c>
      <c r="AR416" s="14" t="e">
        <f>ROUND(AQ416-#REF!,0)</f>
        <v>#REF!</v>
      </c>
      <c r="AS416" s="14">
        <f>IF(BB416="s",IF(S416=0,0,
IF(S416=1,#REF!*4*4,
IF(S416=2,0,
IF(S416=3,#REF!*4*2,
IF(S416=4,0,
IF(S416=5,0,
IF(S416=6,0,
IF(S416=7,0)))))))),
IF(BB416="t",
IF(S416=0,0,
IF(S416=1,#REF!*4*4*0.8,
IF(S416=2,0,
IF(S416=3,#REF!*4*2*0.8,
IF(S416=4,0,
IF(S416=5,0,
IF(S416=6,0,
IF(S416=7,0))))))))))</f>
        <v>0</v>
      </c>
      <c r="AT416" s="14" t="e">
        <f>IF(BB416="s",
IF(S416=0,0,
IF(S416=1,0,
IF(S416=2,#REF!*4*2,
IF(S416=3,#REF!*4,
IF(S416=4,#REF!*4,
IF(S416=5,0,
IF(S416=6,0,
IF(S416=7,#REF!*4)))))))),
IF(BB416="t",
IF(S416=0,0,
IF(S416=1,0,
IF(S416=2,#REF!*4*2*0.8,
IF(S416=3,#REF!*4*0.8,
IF(S416=4,#REF!*4*0.8,
IF(S416=5,0,
IF(S416=6,0,
IF(S416=7,#REF!*4))))))))))</f>
        <v>#REF!</v>
      </c>
      <c r="AU416" s="14" t="e">
        <f>IF(BB416="s",
IF(S416=0,0,
IF(S416=1,#REF!*2,
IF(S416=2,#REF!*2,
IF(S416=3,#REF!*2,
IF(S416=4,#REF!*2,
IF(S416=5,#REF!*2,
IF(S416=6,#REF!*2,
IF(S416=7,#REF!*2)))))))),
IF(BB416="t",
IF(S416=0,#REF!*2*0.8,
IF(S416=1,#REF!*2*0.8,
IF(S416=2,#REF!*2*0.8,
IF(S416=3,#REF!*2*0.8,
IF(S416=4,#REF!*2*0.8,
IF(S416=5,#REF!*2*0.8,
IF(S416=6,#REF!*1*0.8,
IF(S416=7,#REF!*2))))))))))</f>
        <v>#REF!</v>
      </c>
      <c r="AV416" s="14" t="e">
        <f t="shared" si="117"/>
        <v>#REF!</v>
      </c>
      <c r="AW416" s="14" t="e">
        <f>IF(BB416="s",
IF(S416=0,0,
IF(S416=1,(14-2)*(#REF!+#REF!)/4*4,
IF(S416=2,(14-2)*(#REF!+#REF!)/4*2,
IF(S416=3,(14-2)*(#REF!+#REF!)/4*3,
IF(S416=4,(14-2)*(#REF!+#REF!)/4,
IF(S416=5,(14-2)*#REF!/4,
IF(S416=6,0,
IF(S416=7,(14)*#REF!)))))))),
IF(BB416="t",
IF(S416=0,0,
IF(S416=1,(11-2)*(#REF!+#REF!)/4*4,
IF(S416=2,(11-2)*(#REF!+#REF!)/4*2,
IF(S416=3,(11-2)*(#REF!+#REF!)/4*3,
IF(S416=4,(11-2)*(#REF!+#REF!)/4,
IF(S416=5,(11-2)*#REF!/4,
IF(S416=6,0,
IF(S416=7,(11)*#REF!))))))))))</f>
        <v>#REF!</v>
      </c>
      <c r="AX416" s="14" t="e">
        <f t="shared" si="118"/>
        <v>#REF!</v>
      </c>
      <c r="AY416" s="14">
        <f t="shared" si="119"/>
        <v>12</v>
      </c>
      <c r="AZ416" s="14">
        <f t="shared" si="120"/>
        <v>6</v>
      </c>
      <c r="BA416" s="14" t="e">
        <f t="shared" si="121"/>
        <v>#REF!</v>
      </c>
      <c r="BB416" s="14" t="s">
        <v>87</v>
      </c>
      <c r="BC416" s="14" t="e">
        <f>IF(BI416="A",0,IF(BB416="s",14*#REF!,IF(BB416="T",11*#REF!,"HATA")))</f>
        <v>#REF!</v>
      </c>
      <c r="BD416" s="14" t="e">
        <f t="shared" si="122"/>
        <v>#REF!</v>
      </c>
      <c r="BE416" s="14" t="e">
        <f t="shared" si="123"/>
        <v>#REF!</v>
      </c>
      <c r="BF416" s="14" t="e">
        <f>IF(BE416-#REF!=0,"DOĞRU","YANLIŞ")</f>
        <v>#REF!</v>
      </c>
      <c r="BG416" s="14" t="e">
        <f>#REF!-BE416</f>
        <v>#REF!</v>
      </c>
      <c r="BH416" s="14">
        <v>0</v>
      </c>
      <c r="BJ416" s="14">
        <v>0</v>
      </c>
      <c r="BL416" s="14">
        <v>2</v>
      </c>
      <c r="BN416" s="5" t="e">
        <f>#REF!*14</f>
        <v>#REF!</v>
      </c>
      <c r="BO416" s="6"/>
      <c r="BP416" s="7"/>
      <c r="BQ416" s="8"/>
      <c r="BR416" s="8"/>
      <c r="BS416" s="8"/>
      <c r="BT416" s="8"/>
      <c r="BU416" s="8"/>
      <c r="BV416" s="9"/>
      <c r="BW416" s="10"/>
      <c r="BX416" s="11"/>
      <c r="CE416" s="8"/>
      <c r="CF416" s="17"/>
      <c r="CG416" s="17"/>
      <c r="CH416" s="17"/>
      <c r="CI416" s="17"/>
    </row>
    <row r="417" spans="1:87" hidden="1" x14ac:dyDescent="0.25">
      <c r="A417" s="14" t="s">
        <v>91</v>
      </c>
      <c r="B417" s="14" t="s">
        <v>92</v>
      </c>
      <c r="C417" s="14" t="s">
        <v>92</v>
      </c>
      <c r="D417" s="15" t="s">
        <v>90</v>
      </c>
      <c r="E417" s="15" t="s">
        <v>90</v>
      </c>
      <c r="F417" s="16" t="e">
        <f>IF(BB417="S",
IF(#REF!+BJ417=2012,
IF(#REF!=1,"12-13/1",
IF(#REF!=2,"12-13/2",
IF(#REF!=3,"13-14/1",
IF(#REF!=4,"13-14/2","Hata1")))),
IF(#REF!+BJ417=2013,
IF(#REF!=1,"13-14/1",
IF(#REF!=2,"13-14/2",
IF(#REF!=3,"14-15/1",
IF(#REF!=4,"14-15/2","Hata2")))),
IF(#REF!+BJ417=2014,
IF(#REF!=1,"14-15/1",
IF(#REF!=2,"14-15/2",
IF(#REF!=3,"15-16/1",
IF(#REF!=4,"15-16/2","Hata3")))),
IF(#REF!+BJ417=2015,
IF(#REF!=1,"15-16/1",
IF(#REF!=2,"15-16/2",
IF(#REF!=3,"16-17/1",
IF(#REF!=4,"16-17/2","Hata4")))),
IF(#REF!+BJ417=2016,
IF(#REF!=1,"16-17/1",
IF(#REF!=2,"16-17/2",
IF(#REF!=3,"17-18/1",
IF(#REF!=4,"17-18/2","Hata5")))),
IF(#REF!+BJ417=2017,
IF(#REF!=1,"17-18/1",
IF(#REF!=2,"17-18/2",
IF(#REF!=3,"18-19/1",
IF(#REF!=4,"18-19/2","Hata6")))),
IF(#REF!+BJ417=2018,
IF(#REF!=1,"18-19/1",
IF(#REF!=2,"18-19/2",
IF(#REF!=3,"19-20/1",
IF(#REF!=4,"19-20/2","Hata7")))),
IF(#REF!+BJ417=2019,
IF(#REF!=1,"19-20/1",
IF(#REF!=2,"19-20/2",
IF(#REF!=3,"20-21/1",
IF(#REF!=4,"20-21/2","Hata8")))),
IF(#REF!+BJ417=2020,
IF(#REF!=1,"20-21/1",
IF(#REF!=2,"20-21/2",
IF(#REF!=3,"21-22/1",
IF(#REF!=4,"21-22/2","Hata9")))),
IF(#REF!+BJ417=2021,
IF(#REF!=1,"21-22/1",
IF(#REF!=2,"21-22/2",
IF(#REF!=3,"22-23/1",
IF(#REF!=4,"22-23/2","Hata10")))),
IF(#REF!+BJ417=2022,
IF(#REF!=1,"22-23/1",
IF(#REF!=2,"22-23/2",
IF(#REF!=3,"23-24/1",
IF(#REF!=4,"23-24/2","Hata11")))),
IF(#REF!+BJ417=2023,
IF(#REF!=1,"23-24/1",
IF(#REF!=2,"23-24/2",
IF(#REF!=3,"24-25/1",
IF(#REF!=4,"24-25/2","Hata12")))),
)))))))))))),
IF(BB417="T",
IF(#REF!+BJ417=2012,
IF(#REF!=1,"12-13/1",
IF(#REF!=2,"12-13/2",
IF(#REF!=3,"12-13/3",
IF(#REF!=4,"13-14/1",
IF(#REF!=5,"13-14/2",
IF(#REF!=6,"13-14/3","Hata1")))))),
IF(#REF!+BJ417=2013,
IF(#REF!=1,"13-14/1",
IF(#REF!=2,"13-14/2",
IF(#REF!=3,"13-14/3",
IF(#REF!=4,"14-15/1",
IF(#REF!=5,"14-15/2",
IF(#REF!=6,"14-15/3","Hata2")))))),
IF(#REF!+BJ417=2014,
IF(#REF!=1,"14-15/1",
IF(#REF!=2,"14-15/2",
IF(#REF!=3,"14-15/3",
IF(#REF!=4,"15-16/1",
IF(#REF!=5,"15-16/2",
IF(#REF!=6,"15-16/3","Hata3")))))),
IF(AND(#REF!+#REF!&gt;2014,#REF!+#REF!&lt;2015,BJ417=1),
IF(#REF!=0.1,"14-15/0.1",
IF(#REF!=0.2,"14-15/0.2",
IF(#REF!=0.3,"14-15/0.3","Hata4"))),
IF(#REF!+BJ417=2015,
IF(#REF!=1,"15-16/1",
IF(#REF!=2,"15-16/2",
IF(#REF!=3,"15-16/3",
IF(#REF!=4,"16-17/1",
IF(#REF!=5,"16-17/2",
IF(#REF!=6,"16-17/3","Hata5")))))),
IF(#REF!+BJ417=2016,
IF(#REF!=1,"16-17/1",
IF(#REF!=2,"16-17/2",
IF(#REF!=3,"16-17/3",
IF(#REF!=4,"17-18/1",
IF(#REF!=5,"17-18/2",
IF(#REF!=6,"17-18/3","Hata6")))))),
IF(#REF!+BJ417=2017,
IF(#REF!=1,"17-18/1",
IF(#REF!=2,"17-18/2",
IF(#REF!=3,"17-18/3",
IF(#REF!=4,"18-19/1",
IF(#REF!=5,"18-19/2",
IF(#REF!=6,"18-19/3","Hata7")))))),
IF(#REF!+BJ417=2018,
IF(#REF!=1,"18-19/1",
IF(#REF!=2,"18-19/2",
IF(#REF!=3,"18-19/3",
IF(#REF!=4,"19-20/1",
IF(#REF!=5," 19-20/2",
IF(#REF!=6,"19-20/3","Hata8")))))),
IF(#REF!+BJ417=2019,
IF(#REF!=1,"19-20/1",
IF(#REF!=2,"19-20/2",
IF(#REF!=3,"19-20/3",
IF(#REF!=4,"20-21/1",
IF(#REF!=5,"20-21/2",
IF(#REF!=6,"20-21/3","Hata9")))))),
IF(#REF!+BJ417=2020,
IF(#REF!=1,"20-21/1",
IF(#REF!=2,"20-21/2",
IF(#REF!=3,"20-21/3",
IF(#REF!=4,"21-22/1",
IF(#REF!=5,"21-22/2",
IF(#REF!=6,"21-22/3","Hata10")))))),
IF(#REF!+BJ417=2021,
IF(#REF!=1,"21-22/1",
IF(#REF!=2,"21-22/2",
IF(#REF!=3,"21-22/3",
IF(#REF!=4,"22-23/1",
IF(#REF!=5,"22-23/2",
IF(#REF!=6,"22-23/3","Hata11")))))),
IF(#REF!+BJ417=2022,
IF(#REF!=1,"22-23/1",
IF(#REF!=2,"22-23/2",
IF(#REF!=3,"22-23/3",
IF(#REF!=4,"23-24/1",
IF(#REF!=5,"23-24/2",
IF(#REF!=6,"23-24/3","Hata12")))))),
IF(#REF!+BJ417=2023,
IF(#REF!=1,"23-24/1",
IF(#REF!=2,"23-24/2",
IF(#REF!=3,"23-24/3",
IF(#REF!=4,"24-25/1",
IF(#REF!=5,"24-25/2",
IF(#REF!=6,"24-25/3","Hata13")))))),
))))))))))))))
)</f>
        <v>#REF!</v>
      </c>
      <c r="G417" s="15"/>
      <c r="H417" s="14" t="s">
        <v>527</v>
      </c>
      <c r="I417" s="14">
        <v>54678</v>
      </c>
      <c r="J417" s="14" t="s">
        <v>499</v>
      </c>
      <c r="L417" s="14">
        <v>4358</v>
      </c>
      <c r="S417" s="16">
        <v>0</v>
      </c>
      <c r="T417" s="14">
        <f>VLOOKUP($S417,[1]sistem!$I$3:$L$10,2,FALSE)</f>
        <v>0</v>
      </c>
      <c r="U417" s="14">
        <f>VLOOKUP($S417,[1]sistem!$I$3:$L$10,3,FALSE)</f>
        <v>0</v>
      </c>
      <c r="V417" s="14">
        <f>VLOOKUP($S417,[1]sistem!$I$3:$L$10,4,FALSE)</f>
        <v>0</v>
      </c>
      <c r="W417" s="14" t="e">
        <f>VLOOKUP($BB417,[1]sistem!$I$13:$L$14,2,FALSE)*#REF!</f>
        <v>#REF!</v>
      </c>
      <c r="X417" s="14" t="e">
        <f>VLOOKUP($BB417,[1]sistem!$I$13:$L$14,3,FALSE)*#REF!</f>
        <v>#REF!</v>
      </c>
      <c r="Y417" s="14" t="e">
        <f>VLOOKUP($BB417,[1]sistem!$I$13:$L$14,4,FALSE)*#REF!</f>
        <v>#REF!</v>
      </c>
      <c r="Z417" s="14" t="e">
        <f t="shared" si="111"/>
        <v>#REF!</v>
      </c>
      <c r="AA417" s="14" t="e">
        <f t="shared" si="111"/>
        <v>#REF!</v>
      </c>
      <c r="AB417" s="14" t="e">
        <f t="shared" si="111"/>
        <v>#REF!</v>
      </c>
      <c r="AC417" s="14" t="e">
        <f t="shared" si="112"/>
        <v>#REF!</v>
      </c>
      <c r="AD417" s="14">
        <f>VLOOKUP(BB417,[1]sistem!$I$18:$J$19,2,FALSE)</f>
        <v>11</v>
      </c>
      <c r="AE417" s="14">
        <v>0.25</v>
      </c>
      <c r="AF417" s="14">
        <f>VLOOKUP($S417,[1]sistem!$I$3:$M$10,5,FALSE)</f>
        <v>0</v>
      </c>
      <c r="AI417" s="14" t="e">
        <f>(#REF!+#REF!)*AD417</f>
        <v>#REF!</v>
      </c>
      <c r="AJ417" s="14">
        <f>VLOOKUP($S417,[1]sistem!$I$3:$N$10,6,FALSE)</f>
        <v>0</v>
      </c>
      <c r="AK417" s="14">
        <v>2</v>
      </c>
      <c r="AL417" s="14">
        <f t="shared" si="113"/>
        <v>0</v>
      </c>
      <c r="AM417" s="14">
        <f>VLOOKUP($BB417,[1]sistem!$I$18:$K$19,3,FALSE)</f>
        <v>11</v>
      </c>
      <c r="AN417" s="14" t="e">
        <f>AM417*#REF!</f>
        <v>#REF!</v>
      </c>
      <c r="AO417" s="14" t="e">
        <f t="shared" si="114"/>
        <v>#REF!</v>
      </c>
      <c r="AP417" s="14">
        <f t="shared" si="115"/>
        <v>25</v>
      </c>
      <c r="AQ417" s="14" t="e">
        <f t="shared" si="116"/>
        <v>#REF!</v>
      </c>
      <c r="AR417" s="14" t="e">
        <f>ROUND(AQ417-#REF!,0)</f>
        <v>#REF!</v>
      </c>
      <c r="AS417" s="14">
        <f>IF(BB417="s",IF(S417=0,0,
IF(S417=1,#REF!*4*4,
IF(S417=2,0,
IF(S417=3,#REF!*4*2,
IF(S417=4,0,
IF(S417=5,0,
IF(S417=6,0,
IF(S417=7,0)))))))),
IF(BB417="t",
IF(S417=0,0,
IF(S417=1,#REF!*4*4*0.8,
IF(S417=2,0,
IF(S417=3,#REF!*4*2*0.8,
IF(S417=4,0,
IF(S417=5,0,
IF(S417=6,0,
IF(S417=7,0))))))))))</f>
        <v>0</v>
      </c>
      <c r="AT417" s="14">
        <f>IF(BB417="s",
IF(S417=0,0,
IF(S417=1,0,
IF(S417=2,#REF!*4*2,
IF(S417=3,#REF!*4,
IF(S417=4,#REF!*4,
IF(S417=5,0,
IF(S417=6,0,
IF(S417=7,#REF!*4)))))))),
IF(BB417="t",
IF(S417=0,0,
IF(S417=1,0,
IF(S417=2,#REF!*4*2*0.8,
IF(S417=3,#REF!*4*0.8,
IF(S417=4,#REF!*4*0.8,
IF(S417=5,0,
IF(S417=6,0,
IF(S417=7,#REF!*4))))))))))</f>
        <v>0</v>
      </c>
      <c r="AU417" s="14" t="e">
        <f>IF(BB417="s",
IF(S417=0,0,
IF(S417=1,#REF!*2,
IF(S417=2,#REF!*2,
IF(S417=3,#REF!*2,
IF(S417=4,#REF!*2,
IF(S417=5,#REF!*2,
IF(S417=6,#REF!*2,
IF(S417=7,#REF!*2)))))))),
IF(BB417="t",
IF(S417=0,#REF!*2*0.8,
IF(S417=1,#REF!*2*0.8,
IF(S417=2,#REF!*2*0.8,
IF(S417=3,#REF!*2*0.8,
IF(S417=4,#REF!*2*0.8,
IF(S417=5,#REF!*2*0.8,
IF(S417=6,#REF!*1*0.8,
IF(S417=7,#REF!*2))))))))))</f>
        <v>#REF!</v>
      </c>
      <c r="AV417" s="14" t="e">
        <f t="shared" si="117"/>
        <v>#REF!</v>
      </c>
      <c r="AW417" s="14">
        <f>IF(BB417="s",
IF(S417=0,0,
IF(S417=1,(14-2)*(#REF!+#REF!)/4*4,
IF(S417=2,(14-2)*(#REF!+#REF!)/4*2,
IF(S417=3,(14-2)*(#REF!+#REF!)/4*3,
IF(S417=4,(14-2)*(#REF!+#REF!)/4,
IF(S417=5,(14-2)*#REF!/4,
IF(S417=6,0,
IF(S417=7,(14)*#REF!)))))))),
IF(BB417="t",
IF(S417=0,0,
IF(S417=1,(11-2)*(#REF!+#REF!)/4*4,
IF(S417=2,(11-2)*(#REF!+#REF!)/4*2,
IF(S417=3,(11-2)*(#REF!+#REF!)/4*3,
IF(S417=4,(11-2)*(#REF!+#REF!)/4,
IF(S417=5,(11-2)*#REF!/4,
IF(S417=6,0,
IF(S417=7,(11)*#REF!))))))))))</f>
        <v>0</v>
      </c>
      <c r="AX417" s="14" t="e">
        <f t="shared" si="118"/>
        <v>#REF!</v>
      </c>
      <c r="AY417" s="14">
        <f t="shared" si="119"/>
        <v>0</v>
      </c>
      <c r="AZ417" s="14">
        <f t="shared" si="120"/>
        <v>0</v>
      </c>
      <c r="BA417" s="14" t="e">
        <f t="shared" si="121"/>
        <v>#REF!</v>
      </c>
      <c r="BB417" s="14" t="s">
        <v>186</v>
      </c>
      <c r="BC417" s="14" t="e">
        <f>IF(BI417="A",0,IF(BB417="s",14*#REF!,IF(BB417="T",11*#REF!,"HATA")))</f>
        <v>#REF!</v>
      </c>
      <c r="BD417" s="14" t="e">
        <f t="shared" si="122"/>
        <v>#REF!</v>
      </c>
      <c r="BE417" s="14" t="e">
        <f t="shared" si="123"/>
        <v>#REF!</v>
      </c>
      <c r="BF417" s="14" t="e">
        <f>IF(BE417-#REF!=0,"DOĞRU","YANLIŞ")</f>
        <v>#REF!</v>
      </c>
      <c r="BG417" s="14" t="e">
        <f>#REF!-BE417</f>
        <v>#REF!</v>
      </c>
      <c r="BH417" s="14">
        <v>0</v>
      </c>
      <c r="BJ417" s="14">
        <v>0</v>
      </c>
      <c r="BL417" s="14">
        <v>0</v>
      </c>
      <c r="BN417" s="5" t="e">
        <f>#REF!*14</f>
        <v>#REF!</v>
      </c>
      <c r="BO417" s="6"/>
      <c r="BP417" s="7"/>
      <c r="BQ417" s="8"/>
      <c r="BR417" s="8"/>
      <c r="BS417" s="8"/>
      <c r="BT417" s="8"/>
      <c r="BU417" s="8"/>
      <c r="BV417" s="9"/>
      <c r="BW417" s="10"/>
      <c r="BX417" s="11"/>
      <c r="CE417" s="8"/>
      <c r="CF417" s="17"/>
      <c r="CG417" s="17"/>
      <c r="CH417" s="17"/>
      <c r="CI417" s="17"/>
    </row>
    <row r="418" spans="1:87" hidden="1" x14ac:dyDescent="0.25">
      <c r="A418" s="14" t="s">
        <v>96</v>
      </c>
      <c r="B418" s="14" t="s">
        <v>97</v>
      </c>
      <c r="C418" s="14" t="s">
        <v>97</v>
      </c>
      <c r="D418" s="15" t="s">
        <v>90</v>
      </c>
      <c r="E418" s="15" t="s">
        <v>90</v>
      </c>
      <c r="F418" s="16" t="e">
        <f>IF(BB418="S",
IF(#REF!+BJ418=2012,
IF(#REF!=1,"12-13/1",
IF(#REF!=2,"12-13/2",
IF(#REF!=3,"13-14/1",
IF(#REF!=4,"13-14/2","Hata1")))),
IF(#REF!+BJ418=2013,
IF(#REF!=1,"13-14/1",
IF(#REF!=2,"13-14/2",
IF(#REF!=3,"14-15/1",
IF(#REF!=4,"14-15/2","Hata2")))),
IF(#REF!+BJ418=2014,
IF(#REF!=1,"14-15/1",
IF(#REF!=2,"14-15/2",
IF(#REF!=3,"15-16/1",
IF(#REF!=4,"15-16/2","Hata3")))),
IF(#REF!+BJ418=2015,
IF(#REF!=1,"15-16/1",
IF(#REF!=2,"15-16/2",
IF(#REF!=3,"16-17/1",
IF(#REF!=4,"16-17/2","Hata4")))),
IF(#REF!+BJ418=2016,
IF(#REF!=1,"16-17/1",
IF(#REF!=2,"16-17/2",
IF(#REF!=3,"17-18/1",
IF(#REF!=4,"17-18/2","Hata5")))),
IF(#REF!+BJ418=2017,
IF(#REF!=1,"17-18/1",
IF(#REF!=2,"17-18/2",
IF(#REF!=3,"18-19/1",
IF(#REF!=4,"18-19/2","Hata6")))),
IF(#REF!+BJ418=2018,
IF(#REF!=1,"18-19/1",
IF(#REF!=2,"18-19/2",
IF(#REF!=3,"19-20/1",
IF(#REF!=4,"19-20/2","Hata7")))),
IF(#REF!+BJ418=2019,
IF(#REF!=1,"19-20/1",
IF(#REF!=2,"19-20/2",
IF(#REF!=3,"20-21/1",
IF(#REF!=4,"20-21/2","Hata8")))),
IF(#REF!+BJ418=2020,
IF(#REF!=1,"20-21/1",
IF(#REF!=2,"20-21/2",
IF(#REF!=3,"21-22/1",
IF(#REF!=4,"21-22/2","Hata9")))),
IF(#REF!+BJ418=2021,
IF(#REF!=1,"21-22/1",
IF(#REF!=2,"21-22/2",
IF(#REF!=3,"22-23/1",
IF(#REF!=4,"22-23/2","Hata10")))),
IF(#REF!+BJ418=2022,
IF(#REF!=1,"22-23/1",
IF(#REF!=2,"22-23/2",
IF(#REF!=3,"23-24/1",
IF(#REF!=4,"23-24/2","Hata11")))),
IF(#REF!+BJ418=2023,
IF(#REF!=1,"23-24/1",
IF(#REF!=2,"23-24/2",
IF(#REF!=3,"24-25/1",
IF(#REF!=4,"24-25/2","Hata12")))),
)))))))))))),
IF(BB418="T",
IF(#REF!+BJ418=2012,
IF(#REF!=1,"12-13/1",
IF(#REF!=2,"12-13/2",
IF(#REF!=3,"12-13/3",
IF(#REF!=4,"13-14/1",
IF(#REF!=5,"13-14/2",
IF(#REF!=6,"13-14/3","Hata1")))))),
IF(#REF!+BJ418=2013,
IF(#REF!=1,"13-14/1",
IF(#REF!=2,"13-14/2",
IF(#REF!=3,"13-14/3",
IF(#REF!=4,"14-15/1",
IF(#REF!=5,"14-15/2",
IF(#REF!=6,"14-15/3","Hata2")))))),
IF(#REF!+BJ418=2014,
IF(#REF!=1,"14-15/1",
IF(#REF!=2,"14-15/2",
IF(#REF!=3,"14-15/3",
IF(#REF!=4,"15-16/1",
IF(#REF!=5,"15-16/2",
IF(#REF!=6,"15-16/3","Hata3")))))),
IF(AND(#REF!+#REF!&gt;2014,#REF!+#REF!&lt;2015,BJ418=1),
IF(#REF!=0.1,"14-15/0.1",
IF(#REF!=0.2,"14-15/0.2",
IF(#REF!=0.3,"14-15/0.3","Hata4"))),
IF(#REF!+BJ418=2015,
IF(#REF!=1,"15-16/1",
IF(#REF!=2,"15-16/2",
IF(#REF!=3,"15-16/3",
IF(#REF!=4,"16-17/1",
IF(#REF!=5,"16-17/2",
IF(#REF!=6,"16-17/3","Hata5")))))),
IF(#REF!+BJ418=2016,
IF(#REF!=1,"16-17/1",
IF(#REF!=2,"16-17/2",
IF(#REF!=3,"16-17/3",
IF(#REF!=4,"17-18/1",
IF(#REF!=5,"17-18/2",
IF(#REF!=6,"17-18/3","Hata6")))))),
IF(#REF!+BJ418=2017,
IF(#REF!=1,"17-18/1",
IF(#REF!=2,"17-18/2",
IF(#REF!=3,"17-18/3",
IF(#REF!=4,"18-19/1",
IF(#REF!=5,"18-19/2",
IF(#REF!=6,"18-19/3","Hata7")))))),
IF(#REF!+BJ418=2018,
IF(#REF!=1,"18-19/1",
IF(#REF!=2,"18-19/2",
IF(#REF!=3,"18-19/3",
IF(#REF!=4,"19-20/1",
IF(#REF!=5," 19-20/2",
IF(#REF!=6,"19-20/3","Hata8")))))),
IF(#REF!+BJ418=2019,
IF(#REF!=1,"19-20/1",
IF(#REF!=2,"19-20/2",
IF(#REF!=3,"19-20/3",
IF(#REF!=4,"20-21/1",
IF(#REF!=5,"20-21/2",
IF(#REF!=6,"20-21/3","Hata9")))))),
IF(#REF!+BJ418=2020,
IF(#REF!=1,"20-21/1",
IF(#REF!=2,"20-21/2",
IF(#REF!=3,"20-21/3",
IF(#REF!=4,"21-22/1",
IF(#REF!=5,"21-22/2",
IF(#REF!=6,"21-22/3","Hata10")))))),
IF(#REF!+BJ418=2021,
IF(#REF!=1,"21-22/1",
IF(#REF!=2,"21-22/2",
IF(#REF!=3,"21-22/3",
IF(#REF!=4,"22-23/1",
IF(#REF!=5,"22-23/2",
IF(#REF!=6,"22-23/3","Hata11")))))),
IF(#REF!+BJ418=2022,
IF(#REF!=1,"22-23/1",
IF(#REF!=2,"22-23/2",
IF(#REF!=3,"22-23/3",
IF(#REF!=4,"23-24/1",
IF(#REF!=5,"23-24/2",
IF(#REF!=6,"23-24/3","Hata12")))))),
IF(#REF!+BJ418=2023,
IF(#REF!=1,"23-24/1",
IF(#REF!=2,"23-24/2",
IF(#REF!=3,"23-24/3",
IF(#REF!=4,"24-25/1",
IF(#REF!=5,"24-25/2",
IF(#REF!=6,"24-25/3","Hata13")))))),
))))))))))))))
)</f>
        <v>#REF!</v>
      </c>
      <c r="G418" s="15"/>
      <c r="H418" s="14" t="s">
        <v>527</v>
      </c>
      <c r="I418" s="14">
        <v>54678</v>
      </c>
      <c r="J418" s="14" t="s">
        <v>499</v>
      </c>
      <c r="Q418" s="14" t="s">
        <v>98</v>
      </c>
      <c r="R418" s="14" t="s">
        <v>98</v>
      </c>
      <c r="S418" s="16">
        <v>0</v>
      </c>
      <c r="T418" s="14">
        <f>VLOOKUP($S418,[1]sistem!$I$3:$L$10,2,FALSE)</f>
        <v>0</v>
      </c>
      <c r="U418" s="14">
        <f>VLOOKUP($S418,[1]sistem!$I$3:$L$10,3,FALSE)</f>
        <v>0</v>
      </c>
      <c r="V418" s="14">
        <f>VLOOKUP($S418,[1]sistem!$I$3:$L$10,4,FALSE)</f>
        <v>0</v>
      </c>
      <c r="W418" s="14" t="e">
        <f>VLOOKUP($BB418,[1]sistem!$I$13:$L$14,2,FALSE)*#REF!</f>
        <v>#REF!</v>
      </c>
      <c r="X418" s="14" t="e">
        <f>VLOOKUP($BB418,[1]sistem!$I$13:$L$14,3,FALSE)*#REF!</f>
        <v>#REF!</v>
      </c>
      <c r="Y418" s="14" t="e">
        <f>VLOOKUP($BB418,[1]sistem!$I$13:$L$14,4,FALSE)*#REF!</f>
        <v>#REF!</v>
      </c>
      <c r="Z418" s="14" t="e">
        <f t="shared" si="111"/>
        <v>#REF!</v>
      </c>
      <c r="AA418" s="14" t="e">
        <f t="shared" si="111"/>
        <v>#REF!</v>
      </c>
      <c r="AB418" s="14" t="e">
        <f t="shared" si="111"/>
        <v>#REF!</v>
      </c>
      <c r="AC418" s="14" t="e">
        <f t="shared" si="112"/>
        <v>#REF!</v>
      </c>
      <c r="AD418" s="14">
        <f>VLOOKUP(BB418,[1]sistem!$I$18:$J$19,2,FALSE)</f>
        <v>14</v>
      </c>
      <c r="AE418" s="14">
        <v>0.25</v>
      </c>
      <c r="AF418" s="14">
        <f>VLOOKUP($S418,[1]sistem!$I$3:$M$10,5,FALSE)</f>
        <v>0</v>
      </c>
      <c r="AI418" s="14" t="e">
        <f>(#REF!+#REF!)*AD418</f>
        <v>#REF!</v>
      </c>
      <c r="AJ418" s="14">
        <f>VLOOKUP($S418,[1]sistem!$I$3:$N$10,6,FALSE)</f>
        <v>0</v>
      </c>
      <c r="AK418" s="14">
        <v>2</v>
      </c>
      <c r="AL418" s="14">
        <f t="shared" si="113"/>
        <v>0</v>
      </c>
      <c r="AM418" s="14">
        <f>VLOOKUP($BB418,[1]sistem!$I$18:$K$19,3,FALSE)</f>
        <v>14</v>
      </c>
      <c r="AN418" s="14" t="e">
        <f>AM418*#REF!</f>
        <v>#REF!</v>
      </c>
      <c r="AO418" s="14" t="e">
        <f t="shared" si="114"/>
        <v>#REF!</v>
      </c>
      <c r="AP418" s="14">
        <f t="shared" si="115"/>
        <v>25</v>
      </c>
      <c r="AQ418" s="14" t="e">
        <f t="shared" si="116"/>
        <v>#REF!</v>
      </c>
      <c r="AR418" s="14" t="e">
        <f>ROUND(AQ418-#REF!,0)</f>
        <v>#REF!</v>
      </c>
      <c r="AS418" s="14">
        <f>IF(BB418="s",IF(S418=0,0,
IF(S418=1,#REF!*4*4,
IF(S418=2,0,
IF(S418=3,#REF!*4*2,
IF(S418=4,0,
IF(S418=5,0,
IF(S418=6,0,
IF(S418=7,0)))))))),
IF(BB418="t",
IF(S418=0,0,
IF(S418=1,#REF!*4*4*0.8,
IF(S418=2,0,
IF(S418=3,#REF!*4*2*0.8,
IF(S418=4,0,
IF(S418=5,0,
IF(S418=6,0,
IF(S418=7,0))))))))))</f>
        <v>0</v>
      </c>
      <c r="AT418" s="14">
        <f>IF(BB418="s",
IF(S418=0,0,
IF(S418=1,0,
IF(S418=2,#REF!*4*2,
IF(S418=3,#REF!*4,
IF(S418=4,#REF!*4,
IF(S418=5,0,
IF(S418=6,0,
IF(S418=7,#REF!*4)))))))),
IF(BB418="t",
IF(S418=0,0,
IF(S418=1,0,
IF(S418=2,#REF!*4*2*0.8,
IF(S418=3,#REF!*4*0.8,
IF(S418=4,#REF!*4*0.8,
IF(S418=5,0,
IF(S418=6,0,
IF(S418=7,#REF!*4))))))))))</f>
        <v>0</v>
      </c>
      <c r="AU418" s="14">
        <f>IF(BB418="s",
IF(S418=0,0,
IF(S418=1,#REF!*2,
IF(S418=2,#REF!*2,
IF(S418=3,#REF!*2,
IF(S418=4,#REF!*2,
IF(S418=5,#REF!*2,
IF(S418=6,#REF!*2,
IF(S418=7,#REF!*2)))))))),
IF(BB418="t",
IF(S418=0,#REF!*2*0.8,
IF(S418=1,#REF!*2*0.8,
IF(S418=2,#REF!*2*0.8,
IF(S418=3,#REF!*2*0.8,
IF(S418=4,#REF!*2*0.8,
IF(S418=5,#REF!*2*0.8,
IF(S418=6,#REF!*1*0.8,
IF(S418=7,#REF!*2))))))))))</f>
        <v>0</v>
      </c>
      <c r="AV418" s="14" t="e">
        <f t="shared" si="117"/>
        <v>#REF!</v>
      </c>
      <c r="AW418" s="14">
        <f>IF(BB418="s",
IF(S418=0,0,
IF(S418=1,(14-2)*(#REF!+#REF!)/4*4,
IF(S418=2,(14-2)*(#REF!+#REF!)/4*2,
IF(S418=3,(14-2)*(#REF!+#REF!)/4*3,
IF(S418=4,(14-2)*(#REF!+#REF!)/4,
IF(S418=5,(14-2)*#REF!/4,
IF(S418=6,0,
IF(S418=7,(14)*#REF!)))))))),
IF(BB418="t",
IF(S418=0,0,
IF(S418=1,(11-2)*(#REF!+#REF!)/4*4,
IF(S418=2,(11-2)*(#REF!+#REF!)/4*2,
IF(S418=3,(11-2)*(#REF!+#REF!)/4*3,
IF(S418=4,(11-2)*(#REF!+#REF!)/4,
IF(S418=5,(11-2)*#REF!/4,
IF(S418=6,0,
IF(S418=7,(11)*#REF!))))))))))</f>
        <v>0</v>
      </c>
      <c r="AX418" s="14" t="e">
        <f t="shared" si="118"/>
        <v>#REF!</v>
      </c>
      <c r="AY418" s="14">
        <f t="shared" si="119"/>
        <v>0</v>
      </c>
      <c r="AZ418" s="14">
        <f t="shared" si="120"/>
        <v>0</v>
      </c>
      <c r="BA418" s="14">
        <f t="shared" si="121"/>
        <v>0</v>
      </c>
      <c r="BB418" s="14" t="s">
        <v>87</v>
      </c>
      <c r="BC418" s="14" t="e">
        <f>IF(BI418="A",0,IF(BB418="s",14*#REF!,IF(BB418="T",11*#REF!,"HATA")))</f>
        <v>#REF!</v>
      </c>
      <c r="BD418" s="14" t="e">
        <f t="shared" si="122"/>
        <v>#REF!</v>
      </c>
      <c r="BE418" s="14" t="e">
        <f t="shared" si="123"/>
        <v>#REF!</v>
      </c>
      <c r="BF418" s="14" t="e">
        <f>IF(BE418-#REF!=0,"DOĞRU","YANLIŞ")</f>
        <v>#REF!</v>
      </c>
      <c r="BG418" s="14" t="e">
        <f>#REF!-BE418</f>
        <v>#REF!</v>
      </c>
      <c r="BH418" s="14">
        <v>0</v>
      </c>
      <c r="BJ418" s="14">
        <v>0</v>
      </c>
      <c r="BL418" s="14">
        <v>0</v>
      </c>
      <c r="BN418" s="5" t="e">
        <f>#REF!*14</f>
        <v>#REF!</v>
      </c>
      <c r="BO418" s="6"/>
      <c r="BP418" s="7"/>
      <c r="BQ418" s="8"/>
      <c r="BR418" s="8"/>
      <c r="BS418" s="8"/>
      <c r="BT418" s="8"/>
      <c r="BU418" s="8"/>
      <c r="BV418" s="9"/>
      <c r="BW418" s="10"/>
      <c r="BX418" s="11"/>
      <c r="CE418" s="8"/>
      <c r="CF418" s="17"/>
      <c r="CG418" s="17"/>
      <c r="CH418" s="17"/>
      <c r="CI418" s="17"/>
    </row>
    <row r="419" spans="1:87" hidden="1" x14ac:dyDescent="0.25">
      <c r="A419" s="14" t="s">
        <v>532</v>
      </c>
      <c r="B419" s="14" t="s">
        <v>533</v>
      </c>
      <c r="C419" s="14" t="s">
        <v>533</v>
      </c>
      <c r="D419" s="15" t="s">
        <v>90</v>
      </c>
      <c r="E419" s="15" t="s">
        <v>90</v>
      </c>
      <c r="F419" s="16" t="e">
        <f>IF(BB419="S",
IF(#REF!+BJ419=2012,
IF(#REF!=1,"12-13/1",
IF(#REF!=2,"12-13/2",
IF(#REF!=3,"13-14/1",
IF(#REF!=4,"13-14/2","Hata1")))),
IF(#REF!+BJ419=2013,
IF(#REF!=1,"13-14/1",
IF(#REF!=2,"13-14/2",
IF(#REF!=3,"14-15/1",
IF(#REF!=4,"14-15/2","Hata2")))),
IF(#REF!+BJ419=2014,
IF(#REF!=1,"14-15/1",
IF(#REF!=2,"14-15/2",
IF(#REF!=3,"15-16/1",
IF(#REF!=4,"15-16/2","Hata3")))),
IF(#REF!+BJ419=2015,
IF(#REF!=1,"15-16/1",
IF(#REF!=2,"15-16/2",
IF(#REF!=3,"16-17/1",
IF(#REF!=4,"16-17/2","Hata4")))),
IF(#REF!+BJ419=2016,
IF(#REF!=1,"16-17/1",
IF(#REF!=2,"16-17/2",
IF(#REF!=3,"17-18/1",
IF(#REF!=4,"17-18/2","Hata5")))),
IF(#REF!+BJ419=2017,
IF(#REF!=1,"17-18/1",
IF(#REF!=2,"17-18/2",
IF(#REF!=3,"18-19/1",
IF(#REF!=4,"18-19/2","Hata6")))),
IF(#REF!+BJ419=2018,
IF(#REF!=1,"18-19/1",
IF(#REF!=2,"18-19/2",
IF(#REF!=3,"19-20/1",
IF(#REF!=4,"19-20/2","Hata7")))),
IF(#REF!+BJ419=2019,
IF(#REF!=1,"19-20/1",
IF(#REF!=2,"19-20/2",
IF(#REF!=3,"20-21/1",
IF(#REF!=4,"20-21/2","Hata8")))),
IF(#REF!+BJ419=2020,
IF(#REF!=1,"20-21/1",
IF(#REF!=2,"20-21/2",
IF(#REF!=3,"21-22/1",
IF(#REF!=4,"21-22/2","Hata9")))),
IF(#REF!+BJ419=2021,
IF(#REF!=1,"21-22/1",
IF(#REF!=2,"21-22/2",
IF(#REF!=3,"22-23/1",
IF(#REF!=4,"22-23/2","Hata10")))),
IF(#REF!+BJ419=2022,
IF(#REF!=1,"22-23/1",
IF(#REF!=2,"22-23/2",
IF(#REF!=3,"23-24/1",
IF(#REF!=4,"23-24/2","Hata11")))),
IF(#REF!+BJ419=2023,
IF(#REF!=1,"23-24/1",
IF(#REF!=2,"23-24/2",
IF(#REF!=3,"24-25/1",
IF(#REF!=4,"24-25/2","Hata12")))),
)))))))))))),
IF(BB419="T",
IF(#REF!+BJ419=2012,
IF(#REF!=1,"12-13/1",
IF(#REF!=2,"12-13/2",
IF(#REF!=3,"12-13/3",
IF(#REF!=4,"13-14/1",
IF(#REF!=5,"13-14/2",
IF(#REF!=6,"13-14/3","Hata1")))))),
IF(#REF!+BJ419=2013,
IF(#REF!=1,"13-14/1",
IF(#REF!=2,"13-14/2",
IF(#REF!=3,"13-14/3",
IF(#REF!=4,"14-15/1",
IF(#REF!=5,"14-15/2",
IF(#REF!=6,"14-15/3","Hata2")))))),
IF(#REF!+BJ419=2014,
IF(#REF!=1,"14-15/1",
IF(#REF!=2,"14-15/2",
IF(#REF!=3,"14-15/3",
IF(#REF!=4,"15-16/1",
IF(#REF!=5,"15-16/2",
IF(#REF!=6,"15-16/3","Hata3")))))),
IF(AND(#REF!+#REF!&gt;2014,#REF!+#REF!&lt;2015,BJ419=1),
IF(#REF!=0.1,"14-15/0.1",
IF(#REF!=0.2,"14-15/0.2",
IF(#REF!=0.3,"14-15/0.3","Hata4"))),
IF(#REF!+BJ419=2015,
IF(#REF!=1,"15-16/1",
IF(#REF!=2,"15-16/2",
IF(#REF!=3,"15-16/3",
IF(#REF!=4,"16-17/1",
IF(#REF!=5,"16-17/2",
IF(#REF!=6,"16-17/3","Hata5")))))),
IF(#REF!+BJ419=2016,
IF(#REF!=1,"16-17/1",
IF(#REF!=2,"16-17/2",
IF(#REF!=3,"16-17/3",
IF(#REF!=4,"17-18/1",
IF(#REF!=5,"17-18/2",
IF(#REF!=6,"17-18/3","Hata6")))))),
IF(#REF!+BJ419=2017,
IF(#REF!=1,"17-18/1",
IF(#REF!=2,"17-18/2",
IF(#REF!=3,"17-18/3",
IF(#REF!=4,"18-19/1",
IF(#REF!=5,"18-19/2",
IF(#REF!=6,"18-19/3","Hata7")))))),
IF(#REF!+BJ419=2018,
IF(#REF!=1,"18-19/1",
IF(#REF!=2,"18-19/2",
IF(#REF!=3,"18-19/3",
IF(#REF!=4,"19-20/1",
IF(#REF!=5," 19-20/2",
IF(#REF!=6,"19-20/3","Hata8")))))),
IF(#REF!+BJ419=2019,
IF(#REF!=1,"19-20/1",
IF(#REF!=2,"19-20/2",
IF(#REF!=3,"19-20/3",
IF(#REF!=4,"20-21/1",
IF(#REF!=5,"20-21/2",
IF(#REF!=6,"20-21/3","Hata9")))))),
IF(#REF!+BJ419=2020,
IF(#REF!=1,"20-21/1",
IF(#REF!=2,"20-21/2",
IF(#REF!=3,"20-21/3",
IF(#REF!=4,"21-22/1",
IF(#REF!=5,"21-22/2",
IF(#REF!=6,"21-22/3","Hata10")))))),
IF(#REF!+BJ419=2021,
IF(#REF!=1,"21-22/1",
IF(#REF!=2,"21-22/2",
IF(#REF!=3,"21-22/3",
IF(#REF!=4,"22-23/1",
IF(#REF!=5,"22-23/2",
IF(#REF!=6,"22-23/3","Hata11")))))),
IF(#REF!+BJ419=2022,
IF(#REF!=1,"22-23/1",
IF(#REF!=2,"22-23/2",
IF(#REF!=3,"22-23/3",
IF(#REF!=4,"23-24/1",
IF(#REF!=5,"23-24/2",
IF(#REF!=6,"23-24/3","Hata12")))))),
IF(#REF!+BJ419=2023,
IF(#REF!=1,"23-24/1",
IF(#REF!=2,"23-24/2",
IF(#REF!=3,"23-24/3",
IF(#REF!=4,"24-25/1",
IF(#REF!=5,"24-25/2",
IF(#REF!=6,"24-25/3","Hata13")))))),
))))))))))))))
)</f>
        <v>#REF!</v>
      </c>
      <c r="G419" s="15"/>
      <c r="H419" s="14" t="s">
        <v>527</v>
      </c>
      <c r="I419" s="14">
        <v>54678</v>
      </c>
      <c r="J419" s="14" t="s">
        <v>499</v>
      </c>
      <c r="Q419" s="14" t="s">
        <v>345</v>
      </c>
      <c r="R419" s="14" t="s">
        <v>345</v>
      </c>
      <c r="S419" s="16">
        <v>2</v>
      </c>
      <c r="T419" s="14">
        <f>VLOOKUP($S419,[1]sistem!$I$3:$L$10,2,FALSE)</f>
        <v>0</v>
      </c>
      <c r="U419" s="14">
        <f>VLOOKUP($S419,[1]sistem!$I$3:$L$10,3,FALSE)</f>
        <v>2</v>
      </c>
      <c r="V419" s="14">
        <f>VLOOKUP($S419,[1]sistem!$I$3:$L$10,4,FALSE)</f>
        <v>1</v>
      </c>
      <c r="W419" s="14" t="e">
        <f>VLOOKUP($BB419,[1]sistem!$I$13:$L$14,2,FALSE)*#REF!</f>
        <v>#REF!</v>
      </c>
      <c r="X419" s="14" t="e">
        <f>VLOOKUP($BB419,[1]sistem!$I$13:$L$14,3,FALSE)*#REF!</f>
        <v>#REF!</v>
      </c>
      <c r="Y419" s="14" t="e">
        <f>VLOOKUP($BB419,[1]sistem!$I$13:$L$14,4,FALSE)*#REF!</f>
        <v>#REF!</v>
      </c>
      <c r="Z419" s="14" t="e">
        <f t="shared" si="111"/>
        <v>#REF!</v>
      </c>
      <c r="AA419" s="14" t="e">
        <f t="shared" si="111"/>
        <v>#REF!</v>
      </c>
      <c r="AB419" s="14" t="e">
        <f t="shared" si="111"/>
        <v>#REF!</v>
      </c>
      <c r="AC419" s="14" t="e">
        <f t="shared" si="112"/>
        <v>#REF!</v>
      </c>
      <c r="AD419" s="14">
        <f>VLOOKUP(BB419,[1]sistem!$I$18:$J$19,2,FALSE)</f>
        <v>14</v>
      </c>
      <c r="AE419" s="14">
        <v>0.25</v>
      </c>
      <c r="AF419" s="14">
        <f>VLOOKUP($S419,[1]sistem!$I$3:$M$10,5,FALSE)</f>
        <v>2</v>
      </c>
      <c r="AI419" s="14" t="e">
        <f>(#REF!+#REF!)*AD419</f>
        <v>#REF!</v>
      </c>
      <c r="AJ419" s="14">
        <f>VLOOKUP($S419,[1]sistem!$I$3:$N$10,6,FALSE)</f>
        <v>3</v>
      </c>
      <c r="AK419" s="14">
        <v>2</v>
      </c>
      <c r="AL419" s="14">
        <f t="shared" si="113"/>
        <v>6</v>
      </c>
      <c r="AM419" s="14">
        <f>VLOOKUP($BB419,[1]sistem!$I$18:$K$19,3,FALSE)</f>
        <v>14</v>
      </c>
      <c r="AN419" s="14" t="e">
        <f>AM419*#REF!</f>
        <v>#REF!</v>
      </c>
      <c r="AO419" s="14" t="e">
        <f t="shared" si="114"/>
        <v>#REF!</v>
      </c>
      <c r="AP419" s="14">
        <f t="shared" si="115"/>
        <v>25</v>
      </c>
      <c r="AQ419" s="14" t="e">
        <f t="shared" si="116"/>
        <v>#REF!</v>
      </c>
      <c r="AR419" s="14" t="e">
        <f>ROUND(AQ419-#REF!,0)</f>
        <v>#REF!</v>
      </c>
      <c r="AS419" s="14">
        <f>IF(BB419="s",IF(S419=0,0,
IF(S419=1,#REF!*4*4,
IF(S419=2,0,
IF(S419=3,#REF!*4*2,
IF(S419=4,0,
IF(S419=5,0,
IF(S419=6,0,
IF(S419=7,0)))))))),
IF(BB419="t",
IF(S419=0,0,
IF(S419=1,#REF!*4*4*0.8,
IF(S419=2,0,
IF(S419=3,#REF!*4*2*0.8,
IF(S419=4,0,
IF(S419=5,0,
IF(S419=6,0,
IF(S419=7,0))))))))))</f>
        <v>0</v>
      </c>
      <c r="AT419" s="14" t="e">
        <f>IF(BB419="s",
IF(S419=0,0,
IF(S419=1,0,
IF(S419=2,#REF!*4*2,
IF(S419=3,#REF!*4,
IF(S419=4,#REF!*4,
IF(S419=5,0,
IF(S419=6,0,
IF(S419=7,#REF!*4)))))))),
IF(BB419="t",
IF(S419=0,0,
IF(S419=1,0,
IF(S419=2,#REF!*4*2*0.8,
IF(S419=3,#REF!*4*0.8,
IF(S419=4,#REF!*4*0.8,
IF(S419=5,0,
IF(S419=6,0,
IF(S419=7,#REF!*4))))))))))</f>
        <v>#REF!</v>
      </c>
      <c r="AU419" s="14" t="e">
        <f>IF(BB419="s",
IF(S419=0,0,
IF(S419=1,#REF!*2,
IF(S419=2,#REF!*2,
IF(S419=3,#REF!*2,
IF(S419=4,#REF!*2,
IF(S419=5,#REF!*2,
IF(S419=6,#REF!*2,
IF(S419=7,#REF!*2)))))))),
IF(BB419="t",
IF(S419=0,#REF!*2*0.8,
IF(S419=1,#REF!*2*0.8,
IF(S419=2,#REF!*2*0.8,
IF(S419=3,#REF!*2*0.8,
IF(S419=4,#REF!*2*0.8,
IF(S419=5,#REF!*2*0.8,
IF(S419=6,#REF!*1*0.8,
IF(S419=7,#REF!*2))))))))))</f>
        <v>#REF!</v>
      </c>
      <c r="AV419" s="14" t="e">
        <f t="shared" si="117"/>
        <v>#REF!</v>
      </c>
      <c r="AW419" s="14" t="e">
        <f>IF(BB419="s",
IF(S419=0,0,
IF(S419=1,(14-2)*(#REF!+#REF!)/4*4,
IF(S419=2,(14-2)*(#REF!+#REF!)/4*2,
IF(S419=3,(14-2)*(#REF!+#REF!)/4*3,
IF(S419=4,(14-2)*(#REF!+#REF!)/4,
IF(S419=5,(14-2)*#REF!/4,
IF(S419=6,0,
IF(S419=7,(14)*#REF!)))))))),
IF(BB419="t",
IF(S419=0,0,
IF(S419=1,(11-2)*(#REF!+#REF!)/4*4,
IF(S419=2,(11-2)*(#REF!+#REF!)/4*2,
IF(S419=3,(11-2)*(#REF!+#REF!)/4*3,
IF(S419=4,(11-2)*(#REF!+#REF!)/4,
IF(S419=5,(11-2)*#REF!/4,
IF(S419=6,0,
IF(S419=7,(11)*#REF!))))))))))</f>
        <v>#REF!</v>
      </c>
      <c r="AX419" s="14" t="e">
        <f t="shared" si="118"/>
        <v>#REF!</v>
      </c>
      <c r="AY419" s="14">
        <f t="shared" si="119"/>
        <v>12</v>
      </c>
      <c r="AZ419" s="14">
        <f t="shared" si="120"/>
        <v>6</v>
      </c>
      <c r="BA419" s="14" t="e">
        <f t="shared" si="121"/>
        <v>#REF!</v>
      </c>
      <c r="BB419" s="14" t="s">
        <v>87</v>
      </c>
      <c r="BC419" s="14" t="e">
        <f>IF(BI419="A",0,IF(BB419="s",14*#REF!,IF(BB419="T",11*#REF!,"HATA")))</f>
        <v>#REF!</v>
      </c>
      <c r="BD419" s="14" t="e">
        <f t="shared" si="122"/>
        <v>#REF!</v>
      </c>
      <c r="BE419" s="14" t="e">
        <f t="shared" si="123"/>
        <v>#REF!</v>
      </c>
      <c r="BF419" s="14" t="e">
        <f>IF(BE419-#REF!=0,"DOĞRU","YANLIŞ")</f>
        <v>#REF!</v>
      </c>
      <c r="BG419" s="14" t="e">
        <f>#REF!-BE419</f>
        <v>#REF!</v>
      </c>
      <c r="BH419" s="14">
        <v>1</v>
      </c>
      <c r="BJ419" s="14">
        <v>0</v>
      </c>
      <c r="BL419" s="14">
        <v>2</v>
      </c>
      <c r="BN419" s="5" t="e">
        <f>#REF!*14</f>
        <v>#REF!</v>
      </c>
      <c r="BO419" s="6"/>
      <c r="BP419" s="7"/>
      <c r="BQ419" s="8"/>
      <c r="BR419" s="8"/>
      <c r="BS419" s="8"/>
      <c r="BT419" s="8"/>
      <c r="BU419" s="8"/>
      <c r="BV419" s="9"/>
      <c r="BW419" s="10"/>
      <c r="BX419" s="11"/>
      <c r="CE419" s="8"/>
      <c r="CF419" s="17"/>
      <c r="CG419" s="17"/>
      <c r="CH419" s="17"/>
      <c r="CI419" s="17"/>
    </row>
    <row r="420" spans="1:87" hidden="1" x14ac:dyDescent="0.25">
      <c r="A420" s="14" t="s">
        <v>290</v>
      </c>
      <c r="B420" s="14" t="s">
        <v>291</v>
      </c>
      <c r="C420" s="14" t="s">
        <v>291</v>
      </c>
      <c r="D420" s="15" t="s">
        <v>84</v>
      </c>
      <c r="E420" s="15" t="s">
        <v>84</v>
      </c>
      <c r="F420" s="16" t="e">
        <f>IF(BB420="S",
IF(#REF!+BJ420=2012,
IF(#REF!=1,"12-13/1",
IF(#REF!=2,"12-13/2",
IF(#REF!=3,"13-14/1",
IF(#REF!=4,"13-14/2","Hata1")))),
IF(#REF!+BJ420=2013,
IF(#REF!=1,"13-14/1",
IF(#REF!=2,"13-14/2",
IF(#REF!=3,"14-15/1",
IF(#REF!=4,"14-15/2","Hata2")))),
IF(#REF!+BJ420=2014,
IF(#REF!=1,"14-15/1",
IF(#REF!=2,"14-15/2",
IF(#REF!=3,"15-16/1",
IF(#REF!=4,"15-16/2","Hata3")))),
IF(#REF!+BJ420=2015,
IF(#REF!=1,"15-16/1",
IF(#REF!=2,"15-16/2",
IF(#REF!=3,"16-17/1",
IF(#REF!=4,"16-17/2","Hata4")))),
IF(#REF!+BJ420=2016,
IF(#REF!=1,"16-17/1",
IF(#REF!=2,"16-17/2",
IF(#REF!=3,"17-18/1",
IF(#REF!=4,"17-18/2","Hata5")))),
IF(#REF!+BJ420=2017,
IF(#REF!=1,"17-18/1",
IF(#REF!=2,"17-18/2",
IF(#REF!=3,"18-19/1",
IF(#REF!=4,"18-19/2","Hata6")))),
IF(#REF!+BJ420=2018,
IF(#REF!=1,"18-19/1",
IF(#REF!=2,"18-19/2",
IF(#REF!=3,"19-20/1",
IF(#REF!=4,"19-20/2","Hata7")))),
IF(#REF!+BJ420=2019,
IF(#REF!=1,"19-20/1",
IF(#REF!=2,"19-20/2",
IF(#REF!=3,"20-21/1",
IF(#REF!=4,"20-21/2","Hata8")))),
IF(#REF!+BJ420=2020,
IF(#REF!=1,"20-21/1",
IF(#REF!=2,"20-21/2",
IF(#REF!=3,"21-22/1",
IF(#REF!=4,"21-22/2","Hata9")))),
IF(#REF!+BJ420=2021,
IF(#REF!=1,"21-22/1",
IF(#REF!=2,"21-22/2",
IF(#REF!=3,"22-23/1",
IF(#REF!=4,"22-23/2","Hata10")))),
IF(#REF!+BJ420=2022,
IF(#REF!=1,"22-23/1",
IF(#REF!=2,"22-23/2",
IF(#REF!=3,"23-24/1",
IF(#REF!=4,"23-24/2","Hata11")))),
IF(#REF!+BJ420=2023,
IF(#REF!=1,"23-24/1",
IF(#REF!=2,"23-24/2",
IF(#REF!=3,"24-25/1",
IF(#REF!=4,"24-25/2","Hata12")))),
)))))))))))),
IF(BB420="T",
IF(#REF!+BJ420=2012,
IF(#REF!=1,"12-13/1",
IF(#REF!=2,"12-13/2",
IF(#REF!=3,"12-13/3",
IF(#REF!=4,"13-14/1",
IF(#REF!=5,"13-14/2",
IF(#REF!=6,"13-14/3","Hata1")))))),
IF(#REF!+BJ420=2013,
IF(#REF!=1,"13-14/1",
IF(#REF!=2,"13-14/2",
IF(#REF!=3,"13-14/3",
IF(#REF!=4,"14-15/1",
IF(#REF!=5,"14-15/2",
IF(#REF!=6,"14-15/3","Hata2")))))),
IF(#REF!+BJ420=2014,
IF(#REF!=1,"14-15/1",
IF(#REF!=2,"14-15/2",
IF(#REF!=3,"14-15/3",
IF(#REF!=4,"15-16/1",
IF(#REF!=5,"15-16/2",
IF(#REF!=6,"15-16/3","Hata3")))))),
IF(AND(#REF!+#REF!&gt;2014,#REF!+#REF!&lt;2015,BJ420=1),
IF(#REF!=0.1,"14-15/0.1",
IF(#REF!=0.2,"14-15/0.2",
IF(#REF!=0.3,"14-15/0.3","Hata4"))),
IF(#REF!+BJ420=2015,
IF(#REF!=1,"15-16/1",
IF(#REF!=2,"15-16/2",
IF(#REF!=3,"15-16/3",
IF(#REF!=4,"16-17/1",
IF(#REF!=5,"16-17/2",
IF(#REF!=6,"16-17/3","Hata5")))))),
IF(#REF!+BJ420=2016,
IF(#REF!=1,"16-17/1",
IF(#REF!=2,"16-17/2",
IF(#REF!=3,"16-17/3",
IF(#REF!=4,"17-18/1",
IF(#REF!=5,"17-18/2",
IF(#REF!=6,"17-18/3","Hata6")))))),
IF(#REF!+BJ420=2017,
IF(#REF!=1,"17-18/1",
IF(#REF!=2,"17-18/2",
IF(#REF!=3,"17-18/3",
IF(#REF!=4,"18-19/1",
IF(#REF!=5,"18-19/2",
IF(#REF!=6,"18-19/3","Hata7")))))),
IF(#REF!+BJ420=2018,
IF(#REF!=1,"18-19/1",
IF(#REF!=2,"18-19/2",
IF(#REF!=3,"18-19/3",
IF(#REF!=4,"19-20/1",
IF(#REF!=5," 19-20/2",
IF(#REF!=6,"19-20/3","Hata8")))))),
IF(#REF!+BJ420=2019,
IF(#REF!=1,"19-20/1",
IF(#REF!=2,"19-20/2",
IF(#REF!=3,"19-20/3",
IF(#REF!=4,"20-21/1",
IF(#REF!=5,"20-21/2",
IF(#REF!=6,"20-21/3","Hata9")))))),
IF(#REF!+BJ420=2020,
IF(#REF!=1,"20-21/1",
IF(#REF!=2,"20-21/2",
IF(#REF!=3,"20-21/3",
IF(#REF!=4,"21-22/1",
IF(#REF!=5,"21-22/2",
IF(#REF!=6,"21-22/3","Hata10")))))),
IF(#REF!+BJ420=2021,
IF(#REF!=1,"21-22/1",
IF(#REF!=2,"21-22/2",
IF(#REF!=3,"21-22/3",
IF(#REF!=4,"22-23/1",
IF(#REF!=5,"22-23/2",
IF(#REF!=6,"22-23/3","Hata11")))))),
IF(#REF!+BJ420=2022,
IF(#REF!=1,"22-23/1",
IF(#REF!=2,"22-23/2",
IF(#REF!=3,"22-23/3",
IF(#REF!=4,"23-24/1",
IF(#REF!=5,"23-24/2",
IF(#REF!=6,"23-24/3","Hata12")))))),
IF(#REF!+BJ420=2023,
IF(#REF!=1,"23-24/1",
IF(#REF!=2,"23-24/2",
IF(#REF!=3,"23-24/3",
IF(#REF!=4,"24-25/1",
IF(#REF!=5,"24-25/2",
IF(#REF!=6,"24-25/3","Hata13")))))),
))))))))))))))
)</f>
        <v>#REF!</v>
      </c>
      <c r="G420" s="15"/>
      <c r="H420" s="14" t="s">
        <v>527</v>
      </c>
      <c r="I420" s="14">
        <v>54678</v>
      </c>
      <c r="J420" s="14" t="s">
        <v>499</v>
      </c>
      <c r="L420" s="14">
        <v>3700</v>
      </c>
      <c r="Q420" s="14" t="s">
        <v>292</v>
      </c>
      <c r="R420" s="14" t="s">
        <v>292</v>
      </c>
      <c r="S420" s="16">
        <v>4</v>
      </c>
      <c r="T420" s="14">
        <f>VLOOKUP($S420,[1]sistem!$I$3:$L$10,2,FALSE)</f>
        <v>0</v>
      </c>
      <c r="U420" s="14">
        <f>VLOOKUP($S420,[1]sistem!$I$3:$L$10,3,FALSE)</f>
        <v>1</v>
      </c>
      <c r="V420" s="14">
        <f>VLOOKUP($S420,[1]sistem!$I$3:$L$10,4,FALSE)</f>
        <v>1</v>
      </c>
      <c r="W420" s="14" t="e">
        <f>VLOOKUP($BB420,[1]sistem!$I$13:$L$14,2,FALSE)*#REF!</f>
        <v>#REF!</v>
      </c>
      <c r="X420" s="14" t="e">
        <f>VLOOKUP($BB420,[1]sistem!$I$13:$L$14,3,FALSE)*#REF!</f>
        <v>#REF!</v>
      </c>
      <c r="Y420" s="14" t="e">
        <f>VLOOKUP($BB420,[1]sistem!$I$13:$L$14,4,FALSE)*#REF!</f>
        <v>#REF!</v>
      </c>
      <c r="Z420" s="14" t="e">
        <f t="shared" si="111"/>
        <v>#REF!</v>
      </c>
      <c r="AA420" s="14" t="e">
        <f t="shared" si="111"/>
        <v>#REF!</v>
      </c>
      <c r="AB420" s="14" t="e">
        <f t="shared" si="111"/>
        <v>#REF!</v>
      </c>
      <c r="AC420" s="14" t="e">
        <f t="shared" si="112"/>
        <v>#REF!</v>
      </c>
      <c r="AD420" s="14">
        <f>VLOOKUP(BB420,[1]sistem!$I$18:$J$19,2,FALSE)</f>
        <v>14</v>
      </c>
      <c r="AE420" s="14">
        <v>0.25</v>
      </c>
      <c r="AF420" s="14">
        <f>VLOOKUP($S420,[1]sistem!$I$3:$M$10,5,FALSE)</f>
        <v>1</v>
      </c>
      <c r="AG420" s="14">
        <v>4</v>
      </c>
      <c r="AI420" s="14">
        <f>AG420*AM420</f>
        <v>56</v>
      </c>
      <c r="AJ420" s="14">
        <f>VLOOKUP($S420,[1]sistem!$I$3:$N$10,6,FALSE)</f>
        <v>2</v>
      </c>
      <c r="AK420" s="14">
        <v>2</v>
      </c>
      <c r="AL420" s="14">
        <f t="shared" si="113"/>
        <v>4</v>
      </c>
      <c r="AM420" s="14">
        <f>VLOOKUP($BB420,[1]sistem!$I$18:$K$19,3,FALSE)</f>
        <v>14</v>
      </c>
      <c r="AN420" s="14" t="e">
        <f>AM420*#REF!</f>
        <v>#REF!</v>
      </c>
      <c r="AO420" s="14" t="e">
        <f t="shared" si="114"/>
        <v>#REF!</v>
      </c>
      <c r="AP420" s="14">
        <f t="shared" si="115"/>
        <v>25</v>
      </c>
      <c r="AQ420" s="14" t="e">
        <f t="shared" si="116"/>
        <v>#REF!</v>
      </c>
      <c r="AR420" s="14" t="e">
        <f>ROUND(AQ420-#REF!,0)</f>
        <v>#REF!</v>
      </c>
      <c r="AS420" s="14">
        <f>IF(BB420="s",IF(S420=0,0,
IF(S420=1,#REF!*4*4,
IF(S420=2,0,
IF(S420=3,#REF!*4*2,
IF(S420=4,0,
IF(S420=5,0,
IF(S420=6,0,
IF(S420=7,0)))))))),
IF(BB420="t",
IF(S420=0,0,
IF(S420=1,#REF!*4*4*0.8,
IF(S420=2,0,
IF(S420=3,#REF!*4*2*0.8,
IF(S420=4,0,
IF(S420=5,0,
IF(S420=6,0,
IF(S420=7,0))))))))))</f>
        <v>0</v>
      </c>
      <c r="AT420" s="14" t="e">
        <f>IF(BB420="s",
IF(S420=0,0,
IF(S420=1,0,
IF(S420=2,#REF!*4*2,
IF(S420=3,#REF!*4,
IF(S420=4,#REF!*4,
IF(S420=5,0,
IF(S420=6,0,
IF(S420=7,#REF!*4)))))))),
IF(BB420="t",
IF(S420=0,0,
IF(S420=1,0,
IF(S420=2,#REF!*4*2*0.8,
IF(S420=3,#REF!*4*0.8,
IF(S420=4,#REF!*4*0.8,
IF(S420=5,0,
IF(S420=6,0,
IF(S420=7,#REF!*4))))))))))</f>
        <v>#REF!</v>
      </c>
      <c r="AU420" s="14" t="e">
        <f>IF(BB420="s",
IF(S420=0,0,
IF(S420=1,#REF!*2,
IF(S420=2,#REF!*2,
IF(S420=3,#REF!*2,
IF(S420=4,#REF!*2,
IF(S420=5,#REF!*2,
IF(S420=6,#REF!*2,
IF(S420=7,#REF!*2)))))))),
IF(BB420="t",
IF(S420=0,#REF!*2*0.8,
IF(S420=1,#REF!*2*0.8,
IF(S420=2,#REF!*2*0.8,
IF(S420=3,#REF!*2*0.8,
IF(S420=4,#REF!*2*0.8,
IF(S420=5,#REF!*2*0.8,
IF(S420=6,#REF!*1*0.8,
IF(S420=7,#REF!*2))))))))))</f>
        <v>#REF!</v>
      </c>
      <c r="AV420" s="14" t="e">
        <f t="shared" si="117"/>
        <v>#REF!</v>
      </c>
      <c r="AW420" s="14" t="e">
        <f>IF(BB420="s",
IF(S420=0,0,
IF(S420=1,(14-2)*(#REF!+#REF!)/4*4,
IF(S420=2,(14-2)*(#REF!+#REF!)/4*2,
IF(S420=3,(14-2)*(#REF!+#REF!)/4*3,
IF(S420=4,(14-2)*(#REF!+#REF!)/4,
IF(S420=5,(14-2)*#REF!/4,
IF(S420=6,0,
IF(S420=7,(14)*#REF!)))))))),
IF(BB420="t",
IF(S420=0,0,
IF(S420=1,(11-2)*(#REF!+#REF!)/4*4,
IF(S420=2,(11-2)*(#REF!+#REF!)/4*2,
IF(S420=3,(11-2)*(#REF!+#REF!)/4*3,
IF(S420=4,(11-2)*(#REF!+#REF!)/4,
IF(S420=5,(11-2)*#REF!/4,
IF(S420=6,0,
IF(S420=7,(11)*#REF!))))))))))</f>
        <v>#REF!</v>
      </c>
      <c r="AX420" s="14" t="e">
        <f t="shared" si="118"/>
        <v>#REF!</v>
      </c>
      <c r="AY420" s="14">
        <f t="shared" si="119"/>
        <v>8</v>
      </c>
      <c r="AZ420" s="14">
        <f t="shared" si="120"/>
        <v>4</v>
      </c>
      <c r="BA420" s="14" t="e">
        <f t="shared" si="121"/>
        <v>#REF!</v>
      </c>
      <c r="BB420" s="14" t="s">
        <v>87</v>
      </c>
      <c r="BC420" s="14" t="e">
        <f>IF(BI420="A",0,IF(BB420="s",14*#REF!,IF(BB420="T",11*#REF!,"HATA")))</f>
        <v>#REF!</v>
      </c>
      <c r="BD420" s="14" t="e">
        <f t="shared" si="122"/>
        <v>#REF!</v>
      </c>
      <c r="BE420" s="14" t="e">
        <f t="shared" si="123"/>
        <v>#REF!</v>
      </c>
      <c r="BF420" s="14" t="e">
        <f>IF(BE420-#REF!=0,"DOĞRU","YANLIŞ")</f>
        <v>#REF!</v>
      </c>
      <c r="BG420" s="14" t="e">
        <f>#REF!-BE420</f>
        <v>#REF!</v>
      </c>
      <c r="BH420" s="14">
        <v>0</v>
      </c>
      <c r="BJ420" s="14">
        <v>0</v>
      </c>
      <c r="BL420" s="14">
        <v>4</v>
      </c>
      <c r="BN420" s="5" t="e">
        <f>#REF!*14</f>
        <v>#REF!</v>
      </c>
      <c r="BO420" s="6"/>
      <c r="BP420" s="7"/>
      <c r="BQ420" s="8"/>
      <c r="BR420" s="8"/>
      <c r="BS420" s="8"/>
      <c r="BT420" s="8"/>
      <c r="BU420" s="8"/>
      <c r="BV420" s="9"/>
      <c r="BW420" s="10"/>
      <c r="BX420" s="11"/>
      <c r="CE420" s="8"/>
      <c r="CF420" s="17"/>
      <c r="CG420" s="17"/>
      <c r="CH420" s="17"/>
      <c r="CI420" s="17"/>
    </row>
    <row r="421" spans="1:87" hidden="1" x14ac:dyDescent="0.25">
      <c r="A421" s="14" t="s">
        <v>534</v>
      </c>
      <c r="B421" s="14" t="s">
        <v>104</v>
      </c>
      <c r="C421" s="14" t="s">
        <v>104</v>
      </c>
      <c r="D421" s="15" t="s">
        <v>84</v>
      </c>
      <c r="E421" s="15" t="s">
        <v>84</v>
      </c>
      <c r="F421" s="16" t="e">
        <f>IF(BB421="S",
IF(#REF!+BJ421=2012,
IF(#REF!=1,"12-13/1",
IF(#REF!=2,"12-13/2",
IF(#REF!=3,"13-14/1",
IF(#REF!=4,"13-14/2","Hata1")))),
IF(#REF!+BJ421=2013,
IF(#REF!=1,"13-14/1",
IF(#REF!=2,"13-14/2",
IF(#REF!=3,"14-15/1",
IF(#REF!=4,"14-15/2","Hata2")))),
IF(#REF!+BJ421=2014,
IF(#REF!=1,"14-15/1",
IF(#REF!=2,"14-15/2",
IF(#REF!=3,"15-16/1",
IF(#REF!=4,"15-16/2","Hata3")))),
IF(#REF!+BJ421=2015,
IF(#REF!=1,"15-16/1",
IF(#REF!=2,"15-16/2",
IF(#REF!=3,"16-17/1",
IF(#REF!=4,"16-17/2","Hata4")))),
IF(#REF!+BJ421=2016,
IF(#REF!=1,"16-17/1",
IF(#REF!=2,"16-17/2",
IF(#REF!=3,"17-18/1",
IF(#REF!=4,"17-18/2","Hata5")))),
IF(#REF!+BJ421=2017,
IF(#REF!=1,"17-18/1",
IF(#REF!=2,"17-18/2",
IF(#REF!=3,"18-19/1",
IF(#REF!=4,"18-19/2","Hata6")))),
IF(#REF!+BJ421=2018,
IF(#REF!=1,"18-19/1",
IF(#REF!=2,"18-19/2",
IF(#REF!=3,"19-20/1",
IF(#REF!=4,"19-20/2","Hata7")))),
IF(#REF!+BJ421=2019,
IF(#REF!=1,"19-20/1",
IF(#REF!=2,"19-20/2",
IF(#REF!=3,"20-21/1",
IF(#REF!=4,"20-21/2","Hata8")))),
IF(#REF!+BJ421=2020,
IF(#REF!=1,"20-21/1",
IF(#REF!=2,"20-21/2",
IF(#REF!=3,"21-22/1",
IF(#REF!=4,"21-22/2","Hata9")))),
IF(#REF!+BJ421=2021,
IF(#REF!=1,"21-22/1",
IF(#REF!=2,"21-22/2",
IF(#REF!=3,"22-23/1",
IF(#REF!=4,"22-23/2","Hata10")))),
IF(#REF!+BJ421=2022,
IF(#REF!=1,"22-23/1",
IF(#REF!=2,"22-23/2",
IF(#REF!=3,"23-24/1",
IF(#REF!=4,"23-24/2","Hata11")))),
IF(#REF!+BJ421=2023,
IF(#REF!=1,"23-24/1",
IF(#REF!=2,"23-24/2",
IF(#REF!=3,"24-25/1",
IF(#REF!=4,"24-25/2","Hata12")))),
)))))))))))),
IF(BB421="T",
IF(#REF!+BJ421=2012,
IF(#REF!=1,"12-13/1",
IF(#REF!=2,"12-13/2",
IF(#REF!=3,"12-13/3",
IF(#REF!=4,"13-14/1",
IF(#REF!=5,"13-14/2",
IF(#REF!=6,"13-14/3","Hata1")))))),
IF(#REF!+BJ421=2013,
IF(#REF!=1,"13-14/1",
IF(#REF!=2,"13-14/2",
IF(#REF!=3,"13-14/3",
IF(#REF!=4,"14-15/1",
IF(#REF!=5,"14-15/2",
IF(#REF!=6,"14-15/3","Hata2")))))),
IF(#REF!+BJ421=2014,
IF(#REF!=1,"14-15/1",
IF(#REF!=2,"14-15/2",
IF(#REF!=3,"14-15/3",
IF(#REF!=4,"15-16/1",
IF(#REF!=5,"15-16/2",
IF(#REF!=6,"15-16/3","Hata3")))))),
IF(AND(#REF!+#REF!&gt;2014,#REF!+#REF!&lt;2015,BJ421=1),
IF(#REF!=0.1,"14-15/0.1",
IF(#REF!=0.2,"14-15/0.2",
IF(#REF!=0.3,"14-15/0.3","Hata4"))),
IF(#REF!+BJ421=2015,
IF(#REF!=1,"15-16/1",
IF(#REF!=2,"15-16/2",
IF(#REF!=3,"15-16/3",
IF(#REF!=4,"16-17/1",
IF(#REF!=5,"16-17/2",
IF(#REF!=6,"16-17/3","Hata5")))))),
IF(#REF!+BJ421=2016,
IF(#REF!=1,"16-17/1",
IF(#REF!=2,"16-17/2",
IF(#REF!=3,"16-17/3",
IF(#REF!=4,"17-18/1",
IF(#REF!=5,"17-18/2",
IF(#REF!=6,"17-18/3","Hata6")))))),
IF(#REF!+BJ421=2017,
IF(#REF!=1,"17-18/1",
IF(#REF!=2,"17-18/2",
IF(#REF!=3,"17-18/3",
IF(#REF!=4,"18-19/1",
IF(#REF!=5,"18-19/2",
IF(#REF!=6,"18-19/3","Hata7")))))),
IF(#REF!+BJ421=2018,
IF(#REF!=1,"18-19/1",
IF(#REF!=2,"18-19/2",
IF(#REF!=3,"18-19/3",
IF(#REF!=4,"19-20/1",
IF(#REF!=5," 19-20/2",
IF(#REF!=6,"19-20/3","Hata8")))))),
IF(#REF!+BJ421=2019,
IF(#REF!=1,"19-20/1",
IF(#REF!=2,"19-20/2",
IF(#REF!=3,"19-20/3",
IF(#REF!=4,"20-21/1",
IF(#REF!=5,"20-21/2",
IF(#REF!=6,"20-21/3","Hata9")))))),
IF(#REF!+BJ421=2020,
IF(#REF!=1,"20-21/1",
IF(#REF!=2,"20-21/2",
IF(#REF!=3,"20-21/3",
IF(#REF!=4,"21-22/1",
IF(#REF!=5,"21-22/2",
IF(#REF!=6,"21-22/3","Hata10")))))),
IF(#REF!+BJ421=2021,
IF(#REF!=1,"21-22/1",
IF(#REF!=2,"21-22/2",
IF(#REF!=3,"21-22/3",
IF(#REF!=4,"22-23/1",
IF(#REF!=5,"22-23/2",
IF(#REF!=6,"22-23/3","Hata11")))))),
IF(#REF!+BJ421=2022,
IF(#REF!=1,"22-23/1",
IF(#REF!=2,"22-23/2",
IF(#REF!=3,"22-23/3",
IF(#REF!=4,"23-24/1",
IF(#REF!=5,"23-24/2",
IF(#REF!=6,"23-24/3","Hata12")))))),
IF(#REF!+BJ421=2023,
IF(#REF!=1,"23-24/1",
IF(#REF!=2,"23-24/2",
IF(#REF!=3,"23-24/3",
IF(#REF!=4,"24-25/1",
IF(#REF!=5,"24-25/2",
IF(#REF!=6,"24-25/3","Hata13")))))),
))))))))))))))
)</f>
        <v>#REF!</v>
      </c>
      <c r="G421" s="15"/>
      <c r="H421" s="14" t="s">
        <v>527</v>
      </c>
      <c r="I421" s="14">
        <v>54678</v>
      </c>
      <c r="J421" s="14" t="s">
        <v>499</v>
      </c>
      <c r="Q421" s="14" t="s">
        <v>105</v>
      </c>
      <c r="R421" s="14" t="s">
        <v>105</v>
      </c>
      <c r="S421" s="16">
        <v>2</v>
      </c>
      <c r="T421" s="14">
        <f>VLOOKUP($S421,[1]sistem!$I$3:$L$10,2,FALSE)</f>
        <v>0</v>
      </c>
      <c r="U421" s="14">
        <f>VLOOKUP($S421,[1]sistem!$I$3:$L$10,3,FALSE)</f>
        <v>2</v>
      </c>
      <c r="V421" s="14">
        <f>VLOOKUP($S421,[1]sistem!$I$3:$L$10,4,FALSE)</f>
        <v>1</v>
      </c>
      <c r="W421" s="14" t="e">
        <f>VLOOKUP($BB421,[1]sistem!$I$13:$L$14,2,FALSE)*#REF!</f>
        <v>#REF!</v>
      </c>
      <c r="X421" s="14" t="e">
        <f>VLOOKUP($BB421,[1]sistem!$I$13:$L$14,3,FALSE)*#REF!</f>
        <v>#REF!</v>
      </c>
      <c r="Y421" s="14" t="e">
        <f>VLOOKUP($BB421,[1]sistem!$I$13:$L$14,4,FALSE)*#REF!</f>
        <v>#REF!</v>
      </c>
      <c r="Z421" s="14" t="e">
        <f t="shared" si="111"/>
        <v>#REF!</v>
      </c>
      <c r="AA421" s="14" t="e">
        <f t="shared" si="111"/>
        <v>#REF!</v>
      </c>
      <c r="AB421" s="14" t="e">
        <f t="shared" si="111"/>
        <v>#REF!</v>
      </c>
      <c r="AC421" s="14" t="e">
        <f t="shared" si="112"/>
        <v>#REF!</v>
      </c>
      <c r="AD421" s="14">
        <f>VLOOKUP(BB421,[1]sistem!$I$18:$J$19,2,FALSE)</f>
        <v>14</v>
      </c>
      <c r="AE421" s="14">
        <v>0.25</v>
      </c>
      <c r="AF421" s="14">
        <f>VLOOKUP($S421,[1]sistem!$I$3:$M$10,5,FALSE)</f>
        <v>2</v>
      </c>
      <c r="AI421" s="14" t="e">
        <f>(#REF!+#REF!)*AD421</f>
        <v>#REF!</v>
      </c>
      <c r="AJ421" s="14">
        <f>VLOOKUP($S421,[1]sistem!$I$3:$N$10,6,FALSE)</f>
        <v>3</v>
      </c>
      <c r="AK421" s="14">
        <v>2</v>
      </c>
      <c r="AL421" s="14">
        <f t="shared" si="113"/>
        <v>6</v>
      </c>
      <c r="AM421" s="14">
        <f>VLOOKUP($BB421,[1]sistem!$I$18:$K$19,3,FALSE)</f>
        <v>14</v>
      </c>
      <c r="AN421" s="14" t="e">
        <f>AM421*#REF!</f>
        <v>#REF!</v>
      </c>
      <c r="AO421" s="14" t="e">
        <f t="shared" si="114"/>
        <v>#REF!</v>
      </c>
      <c r="AP421" s="14">
        <f t="shared" si="115"/>
        <v>25</v>
      </c>
      <c r="AQ421" s="14" t="e">
        <f t="shared" si="116"/>
        <v>#REF!</v>
      </c>
      <c r="AR421" s="14" t="e">
        <f>ROUND(AQ421-#REF!,0)</f>
        <v>#REF!</v>
      </c>
      <c r="AS421" s="14">
        <f>IF(BB421="s",IF(S421=0,0,
IF(S421=1,#REF!*4*4,
IF(S421=2,0,
IF(S421=3,#REF!*4*2,
IF(S421=4,0,
IF(S421=5,0,
IF(S421=6,0,
IF(S421=7,0)))))))),
IF(BB421="t",
IF(S421=0,0,
IF(S421=1,#REF!*4*4*0.8,
IF(S421=2,0,
IF(S421=3,#REF!*4*2*0.8,
IF(S421=4,0,
IF(S421=5,0,
IF(S421=6,0,
IF(S421=7,0))))))))))</f>
        <v>0</v>
      </c>
      <c r="AT421" s="14" t="e">
        <f>IF(BB421="s",
IF(S421=0,0,
IF(S421=1,0,
IF(S421=2,#REF!*4*2,
IF(S421=3,#REF!*4,
IF(S421=4,#REF!*4,
IF(S421=5,0,
IF(S421=6,0,
IF(S421=7,#REF!*4)))))))),
IF(BB421="t",
IF(S421=0,0,
IF(S421=1,0,
IF(S421=2,#REF!*4*2*0.8,
IF(S421=3,#REF!*4*0.8,
IF(S421=4,#REF!*4*0.8,
IF(S421=5,0,
IF(S421=6,0,
IF(S421=7,#REF!*4))))))))))</f>
        <v>#REF!</v>
      </c>
      <c r="AU421" s="14" t="e">
        <f>IF(BB421="s",
IF(S421=0,0,
IF(S421=1,#REF!*2,
IF(S421=2,#REF!*2,
IF(S421=3,#REF!*2,
IF(S421=4,#REF!*2,
IF(S421=5,#REF!*2,
IF(S421=6,#REF!*2,
IF(S421=7,#REF!*2)))))))),
IF(BB421="t",
IF(S421=0,#REF!*2*0.8,
IF(S421=1,#REF!*2*0.8,
IF(S421=2,#REF!*2*0.8,
IF(S421=3,#REF!*2*0.8,
IF(S421=4,#REF!*2*0.8,
IF(S421=5,#REF!*2*0.8,
IF(S421=6,#REF!*1*0.8,
IF(S421=7,#REF!*2))))))))))</f>
        <v>#REF!</v>
      </c>
      <c r="AV421" s="14" t="e">
        <f t="shared" si="117"/>
        <v>#REF!</v>
      </c>
      <c r="AW421" s="14" t="e">
        <f>IF(BB421="s",
IF(S421=0,0,
IF(S421=1,(14-2)*(#REF!+#REF!)/4*4,
IF(S421=2,(14-2)*(#REF!+#REF!)/4*2,
IF(S421=3,(14-2)*(#REF!+#REF!)/4*3,
IF(S421=4,(14-2)*(#REF!+#REF!)/4,
IF(S421=5,(14-2)*#REF!/4,
IF(S421=6,0,
IF(S421=7,(14)*#REF!)))))))),
IF(BB421="t",
IF(S421=0,0,
IF(S421=1,(11-2)*(#REF!+#REF!)/4*4,
IF(S421=2,(11-2)*(#REF!+#REF!)/4*2,
IF(S421=3,(11-2)*(#REF!+#REF!)/4*3,
IF(S421=4,(11-2)*(#REF!+#REF!)/4,
IF(S421=5,(11-2)*#REF!/4,
IF(S421=6,0,
IF(S421=7,(11)*#REF!))))))))))</f>
        <v>#REF!</v>
      </c>
      <c r="AX421" s="14" t="e">
        <f t="shared" si="118"/>
        <v>#REF!</v>
      </c>
      <c r="AY421" s="14">
        <f t="shared" si="119"/>
        <v>12</v>
      </c>
      <c r="AZ421" s="14">
        <f t="shared" si="120"/>
        <v>6</v>
      </c>
      <c r="BA421" s="14" t="e">
        <f t="shared" si="121"/>
        <v>#REF!</v>
      </c>
      <c r="BB421" s="14" t="s">
        <v>87</v>
      </c>
      <c r="BC421" s="14" t="e">
        <f>IF(BI421="A",0,IF(BB421="s",14*#REF!,IF(BB421="T",11*#REF!,"HATA")))</f>
        <v>#REF!</v>
      </c>
      <c r="BD421" s="14" t="e">
        <f t="shared" si="122"/>
        <v>#REF!</v>
      </c>
      <c r="BE421" s="14" t="e">
        <f t="shared" si="123"/>
        <v>#REF!</v>
      </c>
      <c r="BF421" s="14" t="e">
        <f>IF(BE421-#REF!=0,"DOĞRU","YANLIŞ")</f>
        <v>#REF!</v>
      </c>
      <c r="BG421" s="14" t="e">
        <f>#REF!-BE421</f>
        <v>#REF!</v>
      </c>
      <c r="BH421" s="14">
        <v>1</v>
      </c>
      <c r="BJ421" s="14">
        <v>0</v>
      </c>
      <c r="BL421" s="14">
        <v>2</v>
      </c>
      <c r="BN421" s="5" t="e">
        <f>#REF!*14</f>
        <v>#REF!</v>
      </c>
      <c r="BO421" s="6"/>
      <c r="BP421" s="7"/>
      <c r="BQ421" s="8"/>
      <c r="BR421" s="8"/>
      <c r="BS421" s="8"/>
      <c r="BT421" s="8"/>
      <c r="BU421" s="8"/>
      <c r="BV421" s="9"/>
      <c r="BW421" s="10"/>
      <c r="BX421" s="11"/>
      <c r="CE421" s="8"/>
      <c r="CF421" s="17"/>
      <c r="CG421" s="17"/>
      <c r="CH421" s="17"/>
      <c r="CI421" s="17"/>
    </row>
    <row r="422" spans="1:87" hidden="1" x14ac:dyDescent="0.25">
      <c r="A422" s="14" t="s">
        <v>514</v>
      </c>
      <c r="B422" s="14" t="s">
        <v>515</v>
      </c>
      <c r="C422" s="14" t="s">
        <v>515</v>
      </c>
      <c r="D422" s="15" t="s">
        <v>90</v>
      </c>
      <c r="E422" s="15" t="s">
        <v>90</v>
      </c>
      <c r="F422" s="16" t="e">
        <f>IF(BB422="S",
IF(#REF!+BJ422=2012,
IF(#REF!=1,"12-13/1",
IF(#REF!=2,"12-13/2",
IF(#REF!=3,"13-14/1",
IF(#REF!=4,"13-14/2","Hata1")))),
IF(#REF!+BJ422=2013,
IF(#REF!=1,"13-14/1",
IF(#REF!=2,"13-14/2",
IF(#REF!=3,"14-15/1",
IF(#REF!=4,"14-15/2","Hata2")))),
IF(#REF!+BJ422=2014,
IF(#REF!=1,"14-15/1",
IF(#REF!=2,"14-15/2",
IF(#REF!=3,"15-16/1",
IF(#REF!=4,"15-16/2","Hata3")))),
IF(#REF!+BJ422=2015,
IF(#REF!=1,"15-16/1",
IF(#REF!=2,"15-16/2",
IF(#REF!=3,"16-17/1",
IF(#REF!=4,"16-17/2","Hata4")))),
IF(#REF!+BJ422=2016,
IF(#REF!=1,"16-17/1",
IF(#REF!=2,"16-17/2",
IF(#REF!=3,"17-18/1",
IF(#REF!=4,"17-18/2","Hata5")))),
IF(#REF!+BJ422=2017,
IF(#REF!=1,"17-18/1",
IF(#REF!=2,"17-18/2",
IF(#REF!=3,"18-19/1",
IF(#REF!=4,"18-19/2","Hata6")))),
IF(#REF!+BJ422=2018,
IF(#REF!=1,"18-19/1",
IF(#REF!=2,"18-19/2",
IF(#REF!=3,"19-20/1",
IF(#REF!=4,"19-20/2","Hata7")))),
IF(#REF!+BJ422=2019,
IF(#REF!=1,"19-20/1",
IF(#REF!=2,"19-20/2",
IF(#REF!=3,"20-21/1",
IF(#REF!=4,"20-21/2","Hata8")))),
IF(#REF!+BJ422=2020,
IF(#REF!=1,"20-21/1",
IF(#REF!=2,"20-21/2",
IF(#REF!=3,"21-22/1",
IF(#REF!=4,"21-22/2","Hata9")))),
IF(#REF!+BJ422=2021,
IF(#REF!=1,"21-22/1",
IF(#REF!=2,"21-22/2",
IF(#REF!=3,"22-23/1",
IF(#REF!=4,"22-23/2","Hata10")))),
IF(#REF!+BJ422=2022,
IF(#REF!=1,"22-23/1",
IF(#REF!=2,"22-23/2",
IF(#REF!=3,"23-24/1",
IF(#REF!=4,"23-24/2","Hata11")))),
IF(#REF!+BJ422=2023,
IF(#REF!=1,"23-24/1",
IF(#REF!=2,"23-24/2",
IF(#REF!=3,"24-25/1",
IF(#REF!=4,"24-25/2","Hata12")))),
)))))))))))),
IF(BB422="T",
IF(#REF!+BJ422=2012,
IF(#REF!=1,"12-13/1",
IF(#REF!=2,"12-13/2",
IF(#REF!=3,"12-13/3",
IF(#REF!=4,"13-14/1",
IF(#REF!=5,"13-14/2",
IF(#REF!=6,"13-14/3","Hata1")))))),
IF(#REF!+BJ422=2013,
IF(#REF!=1,"13-14/1",
IF(#REF!=2,"13-14/2",
IF(#REF!=3,"13-14/3",
IF(#REF!=4,"14-15/1",
IF(#REF!=5,"14-15/2",
IF(#REF!=6,"14-15/3","Hata2")))))),
IF(#REF!+BJ422=2014,
IF(#REF!=1,"14-15/1",
IF(#REF!=2,"14-15/2",
IF(#REF!=3,"14-15/3",
IF(#REF!=4,"15-16/1",
IF(#REF!=5,"15-16/2",
IF(#REF!=6,"15-16/3","Hata3")))))),
IF(AND(#REF!+#REF!&gt;2014,#REF!+#REF!&lt;2015,BJ422=1),
IF(#REF!=0.1,"14-15/0.1",
IF(#REF!=0.2,"14-15/0.2",
IF(#REF!=0.3,"14-15/0.3","Hata4"))),
IF(#REF!+BJ422=2015,
IF(#REF!=1,"15-16/1",
IF(#REF!=2,"15-16/2",
IF(#REF!=3,"15-16/3",
IF(#REF!=4,"16-17/1",
IF(#REF!=5,"16-17/2",
IF(#REF!=6,"16-17/3","Hata5")))))),
IF(#REF!+BJ422=2016,
IF(#REF!=1,"16-17/1",
IF(#REF!=2,"16-17/2",
IF(#REF!=3,"16-17/3",
IF(#REF!=4,"17-18/1",
IF(#REF!=5,"17-18/2",
IF(#REF!=6,"17-18/3","Hata6")))))),
IF(#REF!+BJ422=2017,
IF(#REF!=1,"17-18/1",
IF(#REF!=2,"17-18/2",
IF(#REF!=3,"17-18/3",
IF(#REF!=4,"18-19/1",
IF(#REF!=5,"18-19/2",
IF(#REF!=6,"18-19/3","Hata7")))))),
IF(#REF!+BJ422=2018,
IF(#REF!=1,"18-19/1",
IF(#REF!=2,"18-19/2",
IF(#REF!=3,"18-19/3",
IF(#REF!=4,"19-20/1",
IF(#REF!=5," 19-20/2",
IF(#REF!=6,"19-20/3","Hata8")))))),
IF(#REF!+BJ422=2019,
IF(#REF!=1,"19-20/1",
IF(#REF!=2,"19-20/2",
IF(#REF!=3,"19-20/3",
IF(#REF!=4,"20-21/1",
IF(#REF!=5,"20-21/2",
IF(#REF!=6,"20-21/3","Hata9")))))),
IF(#REF!+BJ422=2020,
IF(#REF!=1,"20-21/1",
IF(#REF!=2,"20-21/2",
IF(#REF!=3,"20-21/3",
IF(#REF!=4,"21-22/1",
IF(#REF!=5,"21-22/2",
IF(#REF!=6,"21-22/3","Hata10")))))),
IF(#REF!+BJ422=2021,
IF(#REF!=1,"21-22/1",
IF(#REF!=2,"21-22/2",
IF(#REF!=3,"21-22/3",
IF(#REF!=4,"22-23/1",
IF(#REF!=5,"22-23/2",
IF(#REF!=6,"22-23/3","Hata11")))))),
IF(#REF!+BJ422=2022,
IF(#REF!=1,"22-23/1",
IF(#REF!=2,"22-23/2",
IF(#REF!=3,"22-23/3",
IF(#REF!=4,"23-24/1",
IF(#REF!=5,"23-24/2",
IF(#REF!=6,"23-24/3","Hata12")))))),
IF(#REF!+BJ422=2023,
IF(#REF!=1,"23-24/1",
IF(#REF!=2,"23-24/2",
IF(#REF!=3,"23-24/3",
IF(#REF!=4,"24-25/1",
IF(#REF!=5,"24-25/2",
IF(#REF!=6,"24-25/3","Hata13")))))),
))))))))))))))
)</f>
        <v>#REF!</v>
      </c>
      <c r="G422" s="15"/>
      <c r="H422" s="14" t="s">
        <v>527</v>
      </c>
      <c r="I422" s="14">
        <v>54678</v>
      </c>
      <c r="J422" s="14" t="s">
        <v>499</v>
      </c>
      <c r="Q422" s="14" t="s">
        <v>516</v>
      </c>
      <c r="R422" s="14" t="s">
        <v>516</v>
      </c>
      <c r="S422" s="16">
        <v>2</v>
      </c>
      <c r="T422" s="14">
        <f>VLOOKUP($S422,[1]sistem!$I$3:$L$10,2,FALSE)</f>
        <v>0</v>
      </c>
      <c r="U422" s="14">
        <f>VLOOKUP($S422,[1]sistem!$I$3:$L$10,3,FALSE)</f>
        <v>2</v>
      </c>
      <c r="V422" s="14">
        <f>VLOOKUP($S422,[1]sistem!$I$3:$L$10,4,FALSE)</f>
        <v>1</v>
      </c>
      <c r="W422" s="14" t="e">
        <f>VLOOKUP($BB422,[1]sistem!$I$13:$L$14,2,FALSE)*#REF!</f>
        <v>#REF!</v>
      </c>
      <c r="X422" s="14" t="e">
        <f>VLOOKUP($BB422,[1]sistem!$I$13:$L$14,3,FALSE)*#REF!</f>
        <v>#REF!</v>
      </c>
      <c r="Y422" s="14" t="e">
        <f>VLOOKUP($BB422,[1]sistem!$I$13:$L$14,4,FALSE)*#REF!</f>
        <v>#REF!</v>
      </c>
      <c r="Z422" s="14" t="e">
        <f t="shared" si="111"/>
        <v>#REF!</v>
      </c>
      <c r="AA422" s="14" t="e">
        <f t="shared" si="111"/>
        <v>#REF!</v>
      </c>
      <c r="AB422" s="14" t="e">
        <f t="shared" si="111"/>
        <v>#REF!</v>
      </c>
      <c r="AC422" s="14" t="e">
        <f t="shared" si="112"/>
        <v>#REF!</v>
      </c>
      <c r="AD422" s="14">
        <f>VLOOKUP(BB422,[1]sistem!$I$18:$J$19,2,FALSE)</f>
        <v>14</v>
      </c>
      <c r="AE422" s="14">
        <v>0.25</v>
      </c>
      <c r="AF422" s="14">
        <f>VLOOKUP($S422,[1]sistem!$I$3:$M$10,5,FALSE)</f>
        <v>2</v>
      </c>
      <c r="AG422" s="14">
        <v>1</v>
      </c>
      <c r="AI422" s="14">
        <f>AG422*AM422</f>
        <v>14</v>
      </c>
      <c r="AJ422" s="14">
        <f>VLOOKUP($S422,[1]sistem!$I$3:$N$10,6,FALSE)</f>
        <v>3</v>
      </c>
      <c r="AK422" s="14">
        <v>2</v>
      </c>
      <c r="AL422" s="14">
        <f t="shared" si="113"/>
        <v>6</v>
      </c>
      <c r="AM422" s="14">
        <f>VLOOKUP($BB422,[1]sistem!$I$18:$K$19,3,FALSE)</f>
        <v>14</v>
      </c>
      <c r="AN422" s="14" t="e">
        <f>AM422*#REF!</f>
        <v>#REF!</v>
      </c>
      <c r="AO422" s="14" t="e">
        <f t="shared" si="114"/>
        <v>#REF!</v>
      </c>
      <c r="AP422" s="14">
        <f t="shared" si="115"/>
        <v>25</v>
      </c>
      <c r="AQ422" s="14" t="e">
        <f t="shared" si="116"/>
        <v>#REF!</v>
      </c>
      <c r="AR422" s="14" t="e">
        <f>ROUND(AQ422-#REF!,0)</f>
        <v>#REF!</v>
      </c>
      <c r="AS422" s="14">
        <f>IF(BB422="s",IF(S422=0,0,
IF(S422=1,#REF!*4*4,
IF(S422=2,0,
IF(S422=3,#REF!*4*2,
IF(S422=4,0,
IF(S422=5,0,
IF(S422=6,0,
IF(S422=7,0)))))))),
IF(BB422="t",
IF(S422=0,0,
IF(S422=1,#REF!*4*4*0.8,
IF(S422=2,0,
IF(S422=3,#REF!*4*2*0.8,
IF(S422=4,0,
IF(S422=5,0,
IF(S422=6,0,
IF(S422=7,0))))))))))</f>
        <v>0</v>
      </c>
      <c r="AT422" s="14" t="e">
        <f>IF(BB422="s",
IF(S422=0,0,
IF(S422=1,0,
IF(S422=2,#REF!*4*2,
IF(S422=3,#REF!*4,
IF(S422=4,#REF!*4,
IF(S422=5,0,
IF(S422=6,0,
IF(S422=7,#REF!*4)))))))),
IF(BB422="t",
IF(S422=0,0,
IF(S422=1,0,
IF(S422=2,#REF!*4*2*0.8,
IF(S422=3,#REF!*4*0.8,
IF(S422=4,#REF!*4*0.8,
IF(S422=5,0,
IF(S422=6,0,
IF(S422=7,#REF!*4))))))))))</f>
        <v>#REF!</v>
      </c>
      <c r="AU422" s="14" t="e">
        <f>IF(BB422="s",
IF(S422=0,0,
IF(S422=1,#REF!*2,
IF(S422=2,#REF!*2,
IF(S422=3,#REF!*2,
IF(S422=4,#REF!*2,
IF(S422=5,#REF!*2,
IF(S422=6,#REF!*2,
IF(S422=7,#REF!*2)))))))),
IF(BB422="t",
IF(S422=0,#REF!*2*0.8,
IF(S422=1,#REF!*2*0.8,
IF(S422=2,#REF!*2*0.8,
IF(S422=3,#REF!*2*0.8,
IF(S422=4,#REF!*2*0.8,
IF(S422=5,#REF!*2*0.8,
IF(S422=6,#REF!*1*0.8,
IF(S422=7,#REF!*2))))))))))</f>
        <v>#REF!</v>
      </c>
      <c r="AV422" s="14" t="e">
        <f t="shared" si="117"/>
        <v>#REF!</v>
      </c>
      <c r="AW422" s="14" t="e">
        <f>IF(BB422="s",
IF(S422=0,0,
IF(S422=1,(14-2)*(#REF!+#REF!)/4*4,
IF(S422=2,(14-2)*(#REF!+#REF!)/4*2,
IF(S422=3,(14-2)*(#REF!+#REF!)/4*3,
IF(S422=4,(14-2)*(#REF!+#REF!)/4,
IF(S422=5,(14-2)*#REF!/4,
IF(S422=6,0,
IF(S422=7,(14)*#REF!)))))))),
IF(BB422="t",
IF(S422=0,0,
IF(S422=1,(11-2)*(#REF!+#REF!)/4*4,
IF(S422=2,(11-2)*(#REF!+#REF!)/4*2,
IF(S422=3,(11-2)*(#REF!+#REF!)/4*3,
IF(S422=4,(11-2)*(#REF!+#REF!)/4,
IF(S422=5,(11-2)*#REF!/4,
IF(S422=6,0,
IF(S422=7,(11)*#REF!))))))))))</f>
        <v>#REF!</v>
      </c>
      <c r="AX422" s="14" t="e">
        <f t="shared" si="118"/>
        <v>#REF!</v>
      </c>
      <c r="AY422" s="14">
        <f t="shared" si="119"/>
        <v>12</v>
      </c>
      <c r="AZ422" s="14">
        <f t="shared" si="120"/>
        <v>6</v>
      </c>
      <c r="BA422" s="14" t="e">
        <f t="shared" si="121"/>
        <v>#REF!</v>
      </c>
      <c r="BB422" s="14" t="s">
        <v>87</v>
      </c>
      <c r="BC422" s="14" t="e">
        <f>IF(BI422="A",0,IF(BB422="s",14*#REF!,IF(BB422="T",11*#REF!,"HATA")))</f>
        <v>#REF!</v>
      </c>
      <c r="BD422" s="14" t="e">
        <f t="shared" si="122"/>
        <v>#REF!</v>
      </c>
      <c r="BE422" s="14" t="e">
        <f t="shared" si="123"/>
        <v>#REF!</v>
      </c>
      <c r="BF422" s="14" t="e">
        <f>IF(BE422-#REF!=0,"DOĞRU","YANLIŞ")</f>
        <v>#REF!</v>
      </c>
      <c r="BG422" s="14" t="e">
        <f>#REF!-BE422</f>
        <v>#REF!</v>
      </c>
      <c r="BH422" s="14">
        <v>0</v>
      </c>
      <c r="BJ422" s="14">
        <v>0</v>
      </c>
      <c r="BL422" s="14">
        <v>2</v>
      </c>
      <c r="BN422" s="5" t="e">
        <f>#REF!*14</f>
        <v>#REF!</v>
      </c>
      <c r="BO422" s="6"/>
      <c r="BP422" s="7"/>
      <c r="BQ422" s="8"/>
      <c r="BR422" s="8"/>
      <c r="BS422" s="8"/>
      <c r="BT422" s="8"/>
      <c r="BU422" s="8"/>
      <c r="BV422" s="9"/>
      <c r="BW422" s="10"/>
      <c r="BX422" s="11"/>
      <c r="CE422" s="8"/>
      <c r="CF422" s="17"/>
      <c r="CG422" s="17"/>
      <c r="CH422" s="17"/>
      <c r="CI422" s="17"/>
    </row>
    <row r="423" spans="1:87" hidden="1" x14ac:dyDescent="0.25">
      <c r="A423" s="14" t="s">
        <v>246</v>
      </c>
      <c r="B423" s="14" t="s">
        <v>216</v>
      </c>
      <c r="C423" s="14" t="s">
        <v>216</v>
      </c>
      <c r="D423" s="15" t="s">
        <v>84</v>
      </c>
      <c r="E423" s="15" t="s">
        <v>84</v>
      </c>
      <c r="F423" s="16" t="e">
        <f>IF(BB423="S",
IF(#REF!+BJ423=2012,
IF(#REF!=1,"12-13/1",
IF(#REF!=2,"12-13/2",
IF(#REF!=3,"13-14/1",
IF(#REF!=4,"13-14/2","Hata1")))),
IF(#REF!+BJ423=2013,
IF(#REF!=1,"13-14/1",
IF(#REF!=2,"13-14/2",
IF(#REF!=3,"14-15/1",
IF(#REF!=4,"14-15/2","Hata2")))),
IF(#REF!+BJ423=2014,
IF(#REF!=1,"14-15/1",
IF(#REF!=2,"14-15/2",
IF(#REF!=3,"15-16/1",
IF(#REF!=4,"15-16/2","Hata3")))),
IF(#REF!+BJ423=2015,
IF(#REF!=1,"15-16/1",
IF(#REF!=2,"15-16/2",
IF(#REF!=3,"16-17/1",
IF(#REF!=4,"16-17/2","Hata4")))),
IF(#REF!+BJ423=2016,
IF(#REF!=1,"16-17/1",
IF(#REF!=2,"16-17/2",
IF(#REF!=3,"17-18/1",
IF(#REF!=4,"17-18/2","Hata5")))),
IF(#REF!+BJ423=2017,
IF(#REF!=1,"17-18/1",
IF(#REF!=2,"17-18/2",
IF(#REF!=3,"18-19/1",
IF(#REF!=4,"18-19/2","Hata6")))),
IF(#REF!+BJ423=2018,
IF(#REF!=1,"18-19/1",
IF(#REF!=2,"18-19/2",
IF(#REF!=3,"19-20/1",
IF(#REF!=4,"19-20/2","Hata7")))),
IF(#REF!+BJ423=2019,
IF(#REF!=1,"19-20/1",
IF(#REF!=2,"19-20/2",
IF(#REF!=3,"20-21/1",
IF(#REF!=4,"20-21/2","Hata8")))),
IF(#REF!+BJ423=2020,
IF(#REF!=1,"20-21/1",
IF(#REF!=2,"20-21/2",
IF(#REF!=3,"21-22/1",
IF(#REF!=4,"21-22/2","Hata9")))),
IF(#REF!+BJ423=2021,
IF(#REF!=1,"21-22/1",
IF(#REF!=2,"21-22/2",
IF(#REF!=3,"22-23/1",
IF(#REF!=4,"22-23/2","Hata10")))),
IF(#REF!+BJ423=2022,
IF(#REF!=1,"22-23/1",
IF(#REF!=2,"22-23/2",
IF(#REF!=3,"23-24/1",
IF(#REF!=4,"23-24/2","Hata11")))),
IF(#REF!+BJ423=2023,
IF(#REF!=1,"23-24/1",
IF(#REF!=2,"23-24/2",
IF(#REF!=3,"24-25/1",
IF(#REF!=4,"24-25/2","Hata12")))),
)))))))))))),
IF(BB423="T",
IF(#REF!+BJ423=2012,
IF(#REF!=1,"12-13/1",
IF(#REF!=2,"12-13/2",
IF(#REF!=3,"12-13/3",
IF(#REF!=4,"13-14/1",
IF(#REF!=5,"13-14/2",
IF(#REF!=6,"13-14/3","Hata1")))))),
IF(#REF!+BJ423=2013,
IF(#REF!=1,"13-14/1",
IF(#REF!=2,"13-14/2",
IF(#REF!=3,"13-14/3",
IF(#REF!=4,"14-15/1",
IF(#REF!=5,"14-15/2",
IF(#REF!=6,"14-15/3","Hata2")))))),
IF(#REF!+BJ423=2014,
IF(#REF!=1,"14-15/1",
IF(#REF!=2,"14-15/2",
IF(#REF!=3,"14-15/3",
IF(#REF!=4,"15-16/1",
IF(#REF!=5,"15-16/2",
IF(#REF!=6,"15-16/3","Hata3")))))),
IF(AND(#REF!+#REF!&gt;2014,#REF!+#REF!&lt;2015,BJ423=1),
IF(#REF!=0.1,"14-15/0.1",
IF(#REF!=0.2,"14-15/0.2",
IF(#REF!=0.3,"14-15/0.3","Hata4"))),
IF(#REF!+BJ423=2015,
IF(#REF!=1,"15-16/1",
IF(#REF!=2,"15-16/2",
IF(#REF!=3,"15-16/3",
IF(#REF!=4,"16-17/1",
IF(#REF!=5,"16-17/2",
IF(#REF!=6,"16-17/3","Hata5")))))),
IF(#REF!+BJ423=2016,
IF(#REF!=1,"16-17/1",
IF(#REF!=2,"16-17/2",
IF(#REF!=3,"16-17/3",
IF(#REF!=4,"17-18/1",
IF(#REF!=5,"17-18/2",
IF(#REF!=6,"17-18/3","Hata6")))))),
IF(#REF!+BJ423=2017,
IF(#REF!=1,"17-18/1",
IF(#REF!=2,"17-18/2",
IF(#REF!=3,"17-18/3",
IF(#REF!=4,"18-19/1",
IF(#REF!=5,"18-19/2",
IF(#REF!=6,"18-19/3","Hata7")))))),
IF(#REF!+BJ423=2018,
IF(#REF!=1,"18-19/1",
IF(#REF!=2,"18-19/2",
IF(#REF!=3,"18-19/3",
IF(#REF!=4,"19-20/1",
IF(#REF!=5," 19-20/2",
IF(#REF!=6,"19-20/3","Hata8")))))),
IF(#REF!+BJ423=2019,
IF(#REF!=1,"19-20/1",
IF(#REF!=2,"19-20/2",
IF(#REF!=3,"19-20/3",
IF(#REF!=4,"20-21/1",
IF(#REF!=5,"20-21/2",
IF(#REF!=6,"20-21/3","Hata9")))))),
IF(#REF!+BJ423=2020,
IF(#REF!=1,"20-21/1",
IF(#REF!=2,"20-21/2",
IF(#REF!=3,"20-21/3",
IF(#REF!=4,"21-22/1",
IF(#REF!=5,"21-22/2",
IF(#REF!=6,"21-22/3","Hata10")))))),
IF(#REF!+BJ423=2021,
IF(#REF!=1,"21-22/1",
IF(#REF!=2,"21-22/2",
IF(#REF!=3,"21-22/3",
IF(#REF!=4,"22-23/1",
IF(#REF!=5,"22-23/2",
IF(#REF!=6,"22-23/3","Hata11")))))),
IF(#REF!+BJ423=2022,
IF(#REF!=1,"22-23/1",
IF(#REF!=2,"22-23/2",
IF(#REF!=3,"22-23/3",
IF(#REF!=4,"23-24/1",
IF(#REF!=5,"23-24/2",
IF(#REF!=6,"23-24/3","Hata12")))))),
IF(#REF!+BJ423=2023,
IF(#REF!=1,"23-24/1",
IF(#REF!=2,"23-24/2",
IF(#REF!=3,"23-24/3",
IF(#REF!=4,"24-25/1",
IF(#REF!=5,"24-25/2",
IF(#REF!=6,"24-25/3","Hata13")))))),
))))))))))))))
)</f>
        <v>#REF!</v>
      </c>
      <c r="G423" s="15"/>
      <c r="H423" s="14" t="s">
        <v>527</v>
      </c>
      <c r="I423" s="14">
        <v>54678</v>
      </c>
      <c r="J423" s="14" t="s">
        <v>499</v>
      </c>
      <c r="Q423" s="14" t="s">
        <v>217</v>
      </c>
      <c r="R423" s="14" t="s">
        <v>217</v>
      </c>
      <c r="S423" s="16">
        <v>4</v>
      </c>
      <c r="T423" s="14">
        <f>VLOOKUP($S423,[1]sistem!$I$3:$L$10,2,FALSE)</f>
        <v>0</v>
      </c>
      <c r="U423" s="14">
        <f>VLOOKUP($S423,[1]sistem!$I$3:$L$10,3,FALSE)</f>
        <v>1</v>
      </c>
      <c r="V423" s="14">
        <f>VLOOKUP($S423,[1]sistem!$I$3:$L$10,4,FALSE)</f>
        <v>1</v>
      </c>
      <c r="W423" s="14" t="e">
        <f>VLOOKUP($BB423,[1]sistem!$I$13:$L$14,2,FALSE)*#REF!</f>
        <v>#REF!</v>
      </c>
      <c r="X423" s="14" t="e">
        <f>VLOOKUP($BB423,[1]sistem!$I$13:$L$14,3,FALSE)*#REF!</f>
        <v>#REF!</v>
      </c>
      <c r="Y423" s="14" t="e">
        <f>VLOOKUP($BB423,[1]sistem!$I$13:$L$14,4,FALSE)*#REF!</f>
        <v>#REF!</v>
      </c>
      <c r="Z423" s="14" t="e">
        <f t="shared" si="111"/>
        <v>#REF!</v>
      </c>
      <c r="AA423" s="14" t="e">
        <f t="shared" si="111"/>
        <v>#REF!</v>
      </c>
      <c r="AB423" s="14" t="e">
        <f t="shared" si="111"/>
        <v>#REF!</v>
      </c>
      <c r="AC423" s="14" t="e">
        <f t="shared" si="112"/>
        <v>#REF!</v>
      </c>
      <c r="AD423" s="14">
        <f>VLOOKUP(BB423,[1]sistem!$I$18:$J$19,2,FALSE)</f>
        <v>14</v>
      </c>
      <c r="AE423" s="14">
        <v>0.25</v>
      </c>
      <c r="AF423" s="14">
        <f>VLOOKUP($S423,[1]sistem!$I$3:$M$10,5,FALSE)</f>
        <v>1</v>
      </c>
      <c r="AG423" s="14">
        <v>4</v>
      </c>
      <c r="AI423" s="14">
        <f>AG423*AM423</f>
        <v>56</v>
      </c>
      <c r="AJ423" s="14">
        <f>VLOOKUP($S423,[1]sistem!$I$3:$N$10,6,FALSE)</f>
        <v>2</v>
      </c>
      <c r="AK423" s="14">
        <v>2</v>
      </c>
      <c r="AL423" s="14">
        <f t="shared" si="113"/>
        <v>4</v>
      </c>
      <c r="AM423" s="14">
        <f>VLOOKUP($BB423,[1]sistem!$I$18:$K$19,3,FALSE)</f>
        <v>14</v>
      </c>
      <c r="AN423" s="14" t="e">
        <f>AM423*#REF!</f>
        <v>#REF!</v>
      </c>
      <c r="AO423" s="14" t="e">
        <f t="shared" si="114"/>
        <v>#REF!</v>
      </c>
      <c r="AP423" s="14">
        <f t="shared" si="115"/>
        <v>25</v>
      </c>
      <c r="AQ423" s="14" t="e">
        <f t="shared" si="116"/>
        <v>#REF!</v>
      </c>
      <c r="AR423" s="14" t="e">
        <f>ROUND(AQ423-#REF!,0)</f>
        <v>#REF!</v>
      </c>
      <c r="AS423" s="14">
        <f>IF(BB423="s",IF(S423=0,0,
IF(S423=1,#REF!*4*4,
IF(S423=2,0,
IF(S423=3,#REF!*4*2,
IF(S423=4,0,
IF(S423=5,0,
IF(S423=6,0,
IF(S423=7,0)))))))),
IF(BB423="t",
IF(S423=0,0,
IF(S423=1,#REF!*4*4*0.8,
IF(S423=2,0,
IF(S423=3,#REF!*4*2*0.8,
IF(S423=4,0,
IF(S423=5,0,
IF(S423=6,0,
IF(S423=7,0))))))))))</f>
        <v>0</v>
      </c>
      <c r="AT423" s="14" t="e">
        <f>IF(BB423="s",
IF(S423=0,0,
IF(S423=1,0,
IF(S423=2,#REF!*4*2,
IF(S423=3,#REF!*4,
IF(S423=4,#REF!*4,
IF(S423=5,0,
IF(S423=6,0,
IF(S423=7,#REF!*4)))))))),
IF(BB423="t",
IF(S423=0,0,
IF(S423=1,0,
IF(S423=2,#REF!*4*2*0.8,
IF(S423=3,#REF!*4*0.8,
IF(S423=4,#REF!*4*0.8,
IF(S423=5,0,
IF(S423=6,0,
IF(S423=7,#REF!*4))))))))))</f>
        <v>#REF!</v>
      </c>
      <c r="AU423" s="14" t="e">
        <f>IF(BB423="s",
IF(S423=0,0,
IF(S423=1,#REF!*2,
IF(S423=2,#REF!*2,
IF(S423=3,#REF!*2,
IF(S423=4,#REF!*2,
IF(S423=5,#REF!*2,
IF(S423=6,#REF!*2,
IF(S423=7,#REF!*2)))))))),
IF(BB423="t",
IF(S423=0,#REF!*2*0.8,
IF(S423=1,#REF!*2*0.8,
IF(S423=2,#REF!*2*0.8,
IF(S423=3,#REF!*2*0.8,
IF(S423=4,#REF!*2*0.8,
IF(S423=5,#REF!*2*0.8,
IF(S423=6,#REF!*1*0.8,
IF(S423=7,#REF!*2))))))))))</f>
        <v>#REF!</v>
      </c>
      <c r="AV423" s="14" t="e">
        <f t="shared" si="117"/>
        <v>#REF!</v>
      </c>
      <c r="AW423" s="14" t="e">
        <f>IF(BB423="s",
IF(S423=0,0,
IF(S423=1,(14-2)*(#REF!+#REF!)/4*4,
IF(S423=2,(14-2)*(#REF!+#REF!)/4*2,
IF(S423=3,(14-2)*(#REF!+#REF!)/4*3,
IF(S423=4,(14-2)*(#REF!+#REF!)/4,
IF(S423=5,(14-2)*#REF!/4,
IF(S423=6,0,
IF(S423=7,(14)*#REF!)))))))),
IF(BB423="t",
IF(S423=0,0,
IF(S423=1,(11-2)*(#REF!+#REF!)/4*4,
IF(S423=2,(11-2)*(#REF!+#REF!)/4*2,
IF(S423=3,(11-2)*(#REF!+#REF!)/4*3,
IF(S423=4,(11-2)*(#REF!+#REF!)/4,
IF(S423=5,(11-2)*#REF!/4,
IF(S423=6,0,
IF(S423=7,(11)*#REF!))))))))))</f>
        <v>#REF!</v>
      </c>
      <c r="AX423" s="14" t="e">
        <f t="shared" si="118"/>
        <v>#REF!</v>
      </c>
      <c r="AY423" s="14">
        <f t="shared" si="119"/>
        <v>8</v>
      </c>
      <c r="AZ423" s="14">
        <f t="shared" si="120"/>
        <v>4</v>
      </c>
      <c r="BA423" s="14" t="e">
        <f t="shared" si="121"/>
        <v>#REF!</v>
      </c>
      <c r="BB423" s="14" t="s">
        <v>87</v>
      </c>
      <c r="BC423" s="14" t="e">
        <f>IF(BI423="A",0,IF(BB423="s",14*#REF!,IF(BB423="T",11*#REF!,"HATA")))</f>
        <v>#REF!</v>
      </c>
      <c r="BD423" s="14" t="e">
        <f t="shared" si="122"/>
        <v>#REF!</v>
      </c>
      <c r="BE423" s="14" t="e">
        <f t="shared" si="123"/>
        <v>#REF!</v>
      </c>
      <c r="BF423" s="14" t="e">
        <f>IF(BE423-#REF!=0,"DOĞRU","YANLIŞ")</f>
        <v>#REF!</v>
      </c>
      <c r="BG423" s="14" t="e">
        <f>#REF!-BE423</f>
        <v>#REF!</v>
      </c>
      <c r="BH423" s="14">
        <v>0</v>
      </c>
      <c r="BJ423" s="14">
        <v>0</v>
      </c>
      <c r="BL423" s="14">
        <v>4</v>
      </c>
      <c r="BN423" s="5" t="e">
        <f>#REF!*14</f>
        <v>#REF!</v>
      </c>
      <c r="BO423" s="6"/>
      <c r="BP423" s="7"/>
      <c r="BQ423" s="8"/>
      <c r="BR423" s="8"/>
      <c r="BS423" s="8"/>
      <c r="BT423" s="8"/>
      <c r="BU423" s="8"/>
      <c r="BV423" s="9"/>
      <c r="BW423" s="10"/>
      <c r="BX423" s="11"/>
      <c r="CE423" s="8"/>
      <c r="CF423" s="17"/>
      <c r="CG423" s="17"/>
      <c r="CH423" s="17"/>
      <c r="CI423" s="17"/>
    </row>
    <row r="424" spans="1:87" hidden="1" x14ac:dyDescent="0.25">
      <c r="A424" s="14" t="s">
        <v>517</v>
      </c>
      <c r="B424" s="14" t="s">
        <v>518</v>
      </c>
      <c r="C424" s="14" t="s">
        <v>518</v>
      </c>
      <c r="D424" s="15" t="s">
        <v>90</v>
      </c>
      <c r="E424" s="15" t="s">
        <v>90</v>
      </c>
      <c r="F424" s="16" t="e">
        <f>IF(BB424="S",
IF(#REF!+BJ424=2012,
IF(#REF!=1,"12-13/1",
IF(#REF!=2,"12-13/2",
IF(#REF!=3,"13-14/1",
IF(#REF!=4,"13-14/2","Hata1")))),
IF(#REF!+BJ424=2013,
IF(#REF!=1,"13-14/1",
IF(#REF!=2,"13-14/2",
IF(#REF!=3,"14-15/1",
IF(#REF!=4,"14-15/2","Hata2")))),
IF(#REF!+BJ424=2014,
IF(#REF!=1,"14-15/1",
IF(#REF!=2,"14-15/2",
IF(#REF!=3,"15-16/1",
IF(#REF!=4,"15-16/2","Hata3")))),
IF(#REF!+BJ424=2015,
IF(#REF!=1,"15-16/1",
IF(#REF!=2,"15-16/2",
IF(#REF!=3,"16-17/1",
IF(#REF!=4,"16-17/2","Hata4")))),
IF(#REF!+BJ424=2016,
IF(#REF!=1,"16-17/1",
IF(#REF!=2,"16-17/2",
IF(#REF!=3,"17-18/1",
IF(#REF!=4,"17-18/2","Hata5")))),
IF(#REF!+BJ424=2017,
IF(#REF!=1,"17-18/1",
IF(#REF!=2,"17-18/2",
IF(#REF!=3,"18-19/1",
IF(#REF!=4,"18-19/2","Hata6")))),
IF(#REF!+BJ424=2018,
IF(#REF!=1,"18-19/1",
IF(#REF!=2,"18-19/2",
IF(#REF!=3,"19-20/1",
IF(#REF!=4,"19-20/2","Hata7")))),
IF(#REF!+BJ424=2019,
IF(#REF!=1,"19-20/1",
IF(#REF!=2,"19-20/2",
IF(#REF!=3,"20-21/1",
IF(#REF!=4,"20-21/2","Hata8")))),
IF(#REF!+BJ424=2020,
IF(#REF!=1,"20-21/1",
IF(#REF!=2,"20-21/2",
IF(#REF!=3,"21-22/1",
IF(#REF!=4,"21-22/2","Hata9")))),
IF(#REF!+BJ424=2021,
IF(#REF!=1,"21-22/1",
IF(#REF!=2,"21-22/2",
IF(#REF!=3,"22-23/1",
IF(#REF!=4,"22-23/2","Hata10")))),
IF(#REF!+BJ424=2022,
IF(#REF!=1,"22-23/1",
IF(#REF!=2,"22-23/2",
IF(#REF!=3,"23-24/1",
IF(#REF!=4,"23-24/2","Hata11")))),
IF(#REF!+BJ424=2023,
IF(#REF!=1,"23-24/1",
IF(#REF!=2,"23-24/2",
IF(#REF!=3,"24-25/1",
IF(#REF!=4,"24-25/2","Hata12")))),
)))))))))))),
IF(BB424="T",
IF(#REF!+BJ424=2012,
IF(#REF!=1,"12-13/1",
IF(#REF!=2,"12-13/2",
IF(#REF!=3,"12-13/3",
IF(#REF!=4,"13-14/1",
IF(#REF!=5,"13-14/2",
IF(#REF!=6,"13-14/3","Hata1")))))),
IF(#REF!+BJ424=2013,
IF(#REF!=1,"13-14/1",
IF(#REF!=2,"13-14/2",
IF(#REF!=3,"13-14/3",
IF(#REF!=4,"14-15/1",
IF(#REF!=5,"14-15/2",
IF(#REF!=6,"14-15/3","Hata2")))))),
IF(#REF!+BJ424=2014,
IF(#REF!=1,"14-15/1",
IF(#REF!=2,"14-15/2",
IF(#REF!=3,"14-15/3",
IF(#REF!=4,"15-16/1",
IF(#REF!=5,"15-16/2",
IF(#REF!=6,"15-16/3","Hata3")))))),
IF(AND(#REF!+#REF!&gt;2014,#REF!+#REF!&lt;2015,BJ424=1),
IF(#REF!=0.1,"14-15/0.1",
IF(#REF!=0.2,"14-15/0.2",
IF(#REF!=0.3,"14-15/0.3","Hata4"))),
IF(#REF!+BJ424=2015,
IF(#REF!=1,"15-16/1",
IF(#REF!=2,"15-16/2",
IF(#REF!=3,"15-16/3",
IF(#REF!=4,"16-17/1",
IF(#REF!=5,"16-17/2",
IF(#REF!=6,"16-17/3","Hata5")))))),
IF(#REF!+BJ424=2016,
IF(#REF!=1,"16-17/1",
IF(#REF!=2,"16-17/2",
IF(#REF!=3,"16-17/3",
IF(#REF!=4,"17-18/1",
IF(#REF!=5,"17-18/2",
IF(#REF!=6,"17-18/3","Hata6")))))),
IF(#REF!+BJ424=2017,
IF(#REF!=1,"17-18/1",
IF(#REF!=2,"17-18/2",
IF(#REF!=3,"17-18/3",
IF(#REF!=4,"18-19/1",
IF(#REF!=5,"18-19/2",
IF(#REF!=6,"18-19/3","Hata7")))))),
IF(#REF!+BJ424=2018,
IF(#REF!=1,"18-19/1",
IF(#REF!=2,"18-19/2",
IF(#REF!=3,"18-19/3",
IF(#REF!=4,"19-20/1",
IF(#REF!=5," 19-20/2",
IF(#REF!=6,"19-20/3","Hata8")))))),
IF(#REF!+BJ424=2019,
IF(#REF!=1,"19-20/1",
IF(#REF!=2,"19-20/2",
IF(#REF!=3,"19-20/3",
IF(#REF!=4,"20-21/1",
IF(#REF!=5,"20-21/2",
IF(#REF!=6,"20-21/3","Hata9")))))),
IF(#REF!+BJ424=2020,
IF(#REF!=1,"20-21/1",
IF(#REF!=2,"20-21/2",
IF(#REF!=3,"20-21/3",
IF(#REF!=4,"21-22/1",
IF(#REF!=5,"21-22/2",
IF(#REF!=6,"21-22/3","Hata10")))))),
IF(#REF!+BJ424=2021,
IF(#REF!=1,"21-22/1",
IF(#REF!=2,"21-22/2",
IF(#REF!=3,"21-22/3",
IF(#REF!=4,"22-23/1",
IF(#REF!=5,"22-23/2",
IF(#REF!=6,"22-23/3","Hata11")))))),
IF(#REF!+BJ424=2022,
IF(#REF!=1,"22-23/1",
IF(#REF!=2,"22-23/2",
IF(#REF!=3,"22-23/3",
IF(#REF!=4,"23-24/1",
IF(#REF!=5,"23-24/2",
IF(#REF!=6,"23-24/3","Hata12")))))),
IF(#REF!+BJ424=2023,
IF(#REF!=1,"23-24/1",
IF(#REF!=2,"23-24/2",
IF(#REF!=3,"23-24/3",
IF(#REF!=4,"24-25/1",
IF(#REF!=5,"24-25/2",
IF(#REF!=6,"24-25/3","Hata13")))))),
))))))))))))))
)</f>
        <v>#REF!</v>
      </c>
      <c r="G424" s="15"/>
      <c r="H424" s="14" t="s">
        <v>527</v>
      </c>
      <c r="I424" s="14">
        <v>54678</v>
      </c>
      <c r="J424" s="14" t="s">
        <v>499</v>
      </c>
      <c r="Q424" s="14" t="s">
        <v>519</v>
      </c>
      <c r="R424" s="14" t="s">
        <v>519</v>
      </c>
      <c r="S424" s="16">
        <v>4</v>
      </c>
      <c r="T424" s="14">
        <f>VLOOKUP($S424,[1]sistem!$I$3:$L$10,2,FALSE)</f>
        <v>0</v>
      </c>
      <c r="U424" s="14">
        <f>VLOOKUP($S424,[1]sistem!$I$3:$L$10,3,FALSE)</f>
        <v>1</v>
      </c>
      <c r="V424" s="14">
        <f>VLOOKUP($S424,[1]sistem!$I$3:$L$10,4,FALSE)</f>
        <v>1</v>
      </c>
      <c r="W424" s="14" t="e">
        <f>VLOOKUP($BB424,[1]sistem!$I$13:$L$14,2,FALSE)*#REF!</f>
        <v>#REF!</v>
      </c>
      <c r="X424" s="14" t="e">
        <f>VLOOKUP($BB424,[1]sistem!$I$13:$L$14,3,FALSE)*#REF!</f>
        <v>#REF!</v>
      </c>
      <c r="Y424" s="14" t="e">
        <f>VLOOKUP($BB424,[1]sistem!$I$13:$L$14,4,FALSE)*#REF!</f>
        <v>#REF!</v>
      </c>
      <c r="Z424" s="14" t="e">
        <f t="shared" si="111"/>
        <v>#REF!</v>
      </c>
      <c r="AA424" s="14" t="e">
        <f t="shared" si="111"/>
        <v>#REF!</v>
      </c>
      <c r="AB424" s="14" t="e">
        <f t="shared" si="111"/>
        <v>#REF!</v>
      </c>
      <c r="AC424" s="14" t="e">
        <f t="shared" si="112"/>
        <v>#REF!</v>
      </c>
      <c r="AD424" s="14">
        <f>VLOOKUP(BB424,[1]sistem!$I$18:$J$19,2,FALSE)</f>
        <v>14</v>
      </c>
      <c r="AE424" s="14">
        <v>0.25</v>
      </c>
      <c r="AF424" s="14">
        <f>VLOOKUP($S424,[1]sistem!$I$3:$M$10,5,FALSE)</f>
        <v>1</v>
      </c>
      <c r="AI424" s="14" t="e">
        <f>(#REF!+#REF!)*AD424</f>
        <v>#REF!</v>
      </c>
      <c r="AJ424" s="14">
        <f>VLOOKUP($S424,[1]sistem!$I$3:$N$10,6,FALSE)</f>
        <v>2</v>
      </c>
      <c r="AK424" s="14">
        <v>2</v>
      </c>
      <c r="AL424" s="14">
        <f t="shared" si="113"/>
        <v>4</v>
      </c>
      <c r="AM424" s="14">
        <f>VLOOKUP($BB424,[1]sistem!$I$18:$K$19,3,FALSE)</f>
        <v>14</v>
      </c>
      <c r="AN424" s="14" t="e">
        <f>AM424*#REF!</f>
        <v>#REF!</v>
      </c>
      <c r="AO424" s="14" t="e">
        <f t="shared" si="114"/>
        <v>#REF!</v>
      </c>
      <c r="AP424" s="14">
        <f t="shared" si="115"/>
        <v>25</v>
      </c>
      <c r="AQ424" s="14" t="e">
        <f t="shared" si="116"/>
        <v>#REF!</v>
      </c>
      <c r="AR424" s="14" t="e">
        <f>ROUND(AQ424-#REF!,0)</f>
        <v>#REF!</v>
      </c>
      <c r="AS424" s="14">
        <f>IF(BB424="s",IF(S424=0,0,
IF(S424=1,#REF!*4*4,
IF(S424=2,0,
IF(S424=3,#REF!*4*2,
IF(S424=4,0,
IF(S424=5,0,
IF(S424=6,0,
IF(S424=7,0)))))))),
IF(BB424="t",
IF(S424=0,0,
IF(S424=1,#REF!*4*4*0.8,
IF(S424=2,0,
IF(S424=3,#REF!*4*2*0.8,
IF(S424=4,0,
IF(S424=5,0,
IF(S424=6,0,
IF(S424=7,0))))))))))</f>
        <v>0</v>
      </c>
      <c r="AT424" s="14" t="e">
        <f>IF(BB424="s",
IF(S424=0,0,
IF(S424=1,0,
IF(S424=2,#REF!*4*2,
IF(S424=3,#REF!*4,
IF(S424=4,#REF!*4,
IF(S424=5,0,
IF(S424=6,0,
IF(S424=7,#REF!*4)))))))),
IF(BB424="t",
IF(S424=0,0,
IF(S424=1,0,
IF(S424=2,#REF!*4*2*0.8,
IF(S424=3,#REF!*4*0.8,
IF(S424=4,#REF!*4*0.8,
IF(S424=5,0,
IF(S424=6,0,
IF(S424=7,#REF!*4))))))))))</f>
        <v>#REF!</v>
      </c>
      <c r="AU424" s="14" t="e">
        <f>IF(BB424="s",
IF(S424=0,0,
IF(S424=1,#REF!*2,
IF(S424=2,#REF!*2,
IF(S424=3,#REF!*2,
IF(S424=4,#REF!*2,
IF(S424=5,#REF!*2,
IF(S424=6,#REF!*2,
IF(S424=7,#REF!*2)))))))),
IF(BB424="t",
IF(S424=0,#REF!*2*0.8,
IF(S424=1,#REF!*2*0.8,
IF(S424=2,#REF!*2*0.8,
IF(S424=3,#REF!*2*0.8,
IF(S424=4,#REF!*2*0.8,
IF(S424=5,#REF!*2*0.8,
IF(S424=6,#REF!*1*0.8,
IF(S424=7,#REF!*2))))))))))</f>
        <v>#REF!</v>
      </c>
      <c r="AV424" s="14" t="e">
        <f t="shared" si="117"/>
        <v>#REF!</v>
      </c>
      <c r="AW424" s="14" t="e">
        <f>IF(BB424="s",
IF(S424=0,0,
IF(S424=1,(14-2)*(#REF!+#REF!)/4*4,
IF(S424=2,(14-2)*(#REF!+#REF!)/4*2,
IF(S424=3,(14-2)*(#REF!+#REF!)/4*3,
IF(S424=4,(14-2)*(#REF!+#REF!)/4,
IF(S424=5,(14-2)*#REF!/4,
IF(S424=6,0,
IF(S424=7,(14)*#REF!)))))))),
IF(BB424="t",
IF(S424=0,0,
IF(S424=1,(11-2)*(#REF!+#REF!)/4*4,
IF(S424=2,(11-2)*(#REF!+#REF!)/4*2,
IF(S424=3,(11-2)*(#REF!+#REF!)/4*3,
IF(S424=4,(11-2)*(#REF!+#REF!)/4,
IF(S424=5,(11-2)*#REF!/4,
IF(S424=6,0,
IF(S424=7,(11)*#REF!))))))))))</f>
        <v>#REF!</v>
      </c>
      <c r="AX424" s="14" t="e">
        <f t="shared" si="118"/>
        <v>#REF!</v>
      </c>
      <c r="AY424" s="14">
        <f t="shared" si="119"/>
        <v>8</v>
      </c>
      <c r="AZ424" s="14">
        <f t="shared" si="120"/>
        <v>4</v>
      </c>
      <c r="BA424" s="14" t="e">
        <f t="shared" si="121"/>
        <v>#REF!</v>
      </c>
      <c r="BB424" s="14" t="s">
        <v>87</v>
      </c>
      <c r="BC424" s="14" t="e">
        <f>IF(BI424="A",0,IF(BB424="s",14*#REF!,IF(BB424="T",11*#REF!,"HATA")))</f>
        <v>#REF!</v>
      </c>
      <c r="BD424" s="14" t="e">
        <f t="shared" si="122"/>
        <v>#REF!</v>
      </c>
      <c r="BE424" s="14" t="e">
        <f t="shared" si="123"/>
        <v>#REF!</v>
      </c>
      <c r="BF424" s="14" t="e">
        <f>IF(BE424-#REF!=0,"DOĞRU","YANLIŞ")</f>
        <v>#REF!</v>
      </c>
      <c r="BG424" s="14" t="e">
        <f>#REF!-BE424</f>
        <v>#REF!</v>
      </c>
      <c r="BH424" s="14">
        <v>0</v>
      </c>
      <c r="BJ424" s="14">
        <v>0</v>
      </c>
      <c r="BL424" s="14">
        <v>4</v>
      </c>
      <c r="BN424" s="5" t="e">
        <f>#REF!*14</f>
        <v>#REF!</v>
      </c>
      <c r="BO424" s="6"/>
      <c r="BP424" s="7"/>
      <c r="BQ424" s="8"/>
      <c r="BR424" s="8"/>
      <c r="BS424" s="8"/>
      <c r="BT424" s="8"/>
      <c r="BU424" s="8"/>
      <c r="BV424" s="9"/>
      <c r="BW424" s="10"/>
      <c r="BX424" s="11"/>
      <c r="CE424" s="8"/>
      <c r="CF424" s="17"/>
      <c r="CG424" s="17"/>
      <c r="CH424" s="17"/>
      <c r="CI424" s="17"/>
    </row>
    <row r="425" spans="1:87" hidden="1" x14ac:dyDescent="0.25">
      <c r="A425" s="14" t="s">
        <v>108</v>
      </c>
      <c r="B425" s="14" t="s">
        <v>109</v>
      </c>
      <c r="C425" s="14" t="s">
        <v>109</v>
      </c>
      <c r="D425" s="15" t="s">
        <v>90</v>
      </c>
      <c r="E425" s="15" t="s">
        <v>90</v>
      </c>
      <c r="F425" s="16" t="e">
        <f>IF(BB425="S",
IF(#REF!+BJ425=2012,
IF(#REF!=1,"12-13/1",
IF(#REF!=2,"12-13/2",
IF(#REF!=3,"13-14/1",
IF(#REF!=4,"13-14/2","Hata1")))),
IF(#REF!+BJ425=2013,
IF(#REF!=1,"13-14/1",
IF(#REF!=2,"13-14/2",
IF(#REF!=3,"14-15/1",
IF(#REF!=4,"14-15/2","Hata2")))),
IF(#REF!+BJ425=2014,
IF(#REF!=1,"14-15/1",
IF(#REF!=2,"14-15/2",
IF(#REF!=3,"15-16/1",
IF(#REF!=4,"15-16/2","Hata3")))),
IF(#REF!+BJ425=2015,
IF(#REF!=1,"15-16/1",
IF(#REF!=2,"15-16/2",
IF(#REF!=3,"16-17/1",
IF(#REF!=4,"16-17/2","Hata4")))),
IF(#REF!+BJ425=2016,
IF(#REF!=1,"16-17/1",
IF(#REF!=2,"16-17/2",
IF(#REF!=3,"17-18/1",
IF(#REF!=4,"17-18/2","Hata5")))),
IF(#REF!+BJ425=2017,
IF(#REF!=1,"17-18/1",
IF(#REF!=2,"17-18/2",
IF(#REF!=3,"18-19/1",
IF(#REF!=4,"18-19/2","Hata6")))),
IF(#REF!+BJ425=2018,
IF(#REF!=1,"18-19/1",
IF(#REF!=2,"18-19/2",
IF(#REF!=3,"19-20/1",
IF(#REF!=4,"19-20/2","Hata7")))),
IF(#REF!+BJ425=2019,
IF(#REF!=1,"19-20/1",
IF(#REF!=2,"19-20/2",
IF(#REF!=3,"20-21/1",
IF(#REF!=4,"20-21/2","Hata8")))),
IF(#REF!+BJ425=2020,
IF(#REF!=1,"20-21/1",
IF(#REF!=2,"20-21/2",
IF(#REF!=3,"21-22/1",
IF(#REF!=4,"21-22/2","Hata9")))),
IF(#REF!+BJ425=2021,
IF(#REF!=1,"21-22/1",
IF(#REF!=2,"21-22/2",
IF(#REF!=3,"22-23/1",
IF(#REF!=4,"22-23/2","Hata10")))),
IF(#REF!+BJ425=2022,
IF(#REF!=1,"22-23/1",
IF(#REF!=2,"22-23/2",
IF(#REF!=3,"23-24/1",
IF(#REF!=4,"23-24/2","Hata11")))),
IF(#REF!+BJ425=2023,
IF(#REF!=1,"23-24/1",
IF(#REF!=2,"23-24/2",
IF(#REF!=3,"24-25/1",
IF(#REF!=4,"24-25/2","Hata12")))),
)))))))))))),
IF(BB425="T",
IF(#REF!+BJ425=2012,
IF(#REF!=1,"12-13/1",
IF(#REF!=2,"12-13/2",
IF(#REF!=3,"12-13/3",
IF(#REF!=4,"13-14/1",
IF(#REF!=5,"13-14/2",
IF(#REF!=6,"13-14/3","Hata1")))))),
IF(#REF!+BJ425=2013,
IF(#REF!=1,"13-14/1",
IF(#REF!=2,"13-14/2",
IF(#REF!=3,"13-14/3",
IF(#REF!=4,"14-15/1",
IF(#REF!=5,"14-15/2",
IF(#REF!=6,"14-15/3","Hata2")))))),
IF(#REF!+BJ425=2014,
IF(#REF!=1,"14-15/1",
IF(#REF!=2,"14-15/2",
IF(#REF!=3,"14-15/3",
IF(#REF!=4,"15-16/1",
IF(#REF!=5,"15-16/2",
IF(#REF!=6,"15-16/3","Hata3")))))),
IF(AND(#REF!+#REF!&gt;2014,#REF!+#REF!&lt;2015,BJ425=1),
IF(#REF!=0.1,"14-15/0.1",
IF(#REF!=0.2,"14-15/0.2",
IF(#REF!=0.3,"14-15/0.3","Hata4"))),
IF(#REF!+BJ425=2015,
IF(#REF!=1,"15-16/1",
IF(#REF!=2,"15-16/2",
IF(#REF!=3,"15-16/3",
IF(#REF!=4,"16-17/1",
IF(#REF!=5,"16-17/2",
IF(#REF!=6,"16-17/3","Hata5")))))),
IF(#REF!+BJ425=2016,
IF(#REF!=1,"16-17/1",
IF(#REF!=2,"16-17/2",
IF(#REF!=3,"16-17/3",
IF(#REF!=4,"17-18/1",
IF(#REF!=5,"17-18/2",
IF(#REF!=6,"17-18/3","Hata6")))))),
IF(#REF!+BJ425=2017,
IF(#REF!=1,"17-18/1",
IF(#REF!=2,"17-18/2",
IF(#REF!=3,"17-18/3",
IF(#REF!=4,"18-19/1",
IF(#REF!=5,"18-19/2",
IF(#REF!=6,"18-19/3","Hata7")))))),
IF(#REF!+BJ425=2018,
IF(#REF!=1,"18-19/1",
IF(#REF!=2,"18-19/2",
IF(#REF!=3,"18-19/3",
IF(#REF!=4,"19-20/1",
IF(#REF!=5," 19-20/2",
IF(#REF!=6,"19-20/3","Hata8")))))),
IF(#REF!+BJ425=2019,
IF(#REF!=1,"19-20/1",
IF(#REF!=2,"19-20/2",
IF(#REF!=3,"19-20/3",
IF(#REF!=4,"20-21/1",
IF(#REF!=5,"20-21/2",
IF(#REF!=6,"20-21/3","Hata9")))))),
IF(#REF!+BJ425=2020,
IF(#REF!=1,"20-21/1",
IF(#REF!=2,"20-21/2",
IF(#REF!=3,"20-21/3",
IF(#REF!=4,"21-22/1",
IF(#REF!=5,"21-22/2",
IF(#REF!=6,"21-22/3","Hata10")))))),
IF(#REF!+BJ425=2021,
IF(#REF!=1,"21-22/1",
IF(#REF!=2,"21-22/2",
IF(#REF!=3,"21-22/3",
IF(#REF!=4,"22-23/1",
IF(#REF!=5,"22-23/2",
IF(#REF!=6,"22-23/3","Hata11")))))),
IF(#REF!+BJ425=2022,
IF(#REF!=1,"22-23/1",
IF(#REF!=2,"22-23/2",
IF(#REF!=3,"22-23/3",
IF(#REF!=4,"23-24/1",
IF(#REF!=5,"23-24/2",
IF(#REF!=6,"23-24/3","Hata12")))))),
IF(#REF!+BJ425=2023,
IF(#REF!=1,"23-24/1",
IF(#REF!=2,"23-24/2",
IF(#REF!=3,"23-24/3",
IF(#REF!=4,"24-25/1",
IF(#REF!=5,"24-25/2",
IF(#REF!=6,"24-25/3","Hata13")))))),
))))))))))))))
)</f>
        <v>#REF!</v>
      </c>
      <c r="G425" s="15"/>
      <c r="H425" s="14" t="s">
        <v>527</v>
      </c>
      <c r="I425" s="14">
        <v>54678</v>
      </c>
      <c r="J425" s="14" t="s">
        <v>499</v>
      </c>
      <c r="Q425" s="14" t="s">
        <v>110</v>
      </c>
      <c r="R425" s="14" t="s">
        <v>110</v>
      </c>
      <c r="S425" s="16">
        <v>0</v>
      </c>
      <c r="T425" s="14">
        <f>VLOOKUP($S425,[1]sistem!$I$3:$L$10,2,FALSE)</f>
        <v>0</v>
      </c>
      <c r="U425" s="14">
        <f>VLOOKUP($S425,[1]sistem!$I$3:$L$10,3,FALSE)</f>
        <v>0</v>
      </c>
      <c r="V425" s="14">
        <f>VLOOKUP($S425,[1]sistem!$I$3:$L$10,4,FALSE)</f>
        <v>0</v>
      </c>
      <c r="W425" s="14" t="e">
        <f>VLOOKUP($BB425,[1]sistem!$I$13:$L$14,2,FALSE)*#REF!</f>
        <v>#REF!</v>
      </c>
      <c r="X425" s="14" t="e">
        <f>VLOOKUP($BB425,[1]sistem!$I$13:$L$14,3,FALSE)*#REF!</f>
        <v>#REF!</v>
      </c>
      <c r="Y425" s="14" t="e">
        <f>VLOOKUP($BB425,[1]sistem!$I$13:$L$14,4,FALSE)*#REF!</f>
        <v>#REF!</v>
      </c>
      <c r="Z425" s="14" t="e">
        <f t="shared" si="111"/>
        <v>#REF!</v>
      </c>
      <c r="AA425" s="14" t="e">
        <f t="shared" si="111"/>
        <v>#REF!</v>
      </c>
      <c r="AB425" s="14" t="e">
        <f t="shared" si="111"/>
        <v>#REF!</v>
      </c>
      <c r="AC425" s="14" t="e">
        <f t="shared" si="112"/>
        <v>#REF!</v>
      </c>
      <c r="AD425" s="14">
        <f>VLOOKUP(BB425,[1]sistem!$I$18:$J$19,2,FALSE)</f>
        <v>14</v>
      </c>
      <c r="AE425" s="14">
        <v>0.25</v>
      </c>
      <c r="AF425" s="14">
        <f>VLOOKUP($S425,[1]sistem!$I$3:$M$10,5,FALSE)</f>
        <v>0</v>
      </c>
      <c r="AI425" s="14" t="e">
        <f>(#REF!+#REF!)*AD425</f>
        <v>#REF!</v>
      </c>
      <c r="AJ425" s="14">
        <f>VLOOKUP($S425,[1]sistem!$I$3:$N$10,6,FALSE)</f>
        <v>0</v>
      </c>
      <c r="AK425" s="14">
        <v>2</v>
      </c>
      <c r="AL425" s="14">
        <f t="shared" si="113"/>
        <v>0</v>
      </c>
      <c r="AM425" s="14">
        <f>VLOOKUP($BB425,[1]sistem!$I$18:$K$19,3,FALSE)</f>
        <v>14</v>
      </c>
      <c r="AN425" s="14" t="e">
        <f>AM425*#REF!</f>
        <v>#REF!</v>
      </c>
      <c r="AO425" s="14" t="e">
        <f t="shared" si="114"/>
        <v>#REF!</v>
      </c>
      <c r="AP425" s="14">
        <f t="shared" si="115"/>
        <v>25</v>
      </c>
      <c r="AQ425" s="14" t="e">
        <f t="shared" si="116"/>
        <v>#REF!</v>
      </c>
      <c r="AR425" s="14" t="e">
        <f>ROUND(AQ425-#REF!,0)</f>
        <v>#REF!</v>
      </c>
      <c r="AS425" s="14">
        <f>IF(BB425="s",IF(S425=0,0,
IF(S425=1,#REF!*4*4,
IF(S425=2,0,
IF(S425=3,#REF!*4*2,
IF(S425=4,0,
IF(S425=5,0,
IF(S425=6,0,
IF(S425=7,0)))))))),
IF(BB425="t",
IF(S425=0,0,
IF(S425=1,#REF!*4*4*0.8,
IF(S425=2,0,
IF(S425=3,#REF!*4*2*0.8,
IF(S425=4,0,
IF(S425=5,0,
IF(S425=6,0,
IF(S425=7,0))))))))))</f>
        <v>0</v>
      </c>
      <c r="AT425" s="14">
        <f>IF(BB425="s",
IF(S425=0,0,
IF(S425=1,0,
IF(S425=2,#REF!*4*2,
IF(S425=3,#REF!*4,
IF(S425=4,#REF!*4,
IF(S425=5,0,
IF(S425=6,0,
IF(S425=7,#REF!*4)))))))),
IF(BB425="t",
IF(S425=0,0,
IF(S425=1,0,
IF(S425=2,#REF!*4*2*0.8,
IF(S425=3,#REF!*4*0.8,
IF(S425=4,#REF!*4*0.8,
IF(S425=5,0,
IF(S425=6,0,
IF(S425=7,#REF!*4))))))))))</f>
        <v>0</v>
      </c>
      <c r="AU425" s="14">
        <f>IF(BB425="s",
IF(S425=0,0,
IF(S425=1,#REF!*2,
IF(S425=2,#REF!*2,
IF(S425=3,#REF!*2,
IF(S425=4,#REF!*2,
IF(S425=5,#REF!*2,
IF(S425=6,#REF!*2,
IF(S425=7,#REF!*2)))))))),
IF(BB425="t",
IF(S425=0,#REF!*2*0.8,
IF(S425=1,#REF!*2*0.8,
IF(S425=2,#REF!*2*0.8,
IF(S425=3,#REF!*2*0.8,
IF(S425=4,#REF!*2*0.8,
IF(S425=5,#REF!*2*0.8,
IF(S425=6,#REF!*1*0.8,
IF(S425=7,#REF!*2))))))))))</f>
        <v>0</v>
      </c>
      <c r="AV425" s="14" t="e">
        <f t="shared" si="117"/>
        <v>#REF!</v>
      </c>
      <c r="AW425" s="14">
        <f>IF(BB425="s",
IF(S425=0,0,
IF(S425=1,(14-2)*(#REF!+#REF!)/4*4,
IF(S425=2,(14-2)*(#REF!+#REF!)/4*2,
IF(S425=3,(14-2)*(#REF!+#REF!)/4*3,
IF(S425=4,(14-2)*(#REF!+#REF!)/4,
IF(S425=5,(14-2)*#REF!/4,
IF(S425=6,0,
IF(S425=7,(14)*#REF!)))))))),
IF(BB425="t",
IF(S425=0,0,
IF(S425=1,(11-2)*(#REF!+#REF!)/4*4,
IF(S425=2,(11-2)*(#REF!+#REF!)/4*2,
IF(S425=3,(11-2)*(#REF!+#REF!)/4*3,
IF(S425=4,(11-2)*(#REF!+#REF!)/4,
IF(S425=5,(11-2)*#REF!/4,
IF(S425=6,0,
IF(S425=7,(11)*#REF!))))))))))</f>
        <v>0</v>
      </c>
      <c r="AX425" s="14" t="e">
        <f t="shared" si="118"/>
        <v>#REF!</v>
      </c>
      <c r="AY425" s="14">
        <f t="shared" si="119"/>
        <v>0</v>
      </c>
      <c r="AZ425" s="14">
        <f t="shared" si="120"/>
        <v>0</v>
      </c>
      <c r="BA425" s="14">
        <f t="shared" si="121"/>
        <v>0</v>
      </c>
      <c r="BB425" s="14" t="s">
        <v>87</v>
      </c>
      <c r="BC425" s="14" t="e">
        <f>IF(BI425="A",0,IF(BB425="s",14*#REF!,IF(BB425="T",11*#REF!,"HATA")))</f>
        <v>#REF!</v>
      </c>
      <c r="BD425" s="14" t="e">
        <f t="shared" si="122"/>
        <v>#REF!</v>
      </c>
      <c r="BE425" s="14" t="e">
        <f t="shared" si="123"/>
        <v>#REF!</v>
      </c>
      <c r="BF425" s="14" t="e">
        <f>IF(BE425-#REF!=0,"DOĞRU","YANLIŞ")</f>
        <v>#REF!</v>
      </c>
      <c r="BG425" s="14" t="e">
        <f>#REF!-BE425</f>
        <v>#REF!</v>
      </c>
      <c r="BH425" s="14">
        <v>0</v>
      </c>
      <c r="BJ425" s="14">
        <v>0</v>
      </c>
      <c r="BL425" s="14">
        <v>0</v>
      </c>
      <c r="BN425" s="18" t="e">
        <f>#REF!*14</f>
        <v>#REF!</v>
      </c>
      <c r="BO425" s="6"/>
      <c r="BP425" s="7"/>
      <c r="BQ425" s="8"/>
      <c r="BR425" s="8"/>
      <c r="BS425" s="8"/>
      <c r="BT425" s="8"/>
      <c r="BU425" s="8"/>
      <c r="BV425" s="9"/>
      <c r="BW425" s="10"/>
      <c r="BX425" s="11"/>
      <c r="CE425" s="8"/>
      <c r="CF425" s="17"/>
      <c r="CG425" s="17"/>
      <c r="CH425" s="17"/>
      <c r="CI425" s="17"/>
    </row>
    <row r="426" spans="1:87" hidden="1" x14ac:dyDescent="0.25">
      <c r="A426" s="14" t="s">
        <v>535</v>
      </c>
      <c r="B426" s="49" t="s">
        <v>536</v>
      </c>
      <c r="C426" s="14" t="s">
        <v>536</v>
      </c>
      <c r="D426" s="15" t="s">
        <v>84</v>
      </c>
      <c r="E426" s="15" t="s">
        <v>84</v>
      </c>
      <c r="F426" s="16" t="e">
        <f>IF(BB426="S",
IF(#REF!+BJ426=2012,
IF(#REF!=1,"12-13/1",
IF(#REF!=2,"12-13/2",
IF(#REF!=3,"13-14/1",
IF(#REF!=4,"13-14/2","Hata1")))),
IF(#REF!+BJ426=2013,
IF(#REF!=1,"13-14/1",
IF(#REF!=2,"13-14/2",
IF(#REF!=3,"14-15/1",
IF(#REF!=4,"14-15/2","Hata2")))),
IF(#REF!+BJ426=2014,
IF(#REF!=1,"14-15/1",
IF(#REF!=2,"14-15/2",
IF(#REF!=3,"15-16/1",
IF(#REF!=4,"15-16/2","Hata3")))),
IF(#REF!+BJ426=2015,
IF(#REF!=1,"15-16/1",
IF(#REF!=2,"15-16/2",
IF(#REF!=3,"16-17/1",
IF(#REF!=4,"16-17/2","Hata4")))),
IF(#REF!+BJ426=2016,
IF(#REF!=1,"16-17/1",
IF(#REF!=2,"16-17/2",
IF(#REF!=3,"17-18/1",
IF(#REF!=4,"17-18/2","Hata5")))),
IF(#REF!+BJ426=2017,
IF(#REF!=1,"17-18/1",
IF(#REF!=2,"17-18/2",
IF(#REF!=3,"18-19/1",
IF(#REF!=4,"18-19/2","Hata6")))),
IF(#REF!+BJ426=2018,
IF(#REF!=1,"18-19/1",
IF(#REF!=2,"18-19/2",
IF(#REF!=3,"19-20/1",
IF(#REF!=4,"19-20/2","Hata7")))),
IF(#REF!+BJ426=2019,
IF(#REF!=1,"19-20/1",
IF(#REF!=2,"19-20/2",
IF(#REF!=3,"20-21/1",
IF(#REF!=4,"20-21/2","Hata8")))),
IF(#REF!+BJ426=2020,
IF(#REF!=1,"20-21/1",
IF(#REF!=2,"20-21/2",
IF(#REF!=3,"21-22/1",
IF(#REF!=4,"21-22/2","Hata9")))),
IF(#REF!+BJ426=2021,
IF(#REF!=1,"21-22/1",
IF(#REF!=2,"21-22/2",
IF(#REF!=3,"22-23/1",
IF(#REF!=4,"22-23/2","Hata10")))),
IF(#REF!+BJ426=2022,
IF(#REF!=1,"22-23/1",
IF(#REF!=2,"22-23/2",
IF(#REF!=3,"23-24/1",
IF(#REF!=4,"23-24/2","Hata11")))),
IF(#REF!+BJ426=2023,
IF(#REF!=1,"23-24/1",
IF(#REF!=2,"23-24/2",
IF(#REF!=3,"24-25/1",
IF(#REF!=4,"24-25/2","Hata12")))),
)))))))))))),
IF(BB426="T",
IF(#REF!+BJ426=2012,
IF(#REF!=1,"12-13/1",
IF(#REF!=2,"12-13/2",
IF(#REF!=3,"12-13/3",
IF(#REF!=4,"13-14/1",
IF(#REF!=5,"13-14/2",
IF(#REF!=6,"13-14/3","Hata1")))))),
IF(#REF!+BJ426=2013,
IF(#REF!=1,"13-14/1",
IF(#REF!=2,"13-14/2",
IF(#REF!=3,"13-14/3",
IF(#REF!=4,"14-15/1",
IF(#REF!=5,"14-15/2",
IF(#REF!=6,"14-15/3","Hata2")))))),
IF(#REF!+BJ426=2014,
IF(#REF!=1,"14-15/1",
IF(#REF!=2,"14-15/2",
IF(#REF!=3,"14-15/3",
IF(#REF!=4,"15-16/1",
IF(#REF!=5,"15-16/2",
IF(#REF!=6,"15-16/3","Hata3")))))),
IF(AND(#REF!+#REF!&gt;2014,#REF!+#REF!&lt;2015,BJ426=1),
IF(#REF!=0.1,"14-15/0.1",
IF(#REF!=0.2,"14-15/0.2",
IF(#REF!=0.3,"14-15/0.3","Hata4"))),
IF(#REF!+BJ426=2015,
IF(#REF!=1,"15-16/1",
IF(#REF!=2,"15-16/2",
IF(#REF!=3,"15-16/3",
IF(#REF!=4,"16-17/1",
IF(#REF!=5,"16-17/2",
IF(#REF!=6,"16-17/3","Hata5")))))),
IF(#REF!+BJ426=2016,
IF(#REF!=1,"16-17/1",
IF(#REF!=2,"16-17/2",
IF(#REF!=3,"16-17/3",
IF(#REF!=4,"17-18/1",
IF(#REF!=5,"17-18/2",
IF(#REF!=6,"17-18/3","Hata6")))))),
IF(#REF!+BJ426=2017,
IF(#REF!=1,"17-18/1",
IF(#REF!=2,"17-18/2",
IF(#REF!=3,"17-18/3",
IF(#REF!=4,"18-19/1",
IF(#REF!=5,"18-19/2",
IF(#REF!=6,"18-19/3","Hata7")))))),
IF(#REF!+BJ426=2018,
IF(#REF!=1,"18-19/1",
IF(#REF!=2,"18-19/2",
IF(#REF!=3,"18-19/3",
IF(#REF!=4,"19-20/1",
IF(#REF!=5," 19-20/2",
IF(#REF!=6,"19-20/3","Hata8")))))),
IF(#REF!+BJ426=2019,
IF(#REF!=1,"19-20/1",
IF(#REF!=2,"19-20/2",
IF(#REF!=3,"19-20/3",
IF(#REF!=4,"20-21/1",
IF(#REF!=5,"20-21/2",
IF(#REF!=6,"20-21/3","Hata9")))))),
IF(#REF!+BJ426=2020,
IF(#REF!=1,"20-21/1",
IF(#REF!=2,"20-21/2",
IF(#REF!=3,"20-21/3",
IF(#REF!=4,"21-22/1",
IF(#REF!=5,"21-22/2",
IF(#REF!=6,"21-22/3","Hata10")))))),
IF(#REF!+BJ426=2021,
IF(#REF!=1,"21-22/1",
IF(#REF!=2,"21-22/2",
IF(#REF!=3,"21-22/3",
IF(#REF!=4,"22-23/1",
IF(#REF!=5,"22-23/2",
IF(#REF!=6,"22-23/3","Hata11")))))),
IF(#REF!+BJ426=2022,
IF(#REF!=1,"22-23/1",
IF(#REF!=2,"22-23/2",
IF(#REF!=3,"22-23/3",
IF(#REF!=4,"23-24/1",
IF(#REF!=5,"23-24/2",
IF(#REF!=6,"23-24/3","Hata12")))))),
IF(#REF!+BJ426=2023,
IF(#REF!=1,"23-24/1",
IF(#REF!=2,"23-24/2",
IF(#REF!=3,"23-24/3",
IF(#REF!=4,"24-25/1",
IF(#REF!=5,"24-25/2",
IF(#REF!=6,"24-25/3","Hata13")))))),
))))))))))))))
)</f>
        <v>#REF!</v>
      </c>
      <c r="G426" s="15">
        <v>0</v>
      </c>
      <c r="H426" s="14" t="s">
        <v>527</v>
      </c>
      <c r="I426" s="14">
        <v>54678</v>
      </c>
      <c r="J426" s="14" t="s">
        <v>499</v>
      </c>
      <c r="Q426" s="14" t="s">
        <v>537</v>
      </c>
      <c r="R426" s="14" t="s">
        <v>537</v>
      </c>
      <c r="S426" s="16">
        <v>4</v>
      </c>
      <c r="T426" s="14">
        <f>VLOOKUP($S426,[1]sistem!$I$3:$L$10,2,FALSE)</f>
        <v>0</v>
      </c>
      <c r="U426" s="14">
        <f>VLOOKUP($S426,[1]sistem!$I$3:$L$10,3,FALSE)</f>
        <v>1</v>
      </c>
      <c r="V426" s="14">
        <f>VLOOKUP($S426,[1]sistem!$I$3:$L$10,4,FALSE)</f>
        <v>1</v>
      </c>
      <c r="W426" s="14" t="e">
        <f>VLOOKUP($BB426,[1]sistem!$I$13:$L$14,2,FALSE)*#REF!</f>
        <v>#REF!</v>
      </c>
      <c r="X426" s="14" t="e">
        <f>VLOOKUP($BB426,[1]sistem!$I$13:$L$14,3,FALSE)*#REF!</f>
        <v>#REF!</v>
      </c>
      <c r="Y426" s="14" t="e">
        <f>VLOOKUP($BB426,[1]sistem!$I$13:$L$14,4,FALSE)*#REF!</f>
        <v>#REF!</v>
      </c>
      <c r="Z426" s="14" t="e">
        <f t="shared" si="111"/>
        <v>#REF!</v>
      </c>
      <c r="AA426" s="14" t="e">
        <f t="shared" si="111"/>
        <v>#REF!</v>
      </c>
      <c r="AB426" s="14" t="e">
        <f t="shared" si="111"/>
        <v>#REF!</v>
      </c>
      <c r="AC426" s="14" t="e">
        <f t="shared" si="112"/>
        <v>#REF!</v>
      </c>
      <c r="AD426" s="14">
        <f>VLOOKUP(BB426,[1]sistem!$I$18:$J$19,2,FALSE)</f>
        <v>14</v>
      </c>
      <c r="AE426" s="14">
        <v>0.25</v>
      </c>
      <c r="AF426" s="14">
        <f>VLOOKUP($S426,[1]sistem!$I$3:$M$10,5,FALSE)</f>
        <v>1</v>
      </c>
      <c r="AG426" s="14">
        <v>4</v>
      </c>
      <c r="AI426" s="14">
        <f>AG426*AM426</f>
        <v>56</v>
      </c>
      <c r="AJ426" s="14">
        <f>VLOOKUP($S426,[1]sistem!$I$3:$N$10,6,FALSE)</f>
        <v>2</v>
      </c>
      <c r="AK426" s="14">
        <v>2</v>
      </c>
      <c r="AL426" s="14">
        <f t="shared" si="113"/>
        <v>4</v>
      </c>
      <c r="AM426" s="14">
        <f>VLOOKUP($BB426,[1]sistem!$I$18:$K$19,3,FALSE)</f>
        <v>14</v>
      </c>
      <c r="AN426" s="14" t="e">
        <f>AM426*#REF!</f>
        <v>#REF!</v>
      </c>
      <c r="AO426" s="14" t="e">
        <f t="shared" si="114"/>
        <v>#REF!</v>
      </c>
      <c r="AP426" s="14">
        <f t="shared" si="115"/>
        <v>25</v>
      </c>
      <c r="AQ426" s="14" t="e">
        <f t="shared" si="116"/>
        <v>#REF!</v>
      </c>
      <c r="AR426" s="14" t="e">
        <f>ROUND(AQ426-#REF!,0)</f>
        <v>#REF!</v>
      </c>
      <c r="AS426" s="14">
        <f>IF(BB426="s",IF(S426=0,0,
IF(S426=1,#REF!*4*4,
IF(S426=2,0,
IF(S426=3,#REF!*4*2,
IF(S426=4,0,
IF(S426=5,0,
IF(S426=6,0,
IF(S426=7,0)))))))),
IF(BB426="t",
IF(S426=0,0,
IF(S426=1,#REF!*4*4*0.8,
IF(S426=2,0,
IF(S426=3,#REF!*4*2*0.8,
IF(S426=4,0,
IF(S426=5,0,
IF(S426=6,0,
IF(S426=7,0))))))))))</f>
        <v>0</v>
      </c>
      <c r="AT426" s="14" t="e">
        <f>IF(BB426="s",
IF(S426=0,0,
IF(S426=1,0,
IF(S426=2,#REF!*4*2,
IF(S426=3,#REF!*4,
IF(S426=4,#REF!*4,
IF(S426=5,0,
IF(S426=6,0,
IF(S426=7,#REF!*4)))))))),
IF(BB426="t",
IF(S426=0,0,
IF(S426=1,0,
IF(S426=2,#REF!*4*2*0.8,
IF(S426=3,#REF!*4*0.8,
IF(S426=4,#REF!*4*0.8,
IF(S426=5,0,
IF(S426=6,0,
IF(S426=7,#REF!*4))))))))))</f>
        <v>#REF!</v>
      </c>
      <c r="AU426" s="14" t="e">
        <f>IF(BB426="s",
IF(S426=0,0,
IF(S426=1,#REF!*2,
IF(S426=2,#REF!*2,
IF(S426=3,#REF!*2,
IF(S426=4,#REF!*2,
IF(S426=5,#REF!*2,
IF(S426=6,#REF!*2,
IF(S426=7,#REF!*2)))))))),
IF(BB426="t",
IF(S426=0,#REF!*2*0.8,
IF(S426=1,#REF!*2*0.8,
IF(S426=2,#REF!*2*0.8,
IF(S426=3,#REF!*2*0.8,
IF(S426=4,#REF!*2*0.8,
IF(S426=5,#REF!*2*0.8,
IF(S426=6,#REF!*1*0.8,
IF(S426=7,#REF!*2))))))))))</f>
        <v>#REF!</v>
      </c>
      <c r="AV426" s="14" t="e">
        <f t="shared" si="117"/>
        <v>#REF!</v>
      </c>
      <c r="AW426" s="14" t="e">
        <f>IF(BB426="s",
IF(S426=0,0,
IF(S426=1,(14-2)*(#REF!+#REF!)/4*4,
IF(S426=2,(14-2)*(#REF!+#REF!)/4*2,
IF(S426=3,(14-2)*(#REF!+#REF!)/4*3,
IF(S426=4,(14-2)*(#REF!+#REF!)/4,
IF(S426=5,(14-2)*#REF!/4,
IF(S426=6,0,
IF(S426=7,(14)*#REF!)))))))),
IF(BB426="t",
IF(S426=0,0,
IF(S426=1,(11-2)*(#REF!+#REF!)/4*4,
IF(S426=2,(11-2)*(#REF!+#REF!)/4*2,
IF(S426=3,(11-2)*(#REF!+#REF!)/4*3,
IF(S426=4,(11-2)*(#REF!+#REF!)/4,
IF(S426=5,(11-2)*#REF!/4,
IF(S426=6,0,
IF(S426=7,(11)*#REF!))))))))))</f>
        <v>#REF!</v>
      </c>
      <c r="AX426" s="14" t="e">
        <f t="shared" si="118"/>
        <v>#REF!</v>
      </c>
      <c r="AY426" s="14">
        <f t="shared" si="119"/>
        <v>8</v>
      </c>
      <c r="AZ426" s="14">
        <f t="shared" si="120"/>
        <v>4</v>
      </c>
      <c r="BA426" s="14" t="e">
        <f t="shared" si="121"/>
        <v>#REF!</v>
      </c>
      <c r="BB426" s="14" t="s">
        <v>87</v>
      </c>
      <c r="BC426" s="14" t="e">
        <f>IF(BI426="A",0,IF(BB426="s",14*#REF!,IF(BB426="T",11*#REF!,"HATA")))</f>
        <v>#REF!</v>
      </c>
      <c r="BD426" s="14" t="e">
        <f t="shared" si="122"/>
        <v>#REF!</v>
      </c>
      <c r="BE426" s="14" t="e">
        <f t="shared" si="123"/>
        <v>#REF!</v>
      </c>
      <c r="BF426" s="14" t="e">
        <f>IF(BE426-#REF!=0,"DOĞRU","YANLIŞ")</f>
        <v>#REF!</v>
      </c>
      <c r="BG426" s="14" t="e">
        <f>#REF!-BE426</f>
        <v>#REF!</v>
      </c>
      <c r="BH426" s="14">
        <v>0</v>
      </c>
      <c r="BJ426" s="14">
        <v>0</v>
      </c>
      <c r="BL426" s="14">
        <v>4</v>
      </c>
      <c r="BN426" s="5" t="e">
        <f>#REF!*14</f>
        <v>#REF!</v>
      </c>
      <c r="BO426" s="6"/>
      <c r="BP426" s="7"/>
      <c r="BQ426" s="8"/>
      <c r="BR426" s="8"/>
      <c r="BS426" s="8"/>
      <c r="BT426" s="8"/>
      <c r="BU426" s="8"/>
      <c r="BV426" s="9"/>
      <c r="BW426" s="10"/>
      <c r="BX426" s="11"/>
      <c r="CE426" s="8"/>
      <c r="CF426" s="17"/>
      <c r="CG426" s="17"/>
      <c r="CH426" s="17"/>
      <c r="CI426" s="17"/>
    </row>
    <row r="427" spans="1:87" hidden="1" x14ac:dyDescent="0.25">
      <c r="A427" s="14" t="s">
        <v>117</v>
      </c>
      <c r="B427" s="14" t="s">
        <v>118</v>
      </c>
      <c r="C427" s="14" t="s">
        <v>118</v>
      </c>
      <c r="D427" s="15" t="s">
        <v>90</v>
      </c>
      <c r="E427" s="15" t="s">
        <v>90</v>
      </c>
      <c r="F427" s="16" t="e">
        <f>IF(BB427="S",
IF(#REF!+BJ427=2012,
IF(#REF!=1,"12-13/1",
IF(#REF!=2,"12-13/2",
IF(#REF!=3,"13-14/1",
IF(#REF!=4,"13-14/2","Hata1")))),
IF(#REF!+BJ427=2013,
IF(#REF!=1,"13-14/1",
IF(#REF!=2,"13-14/2",
IF(#REF!=3,"14-15/1",
IF(#REF!=4,"14-15/2","Hata2")))),
IF(#REF!+BJ427=2014,
IF(#REF!=1,"14-15/1",
IF(#REF!=2,"14-15/2",
IF(#REF!=3,"15-16/1",
IF(#REF!=4,"15-16/2","Hata3")))),
IF(#REF!+BJ427=2015,
IF(#REF!=1,"15-16/1",
IF(#REF!=2,"15-16/2",
IF(#REF!=3,"16-17/1",
IF(#REF!=4,"16-17/2","Hata4")))),
IF(#REF!+BJ427=2016,
IF(#REF!=1,"16-17/1",
IF(#REF!=2,"16-17/2",
IF(#REF!=3,"17-18/1",
IF(#REF!=4,"17-18/2","Hata5")))),
IF(#REF!+BJ427=2017,
IF(#REF!=1,"17-18/1",
IF(#REF!=2,"17-18/2",
IF(#REF!=3,"18-19/1",
IF(#REF!=4,"18-19/2","Hata6")))),
IF(#REF!+BJ427=2018,
IF(#REF!=1,"18-19/1",
IF(#REF!=2,"18-19/2",
IF(#REF!=3,"19-20/1",
IF(#REF!=4,"19-20/2","Hata7")))),
IF(#REF!+BJ427=2019,
IF(#REF!=1,"19-20/1",
IF(#REF!=2,"19-20/2",
IF(#REF!=3,"20-21/1",
IF(#REF!=4,"20-21/2","Hata8")))),
IF(#REF!+BJ427=2020,
IF(#REF!=1,"20-21/1",
IF(#REF!=2,"20-21/2",
IF(#REF!=3,"21-22/1",
IF(#REF!=4,"21-22/2","Hata9")))),
IF(#REF!+BJ427=2021,
IF(#REF!=1,"21-22/1",
IF(#REF!=2,"21-22/2",
IF(#REF!=3,"22-23/1",
IF(#REF!=4,"22-23/2","Hata10")))),
IF(#REF!+BJ427=2022,
IF(#REF!=1,"22-23/1",
IF(#REF!=2,"22-23/2",
IF(#REF!=3,"23-24/1",
IF(#REF!=4,"23-24/2","Hata11")))),
IF(#REF!+BJ427=2023,
IF(#REF!=1,"23-24/1",
IF(#REF!=2,"23-24/2",
IF(#REF!=3,"24-25/1",
IF(#REF!=4,"24-25/2","Hata12")))),
)))))))))))),
IF(BB427="T",
IF(#REF!+BJ427=2012,
IF(#REF!=1,"12-13/1",
IF(#REF!=2,"12-13/2",
IF(#REF!=3,"12-13/3",
IF(#REF!=4,"13-14/1",
IF(#REF!=5,"13-14/2",
IF(#REF!=6,"13-14/3","Hata1")))))),
IF(#REF!+BJ427=2013,
IF(#REF!=1,"13-14/1",
IF(#REF!=2,"13-14/2",
IF(#REF!=3,"13-14/3",
IF(#REF!=4,"14-15/1",
IF(#REF!=5,"14-15/2",
IF(#REF!=6,"14-15/3","Hata2")))))),
IF(#REF!+BJ427=2014,
IF(#REF!=1,"14-15/1",
IF(#REF!=2,"14-15/2",
IF(#REF!=3,"14-15/3",
IF(#REF!=4,"15-16/1",
IF(#REF!=5,"15-16/2",
IF(#REF!=6,"15-16/3","Hata3")))))),
IF(AND(#REF!+#REF!&gt;2014,#REF!+#REF!&lt;2015,BJ427=1),
IF(#REF!=0.1,"14-15/0.1",
IF(#REF!=0.2,"14-15/0.2",
IF(#REF!=0.3,"14-15/0.3","Hata4"))),
IF(#REF!+BJ427=2015,
IF(#REF!=1,"15-16/1",
IF(#REF!=2,"15-16/2",
IF(#REF!=3,"15-16/3",
IF(#REF!=4,"16-17/1",
IF(#REF!=5,"16-17/2",
IF(#REF!=6,"16-17/3","Hata5")))))),
IF(#REF!+BJ427=2016,
IF(#REF!=1,"16-17/1",
IF(#REF!=2,"16-17/2",
IF(#REF!=3,"16-17/3",
IF(#REF!=4,"17-18/1",
IF(#REF!=5,"17-18/2",
IF(#REF!=6,"17-18/3","Hata6")))))),
IF(#REF!+BJ427=2017,
IF(#REF!=1,"17-18/1",
IF(#REF!=2,"17-18/2",
IF(#REF!=3,"17-18/3",
IF(#REF!=4,"18-19/1",
IF(#REF!=5,"18-19/2",
IF(#REF!=6,"18-19/3","Hata7")))))),
IF(#REF!+BJ427=2018,
IF(#REF!=1,"18-19/1",
IF(#REF!=2,"18-19/2",
IF(#REF!=3,"18-19/3",
IF(#REF!=4,"19-20/1",
IF(#REF!=5," 19-20/2",
IF(#REF!=6,"19-20/3","Hata8")))))),
IF(#REF!+BJ427=2019,
IF(#REF!=1,"19-20/1",
IF(#REF!=2,"19-20/2",
IF(#REF!=3,"19-20/3",
IF(#REF!=4,"20-21/1",
IF(#REF!=5,"20-21/2",
IF(#REF!=6,"20-21/3","Hata9")))))),
IF(#REF!+BJ427=2020,
IF(#REF!=1,"20-21/1",
IF(#REF!=2,"20-21/2",
IF(#REF!=3,"20-21/3",
IF(#REF!=4,"21-22/1",
IF(#REF!=5,"21-22/2",
IF(#REF!=6,"21-22/3","Hata10")))))),
IF(#REF!+BJ427=2021,
IF(#REF!=1,"21-22/1",
IF(#REF!=2,"21-22/2",
IF(#REF!=3,"21-22/3",
IF(#REF!=4,"22-23/1",
IF(#REF!=5,"22-23/2",
IF(#REF!=6,"22-23/3","Hata11")))))),
IF(#REF!+BJ427=2022,
IF(#REF!=1,"22-23/1",
IF(#REF!=2,"22-23/2",
IF(#REF!=3,"22-23/3",
IF(#REF!=4,"23-24/1",
IF(#REF!=5,"23-24/2",
IF(#REF!=6,"23-24/3","Hata12")))))),
IF(#REF!+BJ427=2023,
IF(#REF!=1,"23-24/1",
IF(#REF!=2,"23-24/2",
IF(#REF!=3,"23-24/3",
IF(#REF!=4,"24-25/1",
IF(#REF!=5,"24-25/2",
IF(#REF!=6,"24-25/3","Hata13")))))),
))))))))))))))
)</f>
        <v>#REF!</v>
      </c>
      <c r="G427" s="15"/>
      <c r="H427" s="14" t="s">
        <v>538</v>
      </c>
      <c r="I427" s="14">
        <v>54713</v>
      </c>
      <c r="J427" s="14" t="s">
        <v>499</v>
      </c>
      <c r="Q427" s="14" t="s">
        <v>119</v>
      </c>
      <c r="R427" s="14" t="s">
        <v>120</v>
      </c>
      <c r="S427" s="16">
        <v>7</v>
      </c>
      <c r="T427" s="14">
        <f>VLOOKUP($S427,[1]sistem!$I$3:$L$10,2,FALSE)</f>
        <v>0</v>
      </c>
      <c r="U427" s="14">
        <f>VLOOKUP($S427,[1]sistem!$I$3:$L$10,3,FALSE)</f>
        <v>1</v>
      </c>
      <c r="V427" s="14">
        <f>VLOOKUP($S427,[1]sistem!$I$3:$L$10,4,FALSE)</f>
        <v>1</v>
      </c>
      <c r="W427" s="14" t="e">
        <f>VLOOKUP($BB427,[1]sistem!$I$13:$L$14,2,FALSE)*#REF!</f>
        <v>#REF!</v>
      </c>
      <c r="X427" s="14" t="e">
        <f>VLOOKUP($BB427,[1]sistem!$I$13:$L$14,3,FALSE)*#REF!</f>
        <v>#REF!</v>
      </c>
      <c r="Y427" s="14" t="e">
        <f>VLOOKUP($BB427,[1]sistem!$I$13:$L$14,4,FALSE)*#REF!</f>
        <v>#REF!</v>
      </c>
      <c r="Z427" s="14" t="e">
        <f t="shared" si="111"/>
        <v>#REF!</v>
      </c>
      <c r="AA427" s="14" t="e">
        <f t="shared" si="111"/>
        <v>#REF!</v>
      </c>
      <c r="AB427" s="14" t="e">
        <f t="shared" si="111"/>
        <v>#REF!</v>
      </c>
      <c r="AC427" s="14" t="e">
        <f t="shared" si="112"/>
        <v>#REF!</v>
      </c>
      <c r="AD427" s="14">
        <f>VLOOKUP(BB427,[1]sistem!$I$18:$J$19,2,FALSE)</f>
        <v>14</v>
      </c>
      <c r="AE427" s="14">
        <v>0.25</v>
      </c>
      <c r="AF427" s="14">
        <f>VLOOKUP($S427,[1]sistem!$I$3:$M$10,5,FALSE)</f>
        <v>1</v>
      </c>
      <c r="AI427" s="14" t="e">
        <f>(#REF!+#REF!)*AD427</f>
        <v>#REF!</v>
      </c>
      <c r="AJ427" s="14">
        <f>VLOOKUP($S427,[1]sistem!$I$3:$N$10,6,FALSE)</f>
        <v>2</v>
      </c>
      <c r="AK427" s="14">
        <v>2</v>
      </c>
      <c r="AL427" s="14">
        <f t="shared" si="113"/>
        <v>4</v>
      </c>
      <c r="AM427" s="14">
        <f>VLOOKUP($BB427,[1]sistem!$I$18:$K$19,3,FALSE)</f>
        <v>14</v>
      </c>
      <c r="AN427" s="14" t="e">
        <f>AM427*#REF!</f>
        <v>#REF!</v>
      </c>
      <c r="AO427" s="14" t="e">
        <f t="shared" si="114"/>
        <v>#REF!</v>
      </c>
      <c r="AP427" s="14">
        <f t="shared" si="115"/>
        <v>25</v>
      </c>
      <c r="AQ427" s="14" t="e">
        <f t="shared" si="116"/>
        <v>#REF!</v>
      </c>
      <c r="AR427" s="14" t="e">
        <f>ROUND(AQ427-#REF!,0)</f>
        <v>#REF!</v>
      </c>
      <c r="AS427" s="14">
        <f>IF(BB427="s",IF(S427=0,0,
IF(S427=1,#REF!*4*4,
IF(S427=2,0,
IF(S427=3,#REF!*4*2,
IF(S427=4,0,
IF(S427=5,0,
IF(S427=6,0,
IF(S427=7,0)))))))),
IF(BB427="t",
IF(S427=0,0,
IF(S427=1,#REF!*4*4*0.8,
IF(S427=2,0,
IF(S427=3,#REF!*4*2*0.8,
IF(S427=4,0,
IF(S427=5,0,
IF(S427=6,0,
IF(S427=7,0))))))))))</f>
        <v>0</v>
      </c>
      <c r="AT427" s="14" t="e">
        <f>IF(BB427="s",
IF(S427=0,0,
IF(S427=1,0,
IF(S427=2,#REF!*4*2,
IF(S427=3,#REF!*4,
IF(S427=4,#REF!*4,
IF(S427=5,0,
IF(S427=6,0,
IF(S427=7,#REF!*4)))))))),
IF(BB427="t",
IF(S427=0,0,
IF(S427=1,0,
IF(S427=2,#REF!*4*2*0.8,
IF(S427=3,#REF!*4*0.8,
IF(S427=4,#REF!*4*0.8,
IF(S427=5,0,
IF(S427=6,0,
IF(S427=7,#REF!*4))))))))))</f>
        <v>#REF!</v>
      </c>
      <c r="AU427" s="14" t="e">
        <f>IF(BB427="s",
IF(S427=0,0,
IF(S427=1,#REF!*2,
IF(S427=2,#REF!*2,
IF(S427=3,#REF!*2,
IF(S427=4,#REF!*2,
IF(S427=5,#REF!*2,
IF(S427=6,#REF!*2,
IF(S427=7,#REF!*2)))))))),
IF(BB427="t",
IF(S427=0,#REF!*2*0.8,
IF(S427=1,#REF!*2*0.8,
IF(S427=2,#REF!*2*0.8,
IF(S427=3,#REF!*2*0.8,
IF(S427=4,#REF!*2*0.8,
IF(S427=5,#REF!*2*0.8,
IF(S427=6,#REF!*1*0.8,
IF(S427=7,#REF!*2))))))))))</f>
        <v>#REF!</v>
      </c>
      <c r="AV427" s="14" t="e">
        <f t="shared" si="117"/>
        <v>#REF!</v>
      </c>
      <c r="AW427" s="14" t="e">
        <f>IF(BB427="s",
IF(S427=0,0,
IF(S427=1,(14-2)*(#REF!+#REF!)/4*4,
IF(S427=2,(14-2)*(#REF!+#REF!)/4*2,
IF(S427=3,(14-2)*(#REF!+#REF!)/4*3,
IF(S427=4,(14-2)*(#REF!+#REF!)/4,
IF(S427=5,(14-2)*#REF!/4,
IF(S427=6,0,
IF(S427=7,(14)*#REF!)))))))),
IF(BB427="t",
IF(S427=0,0,
IF(S427=1,(11-2)*(#REF!+#REF!)/4*4,
IF(S427=2,(11-2)*(#REF!+#REF!)/4*2,
IF(S427=3,(11-2)*(#REF!+#REF!)/4*3,
IF(S427=4,(11-2)*(#REF!+#REF!)/4,
IF(S427=5,(11-2)*#REF!/4,
IF(S427=6,0,
IF(S427=7,(11)*#REF!))))))))))</f>
        <v>#REF!</v>
      </c>
      <c r="AX427" s="14" t="e">
        <f t="shared" si="118"/>
        <v>#REF!</v>
      </c>
      <c r="AY427" s="14">
        <f t="shared" si="119"/>
        <v>8</v>
      </c>
      <c r="AZ427" s="14">
        <f t="shared" si="120"/>
        <v>4</v>
      </c>
      <c r="BA427" s="14" t="e">
        <f t="shared" si="121"/>
        <v>#REF!</v>
      </c>
      <c r="BB427" s="14" t="s">
        <v>87</v>
      </c>
      <c r="BC427" s="14">
        <f>IF(BI427="A",0,IF(BB427="s",14*#REF!,IF(BB427="T",11*#REF!,"HATA")))</f>
        <v>0</v>
      </c>
      <c r="BD427" s="14" t="e">
        <f t="shared" si="122"/>
        <v>#REF!</v>
      </c>
      <c r="BE427" s="14" t="e">
        <f t="shared" si="123"/>
        <v>#REF!</v>
      </c>
      <c r="BF427" s="14" t="e">
        <f>IF(BE427-#REF!=0,"DOĞRU","YANLIŞ")</f>
        <v>#REF!</v>
      </c>
      <c r="BG427" s="14" t="e">
        <f>#REF!-BE427</f>
        <v>#REF!</v>
      </c>
      <c r="BH427" s="14">
        <v>0</v>
      </c>
      <c r="BI427" s="14" t="s">
        <v>93</v>
      </c>
      <c r="BJ427" s="14">
        <v>0</v>
      </c>
      <c r="BL427" s="14">
        <v>7</v>
      </c>
      <c r="BN427" s="5" t="e">
        <f>#REF!*14</f>
        <v>#REF!</v>
      </c>
      <c r="BO427" s="6"/>
      <c r="BP427" s="7"/>
      <c r="BQ427" s="8"/>
      <c r="BR427" s="8"/>
      <c r="BS427" s="8"/>
      <c r="BT427" s="8"/>
      <c r="BU427" s="8"/>
      <c r="BV427" s="9"/>
      <c r="BW427" s="10"/>
      <c r="BX427" s="11"/>
      <c r="CE427" s="8"/>
      <c r="CF427" s="17"/>
      <c r="CG427" s="17"/>
      <c r="CH427" s="17"/>
      <c r="CI427" s="17"/>
    </row>
    <row r="428" spans="1:87" hidden="1" x14ac:dyDescent="0.25">
      <c r="A428" s="14" t="s">
        <v>539</v>
      </c>
      <c r="B428" s="14" t="s">
        <v>540</v>
      </c>
      <c r="C428" s="14" t="s">
        <v>540</v>
      </c>
      <c r="D428" s="15" t="s">
        <v>90</v>
      </c>
      <c r="E428" s="15" t="s">
        <v>90</v>
      </c>
      <c r="F428" s="16" t="e">
        <f>IF(BB428="S",
IF(#REF!+BJ428=2012,
IF(#REF!=1,"12-13/1",
IF(#REF!=2,"12-13/2",
IF(#REF!=3,"13-14/1",
IF(#REF!=4,"13-14/2","Hata1")))),
IF(#REF!+BJ428=2013,
IF(#REF!=1,"13-14/1",
IF(#REF!=2,"13-14/2",
IF(#REF!=3,"14-15/1",
IF(#REF!=4,"14-15/2","Hata2")))),
IF(#REF!+BJ428=2014,
IF(#REF!=1,"14-15/1",
IF(#REF!=2,"14-15/2",
IF(#REF!=3,"15-16/1",
IF(#REF!=4,"15-16/2","Hata3")))),
IF(#REF!+BJ428=2015,
IF(#REF!=1,"15-16/1",
IF(#REF!=2,"15-16/2",
IF(#REF!=3,"16-17/1",
IF(#REF!=4,"16-17/2","Hata4")))),
IF(#REF!+BJ428=2016,
IF(#REF!=1,"16-17/1",
IF(#REF!=2,"16-17/2",
IF(#REF!=3,"17-18/1",
IF(#REF!=4,"17-18/2","Hata5")))),
IF(#REF!+BJ428=2017,
IF(#REF!=1,"17-18/1",
IF(#REF!=2,"17-18/2",
IF(#REF!=3,"18-19/1",
IF(#REF!=4,"18-19/2","Hata6")))),
IF(#REF!+BJ428=2018,
IF(#REF!=1,"18-19/1",
IF(#REF!=2,"18-19/2",
IF(#REF!=3,"19-20/1",
IF(#REF!=4,"19-20/2","Hata7")))),
IF(#REF!+BJ428=2019,
IF(#REF!=1,"19-20/1",
IF(#REF!=2,"19-20/2",
IF(#REF!=3,"20-21/1",
IF(#REF!=4,"20-21/2","Hata8")))),
IF(#REF!+BJ428=2020,
IF(#REF!=1,"20-21/1",
IF(#REF!=2,"20-21/2",
IF(#REF!=3,"21-22/1",
IF(#REF!=4,"21-22/2","Hata9")))),
IF(#REF!+BJ428=2021,
IF(#REF!=1,"21-22/1",
IF(#REF!=2,"21-22/2",
IF(#REF!=3,"22-23/1",
IF(#REF!=4,"22-23/2","Hata10")))),
IF(#REF!+BJ428=2022,
IF(#REF!=1,"22-23/1",
IF(#REF!=2,"22-23/2",
IF(#REF!=3,"23-24/1",
IF(#REF!=4,"23-24/2","Hata11")))),
IF(#REF!+BJ428=2023,
IF(#REF!=1,"23-24/1",
IF(#REF!=2,"23-24/2",
IF(#REF!=3,"24-25/1",
IF(#REF!=4,"24-25/2","Hata12")))),
)))))))))))),
IF(BB428="T",
IF(#REF!+BJ428=2012,
IF(#REF!=1,"12-13/1",
IF(#REF!=2,"12-13/2",
IF(#REF!=3,"12-13/3",
IF(#REF!=4,"13-14/1",
IF(#REF!=5,"13-14/2",
IF(#REF!=6,"13-14/3","Hata1")))))),
IF(#REF!+BJ428=2013,
IF(#REF!=1,"13-14/1",
IF(#REF!=2,"13-14/2",
IF(#REF!=3,"13-14/3",
IF(#REF!=4,"14-15/1",
IF(#REF!=5,"14-15/2",
IF(#REF!=6,"14-15/3","Hata2")))))),
IF(#REF!+BJ428=2014,
IF(#REF!=1,"14-15/1",
IF(#REF!=2,"14-15/2",
IF(#REF!=3,"14-15/3",
IF(#REF!=4,"15-16/1",
IF(#REF!=5,"15-16/2",
IF(#REF!=6,"15-16/3","Hata3")))))),
IF(AND(#REF!+#REF!&gt;2014,#REF!+#REF!&lt;2015,BJ428=1),
IF(#REF!=0.1,"14-15/0.1",
IF(#REF!=0.2,"14-15/0.2",
IF(#REF!=0.3,"14-15/0.3","Hata4"))),
IF(#REF!+BJ428=2015,
IF(#REF!=1,"15-16/1",
IF(#REF!=2,"15-16/2",
IF(#REF!=3,"15-16/3",
IF(#REF!=4,"16-17/1",
IF(#REF!=5,"16-17/2",
IF(#REF!=6,"16-17/3","Hata5")))))),
IF(#REF!+BJ428=2016,
IF(#REF!=1,"16-17/1",
IF(#REF!=2,"16-17/2",
IF(#REF!=3,"16-17/3",
IF(#REF!=4,"17-18/1",
IF(#REF!=5,"17-18/2",
IF(#REF!=6,"17-18/3","Hata6")))))),
IF(#REF!+BJ428=2017,
IF(#REF!=1,"17-18/1",
IF(#REF!=2,"17-18/2",
IF(#REF!=3,"17-18/3",
IF(#REF!=4,"18-19/1",
IF(#REF!=5,"18-19/2",
IF(#REF!=6,"18-19/3","Hata7")))))),
IF(#REF!+BJ428=2018,
IF(#REF!=1,"18-19/1",
IF(#REF!=2,"18-19/2",
IF(#REF!=3,"18-19/3",
IF(#REF!=4,"19-20/1",
IF(#REF!=5," 19-20/2",
IF(#REF!=6,"19-20/3","Hata8")))))),
IF(#REF!+BJ428=2019,
IF(#REF!=1,"19-20/1",
IF(#REF!=2,"19-20/2",
IF(#REF!=3,"19-20/3",
IF(#REF!=4,"20-21/1",
IF(#REF!=5,"20-21/2",
IF(#REF!=6,"20-21/3","Hata9")))))),
IF(#REF!+BJ428=2020,
IF(#REF!=1,"20-21/1",
IF(#REF!=2,"20-21/2",
IF(#REF!=3,"20-21/3",
IF(#REF!=4,"21-22/1",
IF(#REF!=5,"21-22/2",
IF(#REF!=6,"21-22/3","Hata10")))))),
IF(#REF!+BJ428=2021,
IF(#REF!=1,"21-22/1",
IF(#REF!=2,"21-22/2",
IF(#REF!=3,"21-22/3",
IF(#REF!=4,"22-23/1",
IF(#REF!=5,"22-23/2",
IF(#REF!=6,"22-23/3","Hata11")))))),
IF(#REF!+BJ428=2022,
IF(#REF!=1,"22-23/1",
IF(#REF!=2,"22-23/2",
IF(#REF!=3,"22-23/3",
IF(#REF!=4,"23-24/1",
IF(#REF!=5,"23-24/2",
IF(#REF!=6,"23-24/3","Hata12")))))),
IF(#REF!+BJ428=2023,
IF(#REF!=1,"23-24/1",
IF(#REF!=2,"23-24/2",
IF(#REF!=3,"23-24/3",
IF(#REF!=4,"24-25/1",
IF(#REF!=5,"24-25/2",
IF(#REF!=6,"24-25/3","Hata13")))))),
))))))))))))))
)</f>
        <v>#REF!</v>
      </c>
      <c r="H428" s="14" t="s">
        <v>538</v>
      </c>
      <c r="I428" s="14">
        <v>54713</v>
      </c>
      <c r="J428" s="14" t="s">
        <v>499</v>
      </c>
      <c r="L428" s="14">
        <v>3331</v>
      </c>
      <c r="M428" s="14">
        <v>4236781</v>
      </c>
      <c r="S428" s="16">
        <v>2</v>
      </c>
      <c r="T428" s="14">
        <f ca="1">VLOOKUP($V428,[4]sistem!$I$3:$L$10,2,FALSE)</f>
        <v>0</v>
      </c>
      <c r="U428" s="14">
        <f ca="1">VLOOKUP($V428,[4]sistem!$I$3:$L$10,3,FALSE)</f>
        <v>2</v>
      </c>
      <c r="V428" s="14">
        <f ca="1">VLOOKUP($V428,[4]sistem!$I$3:$L$10,4,FALSE)</f>
        <v>1</v>
      </c>
      <c r="W428" s="14" t="e">
        <f>VLOOKUP($BB428,[1]sistem!$I$13:$L$14,2,FALSE)*#REF!</f>
        <v>#REF!</v>
      </c>
      <c r="X428" s="14" t="e">
        <f>VLOOKUP($BB428,[1]sistem!$I$13:$L$14,3,FALSE)*#REF!</f>
        <v>#REF!</v>
      </c>
      <c r="Y428" s="14" t="e">
        <f>VLOOKUP($BB428,[1]sistem!$I$13:$L$14,4,FALSE)*#REF!</f>
        <v>#REF!</v>
      </c>
      <c r="Z428" s="14">
        <f t="shared" ca="1" si="111"/>
        <v>0</v>
      </c>
      <c r="AA428" s="14">
        <f t="shared" ca="1" si="111"/>
        <v>4</v>
      </c>
      <c r="AB428" s="14">
        <f t="shared" ca="1" si="111"/>
        <v>6</v>
      </c>
      <c r="AC428" s="14">
        <f t="shared" ca="1" si="112"/>
        <v>10</v>
      </c>
      <c r="AD428" s="14">
        <f>VLOOKUP(BB428,[1]sistem!$I$18:$J$19,2,FALSE)</f>
        <v>14</v>
      </c>
      <c r="AE428" s="14">
        <v>0.25</v>
      </c>
      <c r="AF428" s="14">
        <f>VLOOKUP($S428,[1]sistem!$I$3:$M$10,5,FALSE)</f>
        <v>2</v>
      </c>
      <c r="AI428" s="14" t="e">
        <f>(#REF!+#REF!)*AD428</f>
        <v>#REF!</v>
      </c>
      <c r="AJ428" s="14">
        <f>VLOOKUP($S428,[1]sistem!$I$3:$N$10,6,FALSE)</f>
        <v>3</v>
      </c>
      <c r="AK428" s="14">
        <v>2</v>
      </c>
      <c r="AL428" s="14">
        <f t="shared" si="113"/>
        <v>6</v>
      </c>
      <c r="AM428" s="14">
        <f>VLOOKUP($BB428,[1]sistem!$I$18:$K$19,3,FALSE)</f>
        <v>14</v>
      </c>
      <c r="AN428" s="14" t="e">
        <f>AM428*#REF!</f>
        <v>#REF!</v>
      </c>
      <c r="AO428" s="14">
        <f t="shared" ca="1" si="114"/>
        <v>70</v>
      </c>
      <c r="AP428" s="14" t="e">
        <f>IF(BC428="s",25,25)</f>
        <v>#REF!</v>
      </c>
      <c r="AQ428" s="14">
        <f t="shared" ca="1" si="116"/>
        <v>3</v>
      </c>
      <c r="AR428" s="14">
        <f ca="1">ROUND(AQ428-#REF!,0)</f>
        <v>0</v>
      </c>
      <c r="AS428" s="14">
        <f>IF(BB428="s",IF(S428=0,0,
IF(S428=1,#REF!*4*4,
IF(S428=2,0,
IF(S428=3,#REF!*4*2,
IF(S428=4,0,
IF(S428=5,0,
IF(S428=6,0,
IF(S428=7,0)))))))),
IF(BB428="t",
IF(S428=0,0,
IF(S428=1,#REF!*4*4*0.8,
IF(S428=2,0,
IF(S428=3,#REF!*4*2*0.8,
IF(S428=4,0,
IF(S428=5,0,
IF(S428=6,0,
IF(S428=7,0))))))))))</f>
        <v>0</v>
      </c>
      <c r="AT428" s="14" t="e">
        <f>IF(BB428="s",
IF(S428=0,0,
IF(S428=1,0,
IF(S428=2,#REF!*4*2,
IF(S428=3,#REF!*4,
IF(S428=4,#REF!*4,
IF(S428=5,0,
IF(S428=6,0,
IF(S428=7,#REF!*4)))))))),
IF(BB428="t",
IF(S428=0,0,
IF(S428=1,0,
IF(S428=2,#REF!*4*2*0.8,
IF(S428=3,#REF!*4*0.8,
IF(S428=4,#REF!*4*0.8,
IF(S428=5,0,
IF(S428=6,0,
IF(S428=7,#REF!*4))))))))))</f>
        <v>#REF!</v>
      </c>
      <c r="AU428" s="14" t="e">
        <f>IF(BB428="s",
IF(S428=0,0,
IF(S428=1,#REF!*2,
IF(S428=2,#REF!*2,
IF(S428=3,#REF!*2,
IF(S428=4,#REF!*2,
IF(S428=5,#REF!*2,
IF(S428=6,#REF!*2,
IF(S428=7,#REF!*2)))))))),
IF(BB428="t",
IF(S428=0,#REF!*2*0.8,
IF(S428=1,#REF!*2*0.8,
IF(S428=2,#REF!*2*0.8,
IF(S428=3,#REF!*2*0.8,
IF(S428=4,#REF!*2*0.8,
IF(S428=5,#REF!*2*0.8,
IF(S428=6,#REF!*1*0.8,
IF(S428=7,#REF!*2))))))))))</f>
        <v>#REF!</v>
      </c>
      <c r="AV428" s="14">
        <f t="shared" ca="1" si="117"/>
        <v>2</v>
      </c>
      <c r="AW428" s="14" t="e">
        <f>IF(BB428="s",
IF(S428=0,0,
IF(S428=1,(14-2)*(#REF!+#REF!)/4*4,
IF(S428=2,(14-2)*(#REF!+#REF!)/4*2,
IF(S428=3,(14-2)*(#REF!+#REF!)/4*3,
IF(S428=4,(14-2)*(#REF!+#REF!)/4,
IF(S428=5,(14-2)*#REF!/4,
IF(S428=6,0,
IF(S428=7,(14)*#REF!)))))))),
IF(BB428="t",
IF(S428=0,0,
IF(S428=1,(11-2)*(#REF!+#REF!)/4*4,
IF(S428=2,(11-2)*(#REF!+#REF!)/4*2,
IF(S428=3,(11-2)*(#REF!+#REF!)/4*3,
IF(S428=4,(11-2)*(#REF!+#REF!)/4,
IF(S428=5,(11-2)*#REF!/4,
IF(S428=6,0,
IF(S428=7,(11)*#REF!))))))))))</f>
        <v>#REF!</v>
      </c>
      <c r="AX428" s="14" t="e">
        <f t="shared" si="118"/>
        <v>#REF!</v>
      </c>
      <c r="AY428" s="14">
        <f t="shared" si="119"/>
        <v>12</v>
      </c>
      <c r="AZ428" s="14">
        <f t="shared" si="120"/>
        <v>6</v>
      </c>
      <c r="BA428" s="14" t="e">
        <f t="shared" si="121"/>
        <v>#REF!</v>
      </c>
      <c r="BB428" s="14" t="s">
        <v>87</v>
      </c>
      <c r="BC428" s="14" t="e">
        <f>IF(BI428="A",0,IF(BB428="s",14*#REF!,IF(BB428="T",11*#REF!,"HATA")))</f>
        <v>#REF!</v>
      </c>
      <c r="BD428" s="14" t="e">
        <f>IF(BI428="Z",(BC428+AZ428)*1.15,(BC428+AZ428))</f>
        <v>#REF!</v>
      </c>
      <c r="BE428" s="14" t="e">
        <f>IF(BB428="s",ROUND(BD428/26,0),IF(BB428="T",ROUND(BD428/25,0),"HATA"))</f>
        <v>#REF!</v>
      </c>
      <c r="BF428" s="14" t="e">
        <f>IF(BE428-N428=0,"DOĞRU","YANLIŞ")</f>
        <v>#REF!</v>
      </c>
      <c r="BG428" s="14" t="e">
        <f>N428-BE428</f>
        <v>#REF!</v>
      </c>
      <c r="BH428" s="14">
        <v>1</v>
      </c>
      <c r="BJ428" s="14">
        <v>0</v>
      </c>
      <c r="BK428" s="14" t="s">
        <v>541</v>
      </c>
      <c r="BL428" s="14">
        <v>4</v>
      </c>
      <c r="CE428" s="8"/>
      <c r="CF428" s="17"/>
      <c r="CG428" s="17"/>
      <c r="CH428" s="17"/>
      <c r="CI428" s="17"/>
    </row>
    <row r="429" spans="1:87" hidden="1" x14ac:dyDescent="0.25">
      <c r="A429" s="14" t="s">
        <v>91</v>
      </c>
      <c r="B429" s="14" t="s">
        <v>92</v>
      </c>
      <c r="C429" s="14" t="s">
        <v>92</v>
      </c>
      <c r="D429" s="15" t="s">
        <v>90</v>
      </c>
      <c r="E429" s="15" t="s">
        <v>90</v>
      </c>
      <c r="F429" s="16" t="e">
        <f>IF(BB429="S",
IF(#REF!+BJ429=2012,
IF(#REF!=1,"12-13/1",
IF(#REF!=2,"12-13/2",
IF(#REF!=3,"13-14/1",
IF(#REF!=4,"13-14/2","Hata1")))),
IF(#REF!+BJ429=2013,
IF(#REF!=1,"13-14/1",
IF(#REF!=2,"13-14/2",
IF(#REF!=3,"14-15/1",
IF(#REF!=4,"14-15/2","Hata2")))),
IF(#REF!+BJ429=2014,
IF(#REF!=1,"14-15/1",
IF(#REF!=2,"14-15/2",
IF(#REF!=3,"15-16/1",
IF(#REF!=4,"15-16/2","Hata3")))),
IF(#REF!+BJ429=2015,
IF(#REF!=1,"15-16/1",
IF(#REF!=2,"15-16/2",
IF(#REF!=3,"16-17/1",
IF(#REF!=4,"16-17/2","Hata4")))),
IF(#REF!+BJ429=2016,
IF(#REF!=1,"16-17/1",
IF(#REF!=2,"16-17/2",
IF(#REF!=3,"17-18/1",
IF(#REF!=4,"17-18/2","Hata5")))),
IF(#REF!+BJ429=2017,
IF(#REF!=1,"17-18/1",
IF(#REF!=2,"17-18/2",
IF(#REF!=3,"18-19/1",
IF(#REF!=4,"18-19/2","Hata6")))),
IF(#REF!+BJ429=2018,
IF(#REF!=1,"18-19/1",
IF(#REF!=2,"18-19/2",
IF(#REF!=3,"19-20/1",
IF(#REF!=4,"19-20/2","Hata7")))),
IF(#REF!+BJ429=2019,
IF(#REF!=1,"19-20/1",
IF(#REF!=2,"19-20/2",
IF(#REF!=3,"20-21/1",
IF(#REF!=4,"20-21/2","Hata8")))),
IF(#REF!+BJ429=2020,
IF(#REF!=1,"20-21/1",
IF(#REF!=2,"20-21/2",
IF(#REF!=3,"21-22/1",
IF(#REF!=4,"21-22/2","Hata9")))),
IF(#REF!+BJ429=2021,
IF(#REF!=1,"21-22/1",
IF(#REF!=2,"21-22/2",
IF(#REF!=3,"22-23/1",
IF(#REF!=4,"22-23/2","Hata10")))),
IF(#REF!+BJ429=2022,
IF(#REF!=1,"22-23/1",
IF(#REF!=2,"22-23/2",
IF(#REF!=3,"23-24/1",
IF(#REF!=4,"23-24/2","Hata11")))),
IF(#REF!+BJ429=2023,
IF(#REF!=1,"23-24/1",
IF(#REF!=2,"23-24/2",
IF(#REF!=3,"24-25/1",
IF(#REF!=4,"24-25/2","Hata12")))),
)))))))))))),
IF(BB429="T",
IF(#REF!+BJ429=2012,
IF(#REF!=1,"12-13/1",
IF(#REF!=2,"12-13/2",
IF(#REF!=3,"12-13/3",
IF(#REF!=4,"13-14/1",
IF(#REF!=5,"13-14/2",
IF(#REF!=6,"13-14/3","Hata1")))))),
IF(#REF!+BJ429=2013,
IF(#REF!=1,"13-14/1",
IF(#REF!=2,"13-14/2",
IF(#REF!=3,"13-14/3",
IF(#REF!=4,"14-15/1",
IF(#REF!=5,"14-15/2",
IF(#REF!=6,"14-15/3","Hata2")))))),
IF(#REF!+BJ429=2014,
IF(#REF!=1,"14-15/1",
IF(#REF!=2,"14-15/2",
IF(#REF!=3,"14-15/3",
IF(#REF!=4,"15-16/1",
IF(#REF!=5,"15-16/2",
IF(#REF!=6,"15-16/3","Hata3")))))),
IF(AND(#REF!+#REF!&gt;2014,#REF!+#REF!&lt;2015,BJ429=1),
IF(#REF!=0.1,"14-15/0.1",
IF(#REF!=0.2,"14-15/0.2",
IF(#REF!=0.3,"14-15/0.3","Hata4"))),
IF(#REF!+BJ429=2015,
IF(#REF!=1,"15-16/1",
IF(#REF!=2,"15-16/2",
IF(#REF!=3,"15-16/3",
IF(#REF!=4,"16-17/1",
IF(#REF!=5,"16-17/2",
IF(#REF!=6,"16-17/3","Hata5")))))),
IF(#REF!+BJ429=2016,
IF(#REF!=1,"16-17/1",
IF(#REF!=2,"16-17/2",
IF(#REF!=3,"16-17/3",
IF(#REF!=4,"17-18/1",
IF(#REF!=5,"17-18/2",
IF(#REF!=6,"17-18/3","Hata6")))))),
IF(#REF!+BJ429=2017,
IF(#REF!=1,"17-18/1",
IF(#REF!=2,"17-18/2",
IF(#REF!=3,"17-18/3",
IF(#REF!=4,"18-19/1",
IF(#REF!=5,"18-19/2",
IF(#REF!=6,"18-19/3","Hata7")))))),
IF(#REF!+BJ429=2018,
IF(#REF!=1,"18-19/1",
IF(#REF!=2,"18-19/2",
IF(#REF!=3,"18-19/3",
IF(#REF!=4,"19-20/1",
IF(#REF!=5," 19-20/2",
IF(#REF!=6,"19-20/3","Hata8")))))),
IF(#REF!+BJ429=2019,
IF(#REF!=1,"19-20/1",
IF(#REF!=2,"19-20/2",
IF(#REF!=3,"19-20/3",
IF(#REF!=4,"20-21/1",
IF(#REF!=5,"20-21/2",
IF(#REF!=6,"20-21/3","Hata9")))))),
IF(#REF!+BJ429=2020,
IF(#REF!=1,"20-21/1",
IF(#REF!=2,"20-21/2",
IF(#REF!=3,"20-21/3",
IF(#REF!=4,"21-22/1",
IF(#REF!=5,"21-22/2",
IF(#REF!=6,"21-22/3","Hata10")))))),
IF(#REF!+BJ429=2021,
IF(#REF!=1,"21-22/1",
IF(#REF!=2,"21-22/2",
IF(#REF!=3,"21-22/3",
IF(#REF!=4,"22-23/1",
IF(#REF!=5,"22-23/2",
IF(#REF!=6,"22-23/3","Hata11")))))),
IF(#REF!+BJ429=2022,
IF(#REF!=1,"22-23/1",
IF(#REF!=2,"22-23/2",
IF(#REF!=3,"22-23/3",
IF(#REF!=4,"23-24/1",
IF(#REF!=5,"23-24/2",
IF(#REF!=6,"23-24/3","Hata12")))))),
IF(#REF!+BJ429=2023,
IF(#REF!=1,"23-24/1",
IF(#REF!=2,"23-24/2",
IF(#REF!=3,"23-24/3",
IF(#REF!=4,"24-25/1",
IF(#REF!=5,"24-25/2",
IF(#REF!=6,"24-25/3","Hata13")))))),
))))))))))))))
)</f>
        <v>#REF!</v>
      </c>
      <c r="G429" s="15"/>
      <c r="H429" s="14" t="s">
        <v>538</v>
      </c>
      <c r="I429" s="14">
        <v>54713</v>
      </c>
      <c r="J429" s="14" t="s">
        <v>499</v>
      </c>
      <c r="L429" s="14">
        <v>4358</v>
      </c>
      <c r="S429" s="16">
        <v>0</v>
      </c>
      <c r="T429" s="14">
        <f>VLOOKUP($S429,[1]sistem!$I$3:$L$10,2,FALSE)</f>
        <v>0</v>
      </c>
      <c r="U429" s="14">
        <f>VLOOKUP($S429,[1]sistem!$I$3:$L$10,3,FALSE)</f>
        <v>0</v>
      </c>
      <c r="V429" s="14">
        <f>VLOOKUP($S429,[1]sistem!$I$3:$L$10,4,FALSE)</f>
        <v>0</v>
      </c>
      <c r="W429" s="14" t="e">
        <f>VLOOKUP($BB429,[1]sistem!$I$13:$L$14,2,FALSE)*#REF!</f>
        <v>#REF!</v>
      </c>
      <c r="X429" s="14" t="e">
        <f>VLOOKUP($BB429,[1]sistem!$I$13:$L$14,3,FALSE)*#REF!</f>
        <v>#REF!</v>
      </c>
      <c r="Y429" s="14" t="e">
        <f>VLOOKUP($BB429,[1]sistem!$I$13:$L$14,4,FALSE)*#REF!</f>
        <v>#REF!</v>
      </c>
      <c r="Z429" s="14" t="e">
        <f t="shared" si="111"/>
        <v>#REF!</v>
      </c>
      <c r="AA429" s="14" t="e">
        <f t="shared" si="111"/>
        <v>#REF!</v>
      </c>
      <c r="AB429" s="14" t="e">
        <f t="shared" si="111"/>
        <v>#REF!</v>
      </c>
      <c r="AC429" s="14" t="e">
        <f t="shared" si="112"/>
        <v>#REF!</v>
      </c>
      <c r="AD429" s="14">
        <f>VLOOKUP(BB429,[1]sistem!$I$18:$J$19,2,FALSE)</f>
        <v>11</v>
      </c>
      <c r="AE429" s="14">
        <v>0.25</v>
      </c>
      <c r="AF429" s="14">
        <f>VLOOKUP($S429,[1]sistem!$I$3:$M$10,5,FALSE)</f>
        <v>0</v>
      </c>
      <c r="AI429" s="14" t="e">
        <f>(#REF!+#REF!)*AD429</f>
        <v>#REF!</v>
      </c>
      <c r="AJ429" s="14">
        <f>VLOOKUP($S429,[1]sistem!$I$3:$N$10,6,FALSE)</f>
        <v>0</v>
      </c>
      <c r="AK429" s="14">
        <v>2</v>
      </c>
      <c r="AL429" s="14">
        <f t="shared" si="113"/>
        <v>0</v>
      </c>
      <c r="AM429" s="14">
        <f>VLOOKUP($BB429,[1]sistem!$I$18:$K$19,3,FALSE)</f>
        <v>11</v>
      </c>
      <c r="AN429" s="14" t="e">
        <f>AM429*#REF!</f>
        <v>#REF!</v>
      </c>
      <c r="AO429" s="14" t="e">
        <f t="shared" si="114"/>
        <v>#REF!</v>
      </c>
      <c r="AP429" s="14">
        <f t="shared" ref="AP429:AP446" si="124">IF(BB429="s",25,25)</f>
        <v>25</v>
      </c>
      <c r="AQ429" s="14" t="e">
        <f t="shared" si="116"/>
        <v>#REF!</v>
      </c>
      <c r="AR429" s="14" t="e">
        <f>ROUND(AQ429-#REF!,0)</f>
        <v>#REF!</v>
      </c>
      <c r="AS429" s="14">
        <f>IF(BB429="s",IF(S429=0,0,
IF(S429=1,#REF!*4*4,
IF(S429=2,0,
IF(S429=3,#REF!*4*2,
IF(S429=4,0,
IF(S429=5,0,
IF(S429=6,0,
IF(S429=7,0)))))))),
IF(BB429="t",
IF(S429=0,0,
IF(S429=1,#REF!*4*4*0.8,
IF(S429=2,0,
IF(S429=3,#REF!*4*2*0.8,
IF(S429=4,0,
IF(S429=5,0,
IF(S429=6,0,
IF(S429=7,0))))))))))</f>
        <v>0</v>
      </c>
      <c r="AT429" s="14">
        <f>IF(BB429="s",
IF(S429=0,0,
IF(S429=1,0,
IF(S429=2,#REF!*4*2,
IF(S429=3,#REF!*4,
IF(S429=4,#REF!*4,
IF(S429=5,0,
IF(S429=6,0,
IF(S429=7,#REF!*4)))))))),
IF(BB429="t",
IF(S429=0,0,
IF(S429=1,0,
IF(S429=2,#REF!*4*2*0.8,
IF(S429=3,#REF!*4*0.8,
IF(S429=4,#REF!*4*0.8,
IF(S429=5,0,
IF(S429=6,0,
IF(S429=7,#REF!*4))))))))))</f>
        <v>0</v>
      </c>
      <c r="AU429" s="14" t="e">
        <f>IF(BB429="s",
IF(S429=0,0,
IF(S429=1,#REF!*2,
IF(S429=2,#REF!*2,
IF(S429=3,#REF!*2,
IF(S429=4,#REF!*2,
IF(S429=5,#REF!*2,
IF(S429=6,#REF!*2,
IF(S429=7,#REF!*2)))))))),
IF(BB429="t",
IF(S429=0,#REF!*2*0.8,
IF(S429=1,#REF!*2*0.8,
IF(S429=2,#REF!*2*0.8,
IF(S429=3,#REF!*2*0.8,
IF(S429=4,#REF!*2*0.8,
IF(S429=5,#REF!*2*0.8,
IF(S429=6,#REF!*1*0.8,
IF(S429=7,#REF!*2))))))))))</f>
        <v>#REF!</v>
      </c>
      <c r="AV429" s="14" t="e">
        <f t="shared" si="117"/>
        <v>#REF!</v>
      </c>
      <c r="AW429" s="14">
        <f>IF(BB429="s",
IF(S429=0,0,
IF(S429=1,(14-2)*(#REF!+#REF!)/4*4,
IF(S429=2,(14-2)*(#REF!+#REF!)/4*2,
IF(S429=3,(14-2)*(#REF!+#REF!)/4*3,
IF(S429=4,(14-2)*(#REF!+#REF!)/4,
IF(S429=5,(14-2)*#REF!/4,
IF(S429=6,0,
IF(S429=7,(14)*#REF!)))))))),
IF(BB429="t",
IF(S429=0,0,
IF(S429=1,(11-2)*(#REF!+#REF!)/4*4,
IF(S429=2,(11-2)*(#REF!+#REF!)/4*2,
IF(S429=3,(11-2)*(#REF!+#REF!)/4*3,
IF(S429=4,(11-2)*(#REF!+#REF!)/4,
IF(S429=5,(11-2)*#REF!/4,
IF(S429=6,0,
IF(S429=7,(11)*#REF!))))))))))</f>
        <v>0</v>
      </c>
      <c r="AX429" s="14" t="e">
        <f t="shared" si="118"/>
        <v>#REF!</v>
      </c>
      <c r="AY429" s="14">
        <f t="shared" si="119"/>
        <v>0</v>
      </c>
      <c r="AZ429" s="14">
        <f t="shared" si="120"/>
        <v>0</v>
      </c>
      <c r="BA429" s="14" t="e">
        <f t="shared" si="121"/>
        <v>#REF!</v>
      </c>
      <c r="BB429" s="14" t="s">
        <v>186</v>
      </c>
      <c r="BC429" s="14" t="e">
        <f>IF(BI429="A",0,IF(BB429="s",14*#REF!,IF(BB429="T",11*#REF!,"HATA")))</f>
        <v>#REF!</v>
      </c>
      <c r="BD429" s="14" t="e">
        <f t="shared" ref="BD429:BD446" si="125">IF(BI429="Z",(BC429+BA429)*1.15,(BC429+BA429))</f>
        <v>#REF!</v>
      </c>
      <c r="BE429" s="14" t="e">
        <f>IF(BB429="s",ROUND(BD429/30,0),IF(BB429="T",ROUND(BD429/25,0),"HATA"))</f>
        <v>#REF!</v>
      </c>
      <c r="BF429" s="14" t="e">
        <f>IF(BE429-#REF!=0,"DOĞRU","YANLIŞ")</f>
        <v>#REF!</v>
      </c>
      <c r="BG429" s="14" t="e">
        <f>#REF!-BE429</f>
        <v>#REF!</v>
      </c>
      <c r="BH429" s="14">
        <v>0</v>
      </c>
      <c r="BJ429" s="14">
        <v>0</v>
      </c>
      <c r="BL429" s="14">
        <v>0</v>
      </c>
      <c r="BN429" s="5" t="e">
        <f>#REF!*14</f>
        <v>#REF!</v>
      </c>
      <c r="BO429" s="6"/>
      <c r="BP429" s="7"/>
      <c r="BQ429" s="8"/>
      <c r="BR429" s="8"/>
      <c r="BS429" s="8"/>
      <c r="BT429" s="8"/>
      <c r="BU429" s="8"/>
      <c r="BV429" s="9"/>
      <c r="BW429" s="10"/>
      <c r="BX429" s="11"/>
      <c r="CE429" s="8"/>
      <c r="CF429" s="17"/>
      <c r="CG429" s="17"/>
      <c r="CH429" s="17"/>
      <c r="CI429" s="17"/>
    </row>
    <row r="430" spans="1:87" hidden="1" x14ac:dyDescent="0.25">
      <c r="A430" s="14" t="s">
        <v>138</v>
      </c>
      <c r="B430" s="14" t="s">
        <v>139</v>
      </c>
      <c r="C430" s="14" t="s">
        <v>139</v>
      </c>
      <c r="D430" s="15" t="s">
        <v>84</v>
      </c>
      <c r="E430" s="15">
        <v>3</v>
      </c>
      <c r="F430" s="16" t="e">
        <f>IF(BB430="S",
IF(#REF!+BJ430=2012,
IF(#REF!=1,"12-13/1",
IF(#REF!=2,"12-13/2",
IF(#REF!=3,"13-14/1",
IF(#REF!=4,"13-14/2","Hata1")))),
IF(#REF!+BJ430=2013,
IF(#REF!=1,"13-14/1",
IF(#REF!=2,"13-14/2",
IF(#REF!=3,"14-15/1",
IF(#REF!=4,"14-15/2","Hata2")))),
IF(#REF!+BJ430=2014,
IF(#REF!=1,"14-15/1",
IF(#REF!=2,"14-15/2",
IF(#REF!=3,"15-16/1",
IF(#REF!=4,"15-16/2","Hata3")))),
IF(#REF!+BJ430=2015,
IF(#REF!=1,"15-16/1",
IF(#REF!=2,"15-16/2",
IF(#REF!=3,"16-17/1",
IF(#REF!=4,"16-17/2","Hata4")))),
IF(#REF!+BJ430=2016,
IF(#REF!=1,"16-17/1",
IF(#REF!=2,"16-17/2",
IF(#REF!=3,"17-18/1",
IF(#REF!=4,"17-18/2","Hata5")))),
IF(#REF!+BJ430=2017,
IF(#REF!=1,"17-18/1",
IF(#REF!=2,"17-18/2",
IF(#REF!=3,"18-19/1",
IF(#REF!=4,"18-19/2","Hata6")))),
IF(#REF!+BJ430=2018,
IF(#REF!=1,"18-19/1",
IF(#REF!=2,"18-19/2",
IF(#REF!=3,"19-20/1",
IF(#REF!=4,"19-20/2","Hata7")))),
IF(#REF!+BJ430=2019,
IF(#REF!=1,"19-20/1",
IF(#REF!=2,"19-20/2",
IF(#REF!=3,"20-21/1",
IF(#REF!=4,"20-21/2","Hata8")))),
IF(#REF!+BJ430=2020,
IF(#REF!=1,"20-21/1",
IF(#REF!=2,"20-21/2",
IF(#REF!=3,"21-22/1",
IF(#REF!=4,"21-22/2","Hata9")))),
IF(#REF!+BJ430=2021,
IF(#REF!=1,"21-22/1",
IF(#REF!=2,"21-22/2",
IF(#REF!=3,"22-23/1",
IF(#REF!=4,"22-23/2","Hata10")))),
IF(#REF!+BJ430=2022,
IF(#REF!=1,"22-23/1",
IF(#REF!=2,"22-23/2",
IF(#REF!=3,"23-24/1",
IF(#REF!=4,"23-24/2","Hata11")))),
IF(#REF!+BJ430=2023,
IF(#REF!=1,"23-24/1",
IF(#REF!=2,"23-24/2",
IF(#REF!=3,"24-25/1",
IF(#REF!=4,"24-25/2","Hata12")))),
)))))))))))),
IF(BB430="T",
IF(#REF!+BJ430=2012,
IF(#REF!=1,"12-13/1",
IF(#REF!=2,"12-13/2",
IF(#REF!=3,"12-13/3",
IF(#REF!=4,"13-14/1",
IF(#REF!=5,"13-14/2",
IF(#REF!=6,"13-14/3","Hata1")))))),
IF(#REF!+BJ430=2013,
IF(#REF!=1,"13-14/1",
IF(#REF!=2,"13-14/2",
IF(#REF!=3,"13-14/3",
IF(#REF!=4,"14-15/1",
IF(#REF!=5,"14-15/2",
IF(#REF!=6,"14-15/3","Hata2")))))),
IF(#REF!+BJ430=2014,
IF(#REF!=1,"14-15/1",
IF(#REF!=2,"14-15/2",
IF(#REF!=3,"14-15/3",
IF(#REF!=4,"15-16/1",
IF(#REF!=5,"15-16/2",
IF(#REF!=6,"15-16/3","Hata3")))))),
IF(AND(#REF!+#REF!&gt;2014,#REF!+#REF!&lt;2015,BJ430=1),
IF(#REF!=0.1,"14-15/0.1",
IF(#REF!=0.2,"14-15/0.2",
IF(#REF!=0.3,"14-15/0.3","Hata4"))),
IF(#REF!+BJ430=2015,
IF(#REF!=1,"15-16/1",
IF(#REF!=2,"15-16/2",
IF(#REF!=3,"15-16/3",
IF(#REF!=4,"16-17/1",
IF(#REF!=5,"16-17/2",
IF(#REF!=6,"16-17/3","Hata5")))))),
IF(#REF!+BJ430=2016,
IF(#REF!=1,"16-17/1",
IF(#REF!=2,"16-17/2",
IF(#REF!=3,"16-17/3",
IF(#REF!=4,"17-18/1",
IF(#REF!=5,"17-18/2",
IF(#REF!=6,"17-18/3","Hata6")))))),
IF(#REF!+BJ430=2017,
IF(#REF!=1,"17-18/1",
IF(#REF!=2,"17-18/2",
IF(#REF!=3,"17-18/3",
IF(#REF!=4,"18-19/1",
IF(#REF!=5,"18-19/2",
IF(#REF!=6,"18-19/3","Hata7")))))),
IF(#REF!+BJ430=2018,
IF(#REF!=1,"18-19/1",
IF(#REF!=2,"18-19/2",
IF(#REF!=3,"18-19/3",
IF(#REF!=4,"19-20/1",
IF(#REF!=5," 19-20/2",
IF(#REF!=6,"19-20/3","Hata8")))))),
IF(#REF!+BJ430=2019,
IF(#REF!=1,"19-20/1",
IF(#REF!=2,"19-20/2",
IF(#REF!=3,"19-20/3",
IF(#REF!=4,"20-21/1",
IF(#REF!=5,"20-21/2",
IF(#REF!=6,"20-21/3","Hata9")))))),
IF(#REF!+BJ430=2020,
IF(#REF!=1,"20-21/1",
IF(#REF!=2,"20-21/2",
IF(#REF!=3,"20-21/3",
IF(#REF!=4,"21-22/1",
IF(#REF!=5,"21-22/2",
IF(#REF!=6,"21-22/3","Hata10")))))),
IF(#REF!+BJ430=2021,
IF(#REF!=1,"21-22/1",
IF(#REF!=2,"21-22/2",
IF(#REF!=3,"21-22/3",
IF(#REF!=4,"22-23/1",
IF(#REF!=5,"22-23/2",
IF(#REF!=6,"22-23/3","Hata11")))))),
IF(#REF!+BJ430=2022,
IF(#REF!=1,"22-23/1",
IF(#REF!=2,"22-23/2",
IF(#REF!=3,"22-23/3",
IF(#REF!=4,"23-24/1",
IF(#REF!=5,"23-24/2",
IF(#REF!=6,"23-24/3","Hata12")))))),
IF(#REF!+BJ430=2023,
IF(#REF!=1,"23-24/1",
IF(#REF!=2,"23-24/2",
IF(#REF!=3,"23-24/3",
IF(#REF!=4,"24-25/1",
IF(#REF!=5,"24-25/2",
IF(#REF!=6,"24-25/3","Hata13")))))),
))))))))))))))
)</f>
        <v>#REF!</v>
      </c>
      <c r="G430" s="15"/>
      <c r="H430" s="14" t="s">
        <v>538</v>
      </c>
      <c r="I430" s="14">
        <v>54713</v>
      </c>
      <c r="J430" s="14" t="s">
        <v>499</v>
      </c>
      <c r="Q430" s="14" t="s">
        <v>140</v>
      </c>
      <c r="R430" s="14" t="s">
        <v>140</v>
      </c>
      <c r="S430" s="16">
        <v>7</v>
      </c>
      <c r="T430" s="14">
        <f>VLOOKUP($S430,[1]sistem!$I$3:$L$10,2,FALSE)</f>
        <v>0</v>
      </c>
      <c r="U430" s="14">
        <f>VLOOKUP($S430,[1]sistem!$I$3:$L$10,3,FALSE)</f>
        <v>1</v>
      </c>
      <c r="V430" s="14">
        <f>VLOOKUP($S430,[1]sistem!$I$3:$L$10,4,FALSE)</f>
        <v>1</v>
      </c>
      <c r="W430" s="14" t="e">
        <f>VLOOKUP($BB430,[1]sistem!$I$13:$L$14,2,FALSE)*#REF!</f>
        <v>#REF!</v>
      </c>
      <c r="X430" s="14" t="e">
        <f>VLOOKUP($BB430,[1]sistem!$I$13:$L$14,3,FALSE)*#REF!</f>
        <v>#REF!</v>
      </c>
      <c r="Y430" s="14" t="e">
        <f>VLOOKUP($BB430,[1]sistem!$I$13:$L$14,4,FALSE)*#REF!</f>
        <v>#REF!</v>
      </c>
      <c r="Z430" s="14" t="e">
        <f t="shared" si="111"/>
        <v>#REF!</v>
      </c>
      <c r="AA430" s="14" t="e">
        <f t="shared" si="111"/>
        <v>#REF!</v>
      </c>
      <c r="AB430" s="14" t="e">
        <f t="shared" si="111"/>
        <v>#REF!</v>
      </c>
      <c r="AC430" s="14" t="e">
        <f t="shared" si="112"/>
        <v>#REF!</v>
      </c>
      <c r="AD430" s="14">
        <f>VLOOKUP(BB430,[1]sistem!$I$18:$J$19,2,FALSE)</f>
        <v>14</v>
      </c>
      <c r="AE430" s="14">
        <v>0.25</v>
      </c>
      <c r="AF430" s="14">
        <f>VLOOKUP($S430,[1]sistem!$I$3:$M$10,5,FALSE)</f>
        <v>1</v>
      </c>
      <c r="AG430" s="14">
        <v>4</v>
      </c>
      <c r="AI430" s="14">
        <f>AG430*AM430</f>
        <v>56</v>
      </c>
      <c r="AJ430" s="14">
        <f>VLOOKUP($S430,[1]sistem!$I$3:$N$10,6,FALSE)</f>
        <v>2</v>
      </c>
      <c r="AK430" s="14">
        <v>2</v>
      </c>
      <c r="AL430" s="14">
        <f t="shared" si="113"/>
        <v>4</v>
      </c>
      <c r="AM430" s="14">
        <f>VLOOKUP($BB430,[1]sistem!$I$18:$K$19,3,FALSE)</f>
        <v>14</v>
      </c>
      <c r="AN430" s="14" t="e">
        <f>AM430*#REF!</f>
        <v>#REF!</v>
      </c>
      <c r="AO430" s="14" t="e">
        <f t="shared" si="114"/>
        <v>#REF!</v>
      </c>
      <c r="AP430" s="14">
        <f t="shared" si="124"/>
        <v>25</v>
      </c>
      <c r="AQ430" s="14" t="e">
        <f t="shared" si="116"/>
        <v>#REF!</v>
      </c>
      <c r="AR430" s="14" t="e">
        <f>ROUND(AQ430-#REF!,0)</f>
        <v>#REF!</v>
      </c>
      <c r="AS430" s="14">
        <f>IF(BB430="s",IF(S430=0,0,
IF(S430=1,#REF!*4*4,
IF(S430=2,0,
IF(S430=3,#REF!*4*2,
IF(S430=4,0,
IF(S430=5,0,
IF(S430=6,0,
IF(S430=7,0)))))))),
IF(BB430="t",
IF(S430=0,0,
IF(S430=1,#REF!*4*4*0.8,
IF(S430=2,0,
IF(S430=3,#REF!*4*2*0.8,
IF(S430=4,0,
IF(S430=5,0,
IF(S430=6,0,
IF(S430=7,0))))))))))</f>
        <v>0</v>
      </c>
      <c r="AT430" s="14" t="e">
        <f>IF(BB430="s",
IF(S430=0,0,
IF(S430=1,0,
IF(S430=2,#REF!*4*2,
IF(S430=3,#REF!*4,
IF(S430=4,#REF!*4,
IF(S430=5,0,
IF(S430=6,0,
IF(S430=7,#REF!*4)))))))),
IF(BB430="t",
IF(S430=0,0,
IF(S430=1,0,
IF(S430=2,#REF!*4*2*0.8,
IF(S430=3,#REF!*4*0.8,
IF(S430=4,#REF!*4*0.8,
IF(S430=5,0,
IF(S430=6,0,
IF(S430=7,#REF!*4))))))))))</f>
        <v>#REF!</v>
      </c>
      <c r="AU430" s="14" t="e">
        <f>IF(BB430="s",
IF(S430=0,0,
IF(S430=1,#REF!*2,
IF(S430=2,#REF!*2,
IF(S430=3,#REF!*2,
IF(S430=4,#REF!*2,
IF(S430=5,#REF!*2,
IF(S430=6,#REF!*2,
IF(S430=7,#REF!*2)))))))),
IF(BB430="t",
IF(S430=0,#REF!*2*0.8,
IF(S430=1,#REF!*2*0.8,
IF(S430=2,#REF!*2*0.8,
IF(S430=3,#REF!*2*0.8,
IF(S430=4,#REF!*2*0.8,
IF(S430=5,#REF!*2*0.8,
IF(S430=6,#REF!*1*0.8,
IF(S430=7,#REF!*2))))))))))</f>
        <v>#REF!</v>
      </c>
      <c r="AV430" s="14" t="e">
        <f t="shared" si="117"/>
        <v>#REF!</v>
      </c>
      <c r="AW430" s="14" t="e">
        <f>IF(BB430="s",
IF(S430=0,0,
IF(S430=1,(14-2)*(#REF!+#REF!)/4*4,
IF(S430=2,(14-2)*(#REF!+#REF!)/4*2,
IF(S430=3,(14-2)*(#REF!+#REF!)/4*3,
IF(S430=4,(14-2)*(#REF!+#REF!)/4,
IF(S430=5,(14-2)*#REF!/4,
IF(S430=6,0,
IF(S430=7,(14)*#REF!)))))))),
IF(BB430="t",
IF(S430=0,0,
IF(S430=1,(11-2)*(#REF!+#REF!)/4*4,
IF(S430=2,(11-2)*(#REF!+#REF!)/4*2,
IF(S430=3,(11-2)*(#REF!+#REF!)/4*3,
IF(S430=4,(11-2)*(#REF!+#REF!)/4,
IF(S430=5,(11-2)*#REF!/4,
IF(S430=6,0,
IF(S430=7,(11)*#REF!))))))))))</f>
        <v>#REF!</v>
      </c>
      <c r="AX430" s="14" t="e">
        <f t="shared" si="118"/>
        <v>#REF!</v>
      </c>
      <c r="AY430" s="14">
        <f t="shared" si="119"/>
        <v>8</v>
      </c>
      <c r="AZ430" s="14">
        <f t="shared" si="120"/>
        <v>4</v>
      </c>
      <c r="BA430" s="14" t="e">
        <f t="shared" si="121"/>
        <v>#REF!</v>
      </c>
      <c r="BB430" s="14" t="s">
        <v>87</v>
      </c>
      <c r="BC430" s="14" t="e">
        <f>IF(BI430="A",0,IF(BB430="s",14*#REF!,IF(BB430="T",11*#REF!,"HATA")))</f>
        <v>#REF!</v>
      </c>
      <c r="BD430" s="14" t="e">
        <f t="shared" si="125"/>
        <v>#REF!</v>
      </c>
      <c r="BE430" s="14" t="e">
        <f>IF(BB430="s",ROUND(BD430/30,0),IF(BB430="T",ROUND(BD430/25,0),"HATA"))</f>
        <v>#REF!</v>
      </c>
      <c r="BF430" s="14" t="e">
        <f>IF(BE430-#REF!=0,"DOĞRU","YANLIŞ")</f>
        <v>#REF!</v>
      </c>
      <c r="BG430" s="14" t="e">
        <f>#REF!-BE430</f>
        <v>#REF!</v>
      </c>
      <c r="BH430" s="14">
        <v>0</v>
      </c>
      <c r="BJ430" s="14">
        <v>0</v>
      </c>
      <c r="BL430" s="14">
        <v>7</v>
      </c>
      <c r="BN430" s="5" t="e">
        <f>#REF!*14</f>
        <v>#REF!</v>
      </c>
      <c r="BO430" s="6"/>
      <c r="BP430" s="7"/>
      <c r="BQ430" s="8"/>
      <c r="BR430" s="8"/>
      <c r="BS430" s="8"/>
      <c r="BT430" s="8"/>
      <c r="BU430" s="8"/>
      <c r="BV430" s="9"/>
      <c r="BW430" s="10"/>
      <c r="BX430" s="11"/>
      <c r="CE430" s="8"/>
      <c r="CF430" s="17"/>
      <c r="CG430" s="17"/>
      <c r="CH430" s="17"/>
      <c r="CI430" s="17"/>
    </row>
    <row r="431" spans="1:87" hidden="1" x14ac:dyDescent="0.25">
      <c r="A431" s="14" t="s">
        <v>542</v>
      </c>
      <c r="B431" s="14" t="s">
        <v>543</v>
      </c>
      <c r="C431" s="14" t="s">
        <v>543</v>
      </c>
      <c r="D431" s="15" t="s">
        <v>90</v>
      </c>
      <c r="E431" s="15" t="s">
        <v>90</v>
      </c>
      <c r="F431" s="16" t="e">
        <f>IF(BB431="S",
IF(#REF!+BJ431=2012,
IF(#REF!=1,"12-13/1",
IF(#REF!=2,"12-13/2",
IF(#REF!=3,"13-14/1",
IF(#REF!=4,"13-14/2","Hata1")))),
IF(#REF!+BJ431=2013,
IF(#REF!=1,"13-14/1",
IF(#REF!=2,"13-14/2",
IF(#REF!=3,"14-15/1",
IF(#REF!=4,"14-15/2","Hata2")))),
IF(#REF!+BJ431=2014,
IF(#REF!=1,"14-15/1",
IF(#REF!=2,"14-15/2",
IF(#REF!=3,"15-16/1",
IF(#REF!=4,"15-16/2","Hata3")))),
IF(#REF!+BJ431=2015,
IF(#REF!=1,"15-16/1",
IF(#REF!=2,"15-16/2",
IF(#REF!=3,"16-17/1",
IF(#REF!=4,"16-17/2","Hata4")))),
IF(#REF!+BJ431=2016,
IF(#REF!=1,"16-17/1",
IF(#REF!=2,"16-17/2",
IF(#REF!=3,"17-18/1",
IF(#REF!=4,"17-18/2","Hata5")))),
IF(#REF!+BJ431=2017,
IF(#REF!=1,"17-18/1",
IF(#REF!=2,"17-18/2",
IF(#REF!=3,"18-19/1",
IF(#REF!=4,"18-19/2","Hata6")))),
IF(#REF!+BJ431=2018,
IF(#REF!=1,"18-19/1",
IF(#REF!=2,"18-19/2",
IF(#REF!=3,"19-20/1",
IF(#REF!=4,"19-20/2","Hata7")))),
IF(#REF!+BJ431=2019,
IF(#REF!=1,"19-20/1",
IF(#REF!=2,"19-20/2",
IF(#REF!=3,"20-21/1",
IF(#REF!=4,"20-21/2","Hata8")))),
IF(#REF!+BJ431=2020,
IF(#REF!=1,"20-21/1",
IF(#REF!=2,"20-21/2",
IF(#REF!=3,"21-22/1",
IF(#REF!=4,"21-22/2","Hata9")))),
IF(#REF!+BJ431=2021,
IF(#REF!=1,"21-22/1",
IF(#REF!=2,"21-22/2",
IF(#REF!=3,"22-23/1",
IF(#REF!=4,"22-23/2","Hata10")))),
IF(#REF!+BJ431=2022,
IF(#REF!=1,"22-23/1",
IF(#REF!=2,"22-23/2",
IF(#REF!=3,"23-24/1",
IF(#REF!=4,"23-24/2","Hata11")))),
IF(#REF!+BJ431=2023,
IF(#REF!=1,"23-24/1",
IF(#REF!=2,"23-24/2",
IF(#REF!=3,"24-25/1",
IF(#REF!=4,"24-25/2","Hata12")))),
)))))))))))),
IF(BB431="T",
IF(#REF!+BJ431=2012,
IF(#REF!=1,"12-13/1",
IF(#REF!=2,"12-13/2",
IF(#REF!=3,"12-13/3",
IF(#REF!=4,"13-14/1",
IF(#REF!=5,"13-14/2",
IF(#REF!=6,"13-14/3","Hata1")))))),
IF(#REF!+BJ431=2013,
IF(#REF!=1,"13-14/1",
IF(#REF!=2,"13-14/2",
IF(#REF!=3,"13-14/3",
IF(#REF!=4,"14-15/1",
IF(#REF!=5,"14-15/2",
IF(#REF!=6,"14-15/3","Hata2")))))),
IF(#REF!+BJ431=2014,
IF(#REF!=1,"14-15/1",
IF(#REF!=2,"14-15/2",
IF(#REF!=3,"14-15/3",
IF(#REF!=4,"15-16/1",
IF(#REF!=5,"15-16/2",
IF(#REF!=6,"15-16/3","Hata3")))))),
IF(AND(#REF!+#REF!&gt;2014,#REF!+#REF!&lt;2015,BJ431=1),
IF(#REF!=0.1,"14-15/0.1",
IF(#REF!=0.2,"14-15/0.2",
IF(#REF!=0.3,"14-15/0.3","Hata4"))),
IF(#REF!+BJ431=2015,
IF(#REF!=1,"15-16/1",
IF(#REF!=2,"15-16/2",
IF(#REF!=3,"15-16/3",
IF(#REF!=4,"16-17/1",
IF(#REF!=5,"16-17/2",
IF(#REF!=6,"16-17/3","Hata5")))))),
IF(#REF!+BJ431=2016,
IF(#REF!=1,"16-17/1",
IF(#REF!=2,"16-17/2",
IF(#REF!=3,"16-17/3",
IF(#REF!=4,"17-18/1",
IF(#REF!=5,"17-18/2",
IF(#REF!=6,"17-18/3","Hata6")))))),
IF(#REF!+BJ431=2017,
IF(#REF!=1,"17-18/1",
IF(#REF!=2,"17-18/2",
IF(#REF!=3,"17-18/3",
IF(#REF!=4,"18-19/1",
IF(#REF!=5,"18-19/2",
IF(#REF!=6,"18-19/3","Hata7")))))),
IF(#REF!+BJ431=2018,
IF(#REF!=1,"18-19/1",
IF(#REF!=2,"18-19/2",
IF(#REF!=3,"18-19/3",
IF(#REF!=4,"19-20/1",
IF(#REF!=5," 19-20/2",
IF(#REF!=6,"19-20/3","Hata8")))))),
IF(#REF!+BJ431=2019,
IF(#REF!=1,"19-20/1",
IF(#REF!=2,"19-20/2",
IF(#REF!=3,"19-20/3",
IF(#REF!=4,"20-21/1",
IF(#REF!=5,"20-21/2",
IF(#REF!=6,"20-21/3","Hata9")))))),
IF(#REF!+BJ431=2020,
IF(#REF!=1,"20-21/1",
IF(#REF!=2,"20-21/2",
IF(#REF!=3,"20-21/3",
IF(#REF!=4,"21-22/1",
IF(#REF!=5,"21-22/2",
IF(#REF!=6,"21-22/3","Hata10")))))),
IF(#REF!+BJ431=2021,
IF(#REF!=1,"21-22/1",
IF(#REF!=2,"21-22/2",
IF(#REF!=3,"21-22/3",
IF(#REF!=4,"22-23/1",
IF(#REF!=5,"22-23/2",
IF(#REF!=6,"22-23/3","Hata11")))))),
IF(#REF!+BJ431=2022,
IF(#REF!=1,"22-23/1",
IF(#REF!=2,"22-23/2",
IF(#REF!=3,"22-23/3",
IF(#REF!=4,"23-24/1",
IF(#REF!=5,"23-24/2",
IF(#REF!=6,"23-24/3","Hata12")))))),
IF(#REF!+BJ431=2023,
IF(#REF!=1,"23-24/1",
IF(#REF!=2,"23-24/2",
IF(#REF!=3,"23-24/3",
IF(#REF!=4,"24-25/1",
IF(#REF!=5,"24-25/2",
IF(#REF!=6,"24-25/3","Hata13")))))),
))))))))))))))
)</f>
        <v>#REF!</v>
      </c>
      <c r="G431" s="15"/>
      <c r="H431" s="14" t="s">
        <v>538</v>
      </c>
      <c r="I431" s="14">
        <v>54713</v>
      </c>
      <c r="J431" s="14" t="s">
        <v>499</v>
      </c>
      <c r="Q431" s="14" t="s">
        <v>544</v>
      </c>
      <c r="R431" s="14" t="s">
        <v>544</v>
      </c>
      <c r="S431" s="16">
        <v>4</v>
      </c>
      <c r="T431" s="14">
        <f>VLOOKUP($S431,[1]sistem!$I$3:$L$10,2,FALSE)</f>
        <v>0</v>
      </c>
      <c r="U431" s="14">
        <f>VLOOKUP($S431,[1]sistem!$I$3:$L$10,3,FALSE)</f>
        <v>1</v>
      </c>
      <c r="V431" s="14">
        <f>VLOOKUP($S431,[1]sistem!$I$3:$L$10,4,FALSE)</f>
        <v>1</v>
      </c>
      <c r="W431" s="14" t="e">
        <f>VLOOKUP($BB431,[1]sistem!$I$13:$L$14,2,FALSE)*#REF!</f>
        <v>#REF!</v>
      </c>
      <c r="X431" s="14" t="e">
        <f>VLOOKUP($BB431,[1]sistem!$I$13:$L$14,3,FALSE)*#REF!</f>
        <v>#REF!</v>
      </c>
      <c r="Y431" s="14" t="e">
        <f>VLOOKUP($BB431,[1]sistem!$I$13:$L$14,4,FALSE)*#REF!</f>
        <v>#REF!</v>
      </c>
      <c r="Z431" s="14" t="e">
        <f t="shared" si="111"/>
        <v>#REF!</v>
      </c>
      <c r="AA431" s="14" t="e">
        <f t="shared" si="111"/>
        <v>#REF!</v>
      </c>
      <c r="AB431" s="14" t="e">
        <f t="shared" si="111"/>
        <v>#REF!</v>
      </c>
      <c r="AC431" s="14" t="e">
        <f t="shared" si="112"/>
        <v>#REF!</v>
      </c>
      <c r="AD431" s="14">
        <f>VLOOKUP(BB431,[1]sistem!$I$18:$J$19,2,FALSE)</f>
        <v>14</v>
      </c>
      <c r="AE431" s="14">
        <v>0.25</v>
      </c>
      <c r="AF431" s="14">
        <f>VLOOKUP($S431,[1]sistem!$I$3:$M$10,5,FALSE)</f>
        <v>1</v>
      </c>
      <c r="AG431" s="14">
        <v>4</v>
      </c>
      <c r="AI431" s="14">
        <f>AG431*AM431</f>
        <v>56</v>
      </c>
      <c r="AJ431" s="14">
        <f>VLOOKUP($S431,[1]sistem!$I$3:$N$10,6,FALSE)</f>
        <v>2</v>
      </c>
      <c r="AK431" s="14">
        <v>2</v>
      </c>
      <c r="AL431" s="14">
        <f t="shared" si="113"/>
        <v>4</v>
      </c>
      <c r="AM431" s="14">
        <f>VLOOKUP($BB431,[1]sistem!$I$18:$K$19,3,FALSE)</f>
        <v>14</v>
      </c>
      <c r="AN431" s="14" t="e">
        <f>AM431*#REF!</f>
        <v>#REF!</v>
      </c>
      <c r="AO431" s="14" t="e">
        <f t="shared" si="114"/>
        <v>#REF!</v>
      </c>
      <c r="AP431" s="14">
        <f t="shared" si="124"/>
        <v>25</v>
      </c>
      <c r="AQ431" s="14" t="e">
        <f t="shared" si="116"/>
        <v>#REF!</v>
      </c>
      <c r="AR431" s="14" t="e">
        <f>ROUND(AQ431-#REF!,0)</f>
        <v>#REF!</v>
      </c>
      <c r="AS431" s="14">
        <f>IF(BB431="s",IF(S431=0,0,
IF(S431=1,#REF!*4*4,
IF(S431=2,0,
IF(S431=3,#REF!*4*2,
IF(S431=4,0,
IF(S431=5,0,
IF(S431=6,0,
IF(S431=7,0)))))))),
IF(BB431="t",
IF(S431=0,0,
IF(S431=1,#REF!*4*4*0.8,
IF(S431=2,0,
IF(S431=3,#REF!*4*2*0.8,
IF(S431=4,0,
IF(S431=5,0,
IF(S431=6,0,
IF(S431=7,0))))))))))</f>
        <v>0</v>
      </c>
      <c r="AT431" s="14" t="e">
        <f>IF(BB431="s",
IF(S431=0,0,
IF(S431=1,0,
IF(S431=2,#REF!*4*2,
IF(S431=3,#REF!*4,
IF(S431=4,#REF!*4,
IF(S431=5,0,
IF(S431=6,0,
IF(S431=7,#REF!*4)))))))),
IF(BB431="t",
IF(S431=0,0,
IF(S431=1,0,
IF(S431=2,#REF!*4*2*0.8,
IF(S431=3,#REF!*4*0.8,
IF(S431=4,#REF!*4*0.8,
IF(S431=5,0,
IF(S431=6,0,
IF(S431=7,#REF!*4))))))))))</f>
        <v>#REF!</v>
      </c>
      <c r="AU431" s="14" t="e">
        <f>IF(BB431="s",
IF(S431=0,0,
IF(S431=1,#REF!*2,
IF(S431=2,#REF!*2,
IF(S431=3,#REF!*2,
IF(S431=4,#REF!*2,
IF(S431=5,#REF!*2,
IF(S431=6,#REF!*2,
IF(S431=7,#REF!*2)))))))),
IF(BB431="t",
IF(S431=0,#REF!*2*0.8,
IF(S431=1,#REF!*2*0.8,
IF(S431=2,#REF!*2*0.8,
IF(S431=3,#REF!*2*0.8,
IF(S431=4,#REF!*2*0.8,
IF(S431=5,#REF!*2*0.8,
IF(S431=6,#REF!*1*0.8,
IF(S431=7,#REF!*2))))))))))</f>
        <v>#REF!</v>
      </c>
      <c r="AV431" s="14" t="e">
        <f t="shared" si="117"/>
        <v>#REF!</v>
      </c>
      <c r="AW431" s="14" t="e">
        <f>IF(BB431="s",
IF(S431=0,0,
IF(S431=1,(14-2)*(#REF!+#REF!)/4*4,
IF(S431=2,(14-2)*(#REF!+#REF!)/4*2,
IF(S431=3,(14-2)*(#REF!+#REF!)/4*3,
IF(S431=4,(14-2)*(#REF!+#REF!)/4,
IF(S431=5,(14-2)*#REF!/4,
IF(S431=6,0,
IF(S431=7,(14)*#REF!)))))))),
IF(BB431="t",
IF(S431=0,0,
IF(S431=1,(11-2)*(#REF!+#REF!)/4*4,
IF(S431=2,(11-2)*(#REF!+#REF!)/4*2,
IF(S431=3,(11-2)*(#REF!+#REF!)/4*3,
IF(S431=4,(11-2)*(#REF!+#REF!)/4,
IF(S431=5,(11-2)*#REF!/4,
IF(S431=6,0,
IF(S431=7,(11)*#REF!))))))))))</f>
        <v>#REF!</v>
      </c>
      <c r="AX431" s="14" t="e">
        <f t="shared" si="118"/>
        <v>#REF!</v>
      </c>
      <c r="AY431" s="14">
        <f t="shared" si="119"/>
        <v>8</v>
      </c>
      <c r="AZ431" s="14">
        <f t="shared" si="120"/>
        <v>4</v>
      </c>
      <c r="BA431" s="14" t="e">
        <f t="shared" si="121"/>
        <v>#REF!</v>
      </c>
      <c r="BB431" s="14" t="s">
        <v>87</v>
      </c>
      <c r="BC431" s="14" t="e">
        <f>IF(BI431="A",0,IF(BB431="s",14*#REF!,IF(BB431="T",11*#REF!,"HATA")))</f>
        <v>#REF!</v>
      </c>
      <c r="BD431" s="14" t="e">
        <f t="shared" si="125"/>
        <v>#REF!</v>
      </c>
      <c r="BE431" s="14" t="e">
        <f>IF(BB431="s",ROUND(BD431/30,0),IF(BB431="T",ROUND(BD431/25,0),"HATA"))</f>
        <v>#REF!</v>
      </c>
      <c r="BF431" s="14" t="e">
        <f>IF(BE431-#REF!=0,"DOĞRU","YANLIŞ")</f>
        <v>#REF!</v>
      </c>
      <c r="BG431" s="14" t="e">
        <f>#REF!-BE431</f>
        <v>#REF!</v>
      </c>
      <c r="BH431" s="14">
        <v>0</v>
      </c>
      <c r="BJ431" s="14">
        <v>0</v>
      </c>
      <c r="BL431" s="14">
        <v>4</v>
      </c>
      <c r="BN431" s="5" t="e">
        <f>#REF!*14</f>
        <v>#REF!</v>
      </c>
      <c r="BO431" s="6"/>
      <c r="BP431" s="7"/>
      <c r="BQ431" s="8"/>
      <c r="BR431" s="8"/>
      <c r="BS431" s="8"/>
      <c r="BT431" s="8"/>
      <c r="BU431" s="8"/>
      <c r="BV431" s="9"/>
      <c r="BW431" s="10"/>
      <c r="BX431" s="11"/>
      <c r="CE431" s="8"/>
      <c r="CF431" s="17"/>
      <c r="CG431" s="17"/>
      <c r="CH431" s="17"/>
      <c r="CI431" s="17"/>
    </row>
    <row r="432" spans="1:87" hidden="1" x14ac:dyDescent="0.25">
      <c r="A432" s="14" t="s">
        <v>545</v>
      </c>
      <c r="B432" s="14" t="s">
        <v>122</v>
      </c>
      <c r="C432" s="14" t="s">
        <v>122</v>
      </c>
      <c r="D432" s="15" t="s">
        <v>90</v>
      </c>
      <c r="E432" s="15" t="s">
        <v>90</v>
      </c>
      <c r="F432" s="16" t="e">
        <f>IF(BB432="S",
IF(#REF!+BJ432=2012,
IF(#REF!=1,"12-13/1",
IF(#REF!=2,"12-13/2",
IF(#REF!=3,"13-14/1",
IF(#REF!=4,"13-14/2","Hata1")))),
IF(#REF!+BJ432=2013,
IF(#REF!=1,"13-14/1",
IF(#REF!=2,"13-14/2",
IF(#REF!=3,"14-15/1",
IF(#REF!=4,"14-15/2","Hata2")))),
IF(#REF!+BJ432=2014,
IF(#REF!=1,"14-15/1",
IF(#REF!=2,"14-15/2",
IF(#REF!=3,"15-16/1",
IF(#REF!=4,"15-16/2","Hata3")))),
IF(#REF!+BJ432=2015,
IF(#REF!=1,"15-16/1",
IF(#REF!=2,"15-16/2",
IF(#REF!=3,"16-17/1",
IF(#REF!=4,"16-17/2","Hata4")))),
IF(#REF!+BJ432=2016,
IF(#REF!=1,"16-17/1",
IF(#REF!=2,"16-17/2",
IF(#REF!=3,"17-18/1",
IF(#REF!=4,"17-18/2","Hata5")))),
IF(#REF!+BJ432=2017,
IF(#REF!=1,"17-18/1",
IF(#REF!=2,"17-18/2",
IF(#REF!=3,"18-19/1",
IF(#REF!=4,"18-19/2","Hata6")))),
IF(#REF!+BJ432=2018,
IF(#REF!=1,"18-19/1",
IF(#REF!=2,"18-19/2",
IF(#REF!=3,"19-20/1",
IF(#REF!=4,"19-20/2","Hata7")))),
IF(#REF!+BJ432=2019,
IF(#REF!=1,"19-20/1",
IF(#REF!=2,"19-20/2",
IF(#REF!=3,"20-21/1",
IF(#REF!=4,"20-21/2","Hata8")))),
IF(#REF!+BJ432=2020,
IF(#REF!=1,"20-21/1",
IF(#REF!=2,"20-21/2",
IF(#REF!=3,"21-22/1",
IF(#REF!=4,"21-22/2","Hata9")))),
IF(#REF!+BJ432=2021,
IF(#REF!=1,"21-22/1",
IF(#REF!=2,"21-22/2",
IF(#REF!=3,"22-23/1",
IF(#REF!=4,"22-23/2","Hata10")))),
IF(#REF!+BJ432=2022,
IF(#REF!=1,"22-23/1",
IF(#REF!=2,"22-23/2",
IF(#REF!=3,"23-24/1",
IF(#REF!=4,"23-24/2","Hata11")))),
IF(#REF!+BJ432=2023,
IF(#REF!=1,"23-24/1",
IF(#REF!=2,"23-24/2",
IF(#REF!=3,"24-25/1",
IF(#REF!=4,"24-25/2","Hata12")))),
)))))))))))),
IF(BB432="T",
IF(#REF!+BJ432=2012,
IF(#REF!=1,"12-13/1",
IF(#REF!=2,"12-13/2",
IF(#REF!=3,"12-13/3",
IF(#REF!=4,"13-14/1",
IF(#REF!=5,"13-14/2",
IF(#REF!=6,"13-14/3","Hata1")))))),
IF(#REF!+BJ432=2013,
IF(#REF!=1,"13-14/1",
IF(#REF!=2,"13-14/2",
IF(#REF!=3,"13-14/3",
IF(#REF!=4,"14-15/1",
IF(#REF!=5,"14-15/2",
IF(#REF!=6,"14-15/3","Hata2")))))),
IF(#REF!+BJ432=2014,
IF(#REF!=1,"14-15/1",
IF(#REF!=2,"14-15/2",
IF(#REF!=3,"14-15/3",
IF(#REF!=4,"15-16/1",
IF(#REF!=5,"15-16/2",
IF(#REF!=6,"15-16/3","Hata3")))))),
IF(AND(#REF!+#REF!&gt;2014,#REF!+#REF!&lt;2015,BJ432=1),
IF(#REF!=0.1,"14-15/0.1",
IF(#REF!=0.2,"14-15/0.2",
IF(#REF!=0.3,"14-15/0.3","Hata4"))),
IF(#REF!+BJ432=2015,
IF(#REF!=1,"15-16/1",
IF(#REF!=2,"15-16/2",
IF(#REF!=3,"15-16/3",
IF(#REF!=4,"16-17/1",
IF(#REF!=5,"16-17/2",
IF(#REF!=6,"16-17/3","Hata5")))))),
IF(#REF!+BJ432=2016,
IF(#REF!=1,"16-17/1",
IF(#REF!=2,"16-17/2",
IF(#REF!=3,"16-17/3",
IF(#REF!=4,"17-18/1",
IF(#REF!=5,"17-18/2",
IF(#REF!=6,"17-18/3","Hata6")))))),
IF(#REF!+BJ432=2017,
IF(#REF!=1,"17-18/1",
IF(#REF!=2,"17-18/2",
IF(#REF!=3,"17-18/3",
IF(#REF!=4,"18-19/1",
IF(#REF!=5,"18-19/2",
IF(#REF!=6,"18-19/3","Hata7")))))),
IF(#REF!+BJ432=2018,
IF(#REF!=1,"18-19/1",
IF(#REF!=2,"18-19/2",
IF(#REF!=3,"18-19/3",
IF(#REF!=4,"19-20/1",
IF(#REF!=5," 19-20/2",
IF(#REF!=6,"19-20/3","Hata8")))))),
IF(#REF!+BJ432=2019,
IF(#REF!=1,"19-20/1",
IF(#REF!=2,"19-20/2",
IF(#REF!=3,"19-20/3",
IF(#REF!=4,"20-21/1",
IF(#REF!=5,"20-21/2",
IF(#REF!=6,"20-21/3","Hata9")))))),
IF(#REF!+BJ432=2020,
IF(#REF!=1,"20-21/1",
IF(#REF!=2,"20-21/2",
IF(#REF!=3,"20-21/3",
IF(#REF!=4,"21-22/1",
IF(#REF!=5,"21-22/2",
IF(#REF!=6,"21-22/3","Hata10")))))),
IF(#REF!+BJ432=2021,
IF(#REF!=1,"21-22/1",
IF(#REF!=2,"21-22/2",
IF(#REF!=3,"21-22/3",
IF(#REF!=4,"22-23/1",
IF(#REF!=5,"22-23/2",
IF(#REF!=6,"22-23/3","Hata11")))))),
IF(#REF!+BJ432=2022,
IF(#REF!=1,"22-23/1",
IF(#REF!=2,"22-23/2",
IF(#REF!=3,"22-23/3",
IF(#REF!=4,"23-24/1",
IF(#REF!=5,"23-24/2",
IF(#REF!=6,"23-24/3","Hata12")))))),
IF(#REF!+BJ432=2023,
IF(#REF!=1,"23-24/1",
IF(#REF!=2,"23-24/2",
IF(#REF!=3,"23-24/3",
IF(#REF!=4,"24-25/1",
IF(#REF!=5,"24-25/2",
IF(#REF!=6,"24-25/3","Hata13")))))),
))))))))))))))
)</f>
        <v>#REF!</v>
      </c>
      <c r="G432" s="15"/>
      <c r="H432" s="14" t="s">
        <v>538</v>
      </c>
      <c r="I432" s="14">
        <v>54713</v>
      </c>
      <c r="J432" s="14" t="s">
        <v>499</v>
      </c>
      <c r="Q432" s="14" t="s">
        <v>123</v>
      </c>
      <c r="R432" s="14" t="s">
        <v>123</v>
      </c>
      <c r="S432" s="16">
        <v>2</v>
      </c>
      <c r="T432" s="14">
        <f>VLOOKUP($S432,[1]sistem!$I$3:$L$10,2,FALSE)</f>
        <v>0</v>
      </c>
      <c r="U432" s="14">
        <f>VLOOKUP($S432,[1]sistem!$I$3:$L$10,3,FALSE)</f>
        <v>2</v>
      </c>
      <c r="V432" s="14">
        <f>VLOOKUP($S432,[1]sistem!$I$3:$L$10,4,FALSE)</f>
        <v>1</v>
      </c>
      <c r="W432" s="14" t="e">
        <f>VLOOKUP($BB432,[1]sistem!$I$13:$L$14,2,FALSE)*#REF!</f>
        <v>#REF!</v>
      </c>
      <c r="X432" s="14" t="e">
        <f>VLOOKUP($BB432,[1]sistem!$I$13:$L$14,3,FALSE)*#REF!</f>
        <v>#REF!</v>
      </c>
      <c r="Y432" s="14" t="e">
        <f>VLOOKUP($BB432,[1]sistem!$I$13:$L$14,4,FALSE)*#REF!</f>
        <v>#REF!</v>
      </c>
      <c r="Z432" s="14" t="e">
        <f t="shared" si="111"/>
        <v>#REF!</v>
      </c>
      <c r="AA432" s="14" t="e">
        <f t="shared" si="111"/>
        <v>#REF!</v>
      </c>
      <c r="AB432" s="14" t="e">
        <f t="shared" si="111"/>
        <v>#REF!</v>
      </c>
      <c r="AC432" s="14" t="e">
        <f t="shared" si="112"/>
        <v>#REF!</v>
      </c>
      <c r="AD432" s="14">
        <f>VLOOKUP(BB432,[1]sistem!$I$18:$J$19,2,FALSE)</f>
        <v>14</v>
      </c>
      <c r="AE432" s="14">
        <v>0.25</v>
      </c>
      <c r="AF432" s="14">
        <f>VLOOKUP($S432,[1]sistem!$I$3:$M$10,5,FALSE)</f>
        <v>2</v>
      </c>
      <c r="AG432" s="14">
        <v>3</v>
      </c>
      <c r="AI432" s="14">
        <f>AG432*AM432</f>
        <v>42</v>
      </c>
      <c r="AJ432" s="14">
        <f>VLOOKUP($S432,[1]sistem!$I$3:$N$10,6,FALSE)</f>
        <v>3</v>
      </c>
      <c r="AK432" s="14">
        <v>2</v>
      </c>
      <c r="AL432" s="14">
        <f t="shared" si="113"/>
        <v>6</v>
      </c>
      <c r="AM432" s="14">
        <f>VLOOKUP($BB432,[1]sistem!$I$18:$K$19,3,FALSE)</f>
        <v>14</v>
      </c>
      <c r="AN432" s="14" t="e">
        <f>AM432*#REF!</f>
        <v>#REF!</v>
      </c>
      <c r="AO432" s="14" t="e">
        <f t="shared" si="114"/>
        <v>#REF!</v>
      </c>
      <c r="AP432" s="14">
        <f t="shared" si="124"/>
        <v>25</v>
      </c>
      <c r="AQ432" s="14" t="e">
        <f t="shared" si="116"/>
        <v>#REF!</v>
      </c>
      <c r="AR432" s="14" t="e">
        <f>ROUND(AQ432-#REF!,0)</f>
        <v>#REF!</v>
      </c>
      <c r="AS432" s="14">
        <f>IF(BB432="s",IF(S432=0,0,
IF(S432=1,#REF!*4*4,
IF(S432=2,0,
IF(S432=3,#REF!*4*2,
IF(S432=4,0,
IF(S432=5,0,
IF(S432=6,0,
IF(S432=7,0)))))))),
IF(BB432="t",
IF(S432=0,0,
IF(S432=1,#REF!*4*4*0.8,
IF(S432=2,0,
IF(S432=3,#REF!*4*2*0.8,
IF(S432=4,0,
IF(S432=5,0,
IF(S432=6,0,
IF(S432=7,0))))))))))</f>
        <v>0</v>
      </c>
      <c r="AT432" s="14" t="e">
        <f>IF(BB432="s",
IF(S432=0,0,
IF(S432=1,0,
IF(S432=2,#REF!*4*2,
IF(S432=3,#REF!*4,
IF(S432=4,#REF!*4,
IF(S432=5,0,
IF(S432=6,0,
IF(S432=7,#REF!*4)))))))),
IF(BB432="t",
IF(S432=0,0,
IF(S432=1,0,
IF(S432=2,#REF!*4*2*0.8,
IF(S432=3,#REF!*4*0.8,
IF(S432=4,#REF!*4*0.8,
IF(S432=5,0,
IF(S432=6,0,
IF(S432=7,#REF!*4))))))))))</f>
        <v>#REF!</v>
      </c>
      <c r="AU432" s="14" t="e">
        <f>IF(BB432="s",
IF(S432=0,0,
IF(S432=1,#REF!*2,
IF(S432=2,#REF!*2,
IF(S432=3,#REF!*2,
IF(S432=4,#REF!*2,
IF(S432=5,#REF!*2,
IF(S432=6,#REF!*2,
IF(S432=7,#REF!*2)))))))),
IF(BB432="t",
IF(S432=0,#REF!*2*0.8,
IF(S432=1,#REF!*2*0.8,
IF(S432=2,#REF!*2*0.8,
IF(S432=3,#REF!*2*0.8,
IF(S432=4,#REF!*2*0.8,
IF(S432=5,#REF!*2*0.8,
IF(S432=6,#REF!*1*0.8,
IF(S432=7,#REF!*2))))))))))</f>
        <v>#REF!</v>
      </c>
      <c r="AV432" s="14" t="e">
        <f t="shared" si="117"/>
        <v>#REF!</v>
      </c>
      <c r="AW432" s="14" t="e">
        <f>IF(BB432="s",
IF(S432=0,0,
IF(S432=1,(14-2)*(#REF!+#REF!)/4*4,
IF(S432=2,(14-2)*(#REF!+#REF!)/4*2,
IF(S432=3,(14-2)*(#REF!+#REF!)/4*3,
IF(S432=4,(14-2)*(#REF!+#REF!)/4,
IF(S432=5,(14-2)*#REF!/4,
IF(S432=6,0,
IF(S432=7,(14)*#REF!)))))))),
IF(BB432="t",
IF(S432=0,0,
IF(S432=1,(11-2)*(#REF!+#REF!)/4*4,
IF(S432=2,(11-2)*(#REF!+#REF!)/4*2,
IF(S432=3,(11-2)*(#REF!+#REF!)/4*3,
IF(S432=4,(11-2)*(#REF!+#REF!)/4,
IF(S432=5,(11-2)*#REF!/4,
IF(S432=6,0,
IF(S432=7,(11)*#REF!))))))))))</f>
        <v>#REF!</v>
      </c>
      <c r="AX432" s="14" t="e">
        <f t="shared" si="118"/>
        <v>#REF!</v>
      </c>
      <c r="AY432" s="14">
        <f t="shared" si="119"/>
        <v>12</v>
      </c>
      <c r="AZ432" s="14">
        <f t="shared" si="120"/>
        <v>6</v>
      </c>
      <c r="BA432" s="14" t="e">
        <f t="shared" si="121"/>
        <v>#REF!</v>
      </c>
      <c r="BB432" s="14" t="s">
        <v>87</v>
      </c>
      <c r="BC432" s="14" t="e">
        <f>IF(BI432="A",0,IF(BB432="s",14*#REF!,IF(BB432="T",11*#REF!,"HATA")))</f>
        <v>#REF!</v>
      </c>
      <c r="BD432" s="14" t="e">
        <f t="shared" si="125"/>
        <v>#REF!</v>
      </c>
      <c r="BE432" s="14" t="e">
        <f>IF(BB432="s",ROUND(BD432/26,0),IF(BB432="T",ROUND(BD432/25,0),"HATA"))</f>
        <v>#REF!</v>
      </c>
      <c r="BF432" s="14" t="e">
        <f>IF(BE432-#REF!=0,"DOĞRU","YANLIŞ")</f>
        <v>#REF!</v>
      </c>
      <c r="BG432" s="14" t="e">
        <f>#REF!-BE432</f>
        <v>#REF!</v>
      </c>
      <c r="BH432" s="14">
        <v>1</v>
      </c>
      <c r="BJ432" s="14">
        <v>0</v>
      </c>
      <c r="BK432" s="14" t="s">
        <v>541</v>
      </c>
      <c r="BL432" s="14">
        <v>2</v>
      </c>
      <c r="BN432" s="5" t="e">
        <f>#REF!*14</f>
        <v>#REF!</v>
      </c>
      <c r="BO432" s="6"/>
      <c r="BP432" s="7"/>
      <c r="BQ432" s="8"/>
      <c r="BR432" s="8"/>
      <c r="BS432" s="8"/>
      <c r="BT432" s="8"/>
      <c r="BU432" s="8"/>
      <c r="BV432" s="9"/>
      <c r="BW432" s="10"/>
      <c r="BX432" s="11"/>
      <c r="CE432" s="8"/>
      <c r="CF432" s="17"/>
      <c r="CG432" s="17"/>
      <c r="CH432" s="17"/>
      <c r="CI432" s="17"/>
    </row>
    <row r="433" spans="1:87" hidden="1" x14ac:dyDescent="0.25">
      <c r="A433" s="14" t="s">
        <v>148</v>
      </c>
      <c r="B433" s="14" t="s">
        <v>149</v>
      </c>
      <c r="C433" s="14" t="s">
        <v>149</v>
      </c>
      <c r="D433" s="15" t="s">
        <v>84</v>
      </c>
      <c r="E433" s="15">
        <v>3</v>
      </c>
      <c r="F433" s="16" t="e">
        <f>IF(BB433="S",
IF(#REF!+BJ433=2012,
IF(#REF!=1,"12-13/1",
IF(#REF!=2,"12-13/2",
IF(#REF!=3,"13-14/1",
IF(#REF!=4,"13-14/2","Hata1")))),
IF(#REF!+BJ433=2013,
IF(#REF!=1,"13-14/1",
IF(#REF!=2,"13-14/2",
IF(#REF!=3,"14-15/1",
IF(#REF!=4,"14-15/2","Hata2")))),
IF(#REF!+BJ433=2014,
IF(#REF!=1,"14-15/1",
IF(#REF!=2,"14-15/2",
IF(#REF!=3,"15-16/1",
IF(#REF!=4,"15-16/2","Hata3")))),
IF(#REF!+BJ433=2015,
IF(#REF!=1,"15-16/1",
IF(#REF!=2,"15-16/2",
IF(#REF!=3,"16-17/1",
IF(#REF!=4,"16-17/2","Hata4")))),
IF(#REF!+BJ433=2016,
IF(#REF!=1,"16-17/1",
IF(#REF!=2,"16-17/2",
IF(#REF!=3,"17-18/1",
IF(#REF!=4,"17-18/2","Hata5")))),
IF(#REF!+BJ433=2017,
IF(#REF!=1,"17-18/1",
IF(#REF!=2,"17-18/2",
IF(#REF!=3,"18-19/1",
IF(#REF!=4,"18-19/2","Hata6")))),
IF(#REF!+BJ433=2018,
IF(#REF!=1,"18-19/1",
IF(#REF!=2,"18-19/2",
IF(#REF!=3,"19-20/1",
IF(#REF!=4,"19-20/2","Hata7")))),
IF(#REF!+BJ433=2019,
IF(#REF!=1,"19-20/1",
IF(#REF!=2,"19-20/2",
IF(#REF!=3,"20-21/1",
IF(#REF!=4,"20-21/2","Hata8")))),
IF(#REF!+BJ433=2020,
IF(#REF!=1,"20-21/1",
IF(#REF!=2,"20-21/2",
IF(#REF!=3,"21-22/1",
IF(#REF!=4,"21-22/2","Hata9")))),
IF(#REF!+BJ433=2021,
IF(#REF!=1,"21-22/1",
IF(#REF!=2,"21-22/2",
IF(#REF!=3,"22-23/1",
IF(#REF!=4,"22-23/2","Hata10")))),
IF(#REF!+BJ433=2022,
IF(#REF!=1,"22-23/1",
IF(#REF!=2,"22-23/2",
IF(#REF!=3,"23-24/1",
IF(#REF!=4,"23-24/2","Hata11")))),
IF(#REF!+BJ433=2023,
IF(#REF!=1,"23-24/1",
IF(#REF!=2,"23-24/2",
IF(#REF!=3,"24-25/1",
IF(#REF!=4,"24-25/2","Hata12")))),
)))))))))))),
IF(BB433="T",
IF(#REF!+BJ433=2012,
IF(#REF!=1,"12-13/1",
IF(#REF!=2,"12-13/2",
IF(#REF!=3,"12-13/3",
IF(#REF!=4,"13-14/1",
IF(#REF!=5,"13-14/2",
IF(#REF!=6,"13-14/3","Hata1")))))),
IF(#REF!+BJ433=2013,
IF(#REF!=1,"13-14/1",
IF(#REF!=2,"13-14/2",
IF(#REF!=3,"13-14/3",
IF(#REF!=4,"14-15/1",
IF(#REF!=5,"14-15/2",
IF(#REF!=6,"14-15/3","Hata2")))))),
IF(#REF!+BJ433=2014,
IF(#REF!=1,"14-15/1",
IF(#REF!=2,"14-15/2",
IF(#REF!=3,"14-15/3",
IF(#REF!=4,"15-16/1",
IF(#REF!=5,"15-16/2",
IF(#REF!=6,"15-16/3","Hata3")))))),
IF(AND(#REF!+#REF!&gt;2014,#REF!+#REF!&lt;2015,BJ433=1),
IF(#REF!=0.1,"14-15/0.1",
IF(#REF!=0.2,"14-15/0.2",
IF(#REF!=0.3,"14-15/0.3","Hata4"))),
IF(#REF!+BJ433=2015,
IF(#REF!=1,"15-16/1",
IF(#REF!=2,"15-16/2",
IF(#REF!=3,"15-16/3",
IF(#REF!=4,"16-17/1",
IF(#REF!=5,"16-17/2",
IF(#REF!=6,"16-17/3","Hata5")))))),
IF(#REF!+BJ433=2016,
IF(#REF!=1,"16-17/1",
IF(#REF!=2,"16-17/2",
IF(#REF!=3,"16-17/3",
IF(#REF!=4,"17-18/1",
IF(#REF!=5,"17-18/2",
IF(#REF!=6,"17-18/3","Hata6")))))),
IF(#REF!+BJ433=2017,
IF(#REF!=1,"17-18/1",
IF(#REF!=2,"17-18/2",
IF(#REF!=3,"17-18/3",
IF(#REF!=4,"18-19/1",
IF(#REF!=5,"18-19/2",
IF(#REF!=6,"18-19/3","Hata7")))))),
IF(#REF!+BJ433=2018,
IF(#REF!=1,"18-19/1",
IF(#REF!=2,"18-19/2",
IF(#REF!=3,"18-19/3",
IF(#REF!=4,"19-20/1",
IF(#REF!=5," 19-20/2",
IF(#REF!=6,"19-20/3","Hata8")))))),
IF(#REF!+BJ433=2019,
IF(#REF!=1,"19-20/1",
IF(#REF!=2,"19-20/2",
IF(#REF!=3,"19-20/3",
IF(#REF!=4,"20-21/1",
IF(#REF!=5,"20-21/2",
IF(#REF!=6,"20-21/3","Hata9")))))),
IF(#REF!+BJ433=2020,
IF(#REF!=1,"20-21/1",
IF(#REF!=2,"20-21/2",
IF(#REF!=3,"20-21/3",
IF(#REF!=4,"21-22/1",
IF(#REF!=5,"21-22/2",
IF(#REF!=6,"21-22/3","Hata10")))))),
IF(#REF!+BJ433=2021,
IF(#REF!=1,"21-22/1",
IF(#REF!=2,"21-22/2",
IF(#REF!=3,"21-22/3",
IF(#REF!=4,"22-23/1",
IF(#REF!=5,"22-23/2",
IF(#REF!=6,"22-23/3","Hata11")))))),
IF(#REF!+BJ433=2022,
IF(#REF!=1,"22-23/1",
IF(#REF!=2,"22-23/2",
IF(#REF!=3,"22-23/3",
IF(#REF!=4,"23-24/1",
IF(#REF!=5,"23-24/2",
IF(#REF!=6,"23-24/3","Hata12")))))),
IF(#REF!+BJ433=2023,
IF(#REF!=1,"23-24/1",
IF(#REF!=2,"23-24/2",
IF(#REF!=3,"23-24/3",
IF(#REF!=4,"24-25/1",
IF(#REF!=5,"24-25/2",
IF(#REF!=6,"24-25/3","Hata13")))))),
))))))))))))))
)</f>
        <v>#REF!</v>
      </c>
      <c r="G433" s="15"/>
      <c r="H433" s="14" t="s">
        <v>538</v>
      </c>
      <c r="I433" s="14">
        <v>54713</v>
      </c>
      <c r="J433" s="14" t="s">
        <v>499</v>
      </c>
      <c r="Q433" s="14" t="s">
        <v>140</v>
      </c>
      <c r="R433" s="14" t="s">
        <v>140</v>
      </c>
      <c r="S433" s="16">
        <v>7</v>
      </c>
      <c r="T433" s="14">
        <f>VLOOKUP($S433,[1]sistem!$I$3:$L$10,2,FALSE)</f>
        <v>0</v>
      </c>
      <c r="U433" s="14">
        <f>VLOOKUP($S433,[1]sistem!$I$3:$L$10,3,FALSE)</f>
        <v>1</v>
      </c>
      <c r="V433" s="14">
        <f>VLOOKUP($S433,[1]sistem!$I$3:$L$10,4,FALSE)</f>
        <v>1</v>
      </c>
      <c r="W433" s="14" t="e">
        <f>VLOOKUP($BB433,[1]sistem!$I$13:$L$14,2,FALSE)*#REF!</f>
        <v>#REF!</v>
      </c>
      <c r="X433" s="14" t="e">
        <f>VLOOKUP($BB433,[1]sistem!$I$13:$L$14,3,FALSE)*#REF!</f>
        <v>#REF!</v>
      </c>
      <c r="Y433" s="14" t="e">
        <f>VLOOKUP($BB433,[1]sistem!$I$13:$L$14,4,FALSE)*#REF!</f>
        <v>#REF!</v>
      </c>
      <c r="Z433" s="14" t="e">
        <f t="shared" si="111"/>
        <v>#REF!</v>
      </c>
      <c r="AA433" s="14" t="e">
        <f t="shared" si="111"/>
        <v>#REF!</v>
      </c>
      <c r="AB433" s="14" t="e">
        <f t="shared" si="111"/>
        <v>#REF!</v>
      </c>
      <c r="AC433" s="14" t="e">
        <f t="shared" si="112"/>
        <v>#REF!</v>
      </c>
      <c r="AD433" s="14">
        <f>VLOOKUP(BB433,[1]sistem!$I$18:$J$19,2,FALSE)</f>
        <v>14</v>
      </c>
      <c r="AE433" s="14">
        <v>0.25</v>
      </c>
      <c r="AF433" s="14">
        <f>VLOOKUP($S433,[1]sistem!$I$3:$M$10,5,FALSE)</f>
        <v>1</v>
      </c>
      <c r="AG433" s="14">
        <v>4</v>
      </c>
      <c r="AI433" s="14">
        <f>AG433*AM433</f>
        <v>56</v>
      </c>
      <c r="AJ433" s="14">
        <f>VLOOKUP($S433,[1]sistem!$I$3:$N$10,6,FALSE)</f>
        <v>2</v>
      </c>
      <c r="AK433" s="14">
        <v>2</v>
      </c>
      <c r="AL433" s="14">
        <f t="shared" si="113"/>
        <v>4</v>
      </c>
      <c r="AM433" s="14">
        <f>VLOOKUP($BB433,[1]sistem!$I$18:$K$19,3,FALSE)</f>
        <v>14</v>
      </c>
      <c r="AN433" s="14" t="e">
        <f>AM433*#REF!</f>
        <v>#REF!</v>
      </c>
      <c r="AO433" s="14" t="e">
        <f t="shared" si="114"/>
        <v>#REF!</v>
      </c>
      <c r="AP433" s="14">
        <f t="shared" si="124"/>
        <v>25</v>
      </c>
      <c r="AQ433" s="14" t="e">
        <f t="shared" si="116"/>
        <v>#REF!</v>
      </c>
      <c r="AR433" s="14" t="e">
        <f>ROUND(AQ433-#REF!,0)</f>
        <v>#REF!</v>
      </c>
      <c r="AS433" s="14">
        <f>IF(BB433="s",IF(S433=0,0,
IF(S433=1,#REF!*4*4,
IF(S433=2,0,
IF(S433=3,#REF!*4*2,
IF(S433=4,0,
IF(S433=5,0,
IF(S433=6,0,
IF(S433=7,0)))))))),
IF(BB433="t",
IF(S433=0,0,
IF(S433=1,#REF!*4*4*0.8,
IF(S433=2,0,
IF(S433=3,#REF!*4*2*0.8,
IF(S433=4,0,
IF(S433=5,0,
IF(S433=6,0,
IF(S433=7,0))))))))))</f>
        <v>0</v>
      </c>
      <c r="AT433" s="14" t="e">
        <f>IF(BB433="s",
IF(S433=0,0,
IF(S433=1,0,
IF(S433=2,#REF!*4*2,
IF(S433=3,#REF!*4,
IF(S433=4,#REF!*4,
IF(S433=5,0,
IF(S433=6,0,
IF(S433=7,#REF!*4)))))))),
IF(BB433="t",
IF(S433=0,0,
IF(S433=1,0,
IF(S433=2,#REF!*4*2*0.8,
IF(S433=3,#REF!*4*0.8,
IF(S433=4,#REF!*4*0.8,
IF(S433=5,0,
IF(S433=6,0,
IF(S433=7,#REF!*4))))))))))</f>
        <v>#REF!</v>
      </c>
      <c r="AU433" s="14" t="e">
        <f>IF(BB433="s",
IF(S433=0,0,
IF(S433=1,#REF!*2,
IF(S433=2,#REF!*2,
IF(S433=3,#REF!*2,
IF(S433=4,#REF!*2,
IF(S433=5,#REF!*2,
IF(S433=6,#REF!*2,
IF(S433=7,#REF!*2)))))))),
IF(BB433="t",
IF(S433=0,#REF!*2*0.8,
IF(S433=1,#REF!*2*0.8,
IF(S433=2,#REF!*2*0.8,
IF(S433=3,#REF!*2*0.8,
IF(S433=4,#REF!*2*0.8,
IF(S433=5,#REF!*2*0.8,
IF(S433=6,#REF!*1*0.8,
IF(S433=7,#REF!*2))))))))))</f>
        <v>#REF!</v>
      </c>
      <c r="AV433" s="14" t="e">
        <f t="shared" si="117"/>
        <v>#REF!</v>
      </c>
      <c r="AW433" s="14" t="e">
        <f>IF(BB433="s",
IF(S433=0,0,
IF(S433=1,(14-2)*(#REF!+#REF!)/4*4,
IF(S433=2,(14-2)*(#REF!+#REF!)/4*2,
IF(S433=3,(14-2)*(#REF!+#REF!)/4*3,
IF(S433=4,(14-2)*(#REF!+#REF!)/4,
IF(S433=5,(14-2)*#REF!/4,
IF(S433=6,0,
IF(S433=7,(14)*#REF!)))))))),
IF(BB433="t",
IF(S433=0,0,
IF(S433=1,(11-2)*(#REF!+#REF!)/4*4,
IF(S433=2,(11-2)*(#REF!+#REF!)/4*2,
IF(S433=3,(11-2)*(#REF!+#REF!)/4*3,
IF(S433=4,(11-2)*(#REF!+#REF!)/4,
IF(S433=5,(11-2)*#REF!/4,
IF(S433=6,0,
IF(S433=7,(11)*#REF!))))))))))</f>
        <v>#REF!</v>
      </c>
      <c r="AX433" s="14" t="e">
        <f t="shared" si="118"/>
        <v>#REF!</v>
      </c>
      <c r="AY433" s="14">
        <f t="shared" si="119"/>
        <v>8</v>
      </c>
      <c r="AZ433" s="14">
        <f t="shared" si="120"/>
        <v>4</v>
      </c>
      <c r="BA433" s="14" t="e">
        <f t="shared" si="121"/>
        <v>#REF!</v>
      </c>
      <c r="BB433" s="14" t="s">
        <v>87</v>
      </c>
      <c r="BC433" s="14" t="e">
        <f>IF(BI433="A",0,IF(BB433="s",14*#REF!,IF(BB433="T",11*#REF!,"HATA")))</f>
        <v>#REF!</v>
      </c>
      <c r="BD433" s="14" t="e">
        <f t="shared" si="125"/>
        <v>#REF!</v>
      </c>
      <c r="BE433" s="14" t="e">
        <f t="shared" ref="BE433:BE439" si="126">IF(BB433="s",ROUND(BD433/30,0),IF(BB433="T",ROUND(BD433/25,0),"HATA"))</f>
        <v>#REF!</v>
      </c>
      <c r="BF433" s="14" t="e">
        <f>IF(BE433-#REF!=0,"DOĞRU","YANLIŞ")</f>
        <v>#REF!</v>
      </c>
      <c r="BG433" s="14" t="e">
        <f>#REF!-BE433</f>
        <v>#REF!</v>
      </c>
      <c r="BH433" s="14">
        <v>0</v>
      </c>
      <c r="BJ433" s="14">
        <v>0</v>
      </c>
      <c r="BL433" s="14">
        <v>7</v>
      </c>
      <c r="BN433" s="5" t="e">
        <f>#REF!*14</f>
        <v>#REF!</v>
      </c>
      <c r="BO433" s="6"/>
      <c r="BP433" s="7"/>
      <c r="BQ433" s="8"/>
      <c r="BR433" s="8"/>
      <c r="BS433" s="8"/>
      <c r="BT433" s="8"/>
      <c r="BU433" s="8"/>
      <c r="BV433" s="9"/>
      <c r="BW433" s="10"/>
      <c r="BX433" s="11"/>
      <c r="CE433" s="8"/>
      <c r="CF433" s="17"/>
      <c r="CG433" s="17"/>
      <c r="CH433" s="17"/>
      <c r="CI433" s="17"/>
    </row>
    <row r="434" spans="1:87" hidden="1" x14ac:dyDescent="0.25">
      <c r="A434" s="14" t="s">
        <v>546</v>
      </c>
      <c r="B434" s="14" t="s">
        <v>547</v>
      </c>
      <c r="C434" s="14" t="s">
        <v>547</v>
      </c>
      <c r="D434" s="15" t="s">
        <v>90</v>
      </c>
      <c r="E434" s="15" t="s">
        <v>90</v>
      </c>
      <c r="F434" s="16" t="e">
        <f>IF(BB434="S",
IF(#REF!+BJ434=2012,
IF(#REF!=1,"12-13/1",
IF(#REF!=2,"12-13/2",
IF(#REF!=3,"13-14/1",
IF(#REF!=4,"13-14/2","Hata1")))),
IF(#REF!+BJ434=2013,
IF(#REF!=1,"13-14/1",
IF(#REF!=2,"13-14/2",
IF(#REF!=3,"14-15/1",
IF(#REF!=4,"14-15/2","Hata2")))),
IF(#REF!+BJ434=2014,
IF(#REF!=1,"14-15/1",
IF(#REF!=2,"14-15/2",
IF(#REF!=3,"15-16/1",
IF(#REF!=4,"15-16/2","Hata3")))),
IF(#REF!+BJ434=2015,
IF(#REF!=1,"15-16/1",
IF(#REF!=2,"15-16/2",
IF(#REF!=3,"16-17/1",
IF(#REF!=4,"16-17/2","Hata4")))),
IF(#REF!+BJ434=2016,
IF(#REF!=1,"16-17/1",
IF(#REF!=2,"16-17/2",
IF(#REF!=3,"17-18/1",
IF(#REF!=4,"17-18/2","Hata5")))),
IF(#REF!+BJ434=2017,
IF(#REF!=1,"17-18/1",
IF(#REF!=2,"17-18/2",
IF(#REF!=3,"18-19/1",
IF(#REF!=4,"18-19/2","Hata6")))),
IF(#REF!+BJ434=2018,
IF(#REF!=1,"18-19/1",
IF(#REF!=2,"18-19/2",
IF(#REF!=3,"19-20/1",
IF(#REF!=4,"19-20/2","Hata7")))),
IF(#REF!+BJ434=2019,
IF(#REF!=1,"19-20/1",
IF(#REF!=2,"19-20/2",
IF(#REF!=3,"20-21/1",
IF(#REF!=4,"20-21/2","Hata8")))),
IF(#REF!+BJ434=2020,
IF(#REF!=1,"20-21/1",
IF(#REF!=2,"20-21/2",
IF(#REF!=3,"21-22/1",
IF(#REF!=4,"21-22/2","Hata9")))),
IF(#REF!+BJ434=2021,
IF(#REF!=1,"21-22/1",
IF(#REF!=2,"21-22/2",
IF(#REF!=3,"22-23/1",
IF(#REF!=4,"22-23/2","Hata10")))),
IF(#REF!+BJ434=2022,
IF(#REF!=1,"22-23/1",
IF(#REF!=2,"22-23/2",
IF(#REF!=3,"23-24/1",
IF(#REF!=4,"23-24/2","Hata11")))),
IF(#REF!+BJ434=2023,
IF(#REF!=1,"23-24/1",
IF(#REF!=2,"23-24/2",
IF(#REF!=3,"24-25/1",
IF(#REF!=4,"24-25/2","Hata12")))),
)))))))))))),
IF(BB434="T",
IF(#REF!+BJ434=2012,
IF(#REF!=1,"12-13/1",
IF(#REF!=2,"12-13/2",
IF(#REF!=3,"12-13/3",
IF(#REF!=4,"13-14/1",
IF(#REF!=5,"13-14/2",
IF(#REF!=6,"13-14/3","Hata1")))))),
IF(#REF!+BJ434=2013,
IF(#REF!=1,"13-14/1",
IF(#REF!=2,"13-14/2",
IF(#REF!=3,"13-14/3",
IF(#REF!=4,"14-15/1",
IF(#REF!=5,"14-15/2",
IF(#REF!=6,"14-15/3","Hata2")))))),
IF(#REF!+BJ434=2014,
IF(#REF!=1,"14-15/1",
IF(#REF!=2,"14-15/2",
IF(#REF!=3,"14-15/3",
IF(#REF!=4,"15-16/1",
IF(#REF!=5,"15-16/2",
IF(#REF!=6,"15-16/3","Hata3")))))),
IF(AND(#REF!+#REF!&gt;2014,#REF!+#REF!&lt;2015,BJ434=1),
IF(#REF!=0.1,"14-15/0.1",
IF(#REF!=0.2,"14-15/0.2",
IF(#REF!=0.3,"14-15/0.3","Hata4"))),
IF(#REF!+BJ434=2015,
IF(#REF!=1,"15-16/1",
IF(#REF!=2,"15-16/2",
IF(#REF!=3,"15-16/3",
IF(#REF!=4,"16-17/1",
IF(#REF!=5,"16-17/2",
IF(#REF!=6,"16-17/3","Hata5")))))),
IF(#REF!+BJ434=2016,
IF(#REF!=1,"16-17/1",
IF(#REF!=2,"16-17/2",
IF(#REF!=3,"16-17/3",
IF(#REF!=4,"17-18/1",
IF(#REF!=5,"17-18/2",
IF(#REF!=6,"17-18/3","Hata6")))))),
IF(#REF!+BJ434=2017,
IF(#REF!=1,"17-18/1",
IF(#REF!=2,"17-18/2",
IF(#REF!=3,"17-18/3",
IF(#REF!=4,"18-19/1",
IF(#REF!=5,"18-19/2",
IF(#REF!=6,"18-19/3","Hata7")))))),
IF(#REF!+BJ434=2018,
IF(#REF!=1,"18-19/1",
IF(#REF!=2,"18-19/2",
IF(#REF!=3,"18-19/3",
IF(#REF!=4,"19-20/1",
IF(#REF!=5," 19-20/2",
IF(#REF!=6,"19-20/3","Hata8")))))),
IF(#REF!+BJ434=2019,
IF(#REF!=1,"19-20/1",
IF(#REF!=2,"19-20/2",
IF(#REF!=3,"19-20/3",
IF(#REF!=4,"20-21/1",
IF(#REF!=5,"20-21/2",
IF(#REF!=6,"20-21/3","Hata9")))))),
IF(#REF!+BJ434=2020,
IF(#REF!=1,"20-21/1",
IF(#REF!=2,"20-21/2",
IF(#REF!=3,"20-21/3",
IF(#REF!=4,"21-22/1",
IF(#REF!=5,"21-22/2",
IF(#REF!=6,"21-22/3","Hata10")))))),
IF(#REF!+BJ434=2021,
IF(#REF!=1,"21-22/1",
IF(#REF!=2,"21-22/2",
IF(#REF!=3,"21-22/3",
IF(#REF!=4,"22-23/1",
IF(#REF!=5,"22-23/2",
IF(#REF!=6,"22-23/3","Hata11")))))),
IF(#REF!+BJ434=2022,
IF(#REF!=1,"22-23/1",
IF(#REF!=2,"22-23/2",
IF(#REF!=3,"22-23/3",
IF(#REF!=4,"23-24/1",
IF(#REF!=5,"23-24/2",
IF(#REF!=6,"23-24/3","Hata12")))))),
IF(#REF!+BJ434=2023,
IF(#REF!=1,"23-24/1",
IF(#REF!=2,"23-24/2",
IF(#REF!=3,"23-24/3",
IF(#REF!=4,"24-25/1",
IF(#REF!=5,"24-25/2",
IF(#REF!=6,"24-25/3","Hata13")))))),
))))))))))))))
)</f>
        <v>#REF!</v>
      </c>
      <c r="G434" s="15"/>
      <c r="H434" s="14" t="s">
        <v>538</v>
      </c>
      <c r="I434" s="14">
        <v>54713</v>
      </c>
      <c r="J434" s="14" t="s">
        <v>499</v>
      </c>
      <c r="Q434" s="14" t="s">
        <v>548</v>
      </c>
      <c r="R434" s="14" t="s">
        <v>548</v>
      </c>
      <c r="S434" s="16">
        <v>4</v>
      </c>
      <c r="T434" s="14">
        <f>VLOOKUP($S434,[1]sistem!$I$3:$L$10,2,FALSE)</f>
        <v>0</v>
      </c>
      <c r="U434" s="14">
        <f>VLOOKUP($S434,[1]sistem!$I$3:$L$10,3,FALSE)</f>
        <v>1</v>
      </c>
      <c r="V434" s="14">
        <f>VLOOKUP($S434,[1]sistem!$I$3:$L$10,4,FALSE)</f>
        <v>1</v>
      </c>
      <c r="W434" s="14" t="e">
        <f>VLOOKUP($BB434,[1]sistem!$I$13:$L$14,2,FALSE)*#REF!</f>
        <v>#REF!</v>
      </c>
      <c r="X434" s="14" t="e">
        <f>VLOOKUP($BB434,[1]sistem!$I$13:$L$14,3,FALSE)*#REF!</f>
        <v>#REF!</v>
      </c>
      <c r="Y434" s="14" t="e">
        <f>VLOOKUP($BB434,[1]sistem!$I$13:$L$14,4,FALSE)*#REF!</f>
        <v>#REF!</v>
      </c>
      <c r="Z434" s="14" t="e">
        <f t="shared" si="111"/>
        <v>#REF!</v>
      </c>
      <c r="AA434" s="14" t="e">
        <f t="shared" si="111"/>
        <v>#REF!</v>
      </c>
      <c r="AB434" s="14" t="e">
        <f t="shared" si="111"/>
        <v>#REF!</v>
      </c>
      <c r="AC434" s="14" t="e">
        <f t="shared" si="112"/>
        <v>#REF!</v>
      </c>
      <c r="AD434" s="14">
        <f>VLOOKUP(BB434,[1]sistem!$I$18:$J$19,2,FALSE)</f>
        <v>14</v>
      </c>
      <c r="AE434" s="14">
        <v>0.25</v>
      </c>
      <c r="AF434" s="14">
        <f>VLOOKUP($S434,[1]sistem!$I$3:$M$10,5,FALSE)</f>
        <v>1</v>
      </c>
      <c r="AG434" s="14">
        <v>4</v>
      </c>
      <c r="AI434" s="14">
        <f>AG434*AM434</f>
        <v>56</v>
      </c>
      <c r="AJ434" s="14">
        <f>VLOOKUP($S434,[1]sistem!$I$3:$N$10,6,FALSE)</f>
        <v>2</v>
      </c>
      <c r="AK434" s="14">
        <v>2</v>
      </c>
      <c r="AL434" s="14">
        <f t="shared" si="113"/>
        <v>4</v>
      </c>
      <c r="AM434" s="14">
        <f>VLOOKUP($BB434,[1]sistem!$I$18:$K$19,3,FALSE)</f>
        <v>14</v>
      </c>
      <c r="AN434" s="14" t="e">
        <f>AM434*#REF!</f>
        <v>#REF!</v>
      </c>
      <c r="AO434" s="14" t="e">
        <f t="shared" si="114"/>
        <v>#REF!</v>
      </c>
      <c r="AP434" s="14">
        <f t="shared" si="124"/>
        <v>25</v>
      </c>
      <c r="AQ434" s="14" t="e">
        <f t="shared" si="116"/>
        <v>#REF!</v>
      </c>
      <c r="AR434" s="14" t="e">
        <f>ROUND(AQ434-#REF!,0)</f>
        <v>#REF!</v>
      </c>
      <c r="AS434" s="14">
        <f>IF(BB434="s",IF(S434=0,0,
IF(S434=1,#REF!*4*4,
IF(S434=2,0,
IF(S434=3,#REF!*4*2,
IF(S434=4,0,
IF(S434=5,0,
IF(S434=6,0,
IF(S434=7,0)))))))),
IF(BB434="t",
IF(S434=0,0,
IF(S434=1,#REF!*4*4*0.8,
IF(S434=2,0,
IF(S434=3,#REF!*4*2*0.8,
IF(S434=4,0,
IF(S434=5,0,
IF(S434=6,0,
IF(S434=7,0))))))))))</f>
        <v>0</v>
      </c>
      <c r="AT434" s="14" t="e">
        <f>IF(BB434="s",
IF(S434=0,0,
IF(S434=1,0,
IF(S434=2,#REF!*4*2,
IF(S434=3,#REF!*4,
IF(S434=4,#REF!*4,
IF(S434=5,0,
IF(S434=6,0,
IF(S434=7,#REF!*4)))))))),
IF(BB434="t",
IF(S434=0,0,
IF(S434=1,0,
IF(S434=2,#REF!*4*2*0.8,
IF(S434=3,#REF!*4*0.8,
IF(S434=4,#REF!*4*0.8,
IF(S434=5,0,
IF(S434=6,0,
IF(S434=7,#REF!*4))))))))))</f>
        <v>#REF!</v>
      </c>
      <c r="AU434" s="14" t="e">
        <f>IF(BB434="s",
IF(S434=0,0,
IF(S434=1,#REF!*2,
IF(S434=2,#REF!*2,
IF(S434=3,#REF!*2,
IF(S434=4,#REF!*2,
IF(S434=5,#REF!*2,
IF(S434=6,#REF!*2,
IF(S434=7,#REF!*2)))))))),
IF(BB434="t",
IF(S434=0,#REF!*2*0.8,
IF(S434=1,#REF!*2*0.8,
IF(S434=2,#REF!*2*0.8,
IF(S434=3,#REF!*2*0.8,
IF(S434=4,#REF!*2*0.8,
IF(S434=5,#REF!*2*0.8,
IF(S434=6,#REF!*1*0.8,
IF(S434=7,#REF!*2))))))))))</f>
        <v>#REF!</v>
      </c>
      <c r="AV434" s="14" t="e">
        <f t="shared" si="117"/>
        <v>#REF!</v>
      </c>
      <c r="AW434" s="14" t="e">
        <f>IF(BB434="s",
IF(S434=0,0,
IF(S434=1,(14-2)*(#REF!+#REF!)/4*4,
IF(S434=2,(14-2)*(#REF!+#REF!)/4*2,
IF(S434=3,(14-2)*(#REF!+#REF!)/4*3,
IF(S434=4,(14-2)*(#REF!+#REF!)/4,
IF(S434=5,(14-2)*#REF!/4,
IF(S434=6,0,
IF(S434=7,(14)*#REF!)))))))),
IF(BB434="t",
IF(S434=0,0,
IF(S434=1,(11-2)*(#REF!+#REF!)/4*4,
IF(S434=2,(11-2)*(#REF!+#REF!)/4*2,
IF(S434=3,(11-2)*(#REF!+#REF!)/4*3,
IF(S434=4,(11-2)*(#REF!+#REF!)/4,
IF(S434=5,(11-2)*#REF!/4,
IF(S434=6,0,
IF(S434=7,(11)*#REF!))))))))))</f>
        <v>#REF!</v>
      </c>
      <c r="AX434" s="14" t="e">
        <f t="shared" si="118"/>
        <v>#REF!</v>
      </c>
      <c r="AY434" s="14">
        <f t="shared" si="119"/>
        <v>8</v>
      </c>
      <c r="AZ434" s="14">
        <f t="shared" si="120"/>
        <v>4</v>
      </c>
      <c r="BA434" s="14" t="e">
        <f t="shared" si="121"/>
        <v>#REF!</v>
      </c>
      <c r="BB434" s="14" t="s">
        <v>87</v>
      </c>
      <c r="BC434" s="14" t="e">
        <f>IF(BI434="A",0,IF(BB434="s",14*#REF!,IF(BB434="T",11*#REF!,"HATA")))</f>
        <v>#REF!</v>
      </c>
      <c r="BD434" s="14" t="e">
        <f t="shared" si="125"/>
        <v>#REF!</v>
      </c>
      <c r="BE434" s="14" t="e">
        <f t="shared" si="126"/>
        <v>#REF!</v>
      </c>
      <c r="BF434" s="14" t="e">
        <f>IF(BE434-#REF!=0,"DOĞRU","YANLIŞ")</f>
        <v>#REF!</v>
      </c>
      <c r="BG434" s="14" t="e">
        <f>#REF!-BE434</f>
        <v>#REF!</v>
      </c>
      <c r="BH434" s="14">
        <v>0</v>
      </c>
      <c r="BJ434" s="14">
        <v>0</v>
      </c>
      <c r="BL434" s="14">
        <v>4</v>
      </c>
      <c r="BN434" s="5" t="e">
        <f>#REF!*14</f>
        <v>#REF!</v>
      </c>
      <c r="BO434" s="6"/>
      <c r="BP434" s="7"/>
      <c r="BQ434" s="8"/>
      <c r="BR434" s="8"/>
      <c r="BS434" s="8"/>
      <c r="BT434" s="8"/>
      <c r="BU434" s="8"/>
      <c r="BV434" s="9"/>
      <c r="BW434" s="10"/>
      <c r="BX434" s="11"/>
      <c r="CE434" s="8"/>
      <c r="CF434" s="17"/>
      <c r="CG434" s="17"/>
      <c r="CH434" s="17"/>
      <c r="CI434" s="17"/>
    </row>
    <row r="435" spans="1:87" hidden="1" x14ac:dyDescent="0.25">
      <c r="A435" s="14" t="s">
        <v>131</v>
      </c>
      <c r="B435" s="14" t="s">
        <v>132</v>
      </c>
      <c r="C435" s="14" t="s">
        <v>132</v>
      </c>
      <c r="D435" s="15" t="s">
        <v>90</v>
      </c>
      <c r="E435" s="15" t="s">
        <v>90</v>
      </c>
      <c r="F435" s="16" t="e">
        <f>IF(BB435="S",
IF(#REF!+BJ435=2012,
IF(#REF!=1,"12-13/1",
IF(#REF!=2,"12-13/2",
IF(#REF!=3,"13-14/1",
IF(#REF!=4,"13-14/2","Hata1")))),
IF(#REF!+BJ435=2013,
IF(#REF!=1,"13-14/1",
IF(#REF!=2,"13-14/2",
IF(#REF!=3,"14-15/1",
IF(#REF!=4,"14-15/2","Hata2")))),
IF(#REF!+BJ435=2014,
IF(#REF!=1,"14-15/1",
IF(#REF!=2,"14-15/2",
IF(#REF!=3,"15-16/1",
IF(#REF!=4,"15-16/2","Hata3")))),
IF(#REF!+BJ435=2015,
IF(#REF!=1,"15-16/1",
IF(#REF!=2,"15-16/2",
IF(#REF!=3,"16-17/1",
IF(#REF!=4,"16-17/2","Hata4")))),
IF(#REF!+BJ435=2016,
IF(#REF!=1,"16-17/1",
IF(#REF!=2,"16-17/2",
IF(#REF!=3,"17-18/1",
IF(#REF!=4,"17-18/2","Hata5")))),
IF(#REF!+BJ435=2017,
IF(#REF!=1,"17-18/1",
IF(#REF!=2,"17-18/2",
IF(#REF!=3,"18-19/1",
IF(#REF!=4,"18-19/2","Hata6")))),
IF(#REF!+BJ435=2018,
IF(#REF!=1,"18-19/1",
IF(#REF!=2,"18-19/2",
IF(#REF!=3,"19-20/1",
IF(#REF!=4,"19-20/2","Hata7")))),
IF(#REF!+BJ435=2019,
IF(#REF!=1,"19-20/1",
IF(#REF!=2,"19-20/2",
IF(#REF!=3,"20-21/1",
IF(#REF!=4,"20-21/2","Hata8")))),
IF(#REF!+BJ435=2020,
IF(#REF!=1,"20-21/1",
IF(#REF!=2,"20-21/2",
IF(#REF!=3,"21-22/1",
IF(#REF!=4,"21-22/2","Hata9")))),
IF(#REF!+BJ435=2021,
IF(#REF!=1,"21-22/1",
IF(#REF!=2,"21-22/2",
IF(#REF!=3,"22-23/1",
IF(#REF!=4,"22-23/2","Hata10")))),
IF(#REF!+BJ435=2022,
IF(#REF!=1,"22-23/1",
IF(#REF!=2,"22-23/2",
IF(#REF!=3,"23-24/1",
IF(#REF!=4,"23-24/2","Hata11")))),
IF(#REF!+BJ435=2023,
IF(#REF!=1,"23-24/1",
IF(#REF!=2,"23-24/2",
IF(#REF!=3,"24-25/1",
IF(#REF!=4,"24-25/2","Hata12")))),
)))))))))))),
IF(BB435="T",
IF(#REF!+BJ435=2012,
IF(#REF!=1,"12-13/1",
IF(#REF!=2,"12-13/2",
IF(#REF!=3,"12-13/3",
IF(#REF!=4,"13-14/1",
IF(#REF!=5,"13-14/2",
IF(#REF!=6,"13-14/3","Hata1")))))),
IF(#REF!+BJ435=2013,
IF(#REF!=1,"13-14/1",
IF(#REF!=2,"13-14/2",
IF(#REF!=3,"13-14/3",
IF(#REF!=4,"14-15/1",
IF(#REF!=5,"14-15/2",
IF(#REF!=6,"14-15/3","Hata2")))))),
IF(#REF!+BJ435=2014,
IF(#REF!=1,"14-15/1",
IF(#REF!=2,"14-15/2",
IF(#REF!=3,"14-15/3",
IF(#REF!=4,"15-16/1",
IF(#REF!=5,"15-16/2",
IF(#REF!=6,"15-16/3","Hata3")))))),
IF(AND(#REF!+#REF!&gt;2014,#REF!+#REF!&lt;2015,BJ435=1),
IF(#REF!=0.1,"14-15/0.1",
IF(#REF!=0.2,"14-15/0.2",
IF(#REF!=0.3,"14-15/0.3","Hata4"))),
IF(#REF!+BJ435=2015,
IF(#REF!=1,"15-16/1",
IF(#REF!=2,"15-16/2",
IF(#REF!=3,"15-16/3",
IF(#REF!=4,"16-17/1",
IF(#REF!=5,"16-17/2",
IF(#REF!=6,"16-17/3","Hata5")))))),
IF(#REF!+BJ435=2016,
IF(#REF!=1,"16-17/1",
IF(#REF!=2,"16-17/2",
IF(#REF!=3,"16-17/3",
IF(#REF!=4,"17-18/1",
IF(#REF!=5,"17-18/2",
IF(#REF!=6,"17-18/3","Hata6")))))),
IF(#REF!+BJ435=2017,
IF(#REF!=1,"17-18/1",
IF(#REF!=2,"17-18/2",
IF(#REF!=3,"17-18/3",
IF(#REF!=4,"18-19/1",
IF(#REF!=5,"18-19/2",
IF(#REF!=6,"18-19/3","Hata7")))))),
IF(#REF!+BJ435=2018,
IF(#REF!=1,"18-19/1",
IF(#REF!=2,"18-19/2",
IF(#REF!=3,"18-19/3",
IF(#REF!=4,"19-20/1",
IF(#REF!=5," 19-20/2",
IF(#REF!=6,"19-20/3","Hata8")))))),
IF(#REF!+BJ435=2019,
IF(#REF!=1,"19-20/1",
IF(#REF!=2,"19-20/2",
IF(#REF!=3,"19-20/3",
IF(#REF!=4,"20-21/1",
IF(#REF!=5,"20-21/2",
IF(#REF!=6,"20-21/3","Hata9")))))),
IF(#REF!+BJ435=2020,
IF(#REF!=1,"20-21/1",
IF(#REF!=2,"20-21/2",
IF(#REF!=3,"20-21/3",
IF(#REF!=4,"21-22/1",
IF(#REF!=5,"21-22/2",
IF(#REF!=6,"21-22/3","Hata10")))))),
IF(#REF!+BJ435=2021,
IF(#REF!=1,"21-22/1",
IF(#REF!=2,"21-22/2",
IF(#REF!=3,"21-22/3",
IF(#REF!=4,"22-23/1",
IF(#REF!=5,"22-23/2",
IF(#REF!=6,"22-23/3","Hata11")))))),
IF(#REF!+BJ435=2022,
IF(#REF!=1,"22-23/1",
IF(#REF!=2,"22-23/2",
IF(#REF!=3,"22-23/3",
IF(#REF!=4,"23-24/1",
IF(#REF!=5,"23-24/2",
IF(#REF!=6,"23-24/3","Hata12")))))),
IF(#REF!+BJ435=2023,
IF(#REF!=1,"23-24/1",
IF(#REF!=2,"23-24/2",
IF(#REF!=3,"23-24/3",
IF(#REF!=4,"24-25/1",
IF(#REF!=5,"24-25/2",
IF(#REF!=6,"24-25/3","Hata13")))))),
))))))))))))))
)</f>
        <v>#REF!</v>
      </c>
      <c r="G435" s="15"/>
      <c r="H435" s="14" t="s">
        <v>538</v>
      </c>
      <c r="I435" s="14">
        <v>54713</v>
      </c>
      <c r="J435" s="14" t="s">
        <v>499</v>
      </c>
      <c r="Q435" s="14" t="s">
        <v>133</v>
      </c>
      <c r="R435" s="14" t="s">
        <v>133</v>
      </c>
      <c r="S435" s="16">
        <v>7</v>
      </c>
      <c r="T435" s="14">
        <f>VLOOKUP($S435,[1]sistem!$I$3:$L$10,2,FALSE)</f>
        <v>0</v>
      </c>
      <c r="U435" s="14">
        <f>VLOOKUP($S435,[1]sistem!$I$3:$L$10,3,FALSE)</f>
        <v>1</v>
      </c>
      <c r="V435" s="14">
        <f>VLOOKUP($S435,[1]sistem!$I$3:$L$10,4,FALSE)</f>
        <v>1</v>
      </c>
      <c r="W435" s="14" t="e">
        <f>VLOOKUP($BB435,[1]sistem!$I$13:$L$14,2,FALSE)*#REF!</f>
        <v>#REF!</v>
      </c>
      <c r="X435" s="14" t="e">
        <f>VLOOKUP($BB435,[1]sistem!$I$13:$L$14,3,FALSE)*#REF!</f>
        <v>#REF!</v>
      </c>
      <c r="Y435" s="14" t="e">
        <f>VLOOKUP($BB435,[1]sistem!$I$13:$L$14,4,FALSE)*#REF!</f>
        <v>#REF!</v>
      </c>
      <c r="Z435" s="14" t="e">
        <f t="shared" si="111"/>
        <v>#REF!</v>
      </c>
      <c r="AA435" s="14" t="e">
        <f t="shared" si="111"/>
        <v>#REF!</v>
      </c>
      <c r="AB435" s="14" t="e">
        <f t="shared" si="111"/>
        <v>#REF!</v>
      </c>
      <c r="AC435" s="14" t="e">
        <f t="shared" si="112"/>
        <v>#REF!</v>
      </c>
      <c r="AD435" s="14">
        <f>VLOOKUP(BB435,[1]sistem!$I$18:$J$19,2,FALSE)</f>
        <v>14</v>
      </c>
      <c r="AE435" s="14">
        <v>0.25</v>
      </c>
      <c r="AF435" s="14">
        <f>VLOOKUP($S435,[1]sistem!$I$3:$M$10,5,FALSE)</f>
        <v>1</v>
      </c>
      <c r="AI435" s="14" t="e">
        <f>(#REF!+#REF!)*AD435</f>
        <v>#REF!</v>
      </c>
      <c r="AJ435" s="14">
        <f>VLOOKUP($S435,[1]sistem!$I$3:$N$10,6,FALSE)</f>
        <v>2</v>
      </c>
      <c r="AK435" s="14">
        <v>2</v>
      </c>
      <c r="AL435" s="14">
        <f t="shared" si="113"/>
        <v>4</v>
      </c>
      <c r="AM435" s="14">
        <f>VLOOKUP($BB435,[1]sistem!$I$18:$K$19,3,FALSE)</f>
        <v>14</v>
      </c>
      <c r="AN435" s="14" t="e">
        <f>AM435*#REF!</f>
        <v>#REF!</v>
      </c>
      <c r="AO435" s="14" t="e">
        <f t="shared" si="114"/>
        <v>#REF!</v>
      </c>
      <c r="AP435" s="14">
        <f t="shared" si="124"/>
        <v>25</v>
      </c>
      <c r="AQ435" s="14" t="e">
        <f t="shared" si="116"/>
        <v>#REF!</v>
      </c>
      <c r="AR435" s="14" t="e">
        <f>ROUND(AQ435-#REF!,0)</f>
        <v>#REF!</v>
      </c>
      <c r="AS435" s="14">
        <f>IF(BB435="s",IF(S435=0,0,
IF(S435=1,#REF!*4*4,
IF(S435=2,0,
IF(S435=3,#REF!*4*2,
IF(S435=4,0,
IF(S435=5,0,
IF(S435=6,0,
IF(S435=7,0)))))))),
IF(BB435="t",
IF(S435=0,0,
IF(S435=1,#REF!*4*4*0.8,
IF(S435=2,0,
IF(S435=3,#REF!*4*2*0.8,
IF(S435=4,0,
IF(S435=5,0,
IF(S435=6,0,
IF(S435=7,0))))))))))</f>
        <v>0</v>
      </c>
      <c r="AT435" s="14" t="e">
        <f>IF(BB435="s",
IF(S435=0,0,
IF(S435=1,0,
IF(S435=2,#REF!*4*2,
IF(S435=3,#REF!*4,
IF(S435=4,#REF!*4,
IF(S435=5,0,
IF(S435=6,0,
IF(S435=7,#REF!*4)))))))),
IF(BB435="t",
IF(S435=0,0,
IF(S435=1,0,
IF(S435=2,#REF!*4*2*0.8,
IF(S435=3,#REF!*4*0.8,
IF(S435=4,#REF!*4*0.8,
IF(S435=5,0,
IF(S435=6,0,
IF(S435=7,#REF!*4))))))))))</f>
        <v>#REF!</v>
      </c>
      <c r="AU435" s="14" t="e">
        <f>IF(BB435="s",
IF(S435=0,0,
IF(S435=1,#REF!*2,
IF(S435=2,#REF!*2,
IF(S435=3,#REF!*2,
IF(S435=4,#REF!*2,
IF(S435=5,#REF!*2,
IF(S435=6,#REF!*2,
IF(S435=7,#REF!*2)))))))),
IF(BB435="t",
IF(S435=0,#REF!*2*0.8,
IF(S435=1,#REF!*2*0.8,
IF(S435=2,#REF!*2*0.8,
IF(S435=3,#REF!*2*0.8,
IF(S435=4,#REF!*2*0.8,
IF(S435=5,#REF!*2*0.8,
IF(S435=6,#REF!*1*0.8,
IF(S435=7,#REF!*2))))))))))</f>
        <v>#REF!</v>
      </c>
      <c r="AV435" s="14" t="e">
        <f t="shared" si="117"/>
        <v>#REF!</v>
      </c>
      <c r="AW435" s="14" t="e">
        <f>IF(BB435="s",
IF(S435=0,0,
IF(S435=1,(14-2)*(#REF!+#REF!)/4*4,
IF(S435=2,(14-2)*(#REF!+#REF!)/4*2,
IF(S435=3,(14-2)*(#REF!+#REF!)/4*3,
IF(S435=4,(14-2)*(#REF!+#REF!)/4,
IF(S435=5,(14-2)*#REF!/4,
IF(S435=6,0,
IF(S435=7,(14)*#REF!)))))))),
IF(BB435="t",
IF(S435=0,0,
IF(S435=1,(11-2)*(#REF!+#REF!)/4*4,
IF(S435=2,(11-2)*(#REF!+#REF!)/4*2,
IF(S435=3,(11-2)*(#REF!+#REF!)/4*3,
IF(S435=4,(11-2)*(#REF!+#REF!)/4,
IF(S435=5,(11-2)*#REF!/4,
IF(S435=6,0,
IF(S435=7,(11)*#REF!))))))))))</f>
        <v>#REF!</v>
      </c>
      <c r="AX435" s="14" t="e">
        <f t="shared" si="118"/>
        <v>#REF!</v>
      </c>
      <c r="AY435" s="14">
        <f t="shared" si="119"/>
        <v>8</v>
      </c>
      <c r="AZ435" s="14">
        <f t="shared" si="120"/>
        <v>4</v>
      </c>
      <c r="BA435" s="14" t="e">
        <f t="shared" si="121"/>
        <v>#REF!</v>
      </c>
      <c r="BB435" s="14" t="s">
        <v>87</v>
      </c>
      <c r="BC435" s="14">
        <f>IF(BI435="A",0,IF(BB435="s",14*#REF!,IF(BB435="T",11*#REF!,"HATA")))</f>
        <v>0</v>
      </c>
      <c r="BD435" s="14" t="e">
        <f t="shared" si="125"/>
        <v>#REF!</v>
      </c>
      <c r="BE435" s="14" t="e">
        <f t="shared" si="126"/>
        <v>#REF!</v>
      </c>
      <c r="BF435" s="14" t="e">
        <f>IF(BE435-#REF!=0,"DOĞRU","YANLIŞ")</f>
        <v>#REF!</v>
      </c>
      <c r="BG435" s="14" t="e">
        <f>#REF!-BE435</f>
        <v>#REF!</v>
      </c>
      <c r="BH435" s="14">
        <v>0</v>
      </c>
      <c r="BI435" s="14" t="s">
        <v>93</v>
      </c>
      <c r="BJ435" s="14">
        <v>0</v>
      </c>
      <c r="BL435" s="14">
        <v>7</v>
      </c>
      <c r="BN435" s="5" t="e">
        <f>#REF!*14</f>
        <v>#REF!</v>
      </c>
      <c r="BO435" s="6"/>
      <c r="BP435" s="7"/>
      <c r="BQ435" s="8"/>
      <c r="BR435" s="8"/>
      <c r="BS435" s="8"/>
      <c r="BT435" s="8"/>
      <c r="BU435" s="8"/>
      <c r="BV435" s="9"/>
      <c r="BW435" s="10"/>
      <c r="BX435" s="11"/>
      <c r="CE435" s="8"/>
      <c r="CF435" s="17"/>
      <c r="CG435" s="17"/>
      <c r="CH435" s="17"/>
      <c r="CI435" s="17"/>
    </row>
    <row r="436" spans="1:87" hidden="1" x14ac:dyDescent="0.25">
      <c r="A436" s="14" t="s">
        <v>549</v>
      </c>
      <c r="B436" s="14" t="s">
        <v>550</v>
      </c>
      <c r="C436" s="14" t="s">
        <v>551</v>
      </c>
      <c r="D436" s="15" t="s">
        <v>84</v>
      </c>
      <c r="E436" s="15" t="s">
        <v>84</v>
      </c>
      <c r="F436" s="16" t="e">
        <f>IF(BB436="S",
IF(#REF!+BJ436=2012,
IF(#REF!=1,"12-13/1",
IF(#REF!=2,"12-13/2",
IF(#REF!=3,"13-14/1",
IF(#REF!=4,"13-14/2","Hata1")))),
IF(#REF!+BJ436=2013,
IF(#REF!=1,"13-14/1",
IF(#REF!=2,"13-14/2",
IF(#REF!=3,"14-15/1",
IF(#REF!=4,"14-15/2","Hata2")))),
IF(#REF!+BJ436=2014,
IF(#REF!=1,"14-15/1",
IF(#REF!=2,"14-15/2",
IF(#REF!=3,"15-16/1",
IF(#REF!=4,"15-16/2","Hata3")))),
IF(#REF!+BJ436=2015,
IF(#REF!=1,"15-16/1",
IF(#REF!=2,"15-16/2",
IF(#REF!=3,"16-17/1",
IF(#REF!=4,"16-17/2","Hata4")))),
IF(#REF!+BJ436=2016,
IF(#REF!=1,"16-17/1",
IF(#REF!=2,"16-17/2",
IF(#REF!=3,"17-18/1",
IF(#REF!=4,"17-18/2","Hata5")))),
IF(#REF!+BJ436=2017,
IF(#REF!=1,"17-18/1",
IF(#REF!=2,"17-18/2",
IF(#REF!=3,"18-19/1",
IF(#REF!=4,"18-19/2","Hata6")))),
IF(#REF!+BJ436=2018,
IF(#REF!=1,"18-19/1",
IF(#REF!=2,"18-19/2",
IF(#REF!=3,"19-20/1",
IF(#REF!=4,"19-20/2","Hata7")))),
IF(#REF!+BJ436=2019,
IF(#REF!=1,"19-20/1",
IF(#REF!=2,"19-20/2",
IF(#REF!=3,"20-21/1",
IF(#REF!=4,"20-21/2","Hata8")))),
IF(#REF!+BJ436=2020,
IF(#REF!=1,"20-21/1",
IF(#REF!=2,"20-21/2",
IF(#REF!=3,"21-22/1",
IF(#REF!=4,"21-22/2","Hata9")))),
IF(#REF!+BJ436=2021,
IF(#REF!=1,"21-22/1",
IF(#REF!=2,"21-22/2",
IF(#REF!=3,"22-23/1",
IF(#REF!=4,"22-23/2","Hata10")))),
IF(#REF!+BJ436=2022,
IF(#REF!=1,"22-23/1",
IF(#REF!=2,"22-23/2",
IF(#REF!=3,"23-24/1",
IF(#REF!=4,"23-24/2","Hata11")))),
IF(#REF!+BJ436=2023,
IF(#REF!=1,"23-24/1",
IF(#REF!=2,"23-24/2",
IF(#REF!=3,"24-25/1",
IF(#REF!=4,"24-25/2","Hata12")))),
)))))))))))),
IF(BB436="T",
IF(#REF!+BJ436=2012,
IF(#REF!=1,"12-13/1",
IF(#REF!=2,"12-13/2",
IF(#REF!=3,"12-13/3",
IF(#REF!=4,"13-14/1",
IF(#REF!=5,"13-14/2",
IF(#REF!=6,"13-14/3","Hata1")))))),
IF(#REF!+BJ436=2013,
IF(#REF!=1,"13-14/1",
IF(#REF!=2,"13-14/2",
IF(#REF!=3,"13-14/3",
IF(#REF!=4,"14-15/1",
IF(#REF!=5,"14-15/2",
IF(#REF!=6,"14-15/3","Hata2")))))),
IF(#REF!+BJ436=2014,
IF(#REF!=1,"14-15/1",
IF(#REF!=2,"14-15/2",
IF(#REF!=3,"14-15/3",
IF(#REF!=4,"15-16/1",
IF(#REF!=5,"15-16/2",
IF(#REF!=6,"15-16/3","Hata3")))))),
IF(AND(#REF!+#REF!&gt;2014,#REF!+#REF!&lt;2015,BJ436=1),
IF(#REF!=0.1,"14-15/0.1",
IF(#REF!=0.2,"14-15/0.2",
IF(#REF!=0.3,"14-15/0.3","Hata4"))),
IF(#REF!+BJ436=2015,
IF(#REF!=1,"15-16/1",
IF(#REF!=2,"15-16/2",
IF(#REF!=3,"15-16/3",
IF(#REF!=4,"16-17/1",
IF(#REF!=5,"16-17/2",
IF(#REF!=6,"16-17/3","Hata5")))))),
IF(#REF!+BJ436=2016,
IF(#REF!=1,"16-17/1",
IF(#REF!=2,"16-17/2",
IF(#REF!=3,"16-17/3",
IF(#REF!=4,"17-18/1",
IF(#REF!=5,"17-18/2",
IF(#REF!=6,"17-18/3","Hata6")))))),
IF(#REF!+BJ436=2017,
IF(#REF!=1,"17-18/1",
IF(#REF!=2,"17-18/2",
IF(#REF!=3,"17-18/3",
IF(#REF!=4,"18-19/1",
IF(#REF!=5,"18-19/2",
IF(#REF!=6,"18-19/3","Hata7")))))),
IF(#REF!+BJ436=2018,
IF(#REF!=1,"18-19/1",
IF(#REF!=2,"18-19/2",
IF(#REF!=3,"18-19/3",
IF(#REF!=4,"19-20/1",
IF(#REF!=5," 19-20/2",
IF(#REF!=6,"19-20/3","Hata8")))))),
IF(#REF!+BJ436=2019,
IF(#REF!=1,"19-20/1",
IF(#REF!=2,"19-20/2",
IF(#REF!=3,"19-20/3",
IF(#REF!=4,"20-21/1",
IF(#REF!=5,"20-21/2",
IF(#REF!=6,"20-21/3","Hata9")))))),
IF(#REF!+BJ436=2020,
IF(#REF!=1,"20-21/1",
IF(#REF!=2,"20-21/2",
IF(#REF!=3,"20-21/3",
IF(#REF!=4,"21-22/1",
IF(#REF!=5,"21-22/2",
IF(#REF!=6,"21-22/3","Hata10")))))),
IF(#REF!+BJ436=2021,
IF(#REF!=1,"21-22/1",
IF(#REF!=2,"21-22/2",
IF(#REF!=3,"21-22/3",
IF(#REF!=4,"22-23/1",
IF(#REF!=5,"22-23/2",
IF(#REF!=6,"22-23/3","Hata11")))))),
IF(#REF!+BJ436=2022,
IF(#REF!=1,"22-23/1",
IF(#REF!=2,"22-23/2",
IF(#REF!=3,"22-23/3",
IF(#REF!=4,"23-24/1",
IF(#REF!=5,"23-24/2",
IF(#REF!=6,"23-24/3","Hata12")))))),
IF(#REF!+BJ436=2023,
IF(#REF!=1,"23-24/1",
IF(#REF!=2,"23-24/2",
IF(#REF!=3,"23-24/3",
IF(#REF!=4,"24-25/1",
IF(#REF!=5,"24-25/2",
IF(#REF!=6,"24-25/3","Hata13")))))),
))))))))))))))
)</f>
        <v>#REF!</v>
      </c>
      <c r="G436" s="15">
        <v>0</v>
      </c>
      <c r="H436" s="14" t="s">
        <v>538</v>
      </c>
      <c r="I436" s="14">
        <v>54713</v>
      </c>
      <c r="J436" s="14" t="s">
        <v>499</v>
      </c>
      <c r="S436" s="16">
        <v>6</v>
      </c>
      <c r="T436" s="14">
        <f>VLOOKUP($S436,[1]sistem!$I$3:$L$10,2,FALSE)</f>
        <v>0</v>
      </c>
      <c r="U436" s="14">
        <f>VLOOKUP($S436,[1]sistem!$I$3:$L$10,3,FALSE)</f>
        <v>0</v>
      </c>
      <c r="V436" s="14">
        <f>VLOOKUP($S436,[1]sistem!$I$3:$L$10,4,FALSE)</f>
        <v>1</v>
      </c>
      <c r="W436" s="14" t="e">
        <f>VLOOKUP($BB436,[1]sistem!$I$13:$L$14,2,FALSE)*#REF!</f>
        <v>#REF!</v>
      </c>
      <c r="X436" s="14" t="e">
        <f>VLOOKUP($BB436,[1]sistem!$I$13:$L$14,3,FALSE)*#REF!</f>
        <v>#REF!</v>
      </c>
      <c r="Y436" s="14" t="e">
        <f>VLOOKUP($BB436,[1]sistem!$I$13:$L$14,4,FALSE)*#REF!</f>
        <v>#REF!</v>
      </c>
      <c r="Z436" s="14" t="e">
        <f t="shared" si="111"/>
        <v>#REF!</v>
      </c>
      <c r="AA436" s="14" t="e">
        <f t="shared" si="111"/>
        <v>#REF!</v>
      </c>
      <c r="AB436" s="14" t="e">
        <f t="shared" si="111"/>
        <v>#REF!</v>
      </c>
      <c r="AC436" s="14" t="e">
        <f t="shared" si="112"/>
        <v>#REF!</v>
      </c>
      <c r="AD436" s="14">
        <f>VLOOKUP(BB436,[1]sistem!$I$18:$J$19,2,FALSE)</f>
        <v>14</v>
      </c>
      <c r="AE436" s="14">
        <v>0.25</v>
      </c>
      <c r="AF436" s="14">
        <f>VLOOKUP($S436,[1]sistem!$I$3:$M$10,5,FALSE)</f>
        <v>0</v>
      </c>
      <c r="AI436" s="14" t="e">
        <f>(#REF!+#REF!)*AD436</f>
        <v>#REF!</v>
      </c>
      <c r="AJ436" s="14">
        <f>VLOOKUP($S436,[1]sistem!$I$3:$N$10,6,FALSE)</f>
        <v>1</v>
      </c>
      <c r="AK436" s="14">
        <v>2</v>
      </c>
      <c r="AL436" s="14">
        <f t="shared" si="113"/>
        <v>2</v>
      </c>
      <c r="AM436" s="14">
        <f>VLOOKUP($BB436,[1]sistem!$I$18:$K$19,3,FALSE)</f>
        <v>14</v>
      </c>
      <c r="AN436" s="14" t="e">
        <f>AM436*#REF!</f>
        <v>#REF!</v>
      </c>
      <c r="AO436" s="14" t="e">
        <f t="shared" si="114"/>
        <v>#REF!</v>
      </c>
      <c r="AP436" s="14">
        <f t="shared" si="124"/>
        <v>25</v>
      </c>
      <c r="AQ436" s="14" t="e">
        <f t="shared" si="116"/>
        <v>#REF!</v>
      </c>
      <c r="AR436" s="14" t="e">
        <f>ROUND(AQ436-#REF!,0)</f>
        <v>#REF!</v>
      </c>
      <c r="AS436" s="14">
        <f>IF(BB436="s",IF(S436=0,0,
IF(S436=1,#REF!*4*4,
IF(S436=2,0,
IF(S436=3,#REF!*4*2,
IF(S436=4,0,
IF(S436=5,0,
IF(S436=6,0,
IF(S436=7,0)))))))),
IF(BB436="t",
IF(S436=0,0,
IF(S436=1,#REF!*4*4*0.8,
IF(S436=2,0,
IF(S436=3,#REF!*4*2*0.8,
IF(S436=4,0,
IF(S436=5,0,
IF(S436=6,0,
IF(S436=7,0))))))))))</f>
        <v>0</v>
      </c>
      <c r="AT436" s="14">
        <f>IF(BB436="s",
IF(S436=0,0,
IF(S436=1,0,
IF(S436=2,#REF!*4*2,
IF(S436=3,#REF!*4,
IF(S436=4,#REF!*4,
IF(S436=5,0,
IF(S436=6,0,
IF(S436=7,#REF!*4)))))))),
IF(BB436="t",
IF(S436=0,0,
IF(S436=1,0,
IF(S436=2,#REF!*4*2*0.8,
IF(S436=3,#REF!*4*0.8,
IF(S436=4,#REF!*4*0.8,
IF(S436=5,0,
IF(S436=6,0,
IF(S436=7,#REF!*4))))))))))</f>
        <v>0</v>
      </c>
      <c r="AU436" s="14" t="e">
        <f>IF(BB436="s",
IF(S436=0,0,
IF(S436=1,#REF!*2,
IF(S436=2,#REF!*2,
IF(S436=3,#REF!*2,
IF(S436=4,#REF!*2,
IF(S436=5,#REF!*2,
IF(S436=6,#REF!*2,
IF(S436=7,#REF!*2)))))))),
IF(BB436="t",
IF(S436=0,#REF!*2*0.8,
IF(S436=1,#REF!*2*0.8,
IF(S436=2,#REF!*2*0.8,
IF(S436=3,#REF!*2*0.8,
IF(S436=4,#REF!*2*0.8,
IF(S436=5,#REF!*2*0.8,
IF(S436=6,#REF!*1*0.8,
IF(S436=7,#REF!*2))))))))))</f>
        <v>#REF!</v>
      </c>
      <c r="AV436" s="14" t="e">
        <f t="shared" si="117"/>
        <v>#REF!</v>
      </c>
      <c r="AW436" s="14">
        <f>IF(BB436="s",
IF(S436=0,0,
IF(S436=1,(14-2)*(#REF!+#REF!)/4*4,
IF(S436=2,(14-2)*(#REF!+#REF!)/4*2,
IF(S436=3,(14-2)*(#REF!+#REF!)/4*3,
IF(S436=4,(14-2)*(#REF!+#REF!)/4,
IF(S436=5,(14-2)*#REF!/4,
IF(S436=6,0,
IF(S436=7,(14)*#REF!)))))))),
IF(BB436="t",
IF(S436=0,0,
IF(S436=1,(11-2)*(#REF!+#REF!)/4*4,
IF(S436=2,(11-2)*(#REF!+#REF!)/4*2,
IF(S436=3,(11-2)*(#REF!+#REF!)/4*3,
IF(S436=4,(11-2)*(#REF!+#REF!)/4,
IF(S436=5,(11-2)*#REF!/4,
IF(S436=6,0,
IF(S436=7,(11)*#REF!))))))))))</f>
        <v>0</v>
      </c>
      <c r="AX436" s="14" t="e">
        <f t="shared" si="118"/>
        <v>#REF!</v>
      </c>
      <c r="AY436" s="14">
        <f t="shared" si="119"/>
        <v>2</v>
      </c>
      <c r="AZ436" s="14">
        <f t="shared" si="120"/>
        <v>0</v>
      </c>
      <c r="BA436" s="14" t="e">
        <f t="shared" si="121"/>
        <v>#REF!</v>
      </c>
      <c r="BB436" s="14" t="s">
        <v>87</v>
      </c>
      <c r="BC436" s="14" t="e">
        <f>IF(BI436="A",0,IF(BB436="s",14*#REF!,IF(BB436="T",11*#REF!,"HATA")))</f>
        <v>#REF!</v>
      </c>
      <c r="BD436" s="14" t="e">
        <f t="shared" si="125"/>
        <v>#REF!</v>
      </c>
      <c r="BE436" s="14" t="e">
        <f t="shared" si="126"/>
        <v>#REF!</v>
      </c>
      <c r="BF436" s="14" t="e">
        <f>IF(BE436-#REF!=0,"DOĞRU","YANLIŞ")</f>
        <v>#REF!</v>
      </c>
      <c r="BG436" s="14" t="e">
        <f>#REF!-BE436</f>
        <v>#REF!</v>
      </c>
      <c r="BH436" s="14">
        <v>0</v>
      </c>
      <c r="BJ436" s="14">
        <v>0</v>
      </c>
      <c r="BL436" s="14">
        <v>6</v>
      </c>
      <c r="BN436" s="5" t="e">
        <f>#REF!*14</f>
        <v>#REF!</v>
      </c>
      <c r="BO436" s="6"/>
      <c r="BP436" s="7"/>
      <c r="BQ436" s="8"/>
      <c r="BR436" s="8"/>
      <c r="BS436" s="8"/>
      <c r="BT436" s="8"/>
      <c r="BU436" s="8"/>
      <c r="BV436" s="9"/>
      <c r="BW436" s="10"/>
      <c r="BX436" s="11"/>
      <c r="CE436" s="8"/>
      <c r="CF436" s="17"/>
      <c r="CG436" s="17"/>
      <c r="CH436" s="17"/>
      <c r="CI436" s="17"/>
    </row>
    <row r="437" spans="1:87" hidden="1" x14ac:dyDescent="0.25">
      <c r="A437" s="14" t="s">
        <v>91</v>
      </c>
      <c r="B437" s="14" t="s">
        <v>92</v>
      </c>
      <c r="C437" s="14" t="s">
        <v>92</v>
      </c>
      <c r="D437" s="15" t="s">
        <v>90</v>
      </c>
      <c r="E437" s="15" t="s">
        <v>90</v>
      </c>
      <c r="F437" s="16" t="e">
        <f>IF(BB437="S",
IF(#REF!+BJ437=2012,
IF(#REF!=1,"12-13/1",
IF(#REF!=2,"12-13/2",
IF(#REF!=3,"13-14/1",
IF(#REF!=4,"13-14/2","Hata1")))),
IF(#REF!+BJ437=2013,
IF(#REF!=1,"13-14/1",
IF(#REF!=2,"13-14/2",
IF(#REF!=3,"14-15/1",
IF(#REF!=4,"14-15/2","Hata2")))),
IF(#REF!+BJ437=2014,
IF(#REF!=1,"14-15/1",
IF(#REF!=2,"14-15/2",
IF(#REF!=3,"15-16/1",
IF(#REF!=4,"15-16/2","Hata3")))),
IF(#REF!+BJ437=2015,
IF(#REF!=1,"15-16/1",
IF(#REF!=2,"15-16/2",
IF(#REF!=3,"16-17/1",
IF(#REF!=4,"16-17/2","Hata4")))),
IF(#REF!+BJ437=2016,
IF(#REF!=1,"16-17/1",
IF(#REF!=2,"16-17/2",
IF(#REF!=3,"17-18/1",
IF(#REF!=4,"17-18/2","Hata5")))),
IF(#REF!+BJ437=2017,
IF(#REF!=1,"17-18/1",
IF(#REF!=2,"17-18/2",
IF(#REF!=3,"18-19/1",
IF(#REF!=4,"18-19/2","Hata6")))),
IF(#REF!+BJ437=2018,
IF(#REF!=1,"18-19/1",
IF(#REF!=2,"18-19/2",
IF(#REF!=3,"19-20/1",
IF(#REF!=4,"19-20/2","Hata7")))),
IF(#REF!+BJ437=2019,
IF(#REF!=1,"19-20/1",
IF(#REF!=2,"19-20/2",
IF(#REF!=3,"20-21/1",
IF(#REF!=4,"20-21/2","Hata8")))),
IF(#REF!+BJ437=2020,
IF(#REF!=1,"20-21/1",
IF(#REF!=2,"20-21/2",
IF(#REF!=3,"21-22/1",
IF(#REF!=4,"21-22/2","Hata9")))),
IF(#REF!+BJ437=2021,
IF(#REF!=1,"21-22/1",
IF(#REF!=2,"21-22/2",
IF(#REF!=3,"22-23/1",
IF(#REF!=4,"22-23/2","Hata10")))),
IF(#REF!+BJ437=2022,
IF(#REF!=1,"22-23/1",
IF(#REF!=2,"22-23/2",
IF(#REF!=3,"23-24/1",
IF(#REF!=4,"23-24/2","Hata11")))),
IF(#REF!+BJ437=2023,
IF(#REF!=1,"23-24/1",
IF(#REF!=2,"23-24/2",
IF(#REF!=3,"24-25/1",
IF(#REF!=4,"24-25/2","Hata12")))),
)))))))))))),
IF(BB437="T",
IF(#REF!+BJ437=2012,
IF(#REF!=1,"12-13/1",
IF(#REF!=2,"12-13/2",
IF(#REF!=3,"12-13/3",
IF(#REF!=4,"13-14/1",
IF(#REF!=5,"13-14/2",
IF(#REF!=6,"13-14/3","Hata1")))))),
IF(#REF!+BJ437=2013,
IF(#REF!=1,"13-14/1",
IF(#REF!=2,"13-14/2",
IF(#REF!=3,"13-14/3",
IF(#REF!=4,"14-15/1",
IF(#REF!=5,"14-15/2",
IF(#REF!=6,"14-15/3","Hata2")))))),
IF(#REF!+BJ437=2014,
IF(#REF!=1,"14-15/1",
IF(#REF!=2,"14-15/2",
IF(#REF!=3,"14-15/3",
IF(#REF!=4,"15-16/1",
IF(#REF!=5,"15-16/2",
IF(#REF!=6,"15-16/3","Hata3")))))),
IF(AND(#REF!+#REF!&gt;2014,#REF!+#REF!&lt;2015,BJ437=1),
IF(#REF!=0.1,"14-15/0.1",
IF(#REF!=0.2,"14-15/0.2",
IF(#REF!=0.3,"14-15/0.3","Hata4"))),
IF(#REF!+BJ437=2015,
IF(#REF!=1,"15-16/1",
IF(#REF!=2,"15-16/2",
IF(#REF!=3,"15-16/3",
IF(#REF!=4,"16-17/1",
IF(#REF!=5,"16-17/2",
IF(#REF!=6,"16-17/3","Hata5")))))),
IF(#REF!+BJ437=2016,
IF(#REF!=1,"16-17/1",
IF(#REF!=2,"16-17/2",
IF(#REF!=3,"16-17/3",
IF(#REF!=4,"17-18/1",
IF(#REF!=5,"17-18/2",
IF(#REF!=6,"17-18/3","Hata6")))))),
IF(#REF!+BJ437=2017,
IF(#REF!=1,"17-18/1",
IF(#REF!=2,"17-18/2",
IF(#REF!=3,"17-18/3",
IF(#REF!=4,"18-19/1",
IF(#REF!=5,"18-19/2",
IF(#REF!=6,"18-19/3","Hata7")))))),
IF(#REF!+BJ437=2018,
IF(#REF!=1,"18-19/1",
IF(#REF!=2,"18-19/2",
IF(#REF!=3,"18-19/3",
IF(#REF!=4,"19-20/1",
IF(#REF!=5," 19-20/2",
IF(#REF!=6,"19-20/3","Hata8")))))),
IF(#REF!+BJ437=2019,
IF(#REF!=1,"19-20/1",
IF(#REF!=2,"19-20/2",
IF(#REF!=3,"19-20/3",
IF(#REF!=4,"20-21/1",
IF(#REF!=5,"20-21/2",
IF(#REF!=6,"20-21/3","Hata9")))))),
IF(#REF!+BJ437=2020,
IF(#REF!=1,"20-21/1",
IF(#REF!=2,"20-21/2",
IF(#REF!=3,"20-21/3",
IF(#REF!=4,"21-22/1",
IF(#REF!=5,"21-22/2",
IF(#REF!=6,"21-22/3","Hata10")))))),
IF(#REF!+BJ437=2021,
IF(#REF!=1,"21-22/1",
IF(#REF!=2,"21-22/2",
IF(#REF!=3,"21-22/3",
IF(#REF!=4,"22-23/1",
IF(#REF!=5,"22-23/2",
IF(#REF!=6,"22-23/3","Hata11")))))),
IF(#REF!+BJ437=2022,
IF(#REF!=1,"22-23/1",
IF(#REF!=2,"22-23/2",
IF(#REF!=3,"22-23/3",
IF(#REF!=4,"23-24/1",
IF(#REF!=5,"23-24/2",
IF(#REF!=6,"23-24/3","Hata12")))))),
IF(#REF!+BJ437=2023,
IF(#REF!=1,"23-24/1",
IF(#REF!=2,"23-24/2",
IF(#REF!=3,"23-24/3",
IF(#REF!=4,"24-25/1",
IF(#REF!=5,"24-25/2",
IF(#REF!=6,"24-25/3","Hata13")))))),
))))))))))))))
)</f>
        <v>#REF!</v>
      </c>
      <c r="G437" s="15"/>
      <c r="H437" s="14" t="s">
        <v>538</v>
      </c>
      <c r="I437" s="14">
        <v>54713</v>
      </c>
      <c r="J437" s="14" t="s">
        <v>499</v>
      </c>
      <c r="L437" s="14">
        <v>4358</v>
      </c>
      <c r="S437" s="16">
        <v>0</v>
      </c>
      <c r="T437" s="14">
        <f>VLOOKUP($S437,[1]sistem!$I$3:$L$10,2,FALSE)</f>
        <v>0</v>
      </c>
      <c r="U437" s="14">
        <f>VLOOKUP($S437,[1]sistem!$I$3:$L$10,3,FALSE)</f>
        <v>0</v>
      </c>
      <c r="V437" s="14">
        <f>VLOOKUP($S437,[1]sistem!$I$3:$L$10,4,FALSE)</f>
        <v>0</v>
      </c>
      <c r="W437" s="14" t="e">
        <f>VLOOKUP($BB437,[1]sistem!$I$13:$L$14,2,FALSE)*#REF!</f>
        <v>#REF!</v>
      </c>
      <c r="X437" s="14" t="e">
        <f>VLOOKUP($BB437,[1]sistem!$I$13:$L$14,3,FALSE)*#REF!</f>
        <v>#REF!</v>
      </c>
      <c r="Y437" s="14" t="e">
        <f>VLOOKUP($BB437,[1]sistem!$I$13:$L$14,4,FALSE)*#REF!</f>
        <v>#REF!</v>
      </c>
      <c r="Z437" s="14" t="e">
        <f t="shared" si="111"/>
        <v>#REF!</v>
      </c>
      <c r="AA437" s="14" t="e">
        <f t="shared" si="111"/>
        <v>#REF!</v>
      </c>
      <c r="AB437" s="14" t="e">
        <f t="shared" si="111"/>
        <v>#REF!</v>
      </c>
      <c r="AC437" s="14" t="e">
        <f t="shared" si="112"/>
        <v>#REF!</v>
      </c>
      <c r="AD437" s="14">
        <f>VLOOKUP(BB437,[1]sistem!$I$18:$J$19,2,FALSE)</f>
        <v>11</v>
      </c>
      <c r="AE437" s="14">
        <v>0.25</v>
      </c>
      <c r="AF437" s="14">
        <f>VLOOKUP($S437,[1]sistem!$I$3:$M$10,5,FALSE)</f>
        <v>0</v>
      </c>
      <c r="AI437" s="14" t="e">
        <f>(#REF!+#REF!)*AD437</f>
        <v>#REF!</v>
      </c>
      <c r="AJ437" s="14">
        <f>VLOOKUP($S437,[1]sistem!$I$3:$N$10,6,FALSE)</f>
        <v>0</v>
      </c>
      <c r="AK437" s="14">
        <v>2</v>
      </c>
      <c r="AL437" s="14">
        <f t="shared" si="113"/>
        <v>0</v>
      </c>
      <c r="AM437" s="14">
        <f>VLOOKUP($BB437,[1]sistem!$I$18:$K$19,3,FALSE)</f>
        <v>11</v>
      </c>
      <c r="AN437" s="14" t="e">
        <f>AM437*#REF!</f>
        <v>#REF!</v>
      </c>
      <c r="AO437" s="14" t="e">
        <f t="shared" si="114"/>
        <v>#REF!</v>
      </c>
      <c r="AP437" s="14">
        <f t="shared" si="124"/>
        <v>25</v>
      </c>
      <c r="AQ437" s="14" t="e">
        <f t="shared" si="116"/>
        <v>#REF!</v>
      </c>
      <c r="AR437" s="14" t="e">
        <f>ROUND(AQ437-#REF!,0)</f>
        <v>#REF!</v>
      </c>
      <c r="AS437" s="14">
        <f>IF(BB437="s",IF(S437=0,0,
IF(S437=1,#REF!*4*4,
IF(S437=2,0,
IF(S437=3,#REF!*4*2,
IF(S437=4,0,
IF(S437=5,0,
IF(S437=6,0,
IF(S437=7,0)))))))),
IF(BB437="t",
IF(S437=0,0,
IF(S437=1,#REF!*4*4*0.8,
IF(S437=2,0,
IF(S437=3,#REF!*4*2*0.8,
IF(S437=4,0,
IF(S437=5,0,
IF(S437=6,0,
IF(S437=7,0))))))))))</f>
        <v>0</v>
      </c>
      <c r="AT437" s="14">
        <f>IF(BB437="s",
IF(S437=0,0,
IF(S437=1,0,
IF(S437=2,#REF!*4*2,
IF(S437=3,#REF!*4,
IF(S437=4,#REF!*4,
IF(S437=5,0,
IF(S437=6,0,
IF(S437=7,#REF!*4)))))))),
IF(BB437="t",
IF(S437=0,0,
IF(S437=1,0,
IF(S437=2,#REF!*4*2*0.8,
IF(S437=3,#REF!*4*0.8,
IF(S437=4,#REF!*4*0.8,
IF(S437=5,0,
IF(S437=6,0,
IF(S437=7,#REF!*4))))))))))</f>
        <v>0</v>
      </c>
      <c r="AU437" s="14" t="e">
        <f>IF(BB437="s",
IF(S437=0,0,
IF(S437=1,#REF!*2,
IF(S437=2,#REF!*2,
IF(S437=3,#REF!*2,
IF(S437=4,#REF!*2,
IF(S437=5,#REF!*2,
IF(S437=6,#REF!*2,
IF(S437=7,#REF!*2)))))))),
IF(BB437="t",
IF(S437=0,#REF!*2*0.8,
IF(S437=1,#REF!*2*0.8,
IF(S437=2,#REF!*2*0.8,
IF(S437=3,#REF!*2*0.8,
IF(S437=4,#REF!*2*0.8,
IF(S437=5,#REF!*2*0.8,
IF(S437=6,#REF!*1*0.8,
IF(S437=7,#REF!*2))))))))))</f>
        <v>#REF!</v>
      </c>
      <c r="AV437" s="14" t="e">
        <f t="shared" si="117"/>
        <v>#REF!</v>
      </c>
      <c r="AW437" s="14">
        <f>IF(BB437="s",
IF(S437=0,0,
IF(S437=1,(14-2)*(#REF!+#REF!)/4*4,
IF(S437=2,(14-2)*(#REF!+#REF!)/4*2,
IF(S437=3,(14-2)*(#REF!+#REF!)/4*3,
IF(S437=4,(14-2)*(#REF!+#REF!)/4,
IF(S437=5,(14-2)*#REF!/4,
IF(S437=6,0,
IF(S437=7,(14)*#REF!)))))))),
IF(BB437="t",
IF(S437=0,0,
IF(S437=1,(11-2)*(#REF!+#REF!)/4*4,
IF(S437=2,(11-2)*(#REF!+#REF!)/4*2,
IF(S437=3,(11-2)*(#REF!+#REF!)/4*3,
IF(S437=4,(11-2)*(#REF!+#REF!)/4,
IF(S437=5,(11-2)*#REF!/4,
IF(S437=6,0,
IF(S437=7,(11)*#REF!))))))))))</f>
        <v>0</v>
      </c>
      <c r="AX437" s="14" t="e">
        <f t="shared" si="118"/>
        <v>#REF!</v>
      </c>
      <c r="AY437" s="14">
        <f t="shared" si="119"/>
        <v>0</v>
      </c>
      <c r="AZ437" s="14">
        <f t="shared" si="120"/>
        <v>0</v>
      </c>
      <c r="BA437" s="14" t="e">
        <f t="shared" si="121"/>
        <v>#REF!</v>
      </c>
      <c r="BB437" s="14" t="s">
        <v>186</v>
      </c>
      <c r="BC437" s="14" t="e">
        <f>IF(BI437="A",0,IF(BB437="s",14*#REF!,IF(BB437="T",11*#REF!,"HATA")))</f>
        <v>#REF!</v>
      </c>
      <c r="BD437" s="14" t="e">
        <f t="shared" si="125"/>
        <v>#REF!</v>
      </c>
      <c r="BE437" s="14" t="e">
        <f t="shared" si="126"/>
        <v>#REF!</v>
      </c>
      <c r="BF437" s="14" t="e">
        <f>IF(BE437-#REF!=0,"DOĞRU","YANLIŞ")</f>
        <v>#REF!</v>
      </c>
      <c r="BG437" s="14" t="e">
        <f>#REF!-BE437</f>
        <v>#REF!</v>
      </c>
      <c r="BH437" s="14">
        <v>0</v>
      </c>
      <c r="BJ437" s="14">
        <v>0</v>
      </c>
      <c r="BL437" s="14">
        <v>0</v>
      </c>
      <c r="BN437" s="5" t="e">
        <f>#REF!*14</f>
        <v>#REF!</v>
      </c>
      <c r="BO437" s="6"/>
      <c r="BP437" s="7"/>
      <c r="BQ437" s="8"/>
      <c r="BR437" s="8"/>
      <c r="BS437" s="8"/>
      <c r="BT437" s="8"/>
      <c r="BU437" s="8"/>
      <c r="BV437" s="9"/>
      <c r="BW437" s="10"/>
      <c r="BX437" s="11"/>
      <c r="CE437" s="8"/>
      <c r="CF437" s="17"/>
      <c r="CG437" s="17"/>
      <c r="CH437" s="17"/>
      <c r="CI437" s="17"/>
    </row>
    <row r="438" spans="1:87" hidden="1" x14ac:dyDescent="0.25">
      <c r="A438" s="14" t="s">
        <v>96</v>
      </c>
      <c r="B438" s="14" t="s">
        <v>97</v>
      </c>
      <c r="C438" s="14" t="s">
        <v>97</v>
      </c>
      <c r="D438" s="15" t="s">
        <v>90</v>
      </c>
      <c r="E438" s="15" t="s">
        <v>90</v>
      </c>
      <c r="F438" s="16" t="e">
        <f>IF(BB438="S",
IF(#REF!+BJ438=2012,
IF(#REF!=1,"12-13/1",
IF(#REF!=2,"12-13/2",
IF(#REF!=3,"13-14/1",
IF(#REF!=4,"13-14/2","Hata1")))),
IF(#REF!+BJ438=2013,
IF(#REF!=1,"13-14/1",
IF(#REF!=2,"13-14/2",
IF(#REF!=3,"14-15/1",
IF(#REF!=4,"14-15/2","Hata2")))),
IF(#REF!+BJ438=2014,
IF(#REF!=1,"14-15/1",
IF(#REF!=2,"14-15/2",
IF(#REF!=3,"15-16/1",
IF(#REF!=4,"15-16/2","Hata3")))),
IF(#REF!+BJ438=2015,
IF(#REF!=1,"15-16/1",
IF(#REF!=2,"15-16/2",
IF(#REF!=3,"16-17/1",
IF(#REF!=4,"16-17/2","Hata4")))),
IF(#REF!+BJ438=2016,
IF(#REF!=1,"16-17/1",
IF(#REF!=2,"16-17/2",
IF(#REF!=3,"17-18/1",
IF(#REF!=4,"17-18/2","Hata5")))),
IF(#REF!+BJ438=2017,
IF(#REF!=1,"17-18/1",
IF(#REF!=2,"17-18/2",
IF(#REF!=3,"18-19/1",
IF(#REF!=4,"18-19/2","Hata6")))),
IF(#REF!+BJ438=2018,
IF(#REF!=1,"18-19/1",
IF(#REF!=2,"18-19/2",
IF(#REF!=3,"19-20/1",
IF(#REF!=4,"19-20/2","Hata7")))),
IF(#REF!+BJ438=2019,
IF(#REF!=1,"19-20/1",
IF(#REF!=2,"19-20/2",
IF(#REF!=3,"20-21/1",
IF(#REF!=4,"20-21/2","Hata8")))),
IF(#REF!+BJ438=2020,
IF(#REF!=1,"20-21/1",
IF(#REF!=2,"20-21/2",
IF(#REF!=3,"21-22/1",
IF(#REF!=4,"21-22/2","Hata9")))),
IF(#REF!+BJ438=2021,
IF(#REF!=1,"21-22/1",
IF(#REF!=2,"21-22/2",
IF(#REF!=3,"22-23/1",
IF(#REF!=4,"22-23/2","Hata10")))),
IF(#REF!+BJ438=2022,
IF(#REF!=1,"22-23/1",
IF(#REF!=2,"22-23/2",
IF(#REF!=3,"23-24/1",
IF(#REF!=4,"23-24/2","Hata11")))),
IF(#REF!+BJ438=2023,
IF(#REF!=1,"23-24/1",
IF(#REF!=2,"23-24/2",
IF(#REF!=3,"24-25/1",
IF(#REF!=4,"24-25/2","Hata12")))),
)))))))))))),
IF(BB438="T",
IF(#REF!+BJ438=2012,
IF(#REF!=1,"12-13/1",
IF(#REF!=2,"12-13/2",
IF(#REF!=3,"12-13/3",
IF(#REF!=4,"13-14/1",
IF(#REF!=5,"13-14/2",
IF(#REF!=6,"13-14/3","Hata1")))))),
IF(#REF!+BJ438=2013,
IF(#REF!=1,"13-14/1",
IF(#REF!=2,"13-14/2",
IF(#REF!=3,"13-14/3",
IF(#REF!=4,"14-15/1",
IF(#REF!=5,"14-15/2",
IF(#REF!=6,"14-15/3","Hata2")))))),
IF(#REF!+BJ438=2014,
IF(#REF!=1,"14-15/1",
IF(#REF!=2,"14-15/2",
IF(#REF!=3,"14-15/3",
IF(#REF!=4,"15-16/1",
IF(#REF!=5,"15-16/2",
IF(#REF!=6,"15-16/3","Hata3")))))),
IF(AND(#REF!+#REF!&gt;2014,#REF!+#REF!&lt;2015,BJ438=1),
IF(#REF!=0.1,"14-15/0.1",
IF(#REF!=0.2,"14-15/0.2",
IF(#REF!=0.3,"14-15/0.3","Hata4"))),
IF(#REF!+BJ438=2015,
IF(#REF!=1,"15-16/1",
IF(#REF!=2,"15-16/2",
IF(#REF!=3,"15-16/3",
IF(#REF!=4,"16-17/1",
IF(#REF!=5,"16-17/2",
IF(#REF!=6,"16-17/3","Hata5")))))),
IF(#REF!+BJ438=2016,
IF(#REF!=1,"16-17/1",
IF(#REF!=2,"16-17/2",
IF(#REF!=3,"16-17/3",
IF(#REF!=4,"17-18/1",
IF(#REF!=5,"17-18/2",
IF(#REF!=6,"17-18/3","Hata6")))))),
IF(#REF!+BJ438=2017,
IF(#REF!=1,"17-18/1",
IF(#REF!=2,"17-18/2",
IF(#REF!=3,"17-18/3",
IF(#REF!=4,"18-19/1",
IF(#REF!=5,"18-19/2",
IF(#REF!=6,"18-19/3","Hata7")))))),
IF(#REF!+BJ438=2018,
IF(#REF!=1,"18-19/1",
IF(#REF!=2,"18-19/2",
IF(#REF!=3,"18-19/3",
IF(#REF!=4,"19-20/1",
IF(#REF!=5," 19-20/2",
IF(#REF!=6,"19-20/3","Hata8")))))),
IF(#REF!+BJ438=2019,
IF(#REF!=1,"19-20/1",
IF(#REF!=2,"19-20/2",
IF(#REF!=3,"19-20/3",
IF(#REF!=4,"20-21/1",
IF(#REF!=5,"20-21/2",
IF(#REF!=6,"20-21/3","Hata9")))))),
IF(#REF!+BJ438=2020,
IF(#REF!=1,"20-21/1",
IF(#REF!=2,"20-21/2",
IF(#REF!=3,"20-21/3",
IF(#REF!=4,"21-22/1",
IF(#REF!=5,"21-22/2",
IF(#REF!=6,"21-22/3","Hata10")))))),
IF(#REF!+BJ438=2021,
IF(#REF!=1,"21-22/1",
IF(#REF!=2,"21-22/2",
IF(#REF!=3,"21-22/3",
IF(#REF!=4,"22-23/1",
IF(#REF!=5,"22-23/2",
IF(#REF!=6,"22-23/3","Hata11")))))),
IF(#REF!+BJ438=2022,
IF(#REF!=1,"22-23/1",
IF(#REF!=2,"22-23/2",
IF(#REF!=3,"22-23/3",
IF(#REF!=4,"23-24/1",
IF(#REF!=5,"23-24/2",
IF(#REF!=6,"23-24/3","Hata12")))))),
IF(#REF!+BJ438=2023,
IF(#REF!=1,"23-24/1",
IF(#REF!=2,"23-24/2",
IF(#REF!=3,"23-24/3",
IF(#REF!=4,"24-25/1",
IF(#REF!=5,"24-25/2",
IF(#REF!=6,"24-25/3","Hata13")))))),
))))))))))))))
)</f>
        <v>#REF!</v>
      </c>
      <c r="G438" s="15"/>
      <c r="H438" s="14" t="s">
        <v>538</v>
      </c>
      <c r="I438" s="14">
        <v>54713</v>
      </c>
      <c r="J438" s="14" t="s">
        <v>499</v>
      </c>
      <c r="Q438" s="14" t="s">
        <v>98</v>
      </c>
      <c r="R438" s="14" t="s">
        <v>98</v>
      </c>
      <c r="S438" s="16">
        <v>0</v>
      </c>
      <c r="T438" s="14">
        <f>VLOOKUP($S438,[1]sistem!$I$3:$L$10,2,FALSE)</f>
        <v>0</v>
      </c>
      <c r="U438" s="14">
        <f>VLOOKUP($S438,[1]sistem!$I$3:$L$10,3,FALSE)</f>
        <v>0</v>
      </c>
      <c r="V438" s="14">
        <f>VLOOKUP($S438,[1]sistem!$I$3:$L$10,4,FALSE)</f>
        <v>0</v>
      </c>
      <c r="W438" s="14" t="e">
        <f>VLOOKUP($BB438,[1]sistem!$I$13:$L$14,2,FALSE)*#REF!</f>
        <v>#REF!</v>
      </c>
      <c r="X438" s="14" t="e">
        <f>VLOOKUP($BB438,[1]sistem!$I$13:$L$14,3,FALSE)*#REF!</f>
        <v>#REF!</v>
      </c>
      <c r="Y438" s="14" t="e">
        <f>VLOOKUP($BB438,[1]sistem!$I$13:$L$14,4,FALSE)*#REF!</f>
        <v>#REF!</v>
      </c>
      <c r="Z438" s="14" t="e">
        <f t="shared" si="111"/>
        <v>#REF!</v>
      </c>
      <c r="AA438" s="14" t="e">
        <f t="shared" si="111"/>
        <v>#REF!</v>
      </c>
      <c r="AB438" s="14" t="e">
        <f t="shared" si="111"/>
        <v>#REF!</v>
      </c>
      <c r="AC438" s="14" t="e">
        <f t="shared" si="112"/>
        <v>#REF!</v>
      </c>
      <c r="AD438" s="14">
        <f>VLOOKUP(BB438,[1]sistem!$I$18:$J$19,2,FALSE)</f>
        <v>14</v>
      </c>
      <c r="AE438" s="14">
        <v>0.25</v>
      </c>
      <c r="AF438" s="14">
        <f>VLOOKUP($S438,[1]sistem!$I$3:$M$10,5,FALSE)</f>
        <v>0</v>
      </c>
      <c r="AI438" s="14" t="e">
        <f>(#REF!+#REF!)*AD438</f>
        <v>#REF!</v>
      </c>
      <c r="AJ438" s="14">
        <f>VLOOKUP($S438,[1]sistem!$I$3:$N$10,6,FALSE)</f>
        <v>0</v>
      </c>
      <c r="AK438" s="14">
        <v>2</v>
      </c>
      <c r="AL438" s="14">
        <f t="shared" si="113"/>
        <v>0</v>
      </c>
      <c r="AM438" s="14">
        <f>VLOOKUP($BB438,[1]sistem!$I$18:$K$19,3,FALSE)</f>
        <v>14</v>
      </c>
      <c r="AN438" s="14" t="e">
        <f>AM438*#REF!</f>
        <v>#REF!</v>
      </c>
      <c r="AO438" s="14" t="e">
        <f t="shared" si="114"/>
        <v>#REF!</v>
      </c>
      <c r="AP438" s="14">
        <f t="shared" si="124"/>
        <v>25</v>
      </c>
      <c r="AQ438" s="14" t="e">
        <f t="shared" si="116"/>
        <v>#REF!</v>
      </c>
      <c r="AR438" s="14" t="e">
        <f>ROUND(AQ438-#REF!,0)</f>
        <v>#REF!</v>
      </c>
      <c r="AS438" s="14">
        <f>IF(BB438="s",IF(S438=0,0,
IF(S438=1,#REF!*4*4,
IF(S438=2,0,
IF(S438=3,#REF!*4*2,
IF(S438=4,0,
IF(S438=5,0,
IF(S438=6,0,
IF(S438=7,0)))))))),
IF(BB438="t",
IF(S438=0,0,
IF(S438=1,#REF!*4*4*0.8,
IF(S438=2,0,
IF(S438=3,#REF!*4*2*0.8,
IF(S438=4,0,
IF(S438=5,0,
IF(S438=6,0,
IF(S438=7,0))))))))))</f>
        <v>0</v>
      </c>
      <c r="AT438" s="14">
        <f>IF(BB438="s",
IF(S438=0,0,
IF(S438=1,0,
IF(S438=2,#REF!*4*2,
IF(S438=3,#REF!*4,
IF(S438=4,#REF!*4,
IF(S438=5,0,
IF(S438=6,0,
IF(S438=7,#REF!*4)))))))),
IF(BB438="t",
IF(S438=0,0,
IF(S438=1,0,
IF(S438=2,#REF!*4*2*0.8,
IF(S438=3,#REF!*4*0.8,
IF(S438=4,#REF!*4*0.8,
IF(S438=5,0,
IF(S438=6,0,
IF(S438=7,#REF!*4))))))))))</f>
        <v>0</v>
      </c>
      <c r="AU438" s="14">
        <f>IF(BB438="s",
IF(S438=0,0,
IF(S438=1,#REF!*2,
IF(S438=2,#REF!*2,
IF(S438=3,#REF!*2,
IF(S438=4,#REF!*2,
IF(S438=5,#REF!*2,
IF(S438=6,#REF!*2,
IF(S438=7,#REF!*2)))))))),
IF(BB438="t",
IF(S438=0,#REF!*2*0.8,
IF(S438=1,#REF!*2*0.8,
IF(S438=2,#REF!*2*0.8,
IF(S438=3,#REF!*2*0.8,
IF(S438=4,#REF!*2*0.8,
IF(S438=5,#REF!*2*0.8,
IF(S438=6,#REF!*1*0.8,
IF(S438=7,#REF!*2))))))))))</f>
        <v>0</v>
      </c>
      <c r="AV438" s="14" t="e">
        <f t="shared" si="117"/>
        <v>#REF!</v>
      </c>
      <c r="AW438" s="14">
        <f>IF(BB438="s",
IF(S438=0,0,
IF(S438=1,(14-2)*(#REF!+#REF!)/4*4,
IF(S438=2,(14-2)*(#REF!+#REF!)/4*2,
IF(S438=3,(14-2)*(#REF!+#REF!)/4*3,
IF(S438=4,(14-2)*(#REF!+#REF!)/4,
IF(S438=5,(14-2)*#REF!/4,
IF(S438=6,0,
IF(S438=7,(14)*#REF!)))))))),
IF(BB438="t",
IF(S438=0,0,
IF(S438=1,(11-2)*(#REF!+#REF!)/4*4,
IF(S438=2,(11-2)*(#REF!+#REF!)/4*2,
IF(S438=3,(11-2)*(#REF!+#REF!)/4*3,
IF(S438=4,(11-2)*(#REF!+#REF!)/4,
IF(S438=5,(11-2)*#REF!/4,
IF(S438=6,0,
IF(S438=7,(11)*#REF!))))))))))</f>
        <v>0</v>
      </c>
      <c r="AX438" s="14" t="e">
        <f t="shared" si="118"/>
        <v>#REF!</v>
      </c>
      <c r="AY438" s="14">
        <f t="shared" si="119"/>
        <v>0</v>
      </c>
      <c r="AZ438" s="14">
        <f t="shared" si="120"/>
        <v>0</v>
      </c>
      <c r="BA438" s="14">
        <f t="shared" si="121"/>
        <v>0</v>
      </c>
      <c r="BB438" s="14" t="s">
        <v>87</v>
      </c>
      <c r="BC438" s="14" t="e">
        <f>IF(BI438="A",0,IF(BB438="s",14*#REF!,IF(BB438="T",11*#REF!,"HATA")))</f>
        <v>#REF!</v>
      </c>
      <c r="BD438" s="14" t="e">
        <f t="shared" si="125"/>
        <v>#REF!</v>
      </c>
      <c r="BE438" s="14" t="e">
        <f t="shared" si="126"/>
        <v>#REF!</v>
      </c>
      <c r="BF438" s="14" t="e">
        <f>IF(BE438-#REF!=0,"DOĞRU","YANLIŞ")</f>
        <v>#REF!</v>
      </c>
      <c r="BG438" s="14" t="e">
        <f>#REF!-BE438</f>
        <v>#REF!</v>
      </c>
      <c r="BH438" s="14">
        <v>0</v>
      </c>
      <c r="BJ438" s="14">
        <v>0</v>
      </c>
      <c r="BL438" s="14">
        <v>0</v>
      </c>
      <c r="BN438" s="5" t="e">
        <f>#REF!*14</f>
        <v>#REF!</v>
      </c>
      <c r="BO438" s="6"/>
      <c r="BP438" s="7"/>
      <c r="BQ438" s="8"/>
      <c r="BR438" s="8"/>
      <c r="BS438" s="8"/>
      <c r="BT438" s="8"/>
      <c r="BU438" s="8"/>
      <c r="BV438" s="9"/>
      <c r="BW438" s="10"/>
      <c r="BX438" s="11"/>
      <c r="CE438" s="8"/>
      <c r="CF438" s="17"/>
      <c r="CG438" s="17"/>
      <c r="CH438" s="17"/>
      <c r="CI438" s="17"/>
    </row>
    <row r="439" spans="1:87" hidden="1" x14ac:dyDescent="0.25">
      <c r="A439" s="14" t="s">
        <v>552</v>
      </c>
      <c r="B439" s="14" t="s">
        <v>533</v>
      </c>
      <c r="C439" s="14" t="s">
        <v>533</v>
      </c>
      <c r="D439" s="15" t="s">
        <v>90</v>
      </c>
      <c r="E439" s="15" t="s">
        <v>90</v>
      </c>
      <c r="F439" s="16" t="e">
        <f>IF(BB439="S",
IF(#REF!+BJ439=2012,
IF(#REF!=1,"12-13/1",
IF(#REF!=2,"12-13/2",
IF(#REF!=3,"13-14/1",
IF(#REF!=4,"13-14/2","Hata1")))),
IF(#REF!+BJ439=2013,
IF(#REF!=1,"13-14/1",
IF(#REF!=2,"13-14/2",
IF(#REF!=3,"14-15/1",
IF(#REF!=4,"14-15/2","Hata2")))),
IF(#REF!+BJ439=2014,
IF(#REF!=1,"14-15/1",
IF(#REF!=2,"14-15/2",
IF(#REF!=3,"15-16/1",
IF(#REF!=4,"15-16/2","Hata3")))),
IF(#REF!+BJ439=2015,
IF(#REF!=1,"15-16/1",
IF(#REF!=2,"15-16/2",
IF(#REF!=3,"16-17/1",
IF(#REF!=4,"16-17/2","Hata4")))),
IF(#REF!+BJ439=2016,
IF(#REF!=1,"16-17/1",
IF(#REF!=2,"16-17/2",
IF(#REF!=3,"17-18/1",
IF(#REF!=4,"17-18/2","Hata5")))),
IF(#REF!+BJ439=2017,
IF(#REF!=1,"17-18/1",
IF(#REF!=2,"17-18/2",
IF(#REF!=3,"18-19/1",
IF(#REF!=4,"18-19/2","Hata6")))),
IF(#REF!+BJ439=2018,
IF(#REF!=1,"18-19/1",
IF(#REF!=2,"18-19/2",
IF(#REF!=3,"19-20/1",
IF(#REF!=4,"19-20/2","Hata7")))),
IF(#REF!+BJ439=2019,
IF(#REF!=1,"19-20/1",
IF(#REF!=2,"19-20/2",
IF(#REF!=3,"20-21/1",
IF(#REF!=4,"20-21/2","Hata8")))),
IF(#REF!+BJ439=2020,
IF(#REF!=1,"20-21/1",
IF(#REF!=2,"20-21/2",
IF(#REF!=3,"21-22/1",
IF(#REF!=4,"21-22/2","Hata9")))),
IF(#REF!+BJ439=2021,
IF(#REF!=1,"21-22/1",
IF(#REF!=2,"21-22/2",
IF(#REF!=3,"22-23/1",
IF(#REF!=4,"22-23/2","Hata10")))),
IF(#REF!+BJ439=2022,
IF(#REF!=1,"22-23/1",
IF(#REF!=2,"22-23/2",
IF(#REF!=3,"23-24/1",
IF(#REF!=4,"23-24/2","Hata11")))),
IF(#REF!+BJ439=2023,
IF(#REF!=1,"23-24/1",
IF(#REF!=2,"23-24/2",
IF(#REF!=3,"24-25/1",
IF(#REF!=4,"24-25/2","Hata12")))),
)))))))))))),
IF(BB439="T",
IF(#REF!+BJ439=2012,
IF(#REF!=1,"12-13/1",
IF(#REF!=2,"12-13/2",
IF(#REF!=3,"12-13/3",
IF(#REF!=4,"13-14/1",
IF(#REF!=5,"13-14/2",
IF(#REF!=6,"13-14/3","Hata1")))))),
IF(#REF!+BJ439=2013,
IF(#REF!=1,"13-14/1",
IF(#REF!=2,"13-14/2",
IF(#REF!=3,"13-14/3",
IF(#REF!=4,"14-15/1",
IF(#REF!=5,"14-15/2",
IF(#REF!=6,"14-15/3","Hata2")))))),
IF(#REF!+BJ439=2014,
IF(#REF!=1,"14-15/1",
IF(#REF!=2,"14-15/2",
IF(#REF!=3,"14-15/3",
IF(#REF!=4,"15-16/1",
IF(#REF!=5,"15-16/2",
IF(#REF!=6,"15-16/3","Hata3")))))),
IF(AND(#REF!+#REF!&gt;2014,#REF!+#REF!&lt;2015,BJ439=1),
IF(#REF!=0.1,"14-15/0.1",
IF(#REF!=0.2,"14-15/0.2",
IF(#REF!=0.3,"14-15/0.3","Hata4"))),
IF(#REF!+BJ439=2015,
IF(#REF!=1,"15-16/1",
IF(#REF!=2,"15-16/2",
IF(#REF!=3,"15-16/3",
IF(#REF!=4,"16-17/1",
IF(#REF!=5,"16-17/2",
IF(#REF!=6,"16-17/3","Hata5")))))),
IF(#REF!+BJ439=2016,
IF(#REF!=1,"16-17/1",
IF(#REF!=2,"16-17/2",
IF(#REF!=3,"16-17/3",
IF(#REF!=4,"17-18/1",
IF(#REF!=5,"17-18/2",
IF(#REF!=6,"17-18/3","Hata6")))))),
IF(#REF!+BJ439=2017,
IF(#REF!=1,"17-18/1",
IF(#REF!=2,"17-18/2",
IF(#REF!=3,"17-18/3",
IF(#REF!=4,"18-19/1",
IF(#REF!=5,"18-19/2",
IF(#REF!=6,"18-19/3","Hata7")))))),
IF(#REF!+BJ439=2018,
IF(#REF!=1,"18-19/1",
IF(#REF!=2,"18-19/2",
IF(#REF!=3,"18-19/3",
IF(#REF!=4,"19-20/1",
IF(#REF!=5," 19-20/2",
IF(#REF!=6,"19-20/3","Hata8")))))),
IF(#REF!+BJ439=2019,
IF(#REF!=1,"19-20/1",
IF(#REF!=2,"19-20/2",
IF(#REF!=3,"19-20/3",
IF(#REF!=4,"20-21/1",
IF(#REF!=5,"20-21/2",
IF(#REF!=6,"20-21/3","Hata9")))))),
IF(#REF!+BJ439=2020,
IF(#REF!=1,"20-21/1",
IF(#REF!=2,"20-21/2",
IF(#REF!=3,"20-21/3",
IF(#REF!=4,"21-22/1",
IF(#REF!=5,"21-22/2",
IF(#REF!=6,"21-22/3","Hata10")))))),
IF(#REF!+BJ439=2021,
IF(#REF!=1,"21-22/1",
IF(#REF!=2,"21-22/2",
IF(#REF!=3,"21-22/3",
IF(#REF!=4,"22-23/1",
IF(#REF!=5,"22-23/2",
IF(#REF!=6,"22-23/3","Hata11")))))),
IF(#REF!+BJ439=2022,
IF(#REF!=1,"22-23/1",
IF(#REF!=2,"22-23/2",
IF(#REF!=3,"22-23/3",
IF(#REF!=4,"23-24/1",
IF(#REF!=5,"23-24/2",
IF(#REF!=6,"23-24/3","Hata12")))))),
IF(#REF!+BJ439=2023,
IF(#REF!=1,"23-24/1",
IF(#REF!=2,"23-24/2",
IF(#REF!=3,"23-24/3",
IF(#REF!=4,"24-25/1",
IF(#REF!=5,"24-25/2",
IF(#REF!=6,"24-25/3","Hata13")))))),
))))))))))))))
)</f>
        <v>#REF!</v>
      </c>
      <c r="G439" s="15"/>
      <c r="H439" s="14" t="s">
        <v>538</v>
      </c>
      <c r="I439" s="14">
        <v>54713</v>
      </c>
      <c r="J439" s="14" t="s">
        <v>499</v>
      </c>
      <c r="Q439" s="14" t="s">
        <v>553</v>
      </c>
      <c r="R439" s="14" t="s">
        <v>553</v>
      </c>
      <c r="S439" s="16">
        <v>4</v>
      </c>
      <c r="T439" s="14">
        <f>VLOOKUP($S439,[1]sistem!$I$3:$L$10,2,FALSE)</f>
        <v>0</v>
      </c>
      <c r="U439" s="14">
        <f>VLOOKUP($S439,[1]sistem!$I$3:$L$10,3,FALSE)</f>
        <v>1</v>
      </c>
      <c r="V439" s="14">
        <f>VLOOKUP($S439,[1]sistem!$I$3:$L$10,4,FALSE)</f>
        <v>1</v>
      </c>
      <c r="W439" s="14" t="e">
        <f>VLOOKUP($BB439,[1]sistem!$I$13:$L$14,2,FALSE)*#REF!</f>
        <v>#REF!</v>
      </c>
      <c r="X439" s="14" t="e">
        <f>VLOOKUP($BB439,[1]sistem!$I$13:$L$14,3,FALSE)*#REF!</f>
        <v>#REF!</v>
      </c>
      <c r="Y439" s="14" t="e">
        <f>VLOOKUP($BB439,[1]sistem!$I$13:$L$14,4,FALSE)*#REF!</f>
        <v>#REF!</v>
      </c>
      <c r="Z439" s="14" t="e">
        <f t="shared" si="111"/>
        <v>#REF!</v>
      </c>
      <c r="AA439" s="14" t="e">
        <f t="shared" si="111"/>
        <v>#REF!</v>
      </c>
      <c r="AB439" s="14" t="e">
        <f t="shared" si="111"/>
        <v>#REF!</v>
      </c>
      <c r="AC439" s="14" t="e">
        <f t="shared" si="112"/>
        <v>#REF!</v>
      </c>
      <c r="AD439" s="14">
        <f>VLOOKUP(BB439,[1]sistem!$I$18:$J$19,2,FALSE)</f>
        <v>14</v>
      </c>
      <c r="AE439" s="14">
        <v>0.25</v>
      </c>
      <c r="AF439" s="14">
        <f>VLOOKUP($S439,[1]sistem!$I$3:$M$10,5,FALSE)</f>
        <v>1</v>
      </c>
      <c r="AI439" s="14" t="e">
        <f>(#REF!+#REF!)*AD439</f>
        <v>#REF!</v>
      </c>
      <c r="AJ439" s="14">
        <f>VLOOKUP($S439,[1]sistem!$I$3:$N$10,6,FALSE)</f>
        <v>2</v>
      </c>
      <c r="AK439" s="14">
        <v>2</v>
      </c>
      <c r="AL439" s="14">
        <f t="shared" si="113"/>
        <v>4</v>
      </c>
      <c r="AM439" s="14">
        <f>VLOOKUP($BB439,[1]sistem!$I$18:$K$19,3,FALSE)</f>
        <v>14</v>
      </c>
      <c r="AN439" s="14" t="e">
        <f>AM439*#REF!</f>
        <v>#REF!</v>
      </c>
      <c r="AO439" s="14" t="e">
        <f t="shared" si="114"/>
        <v>#REF!</v>
      </c>
      <c r="AP439" s="14">
        <f t="shared" si="124"/>
        <v>25</v>
      </c>
      <c r="AQ439" s="14" t="e">
        <f t="shared" si="116"/>
        <v>#REF!</v>
      </c>
      <c r="AR439" s="14" t="e">
        <f>ROUND(AQ439-#REF!,0)</f>
        <v>#REF!</v>
      </c>
      <c r="AS439" s="14">
        <f>IF(BB439="s",IF(S439=0,0,
IF(S439=1,#REF!*4*4,
IF(S439=2,0,
IF(S439=3,#REF!*4*2,
IF(S439=4,0,
IF(S439=5,0,
IF(S439=6,0,
IF(S439=7,0)))))))),
IF(BB439="t",
IF(S439=0,0,
IF(S439=1,#REF!*4*4*0.8,
IF(S439=2,0,
IF(S439=3,#REF!*4*2*0.8,
IF(S439=4,0,
IF(S439=5,0,
IF(S439=6,0,
IF(S439=7,0))))))))))</f>
        <v>0</v>
      </c>
      <c r="AT439" s="14" t="e">
        <f>IF(BB439="s",
IF(S439=0,0,
IF(S439=1,0,
IF(S439=2,#REF!*4*2,
IF(S439=3,#REF!*4,
IF(S439=4,#REF!*4,
IF(S439=5,0,
IF(S439=6,0,
IF(S439=7,#REF!*4)))))))),
IF(BB439="t",
IF(S439=0,0,
IF(S439=1,0,
IF(S439=2,#REF!*4*2*0.8,
IF(S439=3,#REF!*4*0.8,
IF(S439=4,#REF!*4*0.8,
IF(S439=5,0,
IF(S439=6,0,
IF(S439=7,#REF!*4))))))))))</f>
        <v>#REF!</v>
      </c>
      <c r="AU439" s="14" t="e">
        <f>IF(BB439="s",
IF(S439=0,0,
IF(S439=1,#REF!*2,
IF(S439=2,#REF!*2,
IF(S439=3,#REF!*2,
IF(S439=4,#REF!*2,
IF(S439=5,#REF!*2,
IF(S439=6,#REF!*2,
IF(S439=7,#REF!*2)))))))),
IF(BB439="t",
IF(S439=0,#REF!*2*0.8,
IF(S439=1,#REF!*2*0.8,
IF(S439=2,#REF!*2*0.8,
IF(S439=3,#REF!*2*0.8,
IF(S439=4,#REF!*2*0.8,
IF(S439=5,#REF!*2*0.8,
IF(S439=6,#REF!*1*0.8,
IF(S439=7,#REF!*2))))))))))</f>
        <v>#REF!</v>
      </c>
      <c r="AV439" s="14" t="e">
        <f t="shared" si="117"/>
        <v>#REF!</v>
      </c>
      <c r="AW439" s="14" t="e">
        <f>IF(BB439="s",
IF(S439=0,0,
IF(S439=1,(14-2)*(#REF!+#REF!)/4*4,
IF(S439=2,(14-2)*(#REF!+#REF!)/4*2,
IF(S439=3,(14-2)*(#REF!+#REF!)/4*3,
IF(S439=4,(14-2)*(#REF!+#REF!)/4,
IF(S439=5,(14-2)*#REF!/4,
IF(S439=6,0,
IF(S439=7,(14)*#REF!)))))))),
IF(BB439="t",
IF(S439=0,0,
IF(S439=1,(11-2)*(#REF!+#REF!)/4*4,
IF(S439=2,(11-2)*(#REF!+#REF!)/4*2,
IF(S439=3,(11-2)*(#REF!+#REF!)/4*3,
IF(S439=4,(11-2)*(#REF!+#REF!)/4,
IF(S439=5,(11-2)*#REF!/4,
IF(S439=6,0,
IF(S439=7,(11)*#REF!))))))))))</f>
        <v>#REF!</v>
      </c>
      <c r="AX439" s="14" t="e">
        <f t="shared" si="118"/>
        <v>#REF!</v>
      </c>
      <c r="AY439" s="14">
        <f t="shared" si="119"/>
        <v>8</v>
      </c>
      <c r="AZ439" s="14">
        <f t="shared" si="120"/>
        <v>4</v>
      </c>
      <c r="BA439" s="14" t="e">
        <f t="shared" si="121"/>
        <v>#REF!</v>
      </c>
      <c r="BB439" s="14" t="s">
        <v>87</v>
      </c>
      <c r="BC439" s="14" t="e">
        <f>IF(BI439="A",0,IF(BB439="s",14*#REF!,IF(BB439="T",11*#REF!,"HATA")))</f>
        <v>#REF!</v>
      </c>
      <c r="BD439" s="14" t="e">
        <f t="shared" si="125"/>
        <v>#REF!</v>
      </c>
      <c r="BE439" s="14" t="e">
        <f t="shared" si="126"/>
        <v>#REF!</v>
      </c>
      <c r="BF439" s="14" t="e">
        <f>IF(BE439-#REF!=0,"DOĞRU","YANLIŞ")</f>
        <v>#REF!</v>
      </c>
      <c r="BG439" s="14" t="e">
        <f>#REF!-BE439</f>
        <v>#REF!</v>
      </c>
      <c r="BH439" s="14">
        <v>1</v>
      </c>
      <c r="BJ439" s="14">
        <v>0</v>
      </c>
      <c r="BL439" s="14">
        <v>4</v>
      </c>
      <c r="BN439" s="5" t="e">
        <f>#REF!*14</f>
        <v>#REF!</v>
      </c>
      <c r="BO439" s="6"/>
      <c r="BP439" s="7"/>
      <c r="BQ439" s="8"/>
      <c r="BR439" s="8"/>
      <c r="BS439" s="8"/>
      <c r="BT439" s="8"/>
      <c r="BU439" s="8"/>
      <c r="BV439" s="9"/>
      <c r="BW439" s="10"/>
      <c r="BX439" s="11"/>
      <c r="CE439" s="8"/>
      <c r="CF439" s="17"/>
      <c r="CG439" s="17"/>
      <c r="CH439" s="17"/>
      <c r="CI439" s="17"/>
    </row>
    <row r="440" spans="1:87" hidden="1" x14ac:dyDescent="0.25">
      <c r="A440" s="14" t="s">
        <v>554</v>
      </c>
      <c r="B440" s="14" t="s">
        <v>104</v>
      </c>
      <c r="C440" s="14" t="s">
        <v>104</v>
      </c>
      <c r="D440" s="15" t="s">
        <v>90</v>
      </c>
      <c r="E440" s="15" t="s">
        <v>90</v>
      </c>
      <c r="F440" s="16" t="e">
        <f>IF(BB440="S",
IF(#REF!+BJ440=2012,
IF(#REF!=1,"12-13/1",
IF(#REF!=2,"12-13/2",
IF(#REF!=3,"13-14/1",
IF(#REF!=4,"13-14/2","Hata1")))),
IF(#REF!+BJ440=2013,
IF(#REF!=1,"13-14/1",
IF(#REF!=2,"13-14/2",
IF(#REF!=3,"14-15/1",
IF(#REF!=4,"14-15/2","Hata2")))),
IF(#REF!+BJ440=2014,
IF(#REF!=1,"14-15/1",
IF(#REF!=2,"14-15/2",
IF(#REF!=3,"15-16/1",
IF(#REF!=4,"15-16/2","Hata3")))),
IF(#REF!+BJ440=2015,
IF(#REF!=1,"15-16/1",
IF(#REF!=2,"15-16/2",
IF(#REF!=3,"16-17/1",
IF(#REF!=4,"16-17/2","Hata4")))),
IF(#REF!+BJ440=2016,
IF(#REF!=1,"16-17/1",
IF(#REF!=2,"16-17/2",
IF(#REF!=3,"17-18/1",
IF(#REF!=4,"17-18/2","Hata5")))),
IF(#REF!+BJ440=2017,
IF(#REF!=1,"17-18/1",
IF(#REF!=2,"17-18/2",
IF(#REF!=3,"18-19/1",
IF(#REF!=4,"18-19/2","Hata6")))),
IF(#REF!+BJ440=2018,
IF(#REF!=1,"18-19/1",
IF(#REF!=2,"18-19/2",
IF(#REF!=3,"19-20/1",
IF(#REF!=4,"19-20/2","Hata7")))),
IF(#REF!+BJ440=2019,
IF(#REF!=1,"19-20/1",
IF(#REF!=2,"19-20/2",
IF(#REF!=3,"20-21/1",
IF(#REF!=4,"20-21/2","Hata8")))),
IF(#REF!+BJ440=2020,
IF(#REF!=1,"20-21/1",
IF(#REF!=2,"20-21/2",
IF(#REF!=3,"21-22/1",
IF(#REF!=4,"21-22/2","Hata9")))),
IF(#REF!+BJ440=2021,
IF(#REF!=1,"21-22/1",
IF(#REF!=2,"21-22/2",
IF(#REF!=3,"22-23/1",
IF(#REF!=4,"22-23/2","Hata10")))),
IF(#REF!+BJ440=2022,
IF(#REF!=1,"22-23/1",
IF(#REF!=2,"22-23/2",
IF(#REF!=3,"23-24/1",
IF(#REF!=4,"23-24/2","Hata11")))),
IF(#REF!+BJ440=2023,
IF(#REF!=1,"23-24/1",
IF(#REF!=2,"23-24/2",
IF(#REF!=3,"24-25/1",
IF(#REF!=4,"24-25/2","Hata12")))),
)))))))))))),
IF(BB440="T",
IF(#REF!+BJ440=2012,
IF(#REF!=1,"12-13/1",
IF(#REF!=2,"12-13/2",
IF(#REF!=3,"12-13/3",
IF(#REF!=4,"13-14/1",
IF(#REF!=5,"13-14/2",
IF(#REF!=6,"13-14/3","Hata1")))))),
IF(#REF!+BJ440=2013,
IF(#REF!=1,"13-14/1",
IF(#REF!=2,"13-14/2",
IF(#REF!=3,"13-14/3",
IF(#REF!=4,"14-15/1",
IF(#REF!=5,"14-15/2",
IF(#REF!=6,"14-15/3","Hata2")))))),
IF(#REF!+BJ440=2014,
IF(#REF!=1,"14-15/1",
IF(#REF!=2,"14-15/2",
IF(#REF!=3,"14-15/3",
IF(#REF!=4,"15-16/1",
IF(#REF!=5,"15-16/2",
IF(#REF!=6,"15-16/3","Hata3")))))),
IF(AND(#REF!+#REF!&gt;2014,#REF!+#REF!&lt;2015,BJ440=1),
IF(#REF!=0.1,"14-15/0.1",
IF(#REF!=0.2,"14-15/0.2",
IF(#REF!=0.3,"14-15/0.3","Hata4"))),
IF(#REF!+BJ440=2015,
IF(#REF!=1,"15-16/1",
IF(#REF!=2,"15-16/2",
IF(#REF!=3,"15-16/3",
IF(#REF!=4,"16-17/1",
IF(#REF!=5,"16-17/2",
IF(#REF!=6,"16-17/3","Hata5")))))),
IF(#REF!+BJ440=2016,
IF(#REF!=1,"16-17/1",
IF(#REF!=2,"16-17/2",
IF(#REF!=3,"16-17/3",
IF(#REF!=4,"17-18/1",
IF(#REF!=5,"17-18/2",
IF(#REF!=6,"17-18/3","Hata6")))))),
IF(#REF!+BJ440=2017,
IF(#REF!=1,"17-18/1",
IF(#REF!=2,"17-18/2",
IF(#REF!=3,"17-18/3",
IF(#REF!=4,"18-19/1",
IF(#REF!=5,"18-19/2",
IF(#REF!=6,"18-19/3","Hata7")))))),
IF(#REF!+BJ440=2018,
IF(#REF!=1,"18-19/1",
IF(#REF!=2,"18-19/2",
IF(#REF!=3,"18-19/3",
IF(#REF!=4,"19-20/1",
IF(#REF!=5," 19-20/2",
IF(#REF!=6,"19-20/3","Hata8")))))),
IF(#REF!+BJ440=2019,
IF(#REF!=1,"19-20/1",
IF(#REF!=2,"19-20/2",
IF(#REF!=3,"19-20/3",
IF(#REF!=4,"20-21/1",
IF(#REF!=5,"20-21/2",
IF(#REF!=6,"20-21/3","Hata9")))))),
IF(#REF!+BJ440=2020,
IF(#REF!=1,"20-21/1",
IF(#REF!=2,"20-21/2",
IF(#REF!=3,"20-21/3",
IF(#REF!=4,"21-22/1",
IF(#REF!=5,"21-22/2",
IF(#REF!=6,"21-22/3","Hata10")))))),
IF(#REF!+BJ440=2021,
IF(#REF!=1,"21-22/1",
IF(#REF!=2,"21-22/2",
IF(#REF!=3,"21-22/3",
IF(#REF!=4,"22-23/1",
IF(#REF!=5,"22-23/2",
IF(#REF!=6,"22-23/3","Hata11")))))),
IF(#REF!+BJ440=2022,
IF(#REF!=1,"22-23/1",
IF(#REF!=2,"22-23/2",
IF(#REF!=3,"22-23/3",
IF(#REF!=4,"23-24/1",
IF(#REF!=5,"23-24/2",
IF(#REF!=6,"23-24/3","Hata12")))))),
IF(#REF!+BJ440=2023,
IF(#REF!=1,"23-24/1",
IF(#REF!=2,"23-24/2",
IF(#REF!=3,"23-24/3",
IF(#REF!=4,"24-25/1",
IF(#REF!=5,"24-25/2",
IF(#REF!=6,"24-25/3","Hata13")))))),
))))))))))))))
)</f>
        <v>#REF!</v>
      </c>
      <c r="G440" s="15"/>
      <c r="H440" s="14" t="s">
        <v>538</v>
      </c>
      <c r="I440" s="14">
        <v>54713</v>
      </c>
      <c r="J440" s="14" t="s">
        <v>499</v>
      </c>
      <c r="Q440" s="14" t="s">
        <v>105</v>
      </c>
      <c r="R440" s="14" t="s">
        <v>105</v>
      </c>
      <c r="S440" s="16">
        <v>2</v>
      </c>
      <c r="T440" s="14">
        <f>VLOOKUP($S440,[1]sistem!$I$3:$L$10,2,FALSE)</f>
        <v>0</v>
      </c>
      <c r="U440" s="14">
        <f>VLOOKUP($S440,[1]sistem!$I$3:$L$10,3,FALSE)</f>
        <v>2</v>
      </c>
      <c r="V440" s="14">
        <f>VLOOKUP($S440,[1]sistem!$I$3:$L$10,4,FALSE)</f>
        <v>1</v>
      </c>
      <c r="W440" s="14" t="e">
        <f>VLOOKUP($BB440,[1]sistem!$I$13:$L$14,2,FALSE)*#REF!</f>
        <v>#REF!</v>
      </c>
      <c r="X440" s="14" t="e">
        <f>VLOOKUP($BB440,[1]sistem!$I$13:$L$14,3,FALSE)*#REF!</f>
        <v>#REF!</v>
      </c>
      <c r="Y440" s="14" t="e">
        <f>VLOOKUP($BB440,[1]sistem!$I$13:$L$14,4,FALSE)*#REF!</f>
        <v>#REF!</v>
      </c>
      <c r="Z440" s="14" t="e">
        <f t="shared" si="111"/>
        <v>#REF!</v>
      </c>
      <c r="AA440" s="14" t="e">
        <f t="shared" si="111"/>
        <v>#REF!</v>
      </c>
      <c r="AB440" s="14" t="e">
        <f t="shared" si="111"/>
        <v>#REF!</v>
      </c>
      <c r="AC440" s="14" t="e">
        <f t="shared" si="112"/>
        <v>#REF!</v>
      </c>
      <c r="AD440" s="14">
        <f>VLOOKUP(BB440,[1]sistem!$I$18:$J$19,2,FALSE)</f>
        <v>14</v>
      </c>
      <c r="AE440" s="14">
        <v>0.25</v>
      </c>
      <c r="AF440" s="14">
        <f>VLOOKUP($S440,[1]sistem!$I$3:$M$10,5,FALSE)</f>
        <v>2</v>
      </c>
      <c r="AI440" s="14" t="e">
        <f>(#REF!+#REF!)*AD440</f>
        <v>#REF!</v>
      </c>
      <c r="AJ440" s="14">
        <f>VLOOKUP($S440,[1]sistem!$I$3:$N$10,6,FALSE)</f>
        <v>3</v>
      </c>
      <c r="AK440" s="14">
        <v>2</v>
      </c>
      <c r="AL440" s="14">
        <f t="shared" si="113"/>
        <v>6</v>
      </c>
      <c r="AM440" s="14">
        <f>VLOOKUP($BB440,[1]sistem!$I$18:$K$19,3,FALSE)</f>
        <v>14</v>
      </c>
      <c r="AN440" s="14" t="e">
        <f>AM440*#REF!</f>
        <v>#REF!</v>
      </c>
      <c r="AO440" s="14" t="e">
        <f t="shared" si="114"/>
        <v>#REF!</v>
      </c>
      <c r="AP440" s="14">
        <f t="shared" si="124"/>
        <v>25</v>
      </c>
      <c r="AQ440" s="14" t="e">
        <f t="shared" si="116"/>
        <v>#REF!</v>
      </c>
      <c r="AR440" s="14" t="e">
        <f>ROUND(AQ440-#REF!,0)</f>
        <v>#REF!</v>
      </c>
      <c r="AS440" s="14">
        <f>IF(BB440="s",IF(S440=0,0,
IF(S440=1,#REF!*4*4,
IF(S440=2,0,
IF(S440=3,#REF!*4*2,
IF(S440=4,0,
IF(S440=5,0,
IF(S440=6,0,
IF(S440=7,0)))))))),
IF(BB440="t",
IF(S440=0,0,
IF(S440=1,#REF!*4*4*0.8,
IF(S440=2,0,
IF(S440=3,#REF!*4*2*0.8,
IF(S440=4,0,
IF(S440=5,0,
IF(S440=6,0,
IF(S440=7,0))))))))))</f>
        <v>0</v>
      </c>
      <c r="AT440" s="14" t="e">
        <f>IF(BB440="s",
IF(S440=0,0,
IF(S440=1,0,
IF(S440=2,#REF!*4*2,
IF(S440=3,#REF!*4,
IF(S440=4,#REF!*4,
IF(S440=5,0,
IF(S440=6,0,
IF(S440=7,#REF!*4)))))))),
IF(BB440="t",
IF(S440=0,0,
IF(S440=1,0,
IF(S440=2,#REF!*4*2*0.8,
IF(S440=3,#REF!*4*0.8,
IF(S440=4,#REF!*4*0.8,
IF(S440=5,0,
IF(S440=6,0,
IF(S440=7,#REF!*4))))))))))</f>
        <v>#REF!</v>
      </c>
      <c r="AU440" s="14" t="e">
        <f>IF(BB440="s",
IF(S440=0,0,
IF(S440=1,#REF!*2,
IF(S440=2,#REF!*2,
IF(S440=3,#REF!*2,
IF(S440=4,#REF!*2,
IF(S440=5,#REF!*2,
IF(S440=6,#REF!*2,
IF(S440=7,#REF!*2)))))))),
IF(BB440="t",
IF(S440=0,#REF!*2*0.8,
IF(S440=1,#REF!*2*0.8,
IF(S440=2,#REF!*2*0.8,
IF(S440=3,#REF!*2*0.8,
IF(S440=4,#REF!*2*0.8,
IF(S440=5,#REF!*2*0.8,
IF(S440=6,#REF!*1*0.8,
IF(S440=7,#REF!*2))))))))))</f>
        <v>#REF!</v>
      </c>
      <c r="AV440" s="14" t="e">
        <f t="shared" si="117"/>
        <v>#REF!</v>
      </c>
      <c r="AW440" s="14" t="e">
        <f>IF(BB440="s",
IF(S440=0,0,
IF(S440=1,(14-2)*(#REF!+#REF!)/4*4,
IF(S440=2,(14-2)*(#REF!+#REF!)/4*2,
IF(S440=3,(14-2)*(#REF!+#REF!)/4*3,
IF(S440=4,(14-2)*(#REF!+#REF!)/4,
IF(S440=5,(14-2)*#REF!/4,
IF(S440=6,0,
IF(S440=7,(14)*#REF!)))))))),
IF(BB440="t",
IF(S440=0,0,
IF(S440=1,(11-2)*(#REF!+#REF!)/4*4,
IF(S440=2,(11-2)*(#REF!+#REF!)/4*2,
IF(S440=3,(11-2)*(#REF!+#REF!)/4*3,
IF(S440=4,(11-2)*(#REF!+#REF!)/4,
IF(S440=5,(11-2)*#REF!/4,
IF(S440=6,0,
IF(S440=7,(11)*#REF!))))))))))</f>
        <v>#REF!</v>
      </c>
      <c r="AX440" s="14" t="e">
        <f t="shared" si="118"/>
        <v>#REF!</v>
      </c>
      <c r="AY440" s="14">
        <f t="shared" si="119"/>
        <v>12</v>
      </c>
      <c r="AZ440" s="14">
        <f t="shared" si="120"/>
        <v>6</v>
      </c>
      <c r="BA440" s="14" t="e">
        <f t="shared" si="121"/>
        <v>#REF!</v>
      </c>
      <c r="BB440" s="14" t="s">
        <v>87</v>
      </c>
      <c r="BC440" s="14" t="e">
        <f>IF(BI440="A",0,IF(BB440="s",14*#REF!,IF(BB440="T",11*#REF!,"HATA")))</f>
        <v>#REF!</v>
      </c>
      <c r="BD440" s="14" t="e">
        <f t="shared" si="125"/>
        <v>#REF!</v>
      </c>
      <c r="BE440" s="14" t="e">
        <f>IF(BB440="s",ROUND(BD440/28,0),IF(BB440="T",ROUND(BD440/25,0),"HATA"))</f>
        <v>#REF!</v>
      </c>
      <c r="BF440" s="14" t="e">
        <f>IF(BE440-#REF!=0,"DOĞRU","YANLIŞ")</f>
        <v>#REF!</v>
      </c>
      <c r="BG440" s="14" t="e">
        <f>#REF!-BE440</f>
        <v>#REF!</v>
      </c>
      <c r="BH440" s="14">
        <v>1</v>
      </c>
      <c r="BJ440" s="14">
        <v>0</v>
      </c>
      <c r="BL440" s="14">
        <v>2</v>
      </c>
      <c r="BN440" s="5" t="e">
        <f>#REF!*14</f>
        <v>#REF!</v>
      </c>
      <c r="BO440" s="6"/>
      <c r="BP440" s="7"/>
      <c r="BQ440" s="8"/>
      <c r="BR440" s="8"/>
      <c r="BS440" s="8"/>
      <c r="BT440" s="8"/>
      <c r="BU440" s="8"/>
      <c r="BV440" s="9"/>
      <c r="BW440" s="10"/>
      <c r="BX440" s="11"/>
      <c r="CE440" s="8"/>
      <c r="CF440" s="17"/>
      <c r="CG440" s="17"/>
      <c r="CH440" s="17"/>
      <c r="CI440" s="17"/>
    </row>
    <row r="441" spans="1:87" hidden="1" x14ac:dyDescent="0.25">
      <c r="A441" s="14" t="s">
        <v>554</v>
      </c>
      <c r="B441" s="14" t="s">
        <v>555</v>
      </c>
      <c r="C441" s="14" t="s">
        <v>556</v>
      </c>
      <c r="D441" s="15" t="s">
        <v>84</v>
      </c>
      <c r="E441" s="15" t="s">
        <v>84</v>
      </c>
      <c r="F441" s="16" t="e">
        <f>IF(BB441="S",
IF(#REF!+BJ441=2012,
IF(#REF!=1,"12-13/1",
IF(#REF!=2,"12-13/2",
IF(#REF!=3,"13-14/1",
IF(#REF!=4,"13-14/2","Hata1")))),
IF(#REF!+BJ441=2013,
IF(#REF!=1,"13-14/1",
IF(#REF!=2,"13-14/2",
IF(#REF!=3,"14-15/1",
IF(#REF!=4,"14-15/2","Hata2")))),
IF(#REF!+BJ441=2014,
IF(#REF!=1,"14-15/1",
IF(#REF!=2,"14-15/2",
IF(#REF!=3,"15-16/1",
IF(#REF!=4,"15-16/2","Hata3")))),
IF(#REF!+BJ441=2015,
IF(#REF!=1,"15-16/1",
IF(#REF!=2,"15-16/2",
IF(#REF!=3,"16-17/1",
IF(#REF!=4,"16-17/2","Hata4")))),
IF(#REF!+BJ441=2016,
IF(#REF!=1,"16-17/1",
IF(#REF!=2,"16-17/2",
IF(#REF!=3,"17-18/1",
IF(#REF!=4,"17-18/2","Hata5")))),
IF(#REF!+BJ441=2017,
IF(#REF!=1,"17-18/1",
IF(#REF!=2,"17-18/2",
IF(#REF!=3,"18-19/1",
IF(#REF!=4,"18-19/2","Hata6")))),
IF(#REF!+BJ441=2018,
IF(#REF!=1,"18-19/1",
IF(#REF!=2,"18-19/2",
IF(#REF!=3,"19-20/1",
IF(#REF!=4,"19-20/2","Hata7")))),
IF(#REF!+BJ441=2019,
IF(#REF!=1,"19-20/1",
IF(#REF!=2,"19-20/2",
IF(#REF!=3,"20-21/1",
IF(#REF!=4,"20-21/2","Hata8")))),
IF(#REF!+BJ441=2020,
IF(#REF!=1,"20-21/1",
IF(#REF!=2,"20-21/2",
IF(#REF!=3,"21-22/1",
IF(#REF!=4,"21-22/2","Hata9")))),
IF(#REF!+BJ441=2021,
IF(#REF!=1,"21-22/1",
IF(#REF!=2,"21-22/2",
IF(#REF!=3,"22-23/1",
IF(#REF!=4,"22-23/2","Hata10")))),
IF(#REF!+BJ441=2022,
IF(#REF!=1,"22-23/1",
IF(#REF!=2,"22-23/2",
IF(#REF!=3,"23-24/1",
IF(#REF!=4,"23-24/2","Hata11")))),
IF(#REF!+BJ441=2023,
IF(#REF!=1,"23-24/1",
IF(#REF!=2,"23-24/2",
IF(#REF!=3,"24-25/1",
IF(#REF!=4,"24-25/2","Hata12")))),
)))))))))))),
IF(BB441="T",
IF(#REF!+BJ441=2012,
IF(#REF!=1,"12-13/1",
IF(#REF!=2,"12-13/2",
IF(#REF!=3,"12-13/3",
IF(#REF!=4,"13-14/1",
IF(#REF!=5,"13-14/2",
IF(#REF!=6,"13-14/3","Hata1")))))),
IF(#REF!+BJ441=2013,
IF(#REF!=1,"13-14/1",
IF(#REF!=2,"13-14/2",
IF(#REF!=3,"13-14/3",
IF(#REF!=4,"14-15/1",
IF(#REF!=5,"14-15/2",
IF(#REF!=6,"14-15/3","Hata2")))))),
IF(#REF!+BJ441=2014,
IF(#REF!=1,"14-15/1",
IF(#REF!=2,"14-15/2",
IF(#REF!=3,"14-15/3",
IF(#REF!=4,"15-16/1",
IF(#REF!=5,"15-16/2",
IF(#REF!=6,"15-16/3","Hata3")))))),
IF(AND(#REF!+#REF!&gt;2014,#REF!+#REF!&lt;2015,BJ441=1),
IF(#REF!=0.1,"14-15/0.1",
IF(#REF!=0.2,"14-15/0.2",
IF(#REF!=0.3,"14-15/0.3","Hata4"))),
IF(#REF!+BJ441=2015,
IF(#REF!=1,"15-16/1",
IF(#REF!=2,"15-16/2",
IF(#REF!=3,"15-16/3",
IF(#REF!=4,"16-17/1",
IF(#REF!=5,"16-17/2",
IF(#REF!=6,"16-17/3","Hata5")))))),
IF(#REF!+BJ441=2016,
IF(#REF!=1,"16-17/1",
IF(#REF!=2,"16-17/2",
IF(#REF!=3,"16-17/3",
IF(#REF!=4,"17-18/1",
IF(#REF!=5,"17-18/2",
IF(#REF!=6,"17-18/3","Hata6")))))),
IF(#REF!+BJ441=2017,
IF(#REF!=1,"17-18/1",
IF(#REF!=2,"17-18/2",
IF(#REF!=3,"17-18/3",
IF(#REF!=4,"18-19/1",
IF(#REF!=5,"18-19/2",
IF(#REF!=6,"18-19/3","Hata7")))))),
IF(#REF!+BJ441=2018,
IF(#REF!=1,"18-19/1",
IF(#REF!=2,"18-19/2",
IF(#REF!=3,"18-19/3",
IF(#REF!=4,"19-20/1",
IF(#REF!=5," 19-20/2",
IF(#REF!=6,"19-20/3","Hata8")))))),
IF(#REF!+BJ441=2019,
IF(#REF!=1,"19-20/1",
IF(#REF!=2,"19-20/2",
IF(#REF!=3,"19-20/3",
IF(#REF!=4,"20-21/1",
IF(#REF!=5,"20-21/2",
IF(#REF!=6,"20-21/3","Hata9")))))),
IF(#REF!+BJ441=2020,
IF(#REF!=1,"20-21/1",
IF(#REF!=2,"20-21/2",
IF(#REF!=3,"20-21/3",
IF(#REF!=4,"21-22/1",
IF(#REF!=5,"21-22/2",
IF(#REF!=6,"21-22/3","Hata10")))))),
IF(#REF!+BJ441=2021,
IF(#REF!=1,"21-22/1",
IF(#REF!=2,"21-22/2",
IF(#REF!=3,"21-22/3",
IF(#REF!=4,"22-23/1",
IF(#REF!=5,"22-23/2",
IF(#REF!=6,"22-23/3","Hata11")))))),
IF(#REF!+BJ441=2022,
IF(#REF!=1,"22-23/1",
IF(#REF!=2,"22-23/2",
IF(#REF!=3,"22-23/3",
IF(#REF!=4,"23-24/1",
IF(#REF!=5,"23-24/2",
IF(#REF!=6,"23-24/3","Hata12")))))),
IF(#REF!+BJ441=2023,
IF(#REF!=1,"23-24/1",
IF(#REF!=2,"23-24/2",
IF(#REF!=3,"23-24/3",
IF(#REF!=4,"24-25/1",
IF(#REF!=5,"24-25/2",
IF(#REF!=6,"24-25/3","Hata13")))))),
))))))))))))))
)</f>
        <v>#REF!</v>
      </c>
      <c r="G441" s="15">
        <v>0</v>
      </c>
      <c r="H441" s="14" t="s">
        <v>538</v>
      </c>
      <c r="I441" s="14">
        <v>54713</v>
      </c>
      <c r="J441" s="14" t="s">
        <v>499</v>
      </c>
      <c r="Q441" s="14" t="s">
        <v>105</v>
      </c>
      <c r="R441" s="14" t="s">
        <v>105</v>
      </c>
      <c r="S441" s="16">
        <v>2</v>
      </c>
      <c r="T441" s="14">
        <f>VLOOKUP($S441,[1]sistem!$I$3:$L$10,2,FALSE)</f>
        <v>0</v>
      </c>
      <c r="U441" s="14">
        <f>VLOOKUP($S441,[1]sistem!$I$3:$L$10,3,FALSE)</f>
        <v>2</v>
      </c>
      <c r="V441" s="14">
        <f>VLOOKUP($S441,[1]sistem!$I$3:$L$10,4,FALSE)</f>
        <v>1</v>
      </c>
      <c r="W441" s="14" t="e">
        <f>VLOOKUP($BB441,[1]sistem!$I$13:$L$14,2,FALSE)*#REF!</f>
        <v>#REF!</v>
      </c>
      <c r="X441" s="14" t="e">
        <f>VLOOKUP($BB441,[1]sistem!$I$13:$L$14,3,FALSE)*#REF!</f>
        <v>#REF!</v>
      </c>
      <c r="Y441" s="14" t="e">
        <f>VLOOKUP($BB441,[1]sistem!$I$13:$L$14,4,FALSE)*#REF!</f>
        <v>#REF!</v>
      </c>
      <c r="Z441" s="14" t="e">
        <f t="shared" si="111"/>
        <v>#REF!</v>
      </c>
      <c r="AA441" s="14" t="e">
        <f t="shared" si="111"/>
        <v>#REF!</v>
      </c>
      <c r="AB441" s="14" t="e">
        <f t="shared" si="111"/>
        <v>#REF!</v>
      </c>
      <c r="AC441" s="14" t="e">
        <f t="shared" si="112"/>
        <v>#REF!</v>
      </c>
      <c r="AD441" s="14">
        <f>VLOOKUP(BB441,[1]sistem!$I$18:$J$19,2,FALSE)</f>
        <v>14</v>
      </c>
      <c r="AE441" s="14">
        <v>0.25</v>
      </c>
      <c r="AF441" s="14">
        <f>VLOOKUP($S441,[1]sistem!$I$3:$M$10,5,FALSE)</f>
        <v>2</v>
      </c>
      <c r="AI441" s="14" t="e">
        <f>(#REF!+#REF!)*AD441</f>
        <v>#REF!</v>
      </c>
      <c r="AJ441" s="14">
        <f>VLOOKUP($S441,[1]sistem!$I$3:$N$10,6,FALSE)</f>
        <v>3</v>
      </c>
      <c r="AK441" s="14">
        <v>2</v>
      </c>
      <c r="AL441" s="14">
        <f t="shared" si="113"/>
        <v>6</v>
      </c>
      <c r="AM441" s="14">
        <f>VLOOKUP($BB441,[1]sistem!$I$18:$K$19,3,FALSE)</f>
        <v>14</v>
      </c>
      <c r="AN441" s="14" t="e">
        <f>AM441*#REF!</f>
        <v>#REF!</v>
      </c>
      <c r="AO441" s="14" t="e">
        <f t="shared" si="114"/>
        <v>#REF!</v>
      </c>
      <c r="AP441" s="14">
        <f t="shared" si="124"/>
        <v>25</v>
      </c>
      <c r="AQ441" s="14" t="e">
        <f t="shared" si="116"/>
        <v>#REF!</v>
      </c>
      <c r="AR441" s="14" t="e">
        <f>ROUND(AQ441-#REF!,0)</f>
        <v>#REF!</v>
      </c>
      <c r="AS441" s="14">
        <f>IF(BB441="s",IF(S441=0,0,
IF(S441=1,#REF!*4*4,
IF(S441=2,0,
IF(S441=3,#REF!*4*2,
IF(S441=4,0,
IF(S441=5,0,
IF(S441=6,0,
IF(S441=7,0)))))))),
IF(BB441="t",
IF(S441=0,0,
IF(S441=1,#REF!*4*4*0.8,
IF(S441=2,0,
IF(S441=3,#REF!*4*2*0.8,
IF(S441=4,0,
IF(S441=5,0,
IF(S441=6,0,
IF(S441=7,0))))))))))</f>
        <v>0</v>
      </c>
      <c r="AT441" s="14" t="e">
        <f>IF(BB441="s",
IF(S441=0,0,
IF(S441=1,0,
IF(S441=2,#REF!*4*2,
IF(S441=3,#REF!*4,
IF(S441=4,#REF!*4,
IF(S441=5,0,
IF(S441=6,0,
IF(S441=7,#REF!*4)))))))),
IF(BB441="t",
IF(S441=0,0,
IF(S441=1,0,
IF(S441=2,#REF!*4*2*0.8,
IF(S441=3,#REF!*4*0.8,
IF(S441=4,#REF!*4*0.8,
IF(S441=5,0,
IF(S441=6,0,
IF(S441=7,#REF!*4))))))))))</f>
        <v>#REF!</v>
      </c>
      <c r="AU441" s="14" t="e">
        <f>IF(BB441="s",
IF(S441=0,0,
IF(S441=1,#REF!*2,
IF(S441=2,#REF!*2,
IF(S441=3,#REF!*2,
IF(S441=4,#REF!*2,
IF(S441=5,#REF!*2,
IF(S441=6,#REF!*2,
IF(S441=7,#REF!*2)))))))),
IF(BB441="t",
IF(S441=0,#REF!*2*0.8,
IF(S441=1,#REF!*2*0.8,
IF(S441=2,#REF!*2*0.8,
IF(S441=3,#REF!*2*0.8,
IF(S441=4,#REF!*2*0.8,
IF(S441=5,#REF!*2*0.8,
IF(S441=6,#REF!*1*0.8,
IF(S441=7,#REF!*2))))))))))</f>
        <v>#REF!</v>
      </c>
      <c r="AV441" s="14" t="e">
        <f t="shared" si="117"/>
        <v>#REF!</v>
      </c>
      <c r="AW441" s="14" t="e">
        <f>IF(BB441="s",
IF(S441=0,0,
IF(S441=1,(14-2)*(#REF!+#REF!)/4*4,
IF(S441=2,(14-2)*(#REF!+#REF!)/4*2,
IF(S441=3,(14-2)*(#REF!+#REF!)/4*3,
IF(S441=4,(14-2)*(#REF!+#REF!)/4,
IF(S441=5,(14-2)*#REF!/4,
IF(S441=6,0,
IF(S441=7,(14)*#REF!)))))))),
IF(BB441="t",
IF(S441=0,0,
IF(S441=1,(11-2)*(#REF!+#REF!)/4*4,
IF(S441=2,(11-2)*(#REF!+#REF!)/4*2,
IF(S441=3,(11-2)*(#REF!+#REF!)/4*3,
IF(S441=4,(11-2)*(#REF!+#REF!)/4,
IF(S441=5,(11-2)*#REF!/4,
IF(S441=6,0,
IF(S441=7,(11)*#REF!))))))))))</f>
        <v>#REF!</v>
      </c>
      <c r="AX441" s="14" t="e">
        <f t="shared" si="118"/>
        <v>#REF!</v>
      </c>
      <c r="AY441" s="14">
        <f t="shared" si="119"/>
        <v>12</v>
      </c>
      <c r="AZ441" s="14">
        <f t="shared" si="120"/>
        <v>6</v>
      </c>
      <c r="BA441" s="14" t="e">
        <f t="shared" si="121"/>
        <v>#REF!</v>
      </c>
      <c r="BB441" s="14" t="s">
        <v>87</v>
      </c>
      <c r="BC441" s="14" t="e">
        <f>IF(BI441="A",0,IF(BB441="s",14*#REF!,IF(BB441="T",11*#REF!,"HATA")))</f>
        <v>#REF!</v>
      </c>
      <c r="BD441" s="14" t="e">
        <f t="shared" si="125"/>
        <v>#REF!</v>
      </c>
      <c r="BE441" s="14" t="e">
        <f>IF(BB441="s",ROUND(BD441/28,0),IF(BB441="T",ROUND(BD441/25,0),"HATA"))</f>
        <v>#REF!</v>
      </c>
      <c r="BF441" s="14" t="e">
        <f>IF(BE441-#REF!=0,"DOĞRU","YANLIŞ")</f>
        <v>#REF!</v>
      </c>
      <c r="BG441" s="14" t="e">
        <f>#REF!-BE441</f>
        <v>#REF!</v>
      </c>
      <c r="BH441" s="14">
        <v>1</v>
      </c>
      <c r="BJ441" s="14">
        <v>0</v>
      </c>
      <c r="BL441" s="14">
        <v>2</v>
      </c>
      <c r="BN441" s="5" t="e">
        <f>#REF!*14</f>
        <v>#REF!</v>
      </c>
      <c r="BO441" s="6"/>
      <c r="BP441" s="7"/>
      <c r="BQ441" s="8"/>
      <c r="BR441" s="8"/>
      <c r="BS441" s="8"/>
      <c r="BT441" s="8"/>
      <c r="BU441" s="8"/>
      <c r="BV441" s="9"/>
      <c r="BW441" s="10"/>
      <c r="BX441" s="11"/>
      <c r="CE441" s="8"/>
      <c r="CF441" s="17"/>
      <c r="CG441" s="17"/>
      <c r="CH441" s="17"/>
      <c r="CI441" s="17"/>
    </row>
    <row r="442" spans="1:87" hidden="1" x14ac:dyDescent="0.25">
      <c r="A442" s="14" t="s">
        <v>557</v>
      </c>
      <c r="B442" s="14" t="s">
        <v>558</v>
      </c>
      <c r="C442" s="14" t="s">
        <v>558</v>
      </c>
      <c r="D442" s="15" t="s">
        <v>90</v>
      </c>
      <c r="E442" s="15" t="s">
        <v>90</v>
      </c>
      <c r="F442" s="16" t="e">
        <f>IF(BB442="S",
IF(#REF!+BJ442=2012,
IF(#REF!=1,"12-13/1",
IF(#REF!=2,"12-13/2",
IF(#REF!=3,"13-14/1",
IF(#REF!=4,"13-14/2","Hata1")))),
IF(#REF!+BJ442=2013,
IF(#REF!=1,"13-14/1",
IF(#REF!=2,"13-14/2",
IF(#REF!=3,"14-15/1",
IF(#REF!=4,"14-15/2","Hata2")))),
IF(#REF!+BJ442=2014,
IF(#REF!=1,"14-15/1",
IF(#REF!=2,"14-15/2",
IF(#REF!=3,"15-16/1",
IF(#REF!=4,"15-16/2","Hata3")))),
IF(#REF!+BJ442=2015,
IF(#REF!=1,"15-16/1",
IF(#REF!=2,"15-16/2",
IF(#REF!=3,"16-17/1",
IF(#REF!=4,"16-17/2","Hata4")))),
IF(#REF!+BJ442=2016,
IF(#REF!=1,"16-17/1",
IF(#REF!=2,"16-17/2",
IF(#REF!=3,"17-18/1",
IF(#REF!=4,"17-18/2","Hata5")))),
IF(#REF!+BJ442=2017,
IF(#REF!=1,"17-18/1",
IF(#REF!=2,"17-18/2",
IF(#REF!=3,"18-19/1",
IF(#REF!=4,"18-19/2","Hata6")))),
IF(#REF!+BJ442=2018,
IF(#REF!=1,"18-19/1",
IF(#REF!=2,"18-19/2",
IF(#REF!=3,"19-20/1",
IF(#REF!=4,"19-20/2","Hata7")))),
IF(#REF!+BJ442=2019,
IF(#REF!=1,"19-20/1",
IF(#REF!=2,"19-20/2",
IF(#REF!=3,"20-21/1",
IF(#REF!=4,"20-21/2","Hata8")))),
IF(#REF!+BJ442=2020,
IF(#REF!=1,"20-21/1",
IF(#REF!=2,"20-21/2",
IF(#REF!=3,"21-22/1",
IF(#REF!=4,"21-22/2","Hata9")))),
IF(#REF!+BJ442=2021,
IF(#REF!=1,"21-22/1",
IF(#REF!=2,"21-22/2",
IF(#REF!=3,"22-23/1",
IF(#REF!=4,"22-23/2","Hata10")))),
IF(#REF!+BJ442=2022,
IF(#REF!=1,"22-23/1",
IF(#REF!=2,"22-23/2",
IF(#REF!=3,"23-24/1",
IF(#REF!=4,"23-24/2","Hata11")))),
IF(#REF!+BJ442=2023,
IF(#REF!=1,"23-24/1",
IF(#REF!=2,"23-24/2",
IF(#REF!=3,"24-25/1",
IF(#REF!=4,"24-25/2","Hata12")))),
)))))))))))),
IF(BB442="T",
IF(#REF!+BJ442=2012,
IF(#REF!=1,"12-13/1",
IF(#REF!=2,"12-13/2",
IF(#REF!=3,"12-13/3",
IF(#REF!=4,"13-14/1",
IF(#REF!=5,"13-14/2",
IF(#REF!=6,"13-14/3","Hata1")))))),
IF(#REF!+BJ442=2013,
IF(#REF!=1,"13-14/1",
IF(#REF!=2,"13-14/2",
IF(#REF!=3,"13-14/3",
IF(#REF!=4,"14-15/1",
IF(#REF!=5,"14-15/2",
IF(#REF!=6,"14-15/3","Hata2")))))),
IF(#REF!+BJ442=2014,
IF(#REF!=1,"14-15/1",
IF(#REF!=2,"14-15/2",
IF(#REF!=3,"14-15/3",
IF(#REF!=4,"15-16/1",
IF(#REF!=5,"15-16/2",
IF(#REF!=6,"15-16/3","Hata3")))))),
IF(AND(#REF!+#REF!&gt;2014,#REF!+#REF!&lt;2015,BJ442=1),
IF(#REF!=0.1,"14-15/0.1",
IF(#REF!=0.2,"14-15/0.2",
IF(#REF!=0.3,"14-15/0.3","Hata4"))),
IF(#REF!+BJ442=2015,
IF(#REF!=1,"15-16/1",
IF(#REF!=2,"15-16/2",
IF(#REF!=3,"15-16/3",
IF(#REF!=4,"16-17/1",
IF(#REF!=5,"16-17/2",
IF(#REF!=6,"16-17/3","Hata5")))))),
IF(#REF!+BJ442=2016,
IF(#REF!=1,"16-17/1",
IF(#REF!=2,"16-17/2",
IF(#REF!=3,"16-17/3",
IF(#REF!=4,"17-18/1",
IF(#REF!=5,"17-18/2",
IF(#REF!=6,"17-18/3","Hata6")))))),
IF(#REF!+BJ442=2017,
IF(#REF!=1,"17-18/1",
IF(#REF!=2,"17-18/2",
IF(#REF!=3,"17-18/3",
IF(#REF!=4,"18-19/1",
IF(#REF!=5,"18-19/2",
IF(#REF!=6,"18-19/3","Hata7")))))),
IF(#REF!+BJ442=2018,
IF(#REF!=1,"18-19/1",
IF(#REF!=2,"18-19/2",
IF(#REF!=3,"18-19/3",
IF(#REF!=4,"19-20/1",
IF(#REF!=5," 19-20/2",
IF(#REF!=6,"19-20/3","Hata8")))))),
IF(#REF!+BJ442=2019,
IF(#REF!=1,"19-20/1",
IF(#REF!=2,"19-20/2",
IF(#REF!=3,"19-20/3",
IF(#REF!=4,"20-21/1",
IF(#REF!=5,"20-21/2",
IF(#REF!=6,"20-21/3","Hata9")))))),
IF(#REF!+BJ442=2020,
IF(#REF!=1,"20-21/1",
IF(#REF!=2,"20-21/2",
IF(#REF!=3,"20-21/3",
IF(#REF!=4,"21-22/1",
IF(#REF!=5,"21-22/2",
IF(#REF!=6,"21-22/3","Hata10")))))),
IF(#REF!+BJ442=2021,
IF(#REF!=1,"21-22/1",
IF(#REF!=2,"21-22/2",
IF(#REF!=3,"21-22/3",
IF(#REF!=4,"22-23/1",
IF(#REF!=5,"22-23/2",
IF(#REF!=6,"22-23/3","Hata11")))))),
IF(#REF!+BJ442=2022,
IF(#REF!=1,"22-23/1",
IF(#REF!=2,"22-23/2",
IF(#REF!=3,"22-23/3",
IF(#REF!=4,"23-24/1",
IF(#REF!=5,"23-24/2",
IF(#REF!=6,"23-24/3","Hata12")))))),
IF(#REF!+BJ442=2023,
IF(#REF!=1,"23-24/1",
IF(#REF!=2,"23-24/2",
IF(#REF!=3,"23-24/3",
IF(#REF!=4,"24-25/1",
IF(#REF!=5,"24-25/2",
IF(#REF!=6,"24-25/3","Hata13")))))),
))))))))))))))
)</f>
        <v>#REF!</v>
      </c>
      <c r="G442" s="15"/>
      <c r="H442" s="14" t="s">
        <v>538</v>
      </c>
      <c r="I442" s="14">
        <v>54713</v>
      </c>
      <c r="J442" s="14" t="s">
        <v>499</v>
      </c>
      <c r="Q442" s="14" t="s">
        <v>168</v>
      </c>
      <c r="R442" s="14" t="s">
        <v>169</v>
      </c>
      <c r="S442" s="16">
        <v>4</v>
      </c>
      <c r="T442" s="14">
        <f>VLOOKUP($S442,[1]sistem!$I$3:$L$10,2,FALSE)</f>
        <v>0</v>
      </c>
      <c r="U442" s="14">
        <f>VLOOKUP($S442,[1]sistem!$I$3:$L$10,3,FALSE)</f>
        <v>1</v>
      </c>
      <c r="V442" s="14">
        <f>VLOOKUP($S442,[1]sistem!$I$3:$L$10,4,FALSE)</f>
        <v>1</v>
      </c>
      <c r="W442" s="14" t="e">
        <f>VLOOKUP($BB442,[1]sistem!$I$13:$L$14,2,FALSE)*#REF!</f>
        <v>#REF!</v>
      </c>
      <c r="X442" s="14" t="e">
        <f>VLOOKUP($BB442,[1]sistem!$I$13:$L$14,3,FALSE)*#REF!</f>
        <v>#REF!</v>
      </c>
      <c r="Y442" s="14" t="e">
        <f>VLOOKUP($BB442,[1]sistem!$I$13:$L$14,4,FALSE)*#REF!</f>
        <v>#REF!</v>
      </c>
      <c r="Z442" s="14" t="e">
        <f t="shared" si="111"/>
        <v>#REF!</v>
      </c>
      <c r="AA442" s="14" t="e">
        <f t="shared" si="111"/>
        <v>#REF!</v>
      </c>
      <c r="AB442" s="14" t="e">
        <f t="shared" si="111"/>
        <v>#REF!</v>
      </c>
      <c r="AC442" s="14" t="e">
        <f t="shared" si="112"/>
        <v>#REF!</v>
      </c>
      <c r="AD442" s="14">
        <f>VLOOKUP(BB442,[1]sistem!$I$18:$J$19,2,FALSE)</f>
        <v>14</v>
      </c>
      <c r="AE442" s="14">
        <v>0.25</v>
      </c>
      <c r="AF442" s="14">
        <f>VLOOKUP($S442,[1]sistem!$I$3:$M$10,5,FALSE)</f>
        <v>1</v>
      </c>
      <c r="AI442" s="14" t="e">
        <f>(#REF!+#REF!)*AD442</f>
        <v>#REF!</v>
      </c>
      <c r="AJ442" s="14">
        <f>VLOOKUP($S442,[1]sistem!$I$3:$N$10,6,FALSE)</f>
        <v>2</v>
      </c>
      <c r="AK442" s="14">
        <v>2</v>
      </c>
      <c r="AL442" s="14">
        <f t="shared" si="113"/>
        <v>4</v>
      </c>
      <c r="AM442" s="14">
        <f>VLOOKUP($BB442,[1]sistem!$I$18:$K$19,3,FALSE)</f>
        <v>14</v>
      </c>
      <c r="AN442" s="14" t="e">
        <f>AM442*#REF!</f>
        <v>#REF!</v>
      </c>
      <c r="AO442" s="14" t="e">
        <f t="shared" si="114"/>
        <v>#REF!</v>
      </c>
      <c r="AP442" s="14">
        <f t="shared" si="124"/>
        <v>25</v>
      </c>
      <c r="AQ442" s="14" t="e">
        <f t="shared" si="116"/>
        <v>#REF!</v>
      </c>
      <c r="AR442" s="14" t="e">
        <f>ROUND(AQ442-#REF!,0)</f>
        <v>#REF!</v>
      </c>
      <c r="AS442" s="14">
        <f>IF(BB442="s",IF(S442=0,0,
IF(S442=1,#REF!*4*4,
IF(S442=2,0,
IF(S442=3,#REF!*4*2,
IF(S442=4,0,
IF(S442=5,0,
IF(S442=6,0,
IF(S442=7,0)))))))),
IF(BB442="t",
IF(S442=0,0,
IF(S442=1,#REF!*4*4*0.8,
IF(S442=2,0,
IF(S442=3,#REF!*4*2*0.8,
IF(S442=4,0,
IF(S442=5,0,
IF(S442=6,0,
IF(S442=7,0))))))))))</f>
        <v>0</v>
      </c>
      <c r="AT442" s="14" t="e">
        <f>IF(BB442="s",
IF(S442=0,0,
IF(S442=1,0,
IF(S442=2,#REF!*4*2,
IF(S442=3,#REF!*4,
IF(S442=4,#REF!*4,
IF(S442=5,0,
IF(S442=6,0,
IF(S442=7,#REF!*4)))))))),
IF(BB442="t",
IF(S442=0,0,
IF(S442=1,0,
IF(S442=2,#REF!*4*2*0.8,
IF(S442=3,#REF!*4*0.8,
IF(S442=4,#REF!*4*0.8,
IF(S442=5,0,
IF(S442=6,0,
IF(S442=7,#REF!*4))))))))))</f>
        <v>#REF!</v>
      </c>
      <c r="AU442" s="14" t="e">
        <f>IF(BB442="s",
IF(S442=0,0,
IF(S442=1,#REF!*2,
IF(S442=2,#REF!*2,
IF(S442=3,#REF!*2,
IF(S442=4,#REF!*2,
IF(S442=5,#REF!*2,
IF(S442=6,#REF!*2,
IF(S442=7,#REF!*2)))))))),
IF(BB442="t",
IF(S442=0,#REF!*2*0.8,
IF(S442=1,#REF!*2*0.8,
IF(S442=2,#REF!*2*0.8,
IF(S442=3,#REF!*2*0.8,
IF(S442=4,#REF!*2*0.8,
IF(S442=5,#REF!*2*0.8,
IF(S442=6,#REF!*1*0.8,
IF(S442=7,#REF!*2))))))))))</f>
        <v>#REF!</v>
      </c>
      <c r="AV442" s="14" t="e">
        <f t="shared" si="117"/>
        <v>#REF!</v>
      </c>
      <c r="AW442" s="14" t="e">
        <f>IF(BB442="s",
IF(S442=0,0,
IF(S442=1,(14-2)*(#REF!+#REF!)/4*4,
IF(S442=2,(14-2)*(#REF!+#REF!)/4*2,
IF(S442=3,(14-2)*(#REF!+#REF!)/4*3,
IF(S442=4,(14-2)*(#REF!+#REF!)/4,
IF(S442=5,(14-2)*#REF!/4,
IF(S442=6,0,
IF(S442=7,(14)*#REF!)))))))),
IF(BB442="t",
IF(S442=0,0,
IF(S442=1,(11-2)*(#REF!+#REF!)/4*4,
IF(S442=2,(11-2)*(#REF!+#REF!)/4*2,
IF(S442=3,(11-2)*(#REF!+#REF!)/4*3,
IF(S442=4,(11-2)*(#REF!+#REF!)/4,
IF(S442=5,(11-2)*#REF!/4,
IF(S442=6,0,
IF(S442=7,(11)*#REF!))))))))))</f>
        <v>#REF!</v>
      </c>
      <c r="AX442" s="14" t="e">
        <f t="shared" si="118"/>
        <v>#REF!</v>
      </c>
      <c r="AY442" s="14">
        <f t="shared" si="119"/>
        <v>8</v>
      </c>
      <c r="AZ442" s="14">
        <f t="shared" si="120"/>
        <v>4</v>
      </c>
      <c r="BA442" s="14" t="e">
        <f t="shared" si="121"/>
        <v>#REF!</v>
      </c>
      <c r="BB442" s="14" t="s">
        <v>87</v>
      </c>
      <c r="BC442" s="14" t="e">
        <f>IF(BI442="A",0,IF(BB442="s",14*#REF!,IF(BB442="T",11*#REF!,"HATA")))</f>
        <v>#REF!</v>
      </c>
      <c r="BD442" s="14" t="e">
        <f t="shared" si="125"/>
        <v>#REF!</v>
      </c>
      <c r="BE442" s="14" t="e">
        <f>IF(BB442="s",ROUND(BD442/30,0),IF(BB442="T",ROUND(BD442/25,0),"HATA"))</f>
        <v>#REF!</v>
      </c>
      <c r="BF442" s="14" t="e">
        <f>IF(BE442-#REF!=0,"DOĞRU","YANLIŞ")</f>
        <v>#REF!</v>
      </c>
      <c r="BG442" s="14" t="e">
        <f>#REF!-BE442</f>
        <v>#REF!</v>
      </c>
      <c r="BH442" s="14">
        <v>0</v>
      </c>
      <c r="BJ442" s="14">
        <v>0</v>
      </c>
      <c r="BL442" s="14">
        <v>4</v>
      </c>
      <c r="BN442" s="5" t="e">
        <f>#REF!*14</f>
        <v>#REF!</v>
      </c>
      <c r="BO442" s="6"/>
      <c r="BP442" s="7"/>
      <c r="BQ442" s="8"/>
      <c r="BR442" s="8"/>
      <c r="BS442" s="8"/>
      <c r="BT442" s="8"/>
      <c r="BU442" s="8"/>
      <c r="BV442" s="9"/>
      <c r="BW442" s="10"/>
      <c r="BX442" s="11"/>
      <c r="CE442" s="8"/>
      <c r="CF442" s="17"/>
      <c r="CG442" s="17"/>
      <c r="CH442" s="17"/>
      <c r="CI442" s="17"/>
    </row>
    <row r="443" spans="1:87" hidden="1" x14ac:dyDescent="0.25">
      <c r="A443" s="14" t="s">
        <v>559</v>
      </c>
      <c r="B443" s="14" t="s">
        <v>560</v>
      </c>
      <c r="C443" s="14" t="s">
        <v>560</v>
      </c>
      <c r="D443" s="15" t="s">
        <v>90</v>
      </c>
      <c r="E443" s="15" t="s">
        <v>90</v>
      </c>
      <c r="F443" s="16" t="e">
        <f>IF(BB443="S",
IF(#REF!+BJ443=2012,
IF(#REF!=1,"12-13/1",
IF(#REF!=2,"12-13/2",
IF(#REF!=3,"13-14/1",
IF(#REF!=4,"13-14/2","Hata1")))),
IF(#REF!+BJ443=2013,
IF(#REF!=1,"13-14/1",
IF(#REF!=2,"13-14/2",
IF(#REF!=3,"14-15/1",
IF(#REF!=4,"14-15/2","Hata2")))),
IF(#REF!+BJ443=2014,
IF(#REF!=1,"14-15/1",
IF(#REF!=2,"14-15/2",
IF(#REF!=3,"15-16/1",
IF(#REF!=4,"15-16/2","Hata3")))),
IF(#REF!+BJ443=2015,
IF(#REF!=1,"15-16/1",
IF(#REF!=2,"15-16/2",
IF(#REF!=3,"16-17/1",
IF(#REF!=4,"16-17/2","Hata4")))),
IF(#REF!+BJ443=2016,
IF(#REF!=1,"16-17/1",
IF(#REF!=2,"16-17/2",
IF(#REF!=3,"17-18/1",
IF(#REF!=4,"17-18/2","Hata5")))),
IF(#REF!+BJ443=2017,
IF(#REF!=1,"17-18/1",
IF(#REF!=2,"17-18/2",
IF(#REF!=3,"18-19/1",
IF(#REF!=4,"18-19/2","Hata6")))),
IF(#REF!+BJ443=2018,
IF(#REF!=1,"18-19/1",
IF(#REF!=2,"18-19/2",
IF(#REF!=3,"19-20/1",
IF(#REF!=4,"19-20/2","Hata7")))),
IF(#REF!+BJ443=2019,
IF(#REF!=1,"19-20/1",
IF(#REF!=2,"19-20/2",
IF(#REF!=3,"20-21/1",
IF(#REF!=4,"20-21/2","Hata8")))),
IF(#REF!+BJ443=2020,
IF(#REF!=1,"20-21/1",
IF(#REF!=2,"20-21/2",
IF(#REF!=3,"21-22/1",
IF(#REF!=4,"21-22/2","Hata9")))),
IF(#REF!+BJ443=2021,
IF(#REF!=1,"21-22/1",
IF(#REF!=2,"21-22/2",
IF(#REF!=3,"22-23/1",
IF(#REF!=4,"22-23/2","Hata10")))),
IF(#REF!+BJ443=2022,
IF(#REF!=1,"22-23/1",
IF(#REF!=2,"22-23/2",
IF(#REF!=3,"23-24/1",
IF(#REF!=4,"23-24/2","Hata11")))),
IF(#REF!+BJ443=2023,
IF(#REF!=1,"23-24/1",
IF(#REF!=2,"23-24/2",
IF(#REF!=3,"24-25/1",
IF(#REF!=4,"24-25/2","Hata12")))),
)))))))))))),
IF(BB443="T",
IF(#REF!+BJ443=2012,
IF(#REF!=1,"12-13/1",
IF(#REF!=2,"12-13/2",
IF(#REF!=3,"12-13/3",
IF(#REF!=4,"13-14/1",
IF(#REF!=5,"13-14/2",
IF(#REF!=6,"13-14/3","Hata1")))))),
IF(#REF!+BJ443=2013,
IF(#REF!=1,"13-14/1",
IF(#REF!=2,"13-14/2",
IF(#REF!=3,"13-14/3",
IF(#REF!=4,"14-15/1",
IF(#REF!=5,"14-15/2",
IF(#REF!=6,"14-15/3","Hata2")))))),
IF(#REF!+BJ443=2014,
IF(#REF!=1,"14-15/1",
IF(#REF!=2,"14-15/2",
IF(#REF!=3,"14-15/3",
IF(#REF!=4,"15-16/1",
IF(#REF!=5,"15-16/2",
IF(#REF!=6,"15-16/3","Hata3")))))),
IF(AND(#REF!+#REF!&gt;2014,#REF!+#REF!&lt;2015,BJ443=1),
IF(#REF!=0.1,"14-15/0.1",
IF(#REF!=0.2,"14-15/0.2",
IF(#REF!=0.3,"14-15/0.3","Hata4"))),
IF(#REF!+BJ443=2015,
IF(#REF!=1,"15-16/1",
IF(#REF!=2,"15-16/2",
IF(#REF!=3,"15-16/3",
IF(#REF!=4,"16-17/1",
IF(#REF!=5,"16-17/2",
IF(#REF!=6,"16-17/3","Hata5")))))),
IF(#REF!+BJ443=2016,
IF(#REF!=1,"16-17/1",
IF(#REF!=2,"16-17/2",
IF(#REF!=3,"16-17/3",
IF(#REF!=4,"17-18/1",
IF(#REF!=5,"17-18/2",
IF(#REF!=6,"17-18/3","Hata6")))))),
IF(#REF!+BJ443=2017,
IF(#REF!=1,"17-18/1",
IF(#REF!=2,"17-18/2",
IF(#REF!=3,"17-18/3",
IF(#REF!=4,"18-19/1",
IF(#REF!=5,"18-19/2",
IF(#REF!=6,"18-19/3","Hata7")))))),
IF(#REF!+BJ443=2018,
IF(#REF!=1,"18-19/1",
IF(#REF!=2,"18-19/2",
IF(#REF!=3,"18-19/3",
IF(#REF!=4,"19-20/1",
IF(#REF!=5," 19-20/2",
IF(#REF!=6,"19-20/3","Hata8")))))),
IF(#REF!+BJ443=2019,
IF(#REF!=1,"19-20/1",
IF(#REF!=2,"19-20/2",
IF(#REF!=3,"19-20/3",
IF(#REF!=4,"20-21/1",
IF(#REF!=5,"20-21/2",
IF(#REF!=6,"20-21/3","Hata9")))))),
IF(#REF!+BJ443=2020,
IF(#REF!=1,"20-21/1",
IF(#REF!=2,"20-21/2",
IF(#REF!=3,"20-21/3",
IF(#REF!=4,"21-22/1",
IF(#REF!=5,"21-22/2",
IF(#REF!=6,"21-22/3","Hata10")))))),
IF(#REF!+BJ443=2021,
IF(#REF!=1,"21-22/1",
IF(#REF!=2,"21-22/2",
IF(#REF!=3,"21-22/3",
IF(#REF!=4,"22-23/1",
IF(#REF!=5,"22-23/2",
IF(#REF!=6,"22-23/3","Hata11")))))),
IF(#REF!+BJ443=2022,
IF(#REF!=1,"22-23/1",
IF(#REF!=2,"22-23/2",
IF(#REF!=3,"22-23/3",
IF(#REF!=4,"23-24/1",
IF(#REF!=5,"23-24/2",
IF(#REF!=6,"23-24/3","Hata12")))))),
IF(#REF!+BJ443=2023,
IF(#REF!=1,"23-24/1",
IF(#REF!=2,"23-24/2",
IF(#REF!=3,"23-24/3",
IF(#REF!=4,"24-25/1",
IF(#REF!=5,"24-25/2",
IF(#REF!=6,"24-25/3","Hata13")))))),
))))))))))))))
)</f>
        <v>#REF!</v>
      </c>
      <c r="G443" s="15"/>
      <c r="H443" s="14" t="s">
        <v>538</v>
      </c>
      <c r="I443" s="14">
        <v>54713</v>
      </c>
      <c r="J443" s="14" t="s">
        <v>499</v>
      </c>
      <c r="S443" s="16">
        <v>4</v>
      </c>
      <c r="T443" s="14">
        <f>VLOOKUP($S443,[1]sistem!$I$3:$L$10,2,FALSE)</f>
        <v>0</v>
      </c>
      <c r="U443" s="14">
        <f>VLOOKUP($S443,[1]sistem!$I$3:$L$10,3,FALSE)</f>
        <v>1</v>
      </c>
      <c r="V443" s="14">
        <f>VLOOKUP($S443,[1]sistem!$I$3:$L$10,4,FALSE)</f>
        <v>1</v>
      </c>
      <c r="W443" s="14" t="e">
        <f>VLOOKUP($BB443,[1]sistem!$I$13:$L$14,2,FALSE)*#REF!</f>
        <v>#REF!</v>
      </c>
      <c r="X443" s="14" t="e">
        <f>VLOOKUP($BB443,[1]sistem!$I$13:$L$14,3,FALSE)*#REF!</f>
        <v>#REF!</v>
      </c>
      <c r="Y443" s="14" t="e">
        <f>VLOOKUP($BB443,[1]sistem!$I$13:$L$14,4,FALSE)*#REF!</f>
        <v>#REF!</v>
      </c>
      <c r="Z443" s="14" t="e">
        <f t="shared" si="111"/>
        <v>#REF!</v>
      </c>
      <c r="AA443" s="14" t="e">
        <f t="shared" si="111"/>
        <v>#REF!</v>
      </c>
      <c r="AB443" s="14" t="e">
        <f t="shared" si="111"/>
        <v>#REF!</v>
      </c>
      <c r="AC443" s="14" t="e">
        <f t="shared" si="112"/>
        <v>#REF!</v>
      </c>
      <c r="AD443" s="14">
        <f>VLOOKUP(BB443,[1]sistem!$I$18:$J$19,2,FALSE)</f>
        <v>14</v>
      </c>
      <c r="AE443" s="14">
        <v>0.25</v>
      </c>
      <c r="AF443" s="14">
        <f>VLOOKUP($S443,[1]sistem!$I$3:$M$10,5,FALSE)</f>
        <v>1</v>
      </c>
      <c r="AG443" s="14">
        <v>1</v>
      </c>
      <c r="AI443" s="14">
        <f>AG443*AD443</f>
        <v>14</v>
      </c>
      <c r="AJ443" s="14">
        <f>VLOOKUP($S443,[1]sistem!$I$3:$N$10,6,FALSE)</f>
        <v>2</v>
      </c>
      <c r="AK443" s="14">
        <v>2</v>
      </c>
      <c r="AL443" s="14">
        <f t="shared" si="113"/>
        <v>4</v>
      </c>
      <c r="AM443" s="14">
        <f>VLOOKUP($BB443,[1]sistem!$I$18:$K$19,3,FALSE)</f>
        <v>14</v>
      </c>
      <c r="AN443" s="14" t="e">
        <f>AM443*#REF!</f>
        <v>#REF!</v>
      </c>
      <c r="AO443" s="14" t="e">
        <f t="shared" si="114"/>
        <v>#REF!</v>
      </c>
      <c r="AP443" s="14">
        <f t="shared" si="124"/>
        <v>25</v>
      </c>
      <c r="AQ443" s="14" t="e">
        <f t="shared" si="116"/>
        <v>#REF!</v>
      </c>
      <c r="AR443" s="14" t="e">
        <f>ROUND(AQ443-#REF!,0)</f>
        <v>#REF!</v>
      </c>
      <c r="AS443" s="14">
        <f>IF(BB443="s",IF(S443=0,0,
IF(S443=1,#REF!*4*4,
IF(S443=2,0,
IF(S443=3,#REF!*4*2,
IF(S443=4,0,
IF(S443=5,0,
IF(S443=6,0,
IF(S443=7,0)))))))),
IF(BB443="t",
IF(S443=0,0,
IF(S443=1,#REF!*4*4*0.8,
IF(S443=2,0,
IF(S443=3,#REF!*4*2*0.8,
IF(S443=4,0,
IF(S443=5,0,
IF(S443=6,0,
IF(S443=7,0))))))))))</f>
        <v>0</v>
      </c>
      <c r="AT443" s="14" t="e">
        <f>IF(BB443="s",
IF(S443=0,0,
IF(S443=1,0,
IF(S443=2,#REF!*4*2,
IF(S443=3,#REF!*4,
IF(S443=4,#REF!*4,
IF(S443=5,0,
IF(S443=6,0,
IF(S443=7,#REF!*4)))))))),
IF(BB443="t",
IF(S443=0,0,
IF(S443=1,0,
IF(S443=2,#REF!*4*2*0.8,
IF(S443=3,#REF!*4*0.8,
IF(S443=4,#REF!*4*0.8,
IF(S443=5,0,
IF(S443=6,0,
IF(S443=7,#REF!*4))))))))))</f>
        <v>#REF!</v>
      </c>
      <c r="AU443" s="14" t="e">
        <f>IF(BB443="s",
IF(S443=0,0,
IF(S443=1,#REF!*2,
IF(S443=2,#REF!*2,
IF(S443=3,#REF!*2,
IF(S443=4,#REF!*2,
IF(S443=5,#REF!*2,
IF(S443=6,#REF!*2,
IF(S443=7,#REF!*2)))))))),
IF(BB443="t",
IF(S443=0,#REF!*2*0.8,
IF(S443=1,#REF!*2*0.8,
IF(S443=2,#REF!*2*0.8,
IF(S443=3,#REF!*2*0.8,
IF(S443=4,#REF!*2*0.8,
IF(S443=5,#REF!*2*0.8,
IF(S443=6,#REF!*1*0.8,
IF(S443=7,#REF!*2))))))))))</f>
        <v>#REF!</v>
      </c>
      <c r="AV443" s="14" t="e">
        <f t="shared" si="117"/>
        <v>#REF!</v>
      </c>
      <c r="AW443" s="14" t="e">
        <f>IF(BB443="s",
IF(S443=0,0,
IF(S443=1,(14-2)*(#REF!+#REF!)/4*4,
IF(S443=2,(14-2)*(#REF!+#REF!)/4*2,
IF(S443=3,(14-2)*(#REF!+#REF!)/4*3,
IF(S443=4,(14-2)*(#REF!+#REF!)/4,
IF(S443=5,(14-2)*#REF!/4,
IF(S443=6,0,
IF(S443=7,(14)*#REF!)))))))),
IF(BB443="t",
IF(S443=0,0,
IF(S443=1,(11-2)*(#REF!+#REF!)/4*4,
IF(S443=2,(11-2)*(#REF!+#REF!)/4*2,
IF(S443=3,(11-2)*(#REF!+#REF!)/4*3,
IF(S443=4,(11-2)*(#REF!+#REF!)/4,
IF(S443=5,(11-2)*#REF!/4,
IF(S443=6,0,
IF(S443=7,(11)*#REF!))))))))))</f>
        <v>#REF!</v>
      </c>
      <c r="AX443" s="14" t="e">
        <f t="shared" si="118"/>
        <v>#REF!</v>
      </c>
      <c r="AY443" s="14">
        <f t="shared" si="119"/>
        <v>8</v>
      </c>
      <c r="AZ443" s="14">
        <f t="shared" si="120"/>
        <v>4</v>
      </c>
      <c r="BA443" s="14" t="e">
        <f t="shared" si="121"/>
        <v>#REF!</v>
      </c>
      <c r="BB443" s="14" t="s">
        <v>87</v>
      </c>
      <c r="BC443" s="14" t="e">
        <f>IF(BI443="A",0,IF(BB443="s",14*#REF!,IF(BB443="T",11*#REF!,"HATA")))</f>
        <v>#REF!</v>
      </c>
      <c r="BD443" s="14" t="e">
        <f t="shared" si="125"/>
        <v>#REF!</v>
      </c>
      <c r="BE443" s="14" t="e">
        <f>IF(BB443="s",ROUND(BD443/30,0),IF(BB443="T",ROUND(BD443/25,0),"HATA"))</f>
        <v>#REF!</v>
      </c>
      <c r="BF443" s="14" t="e">
        <f>IF(BE443-#REF!=0,"DOĞRU","YANLIŞ")</f>
        <v>#REF!</v>
      </c>
      <c r="BG443" s="14" t="e">
        <f>#REF!-BE443</f>
        <v>#REF!</v>
      </c>
      <c r="BH443" s="14">
        <v>0</v>
      </c>
      <c r="BJ443" s="14">
        <v>0</v>
      </c>
      <c r="BL443" s="14">
        <v>4</v>
      </c>
      <c r="BN443" s="5" t="e">
        <f>#REF!*14</f>
        <v>#REF!</v>
      </c>
      <c r="BO443" s="6"/>
      <c r="BP443" s="7"/>
      <c r="BQ443" s="8"/>
      <c r="BR443" s="8"/>
      <c r="BS443" s="8"/>
      <c r="BT443" s="8"/>
      <c r="BU443" s="8"/>
      <c r="BV443" s="9"/>
      <c r="BW443" s="10"/>
      <c r="BX443" s="11"/>
      <c r="CE443" s="8"/>
      <c r="CF443" s="17"/>
      <c r="CG443" s="17"/>
      <c r="CH443" s="17"/>
      <c r="CI443" s="17"/>
    </row>
    <row r="444" spans="1:87" hidden="1" x14ac:dyDescent="0.25">
      <c r="A444" s="14" t="s">
        <v>561</v>
      </c>
      <c r="B444" s="14" t="s">
        <v>562</v>
      </c>
      <c r="C444" s="14" t="s">
        <v>562</v>
      </c>
      <c r="D444" s="15" t="s">
        <v>90</v>
      </c>
      <c r="E444" s="15" t="s">
        <v>90</v>
      </c>
      <c r="F444" s="16" t="e">
        <f>IF(BB444="S",
IF(#REF!+BJ444=2012,
IF(#REF!=1,"12-13/1",
IF(#REF!=2,"12-13/2",
IF(#REF!=3,"13-14/1",
IF(#REF!=4,"13-14/2","Hata1")))),
IF(#REF!+BJ444=2013,
IF(#REF!=1,"13-14/1",
IF(#REF!=2,"13-14/2",
IF(#REF!=3,"14-15/1",
IF(#REF!=4,"14-15/2","Hata2")))),
IF(#REF!+BJ444=2014,
IF(#REF!=1,"14-15/1",
IF(#REF!=2,"14-15/2",
IF(#REF!=3,"15-16/1",
IF(#REF!=4,"15-16/2","Hata3")))),
IF(#REF!+BJ444=2015,
IF(#REF!=1,"15-16/1",
IF(#REF!=2,"15-16/2",
IF(#REF!=3,"16-17/1",
IF(#REF!=4,"16-17/2","Hata4")))),
IF(#REF!+BJ444=2016,
IF(#REF!=1,"16-17/1",
IF(#REF!=2,"16-17/2",
IF(#REF!=3,"17-18/1",
IF(#REF!=4,"17-18/2","Hata5")))),
IF(#REF!+BJ444=2017,
IF(#REF!=1,"17-18/1",
IF(#REF!=2,"17-18/2",
IF(#REF!=3,"18-19/1",
IF(#REF!=4,"18-19/2","Hata6")))),
IF(#REF!+BJ444=2018,
IF(#REF!=1,"18-19/1",
IF(#REF!=2,"18-19/2",
IF(#REF!=3,"19-20/1",
IF(#REF!=4,"19-20/2","Hata7")))),
IF(#REF!+BJ444=2019,
IF(#REF!=1,"19-20/1",
IF(#REF!=2,"19-20/2",
IF(#REF!=3,"20-21/1",
IF(#REF!=4,"20-21/2","Hata8")))),
IF(#REF!+BJ444=2020,
IF(#REF!=1,"20-21/1",
IF(#REF!=2,"20-21/2",
IF(#REF!=3,"21-22/1",
IF(#REF!=4,"21-22/2","Hata9")))),
IF(#REF!+BJ444=2021,
IF(#REF!=1,"21-22/1",
IF(#REF!=2,"21-22/2",
IF(#REF!=3,"22-23/1",
IF(#REF!=4,"22-23/2","Hata10")))),
IF(#REF!+BJ444=2022,
IF(#REF!=1,"22-23/1",
IF(#REF!=2,"22-23/2",
IF(#REF!=3,"23-24/1",
IF(#REF!=4,"23-24/2","Hata11")))),
IF(#REF!+BJ444=2023,
IF(#REF!=1,"23-24/1",
IF(#REF!=2,"23-24/2",
IF(#REF!=3,"24-25/1",
IF(#REF!=4,"24-25/2","Hata12")))),
)))))))))))),
IF(BB444="T",
IF(#REF!+BJ444=2012,
IF(#REF!=1,"12-13/1",
IF(#REF!=2,"12-13/2",
IF(#REF!=3,"12-13/3",
IF(#REF!=4,"13-14/1",
IF(#REF!=5,"13-14/2",
IF(#REF!=6,"13-14/3","Hata1")))))),
IF(#REF!+BJ444=2013,
IF(#REF!=1,"13-14/1",
IF(#REF!=2,"13-14/2",
IF(#REF!=3,"13-14/3",
IF(#REF!=4,"14-15/1",
IF(#REF!=5,"14-15/2",
IF(#REF!=6,"14-15/3","Hata2")))))),
IF(#REF!+BJ444=2014,
IF(#REF!=1,"14-15/1",
IF(#REF!=2,"14-15/2",
IF(#REF!=3,"14-15/3",
IF(#REF!=4,"15-16/1",
IF(#REF!=5,"15-16/2",
IF(#REF!=6,"15-16/3","Hata3")))))),
IF(AND(#REF!+#REF!&gt;2014,#REF!+#REF!&lt;2015,BJ444=1),
IF(#REF!=0.1,"14-15/0.1",
IF(#REF!=0.2,"14-15/0.2",
IF(#REF!=0.3,"14-15/0.3","Hata4"))),
IF(#REF!+BJ444=2015,
IF(#REF!=1,"15-16/1",
IF(#REF!=2,"15-16/2",
IF(#REF!=3,"15-16/3",
IF(#REF!=4,"16-17/1",
IF(#REF!=5,"16-17/2",
IF(#REF!=6,"16-17/3","Hata5")))))),
IF(#REF!+BJ444=2016,
IF(#REF!=1,"16-17/1",
IF(#REF!=2,"16-17/2",
IF(#REF!=3,"16-17/3",
IF(#REF!=4,"17-18/1",
IF(#REF!=5,"17-18/2",
IF(#REF!=6,"17-18/3","Hata6")))))),
IF(#REF!+BJ444=2017,
IF(#REF!=1,"17-18/1",
IF(#REF!=2,"17-18/2",
IF(#REF!=3,"17-18/3",
IF(#REF!=4,"18-19/1",
IF(#REF!=5,"18-19/2",
IF(#REF!=6,"18-19/3","Hata7")))))),
IF(#REF!+BJ444=2018,
IF(#REF!=1,"18-19/1",
IF(#REF!=2,"18-19/2",
IF(#REF!=3,"18-19/3",
IF(#REF!=4,"19-20/1",
IF(#REF!=5," 19-20/2",
IF(#REF!=6,"19-20/3","Hata8")))))),
IF(#REF!+BJ444=2019,
IF(#REF!=1,"19-20/1",
IF(#REF!=2,"19-20/2",
IF(#REF!=3,"19-20/3",
IF(#REF!=4,"20-21/1",
IF(#REF!=5,"20-21/2",
IF(#REF!=6,"20-21/3","Hata9")))))),
IF(#REF!+BJ444=2020,
IF(#REF!=1,"20-21/1",
IF(#REF!=2,"20-21/2",
IF(#REF!=3,"20-21/3",
IF(#REF!=4,"21-22/1",
IF(#REF!=5,"21-22/2",
IF(#REF!=6,"21-22/3","Hata10")))))),
IF(#REF!+BJ444=2021,
IF(#REF!=1,"21-22/1",
IF(#REF!=2,"21-22/2",
IF(#REF!=3,"21-22/3",
IF(#REF!=4,"22-23/1",
IF(#REF!=5,"22-23/2",
IF(#REF!=6,"22-23/3","Hata11")))))),
IF(#REF!+BJ444=2022,
IF(#REF!=1,"22-23/1",
IF(#REF!=2,"22-23/2",
IF(#REF!=3,"22-23/3",
IF(#REF!=4,"23-24/1",
IF(#REF!=5,"23-24/2",
IF(#REF!=6,"23-24/3","Hata12")))))),
IF(#REF!+BJ444=2023,
IF(#REF!=1,"23-24/1",
IF(#REF!=2,"23-24/2",
IF(#REF!=3,"23-24/3",
IF(#REF!=4,"24-25/1",
IF(#REF!=5,"24-25/2",
IF(#REF!=6,"24-25/3","Hata13")))))),
))))))))))))))
)</f>
        <v>#REF!</v>
      </c>
      <c r="G444" s="15"/>
      <c r="H444" s="14" t="s">
        <v>538</v>
      </c>
      <c r="I444" s="14">
        <v>54713</v>
      </c>
      <c r="J444" s="14" t="s">
        <v>499</v>
      </c>
      <c r="Q444" s="14" t="s">
        <v>563</v>
      </c>
      <c r="R444" s="14" t="s">
        <v>563</v>
      </c>
      <c r="S444" s="16">
        <v>4</v>
      </c>
      <c r="T444" s="14">
        <f>VLOOKUP($S444,[1]sistem!$I$3:$L$10,2,FALSE)</f>
        <v>0</v>
      </c>
      <c r="U444" s="14">
        <f>VLOOKUP($S444,[1]sistem!$I$3:$L$10,3,FALSE)</f>
        <v>1</v>
      </c>
      <c r="V444" s="14">
        <f>VLOOKUP($S444,[1]sistem!$I$3:$L$10,4,FALSE)</f>
        <v>1</v>
      </c>
      <c r="W444" s="14" t="e">
        <f>VLOOKUP($BB444,[1]sistem!$I$13:$L$14,2,FALSE)*#REF!</f>
        <v>#REF!</v>
      </c>
      <c r="X444" s="14" t="e">
        <f>VLOOKUP($BB444,[1]sistem!$I$13:$L$14,3,FALSE)*#REF!</f>
        <v>#REF!</v>
      </c>
      <c r="Y444" s="14" t="e">
        <f>VLOOKUP($BB444,[1]sistem!$I$13:$L$14,4,FALSE)*#REF!</f>
        <v>#REF!</v>
      </c>
      <c r="Z444" s="14" t="e">
        <f t="shared" si="111"/>
        <v>#REF!</v>
      </c>
      <c r="AA444" s="14" t="e">
        <f t="shared" si="111"/>
        <v>#REF!</v>
      </c>
      <c r="AB444" s="14" t="e">
        <f t="shared" si="111"/>
        <v>#REF!</v>
      </c>
      <c r="AC444" s="14" t="e">
        <f t="shared" si="112"/>
        <v>#REF!</v>
      </c>
      <c r="AD444" s="14">
        <f>VLOOKUP(BB444,[1]sistem!$I$18:$J$19,2,FALSE)</f>
        <v>14</v>
      </c>
      <c r="AE444" s="14">
        <v>0.25</v>
      </c>
      <c r="AF444" s="14">
        <f>VLOOKUP($S444,[1]sistem!$I$3:$M$10,5,FALSE)</f>
        <v>1</v>
      </c>
      <c r="AI444" s="14" t="e">
        <f>(#REF!+#REF!)*AD444</f>
        <v>#REF!</v>
      </c>
      <c r="AJ444" s="14">
        <f>VLOOKUP($S444,[1]sistem!$I$3:$N$10,6,FALSE)</f>
        <v>2</v>
      </c>
      <c r="AK444" s="14">
        <v>2</v>
      </c>
      <c r="AL444" s="14">
        <f t="shared" si="113"/>
        <v>4</v>
      </c>
      <c r="AM444" s="14">
        <f>VLOOKUP($BB444,[1]sistem!$I$18:$K$19,3,FALSE)</f>
        <v>14</v>
      </c>
      <c r="AN444" s="14" t="e">
        <f>AM444*#REF!</f>
        <v>#REF!</v>
      </c>
      <c r="AO444" s="14" t="e">
        <f t="shared" si="114"/>
        <v>#REF!</v>
      </c>
      <c r="AP444" s="14">
        <f t="shared" si="124"/>
        <v>25</v>
      </c>
      <c r="AQ444" s="14" t="e">
        <f t="shared" si="116"/>
        <v>#REF!</v>
      </c>
      <c r="AR444" s="14" t="e">
        <f>ROUND(AQ444-#REF!,0)</f>
        <v>#REF!</v>
      </c>
      <c r="AS444" s="14">
        <f>IF(BB444="s",IF(S444=0,0,
IF(S444=1,#REF!*4*4,
IF(S444=2,0,
IF(S444=3,#REF!*4*2,
IF(S444=4,0,
IF(S444=5,0,
IF(S444=6,0,
IF(S444=7,0)))))))),
IF(BB444="t",
IF(S444=0,0,
IF(S444=1,#REF!*4*4*0.8,
IF(S444=2,0,
IF(S444=3,#REF!*4*2*0.8,
IF(S444=4,0,
IF(S444=5,0,
IF(S444=6,0,
IF(S444=7,0))))))))))</f>
        <v>0</v>
      </c>
      <c r="AT444" s="14" t="e">
        <f>IF(BB444="s",
IF(S444=0,0,
IF(S444=1,0,
IF(S444=2,#REF!*4*2,
IF(S444=3,#REF!*4,
IF(S444=4,#REF!*4,
IF(S444=5,0,
IF(S444=6,0,
IF(S444=7,#REF!*4)))))))),
IF(BB444="t",
IF(S444=0,0,
IF(S444=1,0,
IF(S444=2,#REF!*4*2*0.8,
IF(S444=3,#REF!*4*0.8,
IF(S444=4,#REF!*4*0.8,
IF(S444=5,0,
IF(S444=6,0,
IF(S444=7,#REF!*4))))))))))</f>
        <v>#REF!</v>
      </c>
      <c r="AU444" s="14" t="e">
        <f>IF(BB444="s",
IF(S444=0,0,
IF(S444=1,#REF!*2,
IF(S444=2,#REF!*2,
IF(S444=3,#REF!*2,
IF(S444=4,#REF!*2,
IF(S444=5,#REF!*2,
IF(S444=6,#REF!*2,
IF(S444=7,#REF!*2)))))))),
IF(BB444="t",
IF(S444=0,#REF!*2*0.8,
IF(S444=1,#REF!*2*0.8,
IF(S444=2,#REF!*2*0.8,
IF(S444=3,#REF!*2*0.8,
IF(S444=4,#REF!*2*0.8,
IF(S444=5,#REF!*2*0.8,
IF(S444=6,#REF!*1*0.8,
IF(S444=7,#REF!*2))))))))))</f>
        <v>#REF!</v>
      </c>
      <c r="AV444" s="14" t="e">
        <f t="shared" si="117"/>
        <v>#REF!</v>
      </c>
      <c r="AW444" s="14" t="e">
        <f>IF(BB444="s",
IF(S444=0,0,
IF(S444=1,(14-2)*(#REF!+#REF!)/4*4,
IF(S444=2,(14-2)*(#REF!+#REF!)/4*2,
IF(S444=3,(14-2)*(#REF!+#REF!)/4*3,
IF(S444=4,(14-2)*(#REF!+#REF!)/4,
IF(S444=5,(14-2)*#REF!/4,
IF(S444=6,0,
IF(S444=7,(14)*#REF!)))))))),
IF(BB444="t",
IF(S444=0,0,
IF(S444=1,(11-2)*(#REF!+#REF!)/4*4,
IF(S444=2,(11-2)*(#REF!+#REF!)/4*2,
IF(S444=3,(11-2)*(#REF!+#REF!)/4*3,
IF(S444=4,(11-2)*(#REF!+#REF!)/4,
IF(S444=5,(11-2)*#REF!/4,
IF(S444=6,0,
IF(S444=7,(11)*#REF!))))))))))</f>
        <v>#REF!</v>
      </c>
      <c r="AX444" s="14" t="e">
        <f t="shared" si="118"/>
        <v>#REF!</v>
      </c>
      <c r="AY444" s="14">
        <f t="shared" si="119"/>
        <v>8</v>
      </c>
      <c r="AZ444" s="14">
        <f t="shared" si="120"/>
        <v>4</v>
      </c>
      <c r="BA444" s="14" t="e">
        <f t="shared" si="121"/>
        <v>#REF!</v>
      </c>
      <c r="BB444" s="14" t="s">
        <v>87</v>
      </c>
      <c r="BC444" s="14" t="e">
        <f>IF(BI444="A",0,IF(BB444="s",14*#REF!,IF(BB444="T",11*#REF!,"HATA")))</f>
        <v>#REF!</v>
      </c>
      <c r="BD444" s="14" t="e">
        <f t="shared" si="125"/>
        <v>#REF!</v>
      </c>
      <c r="BE444" s="14" t="e">
        <f>IF(BB444="s",ROUND(BD444/30,0),IF(BB444="T",ROUND(BD444/25,0),"HATA"))</f>
        <v>#REF!</v>
      </c>
      <c r="BF444" s="14" t="e">
        <f>IF(BE444-#REF!=0,"DOĞRU","YANLIŞ")</f>
        <v>#REF!</v>
      </c>
      <c r="BG444" s="14" t="e">
        <f>#REF!-BE444</f>
        <v>#REF!</v>
      </c>
      <c r="BH444" s="14">
        <v>0</v>
      </c>
      <c r="BJ444" s="14">
        <v>0</v>
      </c>
      <c r="BL444" s="14">
        <v>4</v>
      </c>
      <c r="BN444" s="5" t="e">
        <f>#REF!*14</f>
        <v>#REF!</v>
      </c>
      <c r="BO444" s="6"/>
      <c r="BP444" s="7"/>
      <c r="BQ444" s="8"/>
      <c r="BR444" s="8"/>
      <c r="BS444" s="8"/>
      <c r="BT444" s="8"/>
      <c r="BU444" s="8"/>
      <c r="BV444" s="9"/>
      <c r="BW444" s="10"/>
      <c r="BX444" s="11"/>
      <c r="CE444" s="8"/>
      <c r="CF444" s="17"/>
      <c r="CG444" s="17"/>
      <c r="CH444" s="17"/>
      <c r="CI444" s="17"/>
    </row>
    <row r="445" spans="1:87" hidden="1" x14ac:dyDescent="0.25">
      <c r="A445" s="14" t="s">
        <v>564</v>
      </c>
      <c r="B445" s="14" t="s">
        <v>565</v>
      </c>
      <c r="C445" s="14" t="s">
        <v>565</v>
      </c>
      <c r="D445" s="15" t="s">
        <v>90</v>
      </c>
      <c r="E445" s="15" t="s">
        <v>90</v>
      </c>
      <c r="F445" s="16" t="e">
        <f>IF(BB445="S",
IF(#REF!+BJ445=2012,
IF(#REF!=1,"12-13/1",
IF(#REF!=2,"12-13/2",
IF(#REF!=3,"13-14/1",
IF(#REF!=4,"13-14/2","Hata1")))),
IF(#REF!+BJ445=2013,
IF(#REF!=1,"13-14/1",
IF(#REF!=2,"13-14/2",
IF(#REF!=3,"14-15/1",
IF(#REF!=4,"14-15/2","Hata2")))),
IF(#REF!+BJ445=2014,
IF(#REF!=1,"14-15/1",
IF(#REF!=2,"14-15/2",
IF(#REF!=3,"15-16/1",
IF(#REF!=4,"15-16/2","Hata3")))),
IF(#REF!+BJ445=2015,
IF(#REF!=1,"15-16/1",
IF(#REF!=2,"15-16/2",
IF(#REF!=3,"16-17/1",
IF(#REF!=4,"16-17/2","Hata4")))),
IF(#REF!+BJ445=2016,
IF(#REF!=1,"16-17/1",
IF(#REF!=2,"16-17/2",
IF(#REF!=3,"17-18/1",
IF(#REF!=4,"17-18/2","Hata5")))),
IF(#REF!+BJ445=2017,
IF(#REF!=1,"17-18/1",
IF(#REF!=2,"17-18/2",
IF(#REF!=3,"18-19/1",
IF(#REF!=4,"18-19/2","Hata6")))),
IF(#REF!+BJ445=2018,
IF(#REF!=1,"18-19/1",
IF(#REF!=2,"18-19/2",
IF(#REF!=3,"19-20/1",
IF(#REF!=4,"19-20/2","Hata7")))),
IF(#REF!+BJ445=2019,
IF(#REF!=1,"19-20/1",
IF(#REF!=2,"19-20/2",
IF(#REF!=3,"20-21/1",
IF(#REF!=4,"20-21/2","Hata8")))),
IF(#REF!+BJ445=2020,
IF(#REF!=1,"20-21/1",
IF(#REF!=2,"20-21/2",
IF(#REF!=3,"21-22/1",
IF(#REF!=4,"21-22/2","Hata9")))),
IF(#REF!+BJ445=2021,
IF(#REF!=1,"21-22/1",
IF(#REF!=2,"21-22/2",
IF(#REF!=3,"22-23/1",
IF(#REF!=4,"22-23/2","Hata10")))),
IF(#REF!+BJ445=2022,
IF(#REF!=1,"22-23/1",
IF(#REF!=2,"22-23/2",
IF(#REF!=3,"23-24/1",
IF(#REF!=4,"23-24/2","Hata11")))),
IF(#REF!+BJ445=2023,
IF(#REF!=1,"23-24/1",
IF(#REF!=2,"23-24/2",
IF(#REF!=3,"24-25/1",
IF(#REF!=4,"24-25/2","Hata12")))),
)))))))))))),
IF(BB445="T",
IF(#REF!+BJ445=2012,
IF(#REF!=1,"12-13/1",
IF(#REF!=2,"12-13/2",
IF(#REF!=3,"12-13/3",
IF(#REF!=4,"13-14/1",
IF(#REF!=5,"13-14/2",
IF(#REF!=6,"13-14/3","Hata1")))))),
IF(#REF!+BJ445=2013,
IF(#REF!=1,"13-14/1",
IF(#REF!=2,"13-14/2",
IF(#REF!=3,"13-14/3",
IF(#REF!=4,"14-15/1",
IF(#REF!=5,"14-15/2",
IF(#REF!=6,"14-15/3","Hata2")))))),
IF(#REF!+BJ445=2014,
IF(#REF!=1,"14-15/1",
IF(#REF!=2,"14-15/2",
IF(#REF!=3,"14-15/3",
IF(#REF!=4,"15-16/1",
IF(#REF!=5,"15-16/2",
IF(#REF!=6,"15-16/3","Hata3")))))),
IF(AND(#REF!+#REF!&gt;2014,#REF!+#REF!&lt;2015,BJ445=1),
IF(#REF!=0.1,"14-15/0.1",
IF(#REF!=0.2,"14-15/0.2",
IF(#REF!=0.3,"14-15/0.3","Hata4"))),
IF(#REF!+BJ445=2015,
IF(#REF!=1,"15-16/1",
IF(#REF!=2,"15-16/2",
IF(#REF!=3,"15-16/3",
IF(#REF!=4,"16-17/1",
IF(#REF!=5,"16-17/2",
IF(#REF!=6,"16-17/3","Hata5")))))),
IF(#REF!+BJ445=2016,
IF(#REF!=1,"16-17/1",
IF(#REF!=2,"16-17/2",
IF(#REF!=3,"16-17/3",
IF(#REF!=4,"17-18/1",
IF(#REF!=5,"17-18/2",
IF(#REF!=6,"17-18/3","Hata6")))))),
IF(#REF!+BJ445=2017,
IF(#REF!=1,"17-18/1",
IF(#REF!=2,"17-18/2",
IF(#REF!=3,"17-18/3",
IF(#REF!=4,"18-19/1",
IF(#REF!=5,"18-19/2",
IF(#REF!=6,"18-19/3","Hata7")))))),
IF(#REF!+BJ445=2018,
IF(#REF!=1,"18-19/1",
IF(#REF!=2,"18-19/2",
IF(#REF!=3,"18-19/3",
IF(#REF!=4,"19-20/1",
IF(#REF!=5," 19-20/2",
IF(#REF!=6,"19-20/3","Hata8")))))),
IF(#REF!+BJ445=2019,
IF(#REF!=1,"19-20/1",
IF(#REF!=2,"19-20/2",
IF(#REF!=3,"19-20/3",
IF(#REF!=4,"20-21/1",
IF(#REF!=5,"20-21/2",
IF(#REF!=6,"20-21/3","Hata9")))))),
IF(#REF!+BJ445=2020,
IF(#REF!=1,"20-21/1",
IF(#REF!=2,"20-21/2",
IF(#REF!=3,"20-21/3",
IF(#REF!=4,"21-22/1",
IF(#REF!=5,"21-22/2",
IF(#REF!=6,"21-22/3","Hata10")))))),
IF(#REF!+BJ445=2021,
IF(#REF!=1,"21-22/1",
IF(#REF!=2,"21-22/2",
IF(#REF!=3,"21-22/3",
IF(#REF!=4,"22-23/1",
IF(#REF!=5,"22-23/2",
IF(#REF!=6,"22-23/3","Hata11")))))),
IF(#REF!+BJ445=2022,
IF(#REF!=1,"22-23/1",
IF(#REF!=2,"22-23/2",
IF(#REF!=3,"22-23/3",
IF(#REF!=4,"23-24/1",
IF(#REF!=5,"23-24/2",
IF(#REF!=6,"23-24/3","Hata12")))))),
IF(#REF!+BJ445=2023,
IF(#REF!=1,"23-24/1",
IF(#REF!=2,"23-24/2",
IF(#REF!=3,"23-24/3",
IF(#REF!=4,"24-25/1",
IF(#REF!=5,"24-25/2",
IF(#REF!=6,"24-25/3","Hata13")))))),
))))))))))))))
)</f>
        <v>#REF!</v>
      </c>
      <c r="G445" s="15"/>
      <c r="H445" s="14" t="s">
        <v>538</v>
      </c>
      <c r="I445" s="14">
        <v>54713</v>
      </c>
      <c r="J445" s="14" t="s">
        <v>499</v>
      </c>
      <c r="Q445" s="14" t="s">
        <v>566</v>
      </c>
      <c r="R445" s="14" t="s">
        <v>567</v>
      </c>
      <c r="S445" s="16">
        <v>4</v>
      </c>
      <c r="T445" s="14">
        <f>VLOOKUP($S445,[1]sistem!$I$3:$L$10,2,FALSE)</f>
        <v>0</v>
      </c>
      <c r="U445" s="14">
        <f>VLOOKUP($S445,[1]sistem!$I$3:$L$10,3,FALSE)</f>
        <v>1</v>
      </c>
      <c r="V445" s="14">
        <f>VLOOKUP($S445,[1]sistem!$I$3:$L$10,4,FALSE)</f>
        <v>1</v>
      </c>
      <c r="W445" s="14" t="e">
        <f>VLOOKUP($BB445,[1]sistem!$I$13:$L$14,2,FALSE)*#REF!</f>
        <v>#REF!</v>
      </c>
      <c r="X445" s="14" t="e">
        <f>VLOOKUP($BB445,[1]sistem!$I$13:$L$14,3,FALSE)*#REF!</f>
        <v>#REF!</v>
      </c>
      <c r="Y445" s="14" t="e">
        <f>VLOOKUP($BB445,[1]sistem!$I$13:$L$14,4,FALSE)*#REF!</f>
        <v>#REF!</v>
      </c>
      <c r="Z445" s="14" t="e">
        <f t="shared" si="111"/>
        <v>#REF!</v>
      </c>
      <c r="AA445" s="14" t="e">
        <f t="shared" si="111"/>
        <v>#REF!</v>
      </c>
      <c r="AB445" s="14" t="e">
        <f t="shared" si="111"/>
        <v>#REF!</v>
      </c>
      <c r="AC445" s="14" t="e">
        <f t="shared" si="112"/>
        <v>#REF!</v>
      </c>
      <c r="AD445" s="14">
        <f>VLOOKUP(BB445,[1]sistem!$I$18:$J$19,2,FALSE)</f>
        <v>14</v>
      </c>
      <c r="AE445" s="14">
        <v>0.25</v>
      </c>
      <c r="AF445" s="14">
        <f>VLOOKUP($S445,[1]sistem!$I$3:$M$10,5,FALSE)</f>
        <v>1</v>
      </c>
      <c r="AG445" s="14">
        <v>1</v>
      </c>
      <c r="AI445" s="14">
        <f>AG445*AD445</f>
        <v>14</v>
      </c>
      <c r="AJ445" s="14">
        <f>VLOOKUP($S445,[1]sistem!$I$3:$N$10,6,FALSE)</f>
        <v>2</v>
      </c>
      <c r="AK445" s="14">
        <v>2</v>
      </c>
      <c r="AL445" s="14">
        <f t="shared" si="113"/>
        <v>4</v>
      </c>
      <c r="AM445" s="14">
        <f>VLOOKUP($BB445,[1]sistem!$I$18:$K$19,3,FALSE)</f>
        <v>14</v>
      </c>
      <c r="AN445" s="14" t="e">
        <f>AM445*#REF!</f>
        <v>#REF!</v>
      </c>
      <c r="AO445" s="14" t="e">
        <f t="shared" si="114"/>
        <v>#REF!</v>
      </c>
      <c r="AP445" s="14">
        <f t="shared" si="124"/>
        <v>25</v>
      </c>
      <c r="AQ445" s="14" t="e">
        <f t="shared" si="116"/>
        <v>#REF!</v>
      </c>
      <c r="AR445" s="14" t="e">
        <f>ROUND(AQ445-#REF!,0)</f>
        <v>#REF!</v>
      </c>
      <c r="AS445" s="14">
        <f>IF(BB445="s",IF(S445=0,0,
IF(S445=1,#REF!*4*4,
IF(S445=2,0,
IF(S445=3,#REF!*4*2,
IF(S445=4,0,
IF(S445=5,0,
IF(S445=6,0,
IF(S445=7,0)))))))),
IF(BB445="t",
IF(S445=0,0,
IF(S445=1,#REF!*4*4*0.8,
IF(S445=2,0,
IF(S445=3,#REF!*4*2*0.8,
IF(S445=4,0,
IF(S445=5,0,
IF(S445=6,0,
IF(S445=7,0))))))))))</f>
        <v>0</v>
      </c>
      <c r="AT445" s="14" t="e">
        <f>IF(BB445="s",
IF(S445=0,0,
IF(S445=1,0,
IF(S445=2,#REF!*4*2,
IF(S445=3,#REF!*4,
IF(S445=4,#REF!*4,
IF(S445=5,0,
IF(S445=6,0,
IF(S445=7,#REF!*4)))))))),
IF(BB445="t",
IF(S445=0,0,
IF(S445=1,0,
IF(S445=2,#REF!*4*2*0.8,
IF(S445=3,#REF!*4*0.8,
IF(S445=4,#REF!*4*0.8,
IF(S445=5,0,
IF(S445=6,0,
IF(S445=7,#REF!*4))))))))))</f>
        <v>#REF!</v>
      </c>
      <c r="AU445" s="14" t="e">
        <f>IF(BB445="s",
IF(S445=0,0,
IF(S445=1,#REF!*2,
IF(S445=2,#REF!*2,
IF(S445=3,#REF!*2,
IF(S445=4,#REF!*2,
IF(S445=5,#REF!*2,
IF(S445=6,#REF!*2,
IF(S445=7,#REF!*2)))))))),
IF(BB445="t",
IF(S445=0,#REF!*2*0.8,
IF(S445=1,#REF!*2*0.8,
IF(S445=2,#REF!*2*0.8,
IF(S445=3,#REF!*2*0.8,
IF(S445=4,#REF!*2*0.8,
IF(S445=5,#REF!*2*0.8,
IF(S445=6,#REF!*1*0.8,
IF(S445=7,#REF!*2))))))))))</f>
        <v>#REF!</v>
      </c>
      <c r="AV445" s="14" t="e">
        <f t="shared" si="117"/>
        <v>#REF!</v>
      </c>
      <c r="AW445" s="14" t="e">
        <f>IF(BB445="s",
IF(S445=0,0,
IF(S445=1,(14-2)*(#REF!+#REF!)/4*4,
IF(S445=2,(14-2)*(#REF!+#REF!)/4*2,
IF(S445=3,(14-2)*(#REF!+#REF!)/4*3,
IF(S445=4,(14-2)*(#REF!+#REF!)/4,
IF(S445=5,(14-2)*#REF!/4,
IF(S445=6,0,
IF(S445=7,(14)*#REF!)))))))),
IF(BB445="t",
IF(S445=0,0,
IF(S445=1,(11-2)*(#REF!+#REF!)/4*4,
IF(S445=2,(11-2)*(#REF!+#REF!)/4*2,
IF(S445=3,(11-2)*(#REF!+#REF!)/4*3,
IF(S445=4,(11-2)*(#REF!+#REF!)/4,
IF(S445=5,(11-2)*#REF!/4,
IF(S445=6,0,
IF(S445=7,(11)*#REF!))))))))))</f>
        <v>#REF!</v>
      </c>
      <c r="AX445" s="14" t="e">
        <f t="shared" si="118"/>
        <v>#REF!</v>
      </c>
      <c r="AY445" s="14">
        <f t="shared" si="119"/>
        <v>8</v>
      </c>
      <c r="AZ445" s="14">
        <f t="shared" si="120"/>
        <v>4</v>
      </c>
      <c r="BA445" s="14" t="e">
        <f t="shared" si="121"/>
        <v>#REF!</v>
      </c>
      <c r="BB445" s="14" t="s">
        <v>87</v>
      </c>
      <c r="BC445" s="14" t="e">
        <f>IF(BI445="A",0,IF(BB445="s",14*#REF!,IF(BB445="T",11*#REF!,"HATA")))</f>
        <v>#REF!</v>
      </c>
      <c r="BD445" s="14" t="e">
        <f t="shared" si="125"/>
        <v>#REF!</v>
      </c>
      <c r="BE445" s="14" t="e">
        <f>IF(BB445="s",ROUND(BD445/30,0),IF(BB445="T",ROUND(BD445/25,0),"HATA"))</f>
        <v>#REF!</v>
      </c>
      <c r="BF445" s="14" t="e">
        <f>IF(BE445-#REF!=0,"DOĞRU","YANLIŞ")</f>
        <v>#REF!</v>
      </c>
      <c r="BG445" s="14" t="e">
        <f>#REF!-BE445</f>
        <v>#REF!</v>
      </c>
      <c r="BH445" s="14">
        <v>0</v>
      </c>
      <c r="BJ445" s="14">
        <v>0</v>
      </c>
      <c r="BL445" s="14">
        <v>4</v>
      </c>
      <c r="BN445" s="5" t="e">
        <f>#REF!*14</f>
        <v>#REF!</v>
      </c>
      <c r="BO445" s="6"/>
      <c r="BP445" s="7"/>
      <c r="BQ445" s="8"/>
      <c r="BR445" s="8"/>
      <c r="BS445" s="8"/>
      <c r="BT445" s="8"/>
      <c r="BU445" s="8"/>
      <c r="BV445" s="9"/>
      <c r="BW445" s="10"/>
      <c r="BX445" s="11"/>
      <c r="CE445" s="8"/>
      <c r="CF445" s="17"/>
      <c r="CG445" s="17"/>
      <c r="CH445" s="17"/>
      <c r="CI445" s="17"/>
    </row>
    <row r="446" spans="1:87" hidden="1" x14ac:dyDescent="0.25">
      <c r="A446" s="14" t="s">
        <v>117</v>
      </c>
      <c r="B446" s="14" t="s">
        <v>118</v>
      </c>
      <c r="C446" s="14" t="s">
        <v>118</v>
      </c>
      <c r="D446" s="15" t="s">
        <v>90</v>
      </c>
      <c r="E446" s="15" t="s">
        <v>90</v>
      </c>
      <c r="F446" s="16" t="e">
        <f>IF(BB446="S",
IF(#REF!+BJ446=2012,
IF(#REF!=1,"12-13/1",
IF(#REF!=2,"12-13/2",
IF(#REF!=3,"13-14/1",
IF(#REF!=4,"13-14/2","Hata1")))),
IF(#REF!+BJ446=2013,
IF(#REF!=1,"13-14/1",
IF(#REF!=2,"13-14/2",
IF(#REF!=3,"14-15/1",
IF(#REF!=4,"14-15/2","Hata2")))),
IF(#REF!+BJ446=2014,
IF(#REF!=1,"14-15/1",
IF(#REF!=2,"14-15/2",
IF(#REF!=3,"15-16/1",
IF(#REF!=4,"15-16/2","Hata3")))),
IF(#REF!+BJ446=2015,
IF(#REF!=1,"15-16/1",
IF(#REF!=2,"15-16/2",
IF(#REF!=3,"16-17/1",
IF(#REF!=4,"16-17/2","Hata4")))),
IF(#REF!+BJ446=2016,
IF(#REF!=1,"16-17/1",
IF(#REF!=2,"16-17/2",
IF(#REF!=3,"17-18/1",
IF(#REF!=4,"17-18/2","Hata5")))),
IF(#REF!+BJ446=2017,
IF(#REF!=1,"17-18/1",
IF(#REF!=2,"17-18/2",
IF(#REF!=3,"18-19/1",
IF(#REF!=4,"18-19/2","Hata6")))),
IF(#REF!+BJ446=2018,
IF(#REF!=1,"18-19/1",
IF(#REF!=2,"18-19/2",
IF(#REF!=3,"19-20/1",
IF(#REF!=4,"19-20/2","Hata7")))),
IF(#REF!+BJ446=2019,
IF(#REF!=1,"19-20/1",
IF(#REF!=2,"19-20/2",
IF(#REF!=3,"20-21/1",
IF(#REF!=4,"20-21/2","Hata8")))),
IF(#REF!+BJ446=2020,
IF(#REF!=1,"20-21/1",
IF(#REF!=2,"20-21/2",
IF(#REF!=3,"21-22/1",
IF(#REF!=4,"21-22/2","Hata9")))),
IF(#REF!+BJ446=2021,
IF(#REF!=1,"21-22/1",
IF(#REF!=2,"21-22/2",
IF(#REF!=3,"22-23/1",
IF(#REF!=4,"22-23/2","Hata10")))),
IF(#REF!+BJ446=2022,
IF(#REF!=1,"22-23/1",
IF(#REF!=2,"22-23/2",
IF(#REF!=3,"23-24/1",
IF(#REF!=4,"23-24/2","Hata11")))),
IF(#REF!+BJ446=2023,
IF(#REF!=1,"23-24/1",
IF(#REF!=2,"23-24/2",
IF(#REF!=3,"24-25/1",
IF(#REF!=4,"24-25/2","Hata12")))),
)))))))))))),
IF(BB446="T",
IF(#REF!+BJ446=2012,
IF(#REF!=1,"12-13/1",
IF(#REF!=2,"12-13/2",
IF(#REF!=3,"12-13/3",
IF(#REF!=4,"13-14/1",
IF(#REF!=5,"13-14/2",
IF(#REF!=6,"13-14/3","Hata1")))))),
IF(#REF!+BJ446=2013,
IF(#REF!=1,"13-14/1",
IF(#REF!=2,"13-14/2",
IF(#REF!=3,"13-14/3",
IF(#REF!=4,"14-15/1",
IF(#REF!=5,"14-15/2",
IF(#REF!=6,"14-15/3","Hata2")))))),
IF(#REF!+BJ446=2014,
IF(#REF!=1,"14-15/1",
IF(#REF!=2,"14-15/2",
IF(#REF!=3,"14-15/3",
IF(#REF!=4,"15-16/1",
IF(#REF!=5,"15-16/2",
IF(#REF!=6,"15-16/3","Hata3")))))),
IF(AND(#REF!+#REF!&gt;2014,#REF!+#REF!&lt;2015,BJ446=1),
IF(#REF!=0.1,"14-15/0.1",
IF(#REF!=0.2,"14-15/0.2",
IF(#REF!=0.3,"14-15/0.3","Hata4"))),
IF(#REF!+BJ446=2015,
IF(#REF!=1,"15-16/1",
IF(#REF!=2,"15-16/2",
IF(#REF!=3,"15-16/3",
IF(#REF!=4,"16-17/1",
IF(#REF!=5,"16-17/2",
IF(#REF!=6,"16-17/3","Hata5")))))),
IF(#REF!+BJ446=2016,
IF(#REF!=1,"16-17/1",
IF(#REF!=2,"16-17/2",
IF(#REF!=3,"16-17/3",
IF(#REF!=4,"17-18/1",
IF(#REF!=5,"17-18/2",
IF(#REF!=6,"17-18/3","Hata6")))))),
IF(#REF!+BJ446=2017,
IF(#REF!=1,"17-18/1",
IF(#REF!=2,"17-18/2",
IF(#REF!=3,"17-18/3",
IF(#REF!=4,"18-19/1",
IF(#REF!=5,"18-19/2",
IF(#REF!=6,"18-19/3","Hata7")))))),
IF(#REF!+BJ446=2018,
IF(#REF!=1,"18-19/1",
IF(#REF!=2,"18-19/2",
IF(#REF!=3,"18-19/3",
IF(#REF!=4,"19-20/1",
IF(#REF!=5," 19-20/2",
IF(#REF!=6,"19-20/3","Hata8")))))),
IF(#REF!+BJ446=2019,
IF(#REF!=1,"19-20/1",
IF(#REF!=2,"19-20/2",
IF(#REF!=3,"19-20/3",
IF(#REF!=4,"20-21/1",
IF(#REF!=5,"20-21/2",
IF(#REF!=6,"20-21/3","Hata9")))))),
IF(#REF!+BJ446=2020,
IF(#REF!=1,"20-21/1",
IF(#REF!=2,"20-21/2",
IF(#REF!=3,"20-21/3",
IF(#REF!=4,"21-22/1",
IF(#REF!=5,"21-22/2",
IF(#REF!=6,"21-22/3","Hata10")))))),
IF(#REF!+BJ446=2021,
IF(#REF!=1,"21-22/1",
IF(#REF!=2,"21-22/2",
IF(#REF!=3,"21-22/3",
IF(#REF!=4,"22-23/1",
IF(#REF!=5,"22-23/2",
IF(#REF!=6,"22-23/3","Hata11")))))),
IF(#REF!+BJ446=2022,
IF(#REF!=1,"22-23/1",
IF(#REF!=2,"22-23/2",
IF(#REF!=3,"22-23/3",
IF(#REF!=4,"23-24/1",
IF(#REF!=5,"23-24/2",
IF(#REF!=6,"23-24/3","Hata12")))))),
IF(#REF!+BJ446=2023,
IF(#REF!=1,"23-24/1",
IF(#REF!=2,"23-24/2",
IF(#REF!=3,"23-24/3",
IF(#REF!=4,"24-25/1",
IF(#REF!=5,"24-25/2",
IF(#REF!=6,"24-25/3","Hata13")))))),
))))))))))))))
)</f>
        <v>#REF!</v>
      </c>
      <c r="G446" s="15"/>
      <c r="H446" s="14" t="s">
        <v>568</v>
      </c>
      <c r="I446" s="14">
        <v>54681</v>
      </c>
      <c r="J446" s="14" t="s">
        <v>499</v>
      </c>
      <c r="Q446" s="14" t="s">
        <v>119</v>
      </c>
      <c r="R446" s="14" t="s">
        <v>120</v>
      </c>
      <c r="S446" s="16">
        <v>7</v>
      </c>
      <c r="T446" s="14">
        <f>VLOOKUP($S446,[1]sistem!$I$3:$L$10,2,FALSE)</f>
        <v>0</v>
      </c>
      <c r="U446" s="14">
        <f>VLOOKUP($S446,[1]sistem!$I$3:$L$10,3,FALSE)</f>
        <v>1</v>
      </c>
      <c r="V446" s="14">
        <f>VLOOKUP($S446,[1]sistem!$I$3:$L$10,4,FALSE)</f>
        <v>1</v>
      </c>
      <c r="W446" s="14" t="e">
        <f>VLOOKUP($BB446,[1]sistem!$I$13:$L$14,2,FALSE)*#REF!</f>
        <v>#REF!</v>
      </c>
      <c r="X446" s="14" t="e">
        <f>VLOOKUP($BB446,[1]sistem!$I$13:$L$14,3,FALSE)*#REF!</f>
        <v>#REF!</v>
      </c>
      <c r="Y446" s="14" t="e">
        <f>VLOOKUP($BB446,[1]sistem!$I$13:$L$14,4,FALSE)*#REF!</f>
        <v>#REF!</v>
      </c>
      <c r="Z446" s="14" t="e">
        <f t="shared" si="111"/>
        <v>#REF!</v>
      </c>
      <c r="AA446" s="14" t="e">
        <f t="shared" si="111"/>
        <v>#REF!</v>
      </c>
      <c r="AB446" s="14" t="e">
        <f t="shared" si="111"/>
        <v>#REF!</v>
      </c>
      <c r="AC446" s="14" t="e">
        <f t="shared" si="112"/>
        <v>#REF!</v>
      </c>
      <c r="AD446" s="14">
        <f>VLOOKUP(BB446,[1]sistem!$I$18:$J$19,2,FALSE)</f>
        <v>14</v>
      </c>
      <c r="AE446" s="14">
        <v>0.25</v>
      </c>
      <c r="AF446" s="14">
        <f>VLOOKUP($S446,[1]sistem!$I$3:$M$10,5,FALSE)</f>
        <v>1</v>
      </c>
      <c r="AI446" s="14" t="e">
        <f>(#REF!+#REF!)*AD446</f>
        <v>#REF!</v>
      </c>
      <c r="AJ446" s="14">
        <f>VLOOKUP($S446,[1]sistem!$I$3:$N$10,6,FALSE)</f>
        <v>2</v>
      </c>
      <c r="AK446" s="14">
        <v>2</v>
      </c>
      <c r="AL446" s="14">
        <f t="shared" si="113"/>
        <v>4</v>
      </c>
      <c r="AM446" s="14">
        <f>VLOOKUP($BB446,[1]sistem!$I$18:$K$19,3,FALSE)</f>
        <v>14</v>
      </c>
      <c r="AN446" s="14" t="e">
        <f>AM446*#REF!</f>
        <v>#REF!</v>
      </c>
      <c r="AO446" s="14" t="e">
        <f t="shared" si="114"/>
        <v>#REF!</v>
      </c>
      <c r="AP446" s="14">
        <f t="shared" si="124"/>
        <v>25</v>
      </c>
      <c r="AQ446" s="14" t="e">
        <f t="shared" si="116"/>
        <v>#REF!</v>
      </c>
      <c r="AR446" s="14" t="e">
        <f>ROUND(AQ446-#REF!,0)</f>
        <v>#REF!</v>
      </c>
      <c r="AS446" s="14">
        <f>IF(BB446="s",IF(S446=0,0,
IF(S446=1,#REF!*4*4,
IF(S446=2,0,
IF(S446=3,#REF!*4*2,
IF(S446=4,0,
IF(S446=5,0,
IF(S446=6,0,
IF(S446=7,0)))))))),
IF(BB446="t",
IF(S446=0,0,
IF(S446=1,#REF!*4*4*0.8,
IF(S446=2,0,
IF(S446=3,#REF!*4*2*0.8,
IF(S446=4,0,
IF(S446=5,0,
IF(S446=6,0,
IF(S446=7,0))))))))))</f>
        <v>0</v>
      </c>
      <c r="AT446" s="14" t="e">
        <f>IF(BB446="s",
IF(S446=0,0,
IF(S446=1,0,
IF(S446=2,#REF!*4*2,
IF(S446=3,#REF!*4,
IF(S446=4,#REF!*4,
IF(S446=5,0,
IF(S446=6,0,
IF(S446=7,#REF!*4)))))))),
IF(BB446="t",
IF(S446=0,0,
IF(S446=1,0,
IF(S446=2,#REF!*4*2*0.8,
IF(S446=3,#REF!*4*0.8,
IF(S446=4,#REF!*4*0.8,
IF(S446=5,0,
IF(S446=6,0,
IF(S446=7,#REF!*4))))))))))</f>
        <v>#REF!</v>
      </c>
      <c r="AU446" s="14" t="e">
        <f>IF(BB446="s",
IF(S446=0,0,
IF(S446=1,#REF!*2,
IF(S446=2,#REF!*2,
IF(S446=3,#REF!*2,
IF(S446=4,#REF!*2,
IF(S446=5,#REF!*2,
IF(S446=6,#REF!*2,
IF(S446=7,#REF!*2)))))))),
IF(BB446="t",
IF(S446=0,#REF!*2*0.8,
IF(S446=1,#REF!*2*0.8,
IF(S446=2,#REF!*2*0.8,
IF(S446=3,#REF!*2*0.8,
IF(S446=4,#REF!*2*0.8,
IF(S446=5,#REF!*2*0.8,
IF(S446=6,#REF!*1*0.8,
IF(S446=7,#REF!*2))))))))))</f>
        <v>#REF!</v>
      </c>
      <c r="AV446" s="14" t="e">
        <f t="shared" si="117"/>
        <v>#REF!</v>
      </c>
      <c r="AW446" s="14" t="e">
        <f>IF(BB446="s",
IF(S446=0,0,
IF(S446=1,(14-2)*(#REF!+#REF!)/4*4,
IF(S446=2,(14-2)*(#REF!+#REF!)/4*2,
IF(S446=3,(14-2)*(#REF!+#REF!)/4*3,
IF(S446=4,(14-2)*(#REF!+#REF!)/4,
IF(S446=5,(14-2)*#REF!/4,
IF(S446=6,0,
IF(S446=7,(14)*#REF!)))))))),
IF(BB446="t",
IF(S446=0,0,
IF(S446=1,(11-2)*(#REF!+#REF!)/4*4,
IF(S446=2,(11-2)*(#REF!+#REF!)/4*2,
IF(S446=3,(11-2)*(#REF!+#REF!)/4*3,
IF(S446=4,(11-2)*(#REF!+#REF!)/4,
IF(S446=5,(11-2)*#REF!/4,
IF(S446=6,0,
IF(S446=7,(11)*#REF!))))))))))</f>
        <v>#REF!</v>
      </c>
      <c r="AX446" s="14" t="e">
        <f t="shared" si="118"/>
        <v>#REF!</v>
      </c>
      <c r="AY446" s="14">
        <f t="shared" si="119"/>
        <v>8</v>
      </c>
      <c r="AZ446" s="14">
        <f t="shared" si="120"/>
        <v>4</v>
      </c>
      <c r="BA446" s="14" t="e">
        <f t="shared" si="121"/>
        <v>#REF!</v>
      </c>
      <c r="BB446" s="14" t="s">
        <v>87</v>
      </c>
      <c r="BC446" s="14">
        <f>IF(BI446="A",0,IF(BB446="s",14*#REF!,IF(BB446="T",11*#REF!,"HATA")))</f>
        <v>0</v>
      </c>
      <c r="BD446" s="14" t="e">
        <f t="shared" si="125"/>
        <v>#REF!</v>
      </c>
      <c r="BE446" s="14" t="e">
        <f>IF(BB446="s",ROUND(BD446/30,0),IF(BB446="T",ROUND(BD446/25,0),"HATA"))</f>
        <v>#REF!</v>
      </c>
      <c r="BF446" s="14" t="e">
        <f>IF(BE446-#REF!=0,"DOĞRU","YANLIŞ")</f>
        <v>#REF!</v>
      </c>
      <c r="BG446" s="14" t="e">
        <f>#REF!-BE446</f>
        <v>#REF!</v>
      </c>
      <c r="BH446" s="14">
        <v>0</v>
      </c>
      <c r="BI446" s="14" t="s">
        <v>93</v>
      </c>
      <c r="BJ446" s="14">
        <v>0</v>
      </c>
      <c r="BL446" s="14">
        <v>7</v>
      </c>
      <c r="BN446" s="5" t="e">
        <f>#REF!*14</f>
        <v>#REF!</v>
      </c>
      <c r="BO446" s="6"/>
      <c r="BP446" s="7"/>
      <c r="BQ446" s="8"/>
      <c r="BR446" s="8"/>
      <c r="BS446" s="8"/>
      <c r="BT446" s="8"/>
      <c r="BU446" s="8"/>
      <c r="BV446" s="9"/>
      <c r="BW446" s="10"/>
      <c r="BX446" s="11"/>
      <c r="CE446" s="8"/>
      <c r="CF446" s="17"/>
      <c r="CG446" s="17"/>
      <c r="CH446" s="17"/>
      <c r="CI446" s="17"/>
    </row>
    <row r="447" spans="1:87" hidden="1" x14ac:dyDescent="0.25">
      <c r="A447" s="14" t="s">
        <v>539</v>
      </c>
      <c r="B447" s="14" t="s">
        <v>540</v>
      </c>
      <c r="C447" s="14" t="s">
        <v>540</v>
      </c>
      <c r="D447" s="15" t="s">
        <v>90</v>
      </c>
      <c r="E447" s="15" t="s">
        <v>90</v>
      </c>
      <c r="F447" s="16" t="e">
        <f>IF(BB447="S",
IF(#REF!+BJ447=2012,
IF(#REF!=1,"12-13/1",
IF(#REF!=2,"12-13/2",
IF(#REF!=3,"13-14/1",
IF(#REF!=4,"13-14/2","Hata1")))),
IF(#REF!+BJ447=2013,
IF(#REF!=1,"13-14/1",
IF(#REF!=2,"13-14/2",
IF(#REF!=3,"14-15/1",
IF(#REF!=4,"14-15/2","Hata2")))),
IF(#REF!+BJ447=2014,
IF(#REF!=1,"14-15/1",
IF(#REF!=2,"14-15/2",
IF(#REF!=3,"15-16/1",
IF(#REF!=4,"15-16/2","Hata3")))),
IF(#REF!+BJ447=2015,
IF(#REF!=1,"15-16/1",
IF(#REF!=2,"15-16/2",
IF(#REF!=3,"16-17/1",
IF(#REF!=4,"16-17/2","Hata4")))),
IF(#REF!+BJ447=2016,
IF(#REF!=1,"16-17/1",
IF(#REF!=2,"16-17/2",
IF(#REF!=3,"17-18/1",
IF(#REF!=4,"17-18/2","Hata5")))),
IF(#REF!+BJ447=2017,
IF(#REF!=1,"17-18/1",
IF(#REF!=2,"17-18/2",
IF(#REF!=3,"18-19/1",
IF(#REF!=4,"18-19/2","Hata6")))),
IF(#REF!+BJ447=2018,
IF(#REF!=1,"18-19/1",
IF(#REF!=2,"18-19/2",
IF(#REF!=3,"19-20/1",
IF(#REF!=4,"19-20/2","Hata7")))),
IF(#REF!+BJ447=2019,
IF(#REF!=1,"19-20/1",
IF(#REF!=2,"19-20/2",
IF(#REF!=3,"20-21/1",
IF(#REF!=4,"20-21/2","Hata8")))),
IF(#REF!+BJ447=2020,
IF(#REF!=1,"20-21/1",
IF(#REF!=2,"20-21/2",
IF(#REF!=3,"21-22/1",
IF(#REF!=4,"21-22/2","Hata9")))),
IF(#REF!+BJ447=2021,
IF(#REF!=1,"21-22/1",
IF(#REF!=2,"21-22/2",
IF(#REF!=3,"22-23/1",
IF(#REF!=4,"22-23/2","Hata10")))),
IF(#REF!+BJ447=2022,
IF(#REF!=1,"22-23/1",
IF(#REF!=2,"22-23/2",
IF(#REF!=3,"23-24/1",
IF(#REF!=4,"23-24/2","Hata11")))),
IF(#REF!+BJ447=2023,
IF(#REF!=1,"23-24/1",
IF(#REF!=2,"23-24/2",
IF(#REF!=3,"24-25/1",
IF(#REF!=4,"24-25/2","Hata12")))),
)))))))))))),
IF(BB447="T",
IF(#REF!+BJ447=2012,
IF(#REF!=1,"12-13/1",
IF(#REF!=2,"12-13/2",
IF(#REF!=3,"12-13/3",
IF(#REF!=4,"13-14/1",
IF(#REF!=5,"13-14/2",
IF(#REF!=6,"13-14/3","Hata1")))))),
IF(#REF!+BJ447=2013,
IF(#REF!=1,"13-14/1",
IF(#REF!=2,"13-14/2",
IF(#REF!=3,"13-14/3",
IF(#REF!=4,"14-15/1",
IF(#REF!=5,"14-15/2",
IF(#REF!=6,"14-15/3","Hata2")))))),
IF(#REF!+BJ447=2014,
IF(#REF!=1,"14-15/1",
IF(#REF!=2,"14-15/2",
IF(#REF!=3,"14-15/3",
IF(#REF!=4,"15-16/1",
IF(#REF!=5,"15-16/2",
IF(#REF!=6,"15-16/3","Hata3")))))),
IF(AND(#REF!+#REF!&gt;2014,#REF!+#REF!&lt;2015,BJ447=1),
IF(#REF!=0.1,"14-15/0.1",
IF(#REF!=0.2,"14-15/0.2",
IF(#REF!=0.3,"14-15/0.3","Hata4"))),
IF(#REF!+BJ447=2015,
IF(#REF!=1,"15-16/1",
IF(#REF!=2,"15-16/2",
IF(#REF!=3,"15-16/3",
IF(#REF!=4,"16-17/1",
IF(#REF!=5,"16-17/2",
IF(#REF!=6,"16-17/3","Hata5")))))),
IF(#REF!+BJ447=2016,
IF(#REF!=1,"16-17/1",
IF(#REF!=2,"16-17/2",
IF(#REF!=3,"16-17/3",
IF(#REF!=4,"17-18/1",
IF(#REF!=5,"17-18/2",
IF(#REF!=6,"17-18/3","Hata6")))))),
IF(#REF!+BJ447=2017,
IF(#REF!=1,"17-18/1",
IF(#REF!=2,"17-18/2",
IF(#REF!=3,"17-18/3",
IF(#REF!=4,"18-19/1",
IF(#REF!=5,"18-19/2",
IF(#REF!=6,"18-19/3","Hata7")))))),
IF(#REF!+BJ447=2018,
IF(#REF!=1,"18-19/1",
IF(#REF!=2,"18-19/2",
IF(#REF!=3,"18-19/3",
IF(#REF!=4,"19-20/1",
IF(#REF!=5," 19-20/2",
IF(#REF!=6,"19-20/3","Hata8")))))),
IF(#REF!+BJ447=2019,
IF(#REF!=1,"19-20/1",
IF(#REF!=2,"19-20/2",
IF(#REF!=3,"19-20/3",
IF(#REF!=4,"20-21/1",
IF(#REF!=5,"20-21/2",
IF(#REF!=6,"20-21/3","Hata9")))))),
IF(#REF!+BJ447=2020,
IF(#REF!=1,"20-21/1",
IF(#REF!=2,"20-21/2",
IF(#REF!=3,"20-21/3",
IF(#REF!=4,"21-22/1",
IF(#REF!=5,"21-22/2",
IF(#REF!=6,"21-22/3","Hata10")))))),
IF(#REF!+BJ447=2021,
IF(#REF!=1,"21-22/1",
IF(#REF!=2,"21-22/2",
IF(#REF!=3,"21-22/3",
IF(#REF!=4,"22-23/1",
IF(#REF!=5,"22-23/2",
IF(#REF!=6,"22-23/3","Hata11")))))),
IF(#REF!+BJ447=2022,
IF(#REF!=1,"22-23/1",
IF(#REF!=2,"22-23/2",
IF(#REF!=3,"22-23/3",
IF(#REF!=4,"23-24/1",
IF(#REF!=5,"23-24/2",
IF(#REF!=6,"23-24/3","Hata12")))))),
IF(#REF!+BJ447=2023,
IF(#REF!=1,"23-24/1",
IF(#REF!=2,"23-24/2",
IF(#REF!=3,"23-24/3",
IF(#REF!=4,"24-25/1",
IF(#REF!=5,"24-25/2",
IF(#REF!=6,"24-25/3","Hata13")))))),
))))))))))))))
)</f>
        <v>#REF!</v>
      </c>
      <c r="H447" s="14" t="s">
        <v>568</v>
      </c>
      <c r="I447" s="14">
        <v>54681</v>
      </c>
      <c r="J447" s="14" t="s">
        <v>499</v>
      </c>
      <c r="L447" s="14">
        <v>3331</v>
      </c>
      <c r="M447" s="14">
        <v>4236781</v>
      </c>
      <c r="S447" s="16">
        <v>2</v>
      </c>
      <c r="T447" s="14">
        <f ca="1">VLOOKUP($V447,[4]sistem!$I$3:$L$10,2,FALSE)</f>
        <v>0</v>
      </c>
      <c r="U447" s="14">
        <f ca="1">VLOOKUP($V447,[4]sistem!$I$3:$L$10,3,FALSE)</f>
        <v>2</v>
      </c>
      <c r="V447" s="14">
        <f ca="1">VLOOKUP($V447,[4]sistem!$I$3:$L$10,4,FALSE)</f>
        <v>1</v>
      </c>
      <c r="W447" s="14" t="e">
        <f>VLOOKUP($BB447,[1]sistem!$I$13:$L$14,2,FALSE)*#REF!</f>
        <v>#REF!</v>
      </c>
      <c r="X447" s="14" t="e">
        <f>VLOOKUP($BB447,[1]sistem!$I$13:$L$14,3,FALSE)*#REF!</f>
        <v>#REF!</v>
      </c>
      <c r="Y447" s="14" t="e">
        <f>VLOOKUP($BB447,[1]sistem!$I$13:$L$14,4,FALSE)*#REF!</f>
        <v>#REF!</v>
      </c>
      <c r="Z447" s="14">
        <f t="shared" ca="1" si="111"/>
        <v>0</v>
      </c>
      <c r="AA447" s="14">
        <f t="shared" ca="1" si="111"/>
        <v>4</v>
      </c>
      <c r="AB447" s="14">
        <f t="shared" ca="1" si="111"/>
        <v>6</v>
      </c>
      <c r="AC447" s="14">
        <f t="shared" ca="1" si="112"/>
        <v>10</v>
      </c>
      <c r="AD447" s="14">
        <f>VLOOKUP(BB447,[1]sistem!$I$18:$J$19,2,FALSE)</f>
        <v>14</v>
      </c>
      <c r="AE447" s="14">
        <v>0.25</v>
      </c>
      <c r="AF447" s="14">
        <f>VLOOKUP($S447,[1]sistem!$I$3:$M$10,5,FALSE)</f>
        <v>2</v>
      </c>
      <c r="AI447" s="14" t="e">
        <f>(#REF!+#REF!)*AD447</f>
        <v>#REF!</v>
      </c>
      <c r="AJ447" s="14">
        <f>VLOOKUP($S447,[1]sistem!$I$3:$N$10,6,FALSE)</f>
        <v>3</v>
      </c>
      <c r="AK447" s="14">
        <v>2</v>
      </c>
      <c r="AL447" s="14">
        <f t="shared" si="113"/>
        <v>6</v>
      </c>
      <c r="AM447" s="14">
        <f>VLOOKUP($BB447,[1]sistem!$I$18:$K$19,3,FALSE)</f>
        <v>14</v>
      </c>
      <c r="AN447" s="14" t="e">
        <f>AM447*#REF!</f>
        <v>#REF!</v>
      </c>
      <c r="AO447" s="14">
        <f t="shared" ca="1" si="114"/>
        <v>70</v>
      </c>
      <c r="AP447" s="14" t="e">
        <f>IF(BC447="s",25,25)</f>
        <v>#REF!</v>
      </c>
      <c r="AQ447" s="14">
        <f t="shared" ca="1" si="116"/>
        <v>3</v>
      </c>
      <c r="AR447" s="14">
        <f ca="1">ROUND(AQ447-#REF!,0)</f>
        <v>0</v>
      </c>
      <c r="AS447" s="14">
        <f>IF(BB447="s",IF(S447=0,0,
IF(S447=1,#REF!*4*4,
IF(S447=2,0,
IF(S447=3,#REF!*4*2,
IF(S447=4,0,
IF(S447=5,0,
IF(S447=6,0,
IF(S447=7,0)))))))),
IF(BB447="t",
IF(S447=0,0,
IF(S447=1,#REF!*4*4*0.8,
IF(S447=2,0,
IF(S447=3,#REF!*4*2*0.8,
IF(S447=4,0,
IF(S447=5,0,
IF(S447=6,0,
IF(S447=7,0))))))))))</f>
        <v>0</v>
      </c>
      <c r="AT447" s="14" t="e">
        <f>IF(BB447="s",
IF(S447=0,0,
IF(S447=1,0,
IF(S447=2,#REF!*4*2,
IF(S447=3,#REF!*4,
IF(S447=4,#REF!*4,
IF(S447=5,0,
IF(S447=6,0,
IF(S447=7,#REF!*4)))))))),
IF(BB447="t",
IF(S447=0,0,
IF(S447=1,0,
IF(S447=2,#REF!*4*2*0.8,
IF(S447=3,#REF!*4*0.8,
IF(S447=4,#REF!*4*0.8,
IF(S447=5,0,
IF(S447=6,0,
IF(S447=7,#REF!*4))))))))))</f>
        <v>#REF!</v>
      </c>
      <c r="AU447" s="14" t="e">
        <f>IF(BB447="s",
IF(S447=0,0,
IF(S447=1,#REF!*2,
IF(S447=2,#REF!*2,
IF(S447=3,#REF!*2,
IF(S447=4,#REF!*2,
IF(S447=5,#REF!*2,
IF(S447=6,#REF!*2,
IF(S447=7,#REF!*2)))))))),
IF(BB447="t",
IF(S447=0,#REF!*2*0.8,
IF(S447=1,#REF!*2*0.8,
IF(S447=2,#REF!*2*0.8,
IF(S447=3,#REF!*2*0.8,
IF(S447=4,#REF!*2*0.8,
IF(S447=5,#REF!*2*0.8,
IF(S447=6,#REF!*1*0.8,
IF(S447=7,#REF!*2))))))))))</f>
        <v>#REF!</v>
      </c>
      <c r="AV447" s="14">
        <f t="shared" ca="1" si="117"/>
        <v>2</v>
      </c>
      <c r="AW447" s="14" t="e">
        <f>IF(BB447="s",
IF(S447=0,0,
IF(S447=1,(14-2)*(#REF!+#REF!)/4*4,
IF(S447=2,(14-2)*(#REF!+#REF!)/4*2,
IF(S447=3,(14-2)*(#REF!+#REF!)/4*3,
IF(S447=4,(14-2)*(#REF!+#REF!)/4,
IF(S447=5,(14-2)*#REF!/4,
IF(S447=6,0,
IF(S447=7,(14)*#REF!)))))))),
IF(BB447="t",
IF(S447=0,0,
IF(S447=1,(11-2)*(#REF!+#REF!)/4*4,
IF(S447=2,(11-2)*(#REF!+#REF!)/4*2,
IF(S447=3,(11-2)*(#REF!+#REF!)/4*3,
IF(S447=4,(11-2)*(#REF!+#REF!)/4,
IF(S447=5,(11-2)*#REF!/4,
IF(S447=6,0,
IF(S447=7,(11)*#REF!))))))))))</f>
        <v>#REF!</v>
      </c>
      <c r="AX447" s="14" t="e">
        <f t="shared" si="118"/>
        <v>#REF!</v>
      </c>
      <c r="AY447" s="14">
        <f t="shared" si="119"/>
        <v>12</v>
      </c>
      <c r="AZ447" s="14">
        <f t="shared" si="120"/>
        <v>6</v>
      </c>
      <c r="BA447" s="14" t="e">
        <f t="shared" si="121"/>
        <v>#REF!</v>
      </c>
      <c r="BB447" s="14" t="s">
        <v>87</v>
      </c>
      <c r="BC447" s="14" t="e">
        <f>IF(BI447="A",0,IF(BB447="s",14*#REF!,IF(BB447="T",11*#REF!,"HATA")))</f>
        <v>#REF!</v>
      </c>
      <c r="BD447" s="14" t="e">
        <f>IF(BI447="Z",(BC447+AZ447)*1.15,(BC447+AZ447))</f>
        <v>#REF!</v>
      </c>
      <c r="BE447" s="14" t="e">
        <f>IF(BB447="s",ROUND(BD447/26,0),IF(BB447="T",ROUND(BD447/25,0),"HATA"))</f>
        <v>#REF!</v>
      </c>
      <c r="BF447" s="14" t="e">
        <f>IF(BE447-N447=0,"DOĞRU","YANLIŞ")</f>
        <v>#REF!</v>
      </c>
      <c r="BG447" s="14" t="e">
        <f>N447-BE447</f>
        <v>#REF!</v>
      </c>
      <c r="BH447" s="14">
        <v>1</v>
      </c>
      <c r="BJ447" s="14">
        <v>0</v>
      </c>
      <c r="BK447" s="14" t="s">
        <v>541</v>
      </c>
      <c r="BL447" s="14">
        <v>4</v>
      </c>
      <c r="CE447" s="8"/>
      <c r="CF447" s="17"/>
      <c r="CG447" s="17"/>
      <c r="CH447" s="17"/>
      <c r="CI447" s="17"/>
    </row>
    <row r="448" spans="1:87" hidden="1" x14ac:dyDescent="0.25">
      <c r="A448" s="14" t="s">
        <v>91</v>
      </c>
      <c r="B448" s="14" t="s">
        <v>92</v>
      </c>
      <c r="C448" s="14" t="s">
        <v>92</v>
      </c>
      <c r="D448" s="15" t="s">
        <v>90</v>
      </c>
      <c r="E448" s="15" t="s">
        <v>90</v>
      </c>
      <c r="F448" s="16" t="e">
        <f>IF(BB448="S",
IF(#REF!+BJ448=2012,
IF(#REF!=1,"12-13/1",
IF(#REF!=2,"12-13/2",
IF(#REF!=3,"13-14/1",
IF(#REF!=4,"13-14/2","Hata1")))),
IF(#REF!+BJ448=2013,
IF(#REF!=1,"13-14/1",
IF(#REF!=2,"13-14/2",
IF(#REF!=3,"14-15/1",
IF(#REF!=4,"14-15/2","Hata2")))),
IF(#REF!+BJ448=2014,
IF(#REF!=1,"14-15/1",
IF(#REF!=2,"14-15/2",
IF(#REF!=3,"15-16/1",
IF(#REF!=4,"15-16/2","Hata3")))),
IF(#REF!+BJ448=2015,
IF(#REF!=1,"15-16/1",
IF(#REF!=2,"15-16/2",
IF(#REF!=3,"16-17/1",
IF(#REF!=4,"16-17/2","Hata4")))),
IF(#REF!+BJ448=2016,
IF(#REF!=1,"16-17/1",
IF(#REF!=2,"16-17/2",
IF(#REF!=3,"17-18/1",
IF(#REF!=4,"17-18/2","Hata5")))),
IF(#REF!+BJ448=2017,
IF(#REF!=1,"17-18/1",
IF(#REF!=2,"17-18/2",
IF(#REF!=3,"18-19/1",
IF(#REF!=4,"18-19/2","Hata6")))),
IF(#REF!+BJ448=2018,
IF(#REF!=1,"18-19/1",
IF(#REF!=2,"18-19/2",
IF(#REF!=3,"19-20/1",
IF(#REF!=4,"19-20/2","Hata7")))),
IF(#REF!+BJ448=2019,
IF(#REF!=1,"19-20/1",
IF(#REF!=2,"19-20/2",
IF(#REF!=3,"20-21/1",
IF(#REF!=4,"20-21/2","Hata8")))),
IF(#REF!+BJ448=2020,
IF(#REF!=1,"20-21/1",
IF(#REF!=2,"20-21/2",
IF(#REF!=3,"21-22/1",
IF(#REF!=4,"21-22/2","Hata9")))),
IF(#REF!+BJ448=2021,
IF(#REF!=1,"21-22/1",
IF(#REF!=2,"21-22/2",
IF(#REF!=3,"22-23/1",
IF(#REF!=4,"22-23/2","Hata10")))),
IF(#REF!+BJ448=2022,
IF(#REF!=1,"22-23/1",
IF(#REF!=2,"22-23/2",
IF(#REF!=3,"23-24/1",
IF(#REF!=4,"23-24/2","Hata11")))),
IF(#REF!+BJ448=2023,
IF(#REF!=1,"23-24/1",
IF(#REF!=2,"23-24/2",
IF(#REF!=3,"24-25/1",
IF(#REF!=4,"24-25/2","Hata12")))),
)))))))))))),
IF(BB448="T",
IF(#REF!+BJ448=2012,
IF(#REF!=1,"12-13/1",
IF(#REF!=2,"12-13/2",
IF(#REF!=3,"12-13/3",
IF(#REF!=4,"13-14/1",
IF(#REF!=5,"13-14/2",
IF(#REF!=6,"13-14/3","Hata1")))))),
IF(#REF!+BJ448=2013,
IF(#REF!=1,"13-14/1",
IF(#REF!=2,"13-14/2",
IF(#REF!=3,"13-14/3",
IF(#REF!=4,"14-15/1",
IF(#REF!=5,"14-15/2",
IF(#REF!=6,"14-15/3","Hata2")))))),
IF(#REF!+BJ448=2014,
IF(#REF!=1,"14-15/1",
IF(#REF!=2,"14-15/2",
IF(#REF!=3,"14-15/3",
IF(#REF!=4,"15-16/1",
IF(#REF!=5,"15-16/2",
IF(#REF!=6,"15-16/3","Hata3")))))),
IF(AND(#REF!+#REF!&gt;2014,#REF!+#REF!&lt;2015,BJ448=1),
IF(#REF!=0.1,"14-15/0.1",
IF(#REF!=0.2,"14-15/0.2",
IF(#REF!=0.3,"14-15/0.3","Hata4"))),
IF(#REF!+BJ448=2015,
IF(#REF!=1,"15-16/1",
IF(#REF!=2,"15-16/2",
IF(#REF!=3,"15-16/3",
IF(#REF!=4,"16-17/1",
IF(#REF!=5,"16-17/2",
IF(#REF!=6,"16-17/3","Hata5")))))),
IF(#REF!+BJ448=2016,
IF(#REF!=1,"16-17/1",
IF(#REF!=2,"16-17/2",
IF(#REF!=3,"16-17/3",
IF(#REF!=4,"17-18/1",
IF(#REF!=5,"17-18/2",
IF(#REF!=6,"17-18/3","Hata6")))))),
IF(#REF!+BJ448=2017,
IF(#REF!=1,"17-18/1",
IF(#REF!=2,"17-18/2",
IF(#REF!=3,"17-18/3",
IF(#REF!=4,"18-19/1",
IF(#REF!=5,"18-19/2",
IF(#REF!=6,"18-19/3","Hata7")))))),
IF(#REF!+BJ448=2018,
IF(#REF!=1,"18-19/1",
IF(#REF!=2,"18-19/2",
IF(#REF!=3,"18-19/3",
IF(#REF!=4,"19-20/1",
IF(#REF!=5," 19-20/2",
IF(#REF!=6,"19-20/3","Hata8")))))),
IF(#REF!+BJ448=2019,
IF(#REF!=1,"19-20/1",
IF(#REF!=2,"19-20/2",
IF(#REF!=3,"19-20/3",
IF(#REF!=4,"20-21/1",
IF(#REF!=5,"20-21/2",
IF(#REF!=6,"20-21/3","Hata9")))))),
IF(#REF!+BJ448=2020,
IF(#REF!=1,"20-21/1",
IF(#REF!=2,"20-21/2",
IF(#REF!=3,"20-21/3",
IF(#REF!=4,"21-22/1",
IF(#REF!=5,"21-22/2",
IF(#REF!=6,"21-22/3","Hata10")))))),
IF(#REF!+BJ448=2021,
IF(#REF!=1,"21-22/1",
IF(#REF!=2,"21-22/2",
IF(#REF!=3,"21-22/3",
IF(#REF!=4,"22-23/1",
IF(#REF!=5,"22-23/2",
IF(#REF!=6,"22-23/3","Hata11")))))),
IF(#REF!+BJ448=2022,
IF(#REF!=1,"22-23/1",
IF(#REF!=2,"22-23/2",
IF(#REF!=3,"22-23/3",
IF(#REF!=4,"23-24/1",
IF(#REF!=5,"23-24/2",
IF(#REF!=6,"23-24/3","Hata12")))))),
IF(#REF!+BJ448=2023,
IF(#REF!=1,"23-24/1",
IF(#REF!=2,"23-24/2",
IF(#REF!=3,"23-24/3",
IF(#REF!=4,"24-25/1",
IF(#REF!=5,"24-25/2",
IF(#REF!=6,"24-25/3","Hata13")))))),
))))))))))))))
)</f>
        <v>#REF!</v>
      </c>
      <c r="G448" s="15"/>
      <c r="H448" s="14" t="s">
        <v>568</v>
      </c>
      <c r="I448" s="14">
        <v>54681</v>
      </c>
      <c r="J448" s="14" t="s">
        <v>499</v>
      </c>
      <c r="L448" s="14">
        <v>4358</v>
      </c>
      <c r="S448" s="16">
        <v>0</v>
      </c>
      <c r="T448" s="14">
        <f>VLOOKUP($S448,[1]sistem!$I$3:$L$10,2,FALSE)</f>
        <v>0</v>
      </c>
      <c r="U448" s="14">
        <f>VLOOKUP($S448,[1]sistem!$I$3:$L$10,3,FALSE)</f>
        <v>0</v>
      </c>
      <c r="V448" s="14">
        <f>VLOOKUP($S448,[1]sistem!$I$3:$L$10,4,FALSE)</f>
        <v>0</v>
      </c>
      <c r="W448" s="14" t="e">
        <f>VLOOKUP($BB448,[1]sistem!$I$13:$L$14,2,FALSE)*#REF!</f>
        <v>#REF!</v>
      </c>
      <c r="X448" s="14" t="e">
        <f>VLOOKUP($BB448,[1]sistem!$I$13:$L$14,3,FALSE)*#REF!</f>
        <v>#REF!</v>
      </c>
      <c r="Y448" s="14" t="e">
        <f>VLOOKUP($BB448,[1]sistem!$I$13:$L$14,4,FALSE)*#REF!</f>
        <v>#REF!</v>
      </c>
      <c r="Z448" s="14" t="e">
        <f t="shared" si="111"/>
        <v>#REF!</v>
      </c>
      <c r="AA448" s="14" t="e">
        <f t="shared" si="111"/>
        <v>#REF!</v>
      </c>
      <c r="AB448" s="14" t="e">
        <f t="shared" si="111"/>
        <v>#REF!</v>
      </c>
      <c r="AC448" s="14" t="e">
        <f t="shared" si="112"/>
        <v>#REF!</v>
      </c>
      <c r="AD448" s="14">
        <f>VLOOKUP(BB448,[1]sistem!$I$18:$J$19,2,FALSE)</f>
        <v>11</v>
      </c>
      <c r="AE448" s="14">
        <v>0.25</v>
      </c>
      <c r="AF448" s="14">
        <f>VLOOKUP($S448,[1]sistem!$I$3:$M$10,5,FALSE)</f>
        <v>0</v>
      </c>
      <c r="AI448" s="14" t="e">
        <f>(#REF!+#REF!)*AD448</f>
        <v>#REF!</v>
      </c>
      <c r="AJ448" s="14">
        <f>VLOOKUP($S448,[1]sistem!$I$3:$N$10,6,FALSE)</f>
        <v>0</v>
      </c>
      <c r="AK448" s="14">
        <v>2</v>
      </c>
      <c r="AL448" s="14">
        <f t="shared" si="113"/>
        <v>0</v>
      </c>
      <c r="AM448" s="14">
        <f>VLOOKUP($BB448,[1]sistem!$I$18:$K$19,3,FALSE)</f>
        <v>11</v>
      </c>
      <c r="AN448" s="14" t="e">
        <f>AM448*#REF!</f>
        <v>#REF!</v>
      </c>
      <c r="AO448" s="14" t="e">
        <f t="shared" si="114"/>
        <v>#REF!</v>
      </c>
      <c r="AP448" s="14">
        <f t="shared" ref="AP448:AP456" si="127">IF(BB448="s",25,25)</f>
        <v>25</v>
      </c>
      <c r="AQ448" s="14" t="e">
        <f t="shared" si="116"/>
        <v>#REF!</v>
      </c>
      <c r="AR448" s="14" t="e">
        <f>ROUND(AQ448-#REF!,0)</f>
        <v>#REF!</v>
      </c>
      <c r="AS448" s="14">
        <f>IF(BB448="s",IF(S448=0,0,
IF(S448=1,#REF!*4*4,
IF(S448=2,0,
IF(S448=3,#REF!*4*2,
IF(S448=4,0,
IF(S448=5,0,
IF(S448=6,0,
IF(S448=7,0)))))))),
IF(BB448="t",
IF(S448=0,0,
IF(S448=1,#REF!*4*4*0.8,
IF(S448=2,0,
IF(S448=3,#REF!*4*2*0.8,
IF(S448=4,0,
IF(S448=5,0,
IF(S448=6,0,
IF(S448=7,0))))))))))</f>
        <v>0</v>
      </c>
      <c r="AT448" s="14">
        <f>IF(BB448="s",
IF(S448=0,0,
IF(S448=1,0,
IF(S448=2,#REF!*4*2,
IF(S448=3,#REF!*4,
IF(S448=4,#REF!*4,
IF(S448=5,0,
IF(S448=6,0,
IF(S448=7,#REF!*4)))))))),
IF(BB448="t",
IF(S448=0,0,
IF(S448=1,0,
IF(S448=2,#REF!*4*2*0.8,
IF(S448=3,#REF!*4*0.8,
IF(S448=4,#REF!*4*0.8,
IF(S448=5,0,
IF(S448=6,0,
IF(S448=7,#REF!*4))))))))))</f>
        <v>0</v>
      </c>
      <c r="AU448" s="14" t="e">
        <f>IF(BB448="s",
IF(S448=0,0,
IF(S448=1,#REF!*2,
IF(S448=2,#REF!*2,
IF(S448=3,#REF!*2,
IF(S448=4,#REF!*2,
IF(S448=5,#REF!*2,
IF(S448=6,#REF!*2,
IF(S448=7,#REF!*2)))))))),
IF(BB448="t",
IF(S448=0,#REF!*2*0.8,
IF(S448=1,#REF!*2*0.8,
IF(S448=2,#REF!*2*0.8,
IF(S448=3,#REF!*2*0.8,
IF(S448=4,#REF!*2*0.8,
IF(S448=5,#REF!*2*0.8,
IF(S448=6,#REF!*1*0.8,
IF(S448=7,#REF!*2))))))))))</f>
        <v>#REF!</v>
      </c>
      <c r="AV448" s="14" t="e">
        <f t="shared" si="117"/>
        <v>#REF!</v>
      </c>
      <c r="AW448" s="14">
        <f>IF(BB448="s",
IF(S448=0,0,
IF(S448=1,(14-2)*(#REF!+#REF!)/4*4,
IF(S448=2,(14-2)*(#REF!+#REF!)/4*2,
IF(S448=3,(14-2)*(#REF!+#REF!)/4*3,
IF(S448=4,(14-2)*(#REF!+#REF!)/4,
IF(S448=5,(14-2)*#REF!/4,
IF(S448=6,0,
IF(S448=7,(14)*#REF!)))))))),
IF(BB448="t",
IF(S448=0,0,
IF(S448=1,(11-2)*(#REF!+#REF!)/4*4,
IF(S448=2,(11-2)*(#REF!+#REF!)/4*2,
IF(S448=3,(11-2)*(#REF!+#REF!)/4*3,
IF(S448=4,(11-2)*(#REF!+#REF!)/4,
IF(S448=5,(11-2)*#REF!/4,
IF(S448=6,0,
IF(S448=7,(11)*#REF!))))))))))</f>
        <v>0</v>
      </c>
      <c r="AX448" s="14" t="e">
        <f t="shared" si="118"/>
        <v>#REF!</v>
      </c>
      <c r="AY448" s="14">
        <f t="shared" si="119"/>
        <v>0</v>
      </c>
      <c r="AZ448" s="14">
        <f t="shared" si="120"/>
        <v>0</v>
      </c>
      <c r="BA448" s="14" t="e">
        <f t="shared" si="121"/>
        <v>#REF!</v>
      </c>
      <c r="BB448" s="14" t="s">
        <v>186</v>
      </c>
      <c r="BC448" s="14" t="e">
        <f>IF(BI448="A",0,IF(BB448="s",14*#REF!,IF(BB448="T",11*#REF!,"HATA")))</f>
        <v>#REF!</v>
      </c>
      <c r="BD448" s="14" t="e">
        <f t="shared" ref="BD448:BD456" si="128">IF(BI448="Z",(BC448+BA448)*1.15,(BC448+BA448))</f>
        <v>#REF!</v>
      </c>
      <c r="BE448" s="14" t="e">
        <f>IF(BB448="s",ROUND(BD448/30,0),IF(BB448="T",ROUND(BD448/25,0),"HATA"))</f>
        <v>#REF!</v>
      </c>
      <c r="BF448" s="14" t="e">
        <f>IF(BE448-#REF!=0,"DOĞRU","YANLIŞ")</f>
        <v>#REF!</v>
      </c>
      <c r="BG448" s="14" t="e">
        <f>#REF!-BE448</f>
        <v>#REF!</v>
      </c>
      <c r="BH448" s="14">
        <v>0</v>
      </c>
      <c r="BJ448" s="14">
        <v>0</v>
      </c>
      <c r="BL448" s="14">
        <v>0</v>
      </c>
      <c r="BN448" s="5" t="e">
        <f>#REF!*14</f>
        <v>#REF!</v>
      </c>
      <c r="BO448" s="6"/>
      <c r="BP448" s="7"/>
      <c r="BQ448" s="8"/>
      <c r="BR448" s="8"/>
      <c r="BS448" s="8"/>
      <c r="BT448" s="8"/>
      <c r="BU448" s="8"/>
      <c r="BV448" s="9"/>
      <c r="BW448" s="10"/>
      <c r="BX448" s="11"/>
      <c r="CE448" s="8"/>
      <c r="CF448" s="17"/>
      <c r="CG448" s="17"/>
      <c r="CH448" s="17"/>
      <c r="CI448" s="17"/>
    </row>
    <row r="449" spans="1:87" hidden="1" x14ac:dyDescent="0.25">
      <c r="A449" s="14" t="s">
        <v>138</v>
      </c>
      <c r="B449" s="14" t="s">
        <v>139</v>
      </c>
      <c r="C449" s="14" t="s">
        <v>139</v>
      </c>
      <c r="D449" s="15" t="s">
        <v>84</v>
      </c>
      <c r="E449" s="15">
        <v>3</v>
      </c>
      <c r="F449" s="16" t="e">
        <f>IF(BB449="S",
IF(#REF!+BJ449=2012,
IF(#REF!=1,"12-13/1",
IF(#REF!=2,"12-13/2",
IF(#REF!=3,"13-14/1",
IF(#REF!=4,"13-14/2","Hata1")))),
IF(#REF!+BJ449=2013,
IF(#REF!=1,"13-14/1",
IF(#REF!=2,"13-14/2",
IF(#REF!=3,"14-15/1",
IF(#REF!=4,"14-15/2","Hata2")))),
IF(#REF!+BJ449=2014,
IF(#REF!=1,"14-15/1",
IF(#REF!=2,"14-15/2",
IF(#REF!=3,"15-16/1",
IF(#REF!=4,"15-16/2","Hata3")))),
IF(#REF!+BJ449=2015,
IF(#REF!=1,"15-16/1",
IF(#REF!=2,"15-16/2",
IF(#REF!=3,"16-17/1",
IF(#REF!=4,"16-17/2","Hata4")))),
IF(#REF!+BJ449=2016,
IF(#REF!=1,"16-17/1",
IF(#REF!=2,"16-17/2",
IF(#REF!=3,"17-18/1",
IF(#REF!=4,"17-18/2","Hata5")))),
IF(#REF!+BJ449=2017,
IF(#REF!=1,"17-18/1",
IF(#REF!=2,"17-18/2",
IF(#REF!=3,"18-19/1",
IF(#REF!=4,"18-19/2","Hata6")))),
IF(#REF!+BJ449=2018,
IF(#REF!=1,"18-19/1",
IF(#REF!=2,"18-19/2",
IF(#REF!=3,"19-20/1",
IF(#REF!=4,"19-20/2","Hata7")))),
IF(#REF!+BJ449=2019,
IF(#REF!=1,"19-20/1",
IF(#REF!=2,"19-20/2",
IF(#REF!=3,"20-21/1",
IF(#REF!=4,"20-21/2","Hata8")))),
IF(#REF!+BJ449=2020,
IF(#REF!=1,"20-21/1",
IF(#REF!=2,"20-21/2",
IF(#REF!=3,"21-22/1",
IF(#REF!=4,"21-22/2","Hata9")))),
IF(#REF!+BJ449=2021,
IF(#REF!=1,"21-22/1",
IF(#REF!=2,"21-22/2",
IF(#REF!=3,"22-23/1",
IF(#REF!=4,"22-23/2","Hata10")))),
IF(#REF!+BJ449=2022,
IF(#REF!=1,"22-23/1",
IF(#REF!=2,"22-23/2",
IF(#REF!=3,"23-24/1",
IF(#REF!=4,"23-24/2","Hata11")))),
IF(#REF!+BJ449=2023,
IF(#REF!=1,"23-24/1",
IF(#REF!=2,"23-24/2",
IF(#REF!=3,"24-25/1",
IF(#REF!=4,"24-25/2","Hata12")))),
)))))))))))),
IF(BB449="T",
IF(#REF!+BJ449=2012,
IF(#REF!=1,"12-13/1",
IF(#REF!=2,"12-13/2",
IF(#REF!=3,"12-13/3",
IF(#REF!=4,"13-14/1",
IF(#REF!=5,"13-14/2",
IF(#REF!=6,"13-14/3","Hata1")))))),
IF(#REF!+BJ449=2013,
IF(#REF!=1,"13-14/1",
IF(#REF!=2,"13-14/2",
IF(#REF!=3,"13-14/3",
IF(#REF!=4,"14-15/1",
IF(#REF!=5,"14-15/2",
IF(#REF!=6,"14-15/3","Hata2")))))),
IF(#REF!+BJ449=2014,
IF(#REF!=1,"14-15/1",
IF(#REF!=2,"14-15/2",
IF(#REF!=3,"14-15/3",
IF(#REF!=4,"15-16/1",
IF(#REF!=5,"15-16/2",
IF(#REF!=6,"15-16/3","Hata3")))))),
IF(AND(#REF!+#REF!&gt;2014,#REF!+#REF!&lt;2015,BJ449=1),
IF(#REF!=0.1,"14-15/0.1",
IF(#REF!=0.2,"14-15/0.2",
IF(#REF!=0.3,"14-15/0.3","Hata4"))),
IF(#REF!+BJ449=2015,
IF(#REF!=1,"15-16/1",
IF(#REF!=2,"15-16/2",
IF(#REF!=3,"15-16/3",
IF(#REF!=4,"16-17/1",
IF(#REF!=5,"16-17/2",
IF(#REF!=6,"16-17/3","Hata5")))))),
IF(#REF!+BJ449=2016,
IF(#REF!=1,"16-17/1",
IF(#REF!=2,"16-17/2",
IF(#REF!=3,"16-17/3",
IF(#REF!=4,"17-18/1",
IF(#REF!=5,"17-18/2",
IF(#REF!=6,"17-18/3","Hata6")))))),
IF(#REF!+BJ449=2017,
IF(#REF!=1,"17-18/1",
IF(#REF!=2,"17-18/2",
IF(#REF!=3,"17-18/3",
IF(#REF!=4,"18-19/1",
IF(#REF!=5,"18-19/2",
IF(#REF!=6,"18-19/3","Hata7")))))),
IF(#REF!+BJ449=2018,
IF(#REF!=1,"18-19/1",
IF(#REF!=2,"18-19/2",
IF(#REF!=3,"18-19/3",
IF(#REF!=4,"19-20/1",
IF(#REF!=5," 19-20/2",
IF(#REF!=6,"19-20/3","Hata8")))))),
IF(#REF!+BJ449=2019,
IF(#REF!=1,"19-20/1",
IF(#REF!=2,"19-20/2",
IF(#REF!=3,"19-20/3",
IF(#REF!=4,"20-21/1",
IF(#REF!=5,"20-21/2",
IF(#REF!=6,"20-21/3","Hata9")))))),
IF(#REF!+BJ449=2020,
IF(#REF!=1,"20-21/1",
IF(#REF!=2,"20-21/2",
IF(#REF!=3,"20-21/3",
IF(#REF!=4,"21-22/1",
IF(#REF!=5,"21-22/2",
IF(#REF!=6,"21-22/3","Hata10")))))),
IF(#REF!+BJ449=2021,
IF(#REF!=1,"21-22/1",
IF(#REF!=2,"21-22/2",
IF(#REF!=3,"21-22/3",
IF(#REF!=4,"22-23/1",
IF(#REF!=5,"22-23/2",
IF(#REF!=6,"22-23/3","Hata11")))))),
IF(#REF!+BJ449=2022,
IF(#REF!=1,"22-23/1",
IF(#REF!=2,"22-23/2",
IF(#REF!=3,"22-23/3",
IF(#REF!=4,"23-24/1",
IF(#REF!=5,"23-24/2",
IF(#REF!=6,"23-24/3","Hata12")))))),
IF(#REF!+BJ449=2023,
IF(#REF!=1,"23-24/1",
IF(#REF!=2,"23-24/2",
IF(#REF!=3,"23-24/3",
IF(#REF!=4,"24-25/1",
IF(#REF!=5,"24-25/2",
IF(#REF!=6,"24-25/3","Hata13")))))),
))))))))))))))
)</f>
        <v>#REF!</v>
      </c>
      <c r="G449" s="15"/>
      <c r="H449" s="14" t="s">
        <v>568</v>
      </c>
      <c r="I449" s="14">
        <v>54681</v>
      </c>
      <c r="J449" s="14" t="s">
        <v>499</v>
      </c>
      <c r="Q449" s="14" t="s">
        <v>140</v>
      </c>
      <c r="R449" s="14" t="s">
        <v>140</v>
      </c>
      <c r="S449" s="16">
        <v>7</v>
      </c>
      <c r="T449" s="14">
        <f>VLOOKUP($S449,[1]sistem!$I$3:$L$10,2,FALSE)</f>
        <v>0</v>
      </c>
      <c r="U449" s="14">
        <f>VLOOKUP($S449,[1]sistem!$I$3:$L$10,3,FALSE)</f>
        <v>1</v>
      </c>
      <c r="V449" s="14">
        <f>VLOOKUP($S449,[1]sistem!$I$3:$L$10,4,FALSE)</f>
        <v>1</v>
      </c>
      <c r="W449" s="14" t="e">
        <f>VLOOKUP($BB449,[1]sistem!$I$13:$L$14,2,FALSE)*#REF!</f>
        <v>#REF!</v>
      </c>
      <c r="X449" s="14" t="e">
        <f>VLOOKUP($BB449,[1]sistem!$I$13:$L$14,3,FALSE)*#REF!</f>
        <v>#REF!</v>
      </c>
      <c r="Y449" s="14" t="e">
        <f>VLOOKUP($BB449,[1]sistem!$I$13:$L$14,4,FALSE)*#REF!</f>
        <v>#REF!</v>
      </c>
      <c r="Z449" s="14" t="e">
        <f t="shared" si="111"/>
        <v>#REF!</v>
      </c>
      <c r="AA449" s="14" t="e">
        <f t="shared" si="111"/>
        <v>#REF!</v>
      </c>
      <c r="AB449" s="14" t="e">
        <f t="shared" si="111"/>
        <v>#REF!</v>
      </c>
      <c r="AC449" s="14" t="e">
        <f t="shared" si="112"/>
        <v>#REF!</v>
      </c>
      <c r="AD449" s="14">
        <f>VLOOKUP(BB449,[1]sistem!$I$18:$J$19,2,FALSE)</f>
        <v>14</v>
      </c>
      <c r="AE449" s="14">
        <v>0.25</v>
      </c>
      <c r="AF449" s="14">
        <f>VLOOKUP($S449,[1]sistem!$I$3:$M$10,5,FALSE)</f>
        <v>1</v>
      </c>
      <c r="AG449" s="14">
        <v>4</v>
      </c>
      <c r="AI449" s="14">
        <f>AG449*AM449</f>
        <v>56</v>
      </c>
      <c r="AJ449" s="14">
        <f>VLOOKUP($S449,[1]sistem!$I$3:$N$10,6,FALSE)</f>
        <v>2</v>
      </c>
      <c r="AK449" s="14">
        <v>2</v>
      </c>
      <c r="AL449" s="14">
        <f t="shared" si="113"/>
        <v>4</v>
      </c>
      <c r="AM449" s="14">
        <f>VLOOKUP($BB449,[1]sistem!$I$18:$K$19,3,FALSE)</f>
        <v>14</v>
      </c>
      <c r="AN449" s="14" t="e">
        <f>AM449*#REF!</f>
        <v>#REF!</v>
      </c>
      <c r="AO449" s="14" t="e">
        <f t="shared" si="114"/>
        <v>#REF!</v>
      </c>
      <c r="AP449" s="14">
        <f t="shared" si="127"/>
        <v>25</v>
      </c>
      <c r="AQ449" s="14" t="e">
        <f t="shared" si="116"/>
        <v>#REF!</v>
      </c>
      <c r="AR449" s="14" t="e">
        <f>ROUND(AQ449-#REF!,0)</f>
        <v>#REF!</v>
      </c>
      <c r="AS449" s="14">
        <f>IF(BB449="s",IF(S449=0,0,
IF(S449=1,#REF!*4*4,
IF(S449=2,0,
IF(S449=3,#REF!*4*2,
IF(S449=4,0,
IF(S449=5,0,
IF(S449=6,0,
IF(S449=7,0)))))))),
IF(BB449="t",
IF(S449=0,0,
IF(S449=1,#REF!*4*4*0.8,
IF(S449=2,0,
IF(S449=3,#REF!*4*2*0.8,
IF(S449=4,0,
IF(S449=5,0,
IF(S449=6,0,
IF(S449=7,0))))))))))</f>
        <v>0</v>
      </c>
      <c r="AT449" s="14" t="e">
        <f>IF(BB449="s",
IF(S449=0,0,
IF(S449=1,0,
IF(S449=2,#REF!*4*2,
IF(S449=3,#REF!*4,
IF(S449=4,#REF!*4,
IF(S449=5,0,
IF(S449=6,0,
IF(S449=7,#REF!*4)))))))),
IF(BB449="t",
IF(S449=0,0,
IF(S449=1,0,
IF(S449=2,#REF!*4*2*0.8,
IF(S449=3,#REF!*4*0.8,
IF(S449=4,#REF!*4*0.8,
IF(S449=5,0,
IF(S449=6,0,
IF(S449=7,#REF!*4))))))))))</f>
        <v>#REF!</v>
      </c>
      <c r="AU449" s="14" t="e">
        <f>IF(BB449="s",
IF(S449=0,0,
IF(S449=1,#REF!*2,
IF(S449=2,#REF!*2,
IF(S449=3,#REF!*2,
IF(S449=4,#REF!*2,
IF(S449=5,#REF!*2,
IF(S449=6,#REF!*2,
IF(S449=7,#REF!*2)))))))),
IF(BB449="t",
IF(S449=0,#REF!*2*0.8,
IF(S449=1,#REF!*2*0.8,
IF(S449=2,#REF!*2*0.8,
IF(S449=3,#REF!*2*0.8,
IF(S449=4,#REF!*2*0.8,
IF(S449=5,#REF!*2*0.8,
IF(S449=6,#REF!*1*0.8,
IF(S449=7,#REF!*2))))))))))</f>
        <v>#REF!</v>
      </c>
      <c r="AV449" s="14" t="e">
        <f t="shared" si="117"/>
        <v>#REF!</v>
      </c>
      <c r="AW449" s="14" t="e">
        <f>IF(BB449="s",
IF(S449=0,0,
IF(S449=1,(14-2)*(#REF!+#REF!)/4*4,
IF(S449=2,(14-2)*(#REF!+#REF!)/4*2,
IF(S449=3,(14-2)*(#REF!+#REF!)/4*3,
IF(S449=4,(14-2)*(#REF!+#REF!)/4,
IF(S449=5,(14-2)*#REF!/4,
IF(S449=6,0,
IF(S449=7,(14)*#REF!)))))))),
IF(BB449="t",
IF(S449=0,0,
IF(S449=1,(11-2)*(#REF!+#REF!)/4*4,
IF(S449=2,(11-2)*(#REF!+#REF!)/4*2,
IF(S449=3,(11-2)*(#REF!+#REF!)/4*3,
IF(S449=4,(11-2)*(#REF!+#REF!)/4,
IF(S449=5,(11-2)*#REF!/4,
IF(S449=6,0,
IF(S449=7,(11)*#REF!))))))))))</f>
        <v>#REF!</v>
      </c>
      <c r="AX449" s="14" t="e">
        <f t="shared" si="118"/>
        <v>#REF!</v>
      </c>
      <c r="AY449" s="14">
        <f t="shared" si="119"/>
        <v>8</v>
      </c>
      <c r="AZ449" s="14">
        <f t="shared" si="120"/>
        <v>4</v>
      </c>
      <c r="BA449" s="14" t="e">
        <f t="shared" si="121"/>
        <v>#REF!</v>
      </c>
      <c r="BB449" s="14" t="s">
        <v>87</v>
      </c>
      <c r="BC449" s="14" t="e">
        <f>IF(BI449="A",0,IF(BB449="s",14*#REF!,IF(BB449="T",11*#REF!,"HATA")))</f>
        <v>#REF!</v>
      </c>
      <c r="BD449" s="14" t="e">
        <f t="shared" si="128"/>
        <v>#REF!</v>
      </c>
      <c r="BE449" s="14" t="e">
        <f>IF(BB449="s",ROUND(BD449/30,0),IF(BB449="T",ROUND(BD449/25,0),"HATA"))</f>
        <v>#REF!</v>
      </c>
      <c r="BF449" s="14" t="e">
        <f>IF(BE449-#REF!=0,"DOĞRU","YANLIŞ")</f>
        <v>#REF!</v>
      </c>
      <c r="BG449" s="14" t="e">
        <f>#REF!-BE449</f>
        <v>#REF!</v>
      </c>
      <c r="BH449" s="14">
        <v>0</v>
      </c>
      <c r="BJ449" s="14">
        <v>0</v>
      </c>
      <c r="BL449" s="14">
        <v>7</v>
      </c>
      <c r="BN449" s="5" t="e">
        <f>#REF!*14</f>
        <v>#REF!</v>
      </c>
      <c r="BO449" s="6"/>
      <c r="BP449" s="7"/>
      <c r="BQ449" s="8"/>
      <c r="BR449" s="8"/>
      <c r="BS449" s="8"/>
      <c r="BT449" s="8"/>
      <c r="BU449" s="8"/>
      <c r="BV449" s="9"/>
      <c r="BW449" s="10"/>
      <c r="BX449" s="11"/>
      <c r="CE449" s="8"/>
      <c r="CF449" s="17"/>
      <c r="CG449" s="17"/>
      <c r="CH449" s="17"/>
      <c r="CI449" s="17"/>
    </row>
    <row r="450" spans="1:87" hidden="1" x14ac:dyDescent="0.25">
      <c r="A450" s="14" t="s">
        <v>542</v>
      </c>
      <c r="B450" s="14" t="s">
        <v>543</v>
      </c>
      <c r="C450" s="14" t="s">
        <v>543</v>
      </c>
      <c r="D450" s="15" t="s">
        <v>90</v>
      </c>
      <c r="E450" s="15" t="s">
        <v>90</v>
      </c>
      <c r="F450" s="16" t="e">
        <f>IF(BB450="S",
IF(#REF!+BJ450=2012,
IF(#REF!=1,"12-13/1",
IF(#REF!=2,"12-13/2",
IF(#REF!=3,"13-14/1",
IF(#REF!=4,"13-14/2","Hata1")))),
IF(#REF!+BJ450=2013,
IF(#REF!=1,"13-14/1",
IF(#REF!=2,"13-14/2",
IF(#REF!=3,"14-15/1",
IF(#REF!=4,"14-15/2","Hata2")))),
IF(#REF!+BJ450=2014,
IF(#REF!=1,"14-15/1",
IF(#REF!=2,"14-15/2",
IF(#REF!=3,"15-16/1",
IF(#REF!=4,"15-16/2","Hata3")))),
IF(#REF!+BJ450=2015,
IF(#REF!=1,"15-16/1",
IF(#REF!=2,"15-16/2",
IF(#REF!=3,"16-17/1",
IF(#REF!=4,"16-17/2","Hata4")))),
IF(#REF!+BJ450=2016,
IF(#REF!=1,"16-17/1",
IF(#REF!=2,"16-17/2",
IF(#REF!=3,"17-18/1",
IF(#REF!=4,"17-18/2","Hata5")))),
IF(#REF!+BJ450=2017,
IF(#REF!=1,"17-18/1",
IF(#REF!=2,"17-18/2",
IF(#REF!=3,"18-19/1",
IF(#REF!=4,"18-19/2","Hata6")))),
IF(#REF!+BJ450=2018,
IF(#REF!=1,"18-19/1",
IF(#REF!=2,"18-19/2",
IF(#REF!=3,"19-20/1",
IF(#REF!=4,"19-20/2","Hata7")))),
IF(#REF!+BJ450=2019,
IF(#REF!=1,"19-20/1",
IF(#REF!=2,"19-20/2",
IF(#REF!=3,"20-21/1",
IF(#REF!=4,"20-21/2","Hata8")))),
IF(#REF!+BJ450=2020,
IF(#REF!=1,"20-21/1",
IF(#REF!=2,"20-21/2",
IF(#REF!=3,"21-22/1",
IF(#REF!=4,"21-22/2","Hata9")))),
IF(#REF!+BJ450=2021,
IF(#REF!=1,"21-22/1",
IF(#REF!=2,"21-22/2",
IF(#REF!=3,"22-23/1",
IF(#REF!=4,"22-23/2","Hata10")))),
IF(#REF!+BJ450=2022,
IF(#REF!=1,"22-23/1",
IF(#REF!=2,"22-23/2",
IF(#REF!=3,"23-24/1",
IF(#REF!=4,"23-24/2","Hata11")))),
IF(#REF!+BJ450=2023,
IF(#REF!=1,"23-24/1",
IF(#REF!=2,"23-24/2",
IF(#REF!=3,"24-25/1",
IF(#REF!=4,"24-25/2","Hata12")))),
)))))))))))),
IF(BB450="T",
IF(#REF!+BJ450=2012,
IF(#REF!=1,"12-13/1",
IF(#REF!=2,"12-13/2",
IF(#REF!=3,"12-13/3",
IF(#REF!=4,"13-14/1",
IF(#REF!=5,"13-14/2",
IF(#REF!=6,"13-14/3","Hata1")))))),
IF(#REF!+BJ450=2013,
IF(#REF!=1,"13-14/1",
IF(#REF!=2,"13-14/2",
IF(#REF!=3,"13-14/3",
IF(#REF!=4,"14-15/1",
IF(#REF!=5,"14-15/2",
IF(#REF!=6,"14-15/3","Hata2")))))),
IF(#REF!+BJ450=2014,
IF(#REF!=1,"14-15/1",
IF(#REF!=2,"14-15/2",
IF(#REF!=3,"14-15/3",
IF(#REF!=4,"15-16/1",
IF(#REF!=5,"15-16/2",
IF(#REF!=6,"15-16/3","Hata3")))))),
IF(AND(#REF!+#REF!&gt;2014,#REF!+#REF!&lt;2015,BJ450=1),
IF(#REF!=0.1,"14-15/0.1",
IF(#REF!=0.2,"14-15/0.2",
IF(#REF!=0.3,"14-15/0.3","Hata4"))),
IF(#REF!+BJ450=2015,
IF(#REF!=1,"15-16/1",
IF(#REF!=2,"15-16/2",
IF(#REF!=3,"15-16/3",
IF(#REF!=4,"16-17/1",
IF(#REF!=5,"16-17/2",
IF(#REF!=6,"16-17/3","Hata5")))))),
IF(#REF!+BJ450=2016,
IF(#REF!=1,"16-17/1",
IF(#REF!=2,"16-17/2",
IF(#REF!=3,"16-17/3",
IF(#REF!=4,"17-18/1",
IF(#REF!=5,"17-18/2",
IF(#REF!=6,"17-18/3","Hata6")))))),
IF(#REF!+BJ450=2017,
IF(#REF!=1,"17-18/1",
IF(#REF!=2,"17-18/2",
IF(#REF!=3,"17-18/3",
IF(#REF!=4,"18-19/1",
IF(#REF!=5,"18-19/2",
IF(#REF!=6,"18-19/3","Hata7")))))),
IF(#REF!+BJ450=2018,
IF(#REF!=1,"18-19/1",
IF(#REF!=2,"18-19/2",
IF(#REF!=3,"18-19/3",
IF(#REF!=4,"19-20/1",
IF(#REF!=5," 19-20/2",
IF(#REF!=6,"19-20/3","Hata8")))))),
IF(#REF!+BJ450=2019,
IF(#REF!=1,"19-20/1",
IF(#REF!=2,"19-20/2",
IF(#REF!=3,"19-20/3",
IF(#REF!=4,"20-21/1",
IF(#REF!=5,"20-21/2",
IF(#REF!=6,"20-21/3","Hata9")))))),
IF(#REF!+BJ450=2020,
IF(#REF!=1,"20-21/1",
IF(#REF!=2,"20-21/2",
IF(#REF!=3,"20-21/3",
IF(#REF!=4,"21-22/1",
IF(#REF!=5,"21-22/2",
IF(#REF!=6,"21-22/3","Hata10")))))),
IF(#REF!+BJ450=2021,
IF(#REF!=1,"21-22/1",
IF(#REF!=2,"21-22/2",
IF(#REF!=3,"21-22/3",
IF(#REF!=4,"22-23/1",
IF(#REF!=5,"22-23/2",
IF(#REF!=6,"22-23/3","Hata11")))))),
IF(#REF!+BJ450=2022,
IF(#REF!=1,"22-23/1",
IF(#REF!=2,"22-23/2",
IF(#REF!=3,"22-23/3",
IF(#REF!=4,"23-24/1",
IF(#REF!=5,"23-24/2",
IF(#REF!=6,"23-24/3","Hata12")))))),
IF(#REF!+BJ450=2023,
IF(#REF!=1,"23-24/1",
IF(#REF!=2,"23-24/2",
IF(#REF!=3,"23-24/3",
IF(#REF!=4,"24-25/1",
IF(#REF!=5,"24-25/2",
IF(#REF!=6,"24-25/3","Hata13")))))),
))))))))))))))
)</f>
        <v>#REF!</v>
      </c>
      <c r="G450" s="15"/>
      <c r="H450" s="14" t="s">
        <v>568</v>
      </c>
      <c r="I450" s="14">
        <v>54681</v>
      </c>
      <c r="J450" s="14" t="s">
        <v>499</v>
      </c>
      <c r="Q450" s="14" t="s">
        <v>544</v>
      </c>
      <c r="R450" s="14" t="s">
        <v>544</v>
      </c>
      <c r="S450" s="16">
        <v>4</v>
      </c>
      <c r="T450" s="14">
        <f>VLOOKUP($S450,[1]sistem!$I$3:$L$10,2,FALSE)</f>
        <v>0</v>
      </c>
      <c r="U450" s="14">
        <f>VLOOKUP($S450,[1]sistem!$I$3:$L$10,3,FALSE)</f>
        <v>1</v>
      </c>
      <c r="V450" s="14">
        <f>VLOOKUP($S450,[1]sistem!$I$3:$L$10,4,FALSE)</f>
        <v>1</v>
      </c>
      <c r="W450" s="14" t="e">
        <f>VLOOKUP($BB450,[1]sistem!$I$13:$L$14,2,FALSE)*#REF!</f>
        <v>#REF!</v>
      </c>
      <c r="X450" s="14" t="e">
        <f>VLOOKUP($BB450,[1]sistem!$I$13:$L$14,3,FALSE)*#REF!</f>
        <v>#REF!</v>
      </c>
      <c r="Y450" s="14" t="e">
        <f>VLOOKUP($BB450,[1]sistem!$I$13:$L$14,4,FALSE)*#REF!</f>
        <v>#REF!</v>
      </c>
      <c r="Z450" s="14" t="e">
        <f t="shared" si="111"/>
        <v>#REF!</v>
      </c>
      <c r="AA450" s="14" t="e">
        <f t="shared" si="111"/>
        <v>#REF!</v>
      </c>
      <c r="AB450" s="14" t="e">
        <f t="shared" si="111"/>
        <v>#REF!</v>
      </c>
      <c r="AC450" s="14" t="e">
        <f t="shared" si="112"/>
        <v>#REF!</v>
      </c>
      <c r="AD450" s="14">
        <f>VLOOKUP(BB450,[1]sistem!$I$18:$J$19,2,FALSE)</f>
        <v>14</v>
      </c>
      <c r="AE450" s="14">
        <v>0.25</v>
      </c>
      <c r="AF450" s="14">
        <f>VLOOKUP($S450,[1]sistem!$I$3:$M$10,5,FALSE)</f>
        <v>1</v>
      </c>
      <c r="AG450" s="14">
        <v>4</v>
      </c>
      <c r="AI450" s="14">
        <f>AG450*AM450</f>
        <v>56</v>
      </c>
      <c r="AJ450" s="14">
        <f>VLOOKUP($S450,[1]sistem!$I$3:$N$10,6,FALSE)</f>
        <v>2</v>
      </c>
      <c r="AK450" s="14">
        <v>2</v>
      </c>
      <c r="AL450" s="14">
        <f t="shared" si="113"/>
        <v>4</v>
      </c>
      <c r="AM450" s="14">
        <f>VLOOKUP($BB450,[1]sistem!$I$18:$K$19,3,FALSE)</f>
        <v>14</v>
      </c>
      <c r="AN450" s="14" t="e">
        <f>AM450*#REF!</f>
        <v>#REF!</v>
      </c>
      <c r="AO450" s="14" t="e">
        <f t="shared" si="114"/>
        <v>#REF!</v>
      </c>
      <c r="AP450" s="14">
        <f t="shared" si="127"/>
        <v>25</v>
      </c>
      <c r="AQ450" s="14" t="e">
        <f t="shared" si="116"/>
        <v>#REF!</v>
      </c>
      <c r="AR450" s="14" t="e">
        <f>ROUND(AQ450-#REF!,0)</f>
        <v>#REF!</v>
      </c>
      <c r="AS450" s="14">
        <f>IF(BB450="s",IF(S450=0,0,
IF(S450=1,#REF!*4*4,
IF(S450=2,0,
IF(S450=3,#REF!*4*2,
IF(S450=4,0,
IF(S450=5,0,
IF(S450=6,0,
IF(S450=7,0)))))))),
IF(BB450="t",
IF(S450=0,0,
IF(S450=1,#REF!*4*4*0.8,
IF(S450=2,0,
IF(S450=3,#REF!*4*2*0.8,
IF(S450=4,0,
IF(S450=5,0,
IF(S450=6,0,
IF(S450=7,0))))))))))</f>
        <v>0</v>
      </c>
      <c r="AT450" s="14" t="e">
        <f>IF(BB450="s",
IF(S450=0,0,
IF(S450=1,0,
IF(S450=2,#REF!*4*2,
IF(S450=3,#REF!*4,
IF(S450=4,#REF!*4,
IF(S450=5,0,
IF(S450=6,0,
IF(S450=7,#REF!*4)))))))),
IF(BB450="t",
IF(S450=0,0,
IF(S450=1,0,
IF(S450=2,#REF!*4*2*0.8,
IF(S450=3,#REF!*4*0.8,
IF(S450=4,#REF!*4*0.8,
IF(S450=5,0,
IF(S450=6,0,
IF(S450=7,#REF!*4))))))))))</f>
        <v>#REF!</v>
      </c>
      <c r="AU450" s="14" t="e">
        <f>IF(BB450="s",
IF(S450=0,0,
IF(S450=1,#REF!*2,
IF(S450=2,#REF!*2,
IF(S450=3,#REF!*2,
IF(S450=4,#REF!*2,
IF(S450=5,#REF!*2,
IF(S450=6,#REF!*2,
IF(S450=7,#REF!*2)))))))),
IF(BB450="t",
IF(S450=0,#REF!*2*0.8,
IF(S450=1,#REF!*2*0.8,
IF(S450=2,#REF!*2*0.8,
IF(S450=3,#REF!*2*0.8,
IF(S450=4,#REF!*2*0.8,
IF(S450=5,#REF!*2*0.8,
IF(S450=6,#REF!*1*0.8,
IF(S450=7,#REF!*2))))))))))</f>
        <v>#REF!</v>
      </c>
      <c r="AV450" s="14" t="e">
        <f t="shared" si="117"/>
        <v>#REF!</v>
      </c>
      <c r="AW450" s="14" t="e">
        <f>IF(BB450="s",
IF(S450=0,0,
IF(S450=1,(14-2)*(#REF!+#REF!)/4*4,
IF(S450=2,(14-2)*(#REF!+#REF!)/4*2,
IF(S450=3,(14-2)*(#REF!+#REF!)/4*3,
IF(S450=4,(14-2)*(#REF!+#REF!)/4,
IF(S450=5,(14-2)*#REF!/4,
IF(S450=6,0,
IF(S450=7,(14)*#REF!)))))))),
IF(BB450="t",
IF(S450=0,0,
IF(S450=1,(11-2)*(#REF!+#REF!)/4*4,
IF(S450=2,(11-2)*(#REF!+#REF!)/4*2,
IF(S450=3,(11-2)*(#REF!+#REF!)/4*3,
IF(S450=4,(11-2)*(#REF!+#REF!)/4,
IF(S450=5,(11-2)*#REF!/4,
IF(S450=6,0,
IF(S450=7,(11)*#REF!))))))))))</f>
        <v>#REF!</v>
      </c>
      <c r="AX450" s="14" t="e">
        <f t="shared" si="118"/>
        <v>#REF!</v>
      </c>
      <c r="AY450" s="14">
        <f t="shared" si="119"/>
        <v>8</v>
      </c>
      <c r="AZ450" s="14">
        <f t="shared" si="120"/>
        <v>4</v>
      </c>
      <c r="BA450" s="14" t="e">
        <f t="shared" si="121"/>
        <v>#REF!</v>
      </c>
      <c r="BB450" s="14" t="s">
        <v>87</v>
      </c>
      <c r="BC450" s="14" t="e">
        <f>IF(BI450="A",0,IF(BB450="s",14*#REF!,IF(BB450="T",11*#REF!,"HATA")))</f>
        <v>#REF!</v>
      </c>
      <c r="BD450" s="14" t="e">
        <f t="shared" si="128"/>
        <v>#REF!</v>
      </c>
      <c r="BE450" s="14" t="e">
        <f>IF(BB450="s",ROUND(BD450/30,0),IF(BB450="T",ROUND(BD450/25,0),"HATA"))</f>
        <v>#REF!</v>
      </c>
      <c r="BF450" s="14" t="e">
        <f>IF(BE450-#REF!=0,"DOĞRU","YANLIŞ")</f>
        <v>#REF!</v>
      </c>
      <c r="BG450" s="14" t="e">
        <f>#REF!-BE450</f>
        <v>#REF!</v>
      </c>
      <c r="BH450" s="14">
        <v>0</v>
      </c>
      <c r="BJ450" s="14">
        <v>0</v>
      </c>
      <c r="BL450" s="14">
        <v>4</v>
      </c>
      <c r="BN450" s="5" t="e">
        <f>#REF!*14</f>
        <v>#REF!</v>
      </c>
      <c r="BO450" s="6"/>
      <c r="BP450" s="7"/>
      <c r="BQ450" s="8"/>
      <c r="BR450" s="8"/>
      <c r="BS450" s="8"/>
      <c r="BT450" s="8"/>
      <c r="BU450" s="8"/>
      <c r="BV450" s="9"/>
      <c r="BW450" s="10"/>
      <c r="BX450" s="11"/>
      <c r="CE450" s="8"/>
      <c r="CF450" s="17"/>
      <c r="CG450" s="17"/>
      <c r="CH450" s="17"/>
      <c r="CI450" s="17"/>
    </row>
    <row r="451" spans="1:87" hidden="1" x14ac:dyDescent="0.25">
      <c r="A451" s="14" t="s">
        <v>545</v>
      </c>
      <c r="B451" s="14" t="s">
        <v>122</v>
      </c>
      <c r="C451" s="14" t="s">
        <v>122</v>
      </c>
      <c r="D451" s="15" t="s">
        <v>90</v>
      </c>
      <c r="E451" s="15" t="s">
        <v>90</v>
      </c>
      <c r="F451" s="16" t="e">
        <f>IF(BB451="S",
IF(#REF!+BJ451=2012,
IF(#REF!=1,"12-13/1",
IF(#REF!=2,"12-13/2",
IF(#REF!=3,"13-14/1",
IF(#REF!=4,"13-14/2","Hata1")))),
IF(#REF!+BJ451=2013,
IF(#REF!=1,"13-14/1",
IF(#REF!=2,"13-14/2",
IF(#REF!=3,"14-15/1",
IF(#REF!=4,"14-15/2","Hata2")))),
IF(#REF!+BJ451=2014,
IF(#REF!=1,"14-15/1",
IF(#REF!=2,"14-15/2",
IF(#REF!=3,"15-16/1",
IF(#REF!=4,"15-16/2","Hata3")))),
IF(#REF!+BJ451=2015,
IF(#REF!=1,"15-16/1",
IF(#REF!=2,"15-16/2",
IF(#REF!=3,"16-17/1",
IF(#REF!=4,"16-17/2","Hata4")))),
IF(#REF!+BJ451=2016,
IF(#REF!=1,"16-17/1",
IF(#REF!=2,"16-17/2",
IF(#REF!=3,"17-18/1",
IF(#REF!=4,"17-18/2","Hata5")))),
IF(#REF!+BJ451=2017,
IF(#REF!=1,"17-18/1",
IF(#REF!=2,"17-18/2",
IF(#REF!=3,"18-19/1",
IF(#REF!=4,"18-19/2","Hata6")))),
IF(#REF!+BJ451=2018,
IF(#REF!=1,"18-19/1",
IF(#REF!=2,"18-19/2",
IF(#REF!=3,"19-20/1",
IF(#REF!=4,"19-20/2","Hata7")))),
IF(#REF!+BJ451=2019,
IF(#REF!=1,"19-20/1",
IF(#REF!=2,"19-20/2",
IF(#REF!=3,"20-21/1",
IF(#REF!=4,"20-21/2","Hata8")))),
IF(#REF!+BJ451=2020,
IF(#REF!=1,"20-21/1",
IF(#REF!=2,"20-21/2",
IF(#REF!=3,"21-22/1",
IF(#REF!=4,"21-22/2","Hata9")))),
IF(#REF!+BJ451=2021,
IF(#REF!=1,"21-22/1",
IF(#REF!=2,"21-22/2",
IF(#REF!=3,"22-23/1",
IF(#REF!=4,"22-23/2","Hata10")))),
IF(#REF!+BJ451=2022,
IF(#REF!=1,"22-23/1",
IF(#REF!=2,"22-23/2",
IF(#REF!=3,"23-24/1",
IF(#REF!=4,"23-24/2","Hata11")))),
IF(#REF!+BJ451=2023,
IF(#REF!=1,"23-24/1",
IF(#REF!=2,"23-24/2",
IF(#REF!=3,"24-25/1",
IF(#REF!=4,"24-25/2","Hata12")))),
)))))))))))),
IF(BB451="T",
IF(#REF!+BJ451=2012,
IF(#REF!=1,"12-13/1",
IF(#REF!=2,"12-13/2",
IF(#REF!=3,"12-13/3",
IF(#REF!=4,"13-14/1",
IF(#REF!=5,"13-14/2",
IF(#REF!=6,"13-14/3","Hata1")))))),
IF(#REF!+BJ451=2013,
IF(#REF!=1,"13-14/1",
IF(#REF!=2,"13-14/2",
IF(#REF!=3,"13-14/3",
IF(#REF!=4,"14-15/1",
IF(#REF!=5,"14-15/2",
IF(#REF!=6,"14-15/3","Hata2")))))),
IF(#REF!+BJ451=2014,
IF(#REF!=1,"14-15/1",
IF(#REF!=2,"14-15/2",
IF(#REF!=3,"14-15/3",
IF(#REF!=4,"15-16/1",
IF(#REF!=5,"15-16/2",
IF(#REF!=6,"15-16/3","Hata3")))))),
IF(AND(#REF!+#REF!&gt;2014,#REF!+#REF!&lt;2015,BJ451=1),
IF(#REF!=0.1,"14-15/0.1",
IF(#REF!=0.2,"14-15/0.2",
IF(#REF!=0.3,"14-15/0.3","Hata4"))),
IF(#REF!+BJ451=2015,
IF(#REF!=1,"15-16/1",
IF(#REF!=2,"15-16/2",
IF(#REF!=3,"15-16/3",
IF(#REF!=4,"16-17/1",
IF(#REF!=5,"16-17/2",
IF(#REF!=6,"16-17/3","Hata5")))))),
IF(#REF!+BJ451=2016,
IF(#REF!=1,"16-17/1",
IF(#REF!=2,"16-17/2",
IF(#REF!=3,"16-17/3",
IF(#REF!=4,"17-18/1",
IF(#REF!=5,"17-18/2",
IF(#REF!=6,"17-18/3","Hata6")))))),
IF(#REF!+BJ451=2017,
IF(#REF!=1,"17-18/1",
IF(#REF!=2,"17-18/2",
IF(#REF!=3,"17-18/3",
IF(#REF!=4,"18-19/1",
IF(#REF!=5,"18-19/2",
IF(#REF!=6,"18-19/3","Hata7")))))),
IF(#REF!+BJ451=2018,
IF(#REF!=1,"18-19/1",
IF(#REF!=2,"18-19/2",
IF(#REF!=3,"18-19/3",
IF(#REF!=4,"19-20/1",
IF(#REF!=5," 19-20/2",
IF(#REF!=6,"19-20/3","Hata8")))))),
IF(#REF!+BJ451=2019,
IF(#REF!=1,"19-20/1",
IF(#REF!=2,"19-20/2",
IF(#REF!=3,"19-20/3",
IF(#REF!=4,"20-21/1",
IF(#REF!=5,"20-21/2",
IF(#REF!=6,"20-21/3","Hata9")))))),
IF(#REF!+BJ451=2020,
IF(#REF!=1,"20-21/1",
IF(#REF!=2,"20-21/2",
IF(#REF!=3,"20-21/3",
IF(#REF!=4,"21-22/1",
IF(#REF!=5,"21-22/2",
IF(#REF!=6,"21-22/3","Hata10")))))),
IF(#REF!+BJ451=2021,
IF(#REF!=1,"21-22/1",
IF(#REF!=2,"21-22/2",
IF(#REF!=3,"21-22/3",
IF(#REF!=4,"22-23/1",
IF(#REF!=5,"22-23/2",
IF(#REF!=6,"22-23/3","Hata11")))))),
IF(#REF!+BJ451=2022,
IF(#REF!=1,"22-23/1",
IF(#REF!=2,"22-23/2",
IF(#REF!=3,"22-23/3",
IF(#REF!=4,"23-24/1",
IF(#REF!=5,"23-24/2",
IF(#REF!=6,"23-24/3","Hata12")))))),
IF(#REF!+BJ451=2023,
IF(#REF!=1,"23-24/1",
IF(#REF!=2,"23-24/2",
IF(#REF!=3,"23-24/3",
IF(#REF!=4,"24-25/1",
IF(#REF!=5,"24-25/2",
IF(#REF!=6,"24-25/3","Hata13")))))),
))))))))))))))
)</f>
        <v>#REF!</v>
      </c>
      <c r="G451" s="15"/>
      <c r="H451" s="14" t="s">
        <v>568</v>
      </c>
      <c r="I451" s="14">
        <v>54681</v>
      </c>
      <c r="J451" s="14" t="s">
        <v>499</v>
      </c>
      <c r="Q451" s="14" t="s">
        <v>123</v>
      </c>
      <c r="R451" s="14" t="s">
        <v>123</v>
      </c>
      <c r="S451" s="16">
        <v>2</v>
      </c>
      <c r="T451" s="14">
        <f>VLOOKUP($S451,[1]sistem!$I$3:$L$10,2,FALSE)</f>
        <v>0</v>
      </c>
      <c r="U451" s="14">
        <f>VLOOKUP($S451,[1]sistem!$I$3:$L$10,3,FALSE)</f>
        <v>2</v>
      </c>
      <c r="V451" s="14">
        <f>VLOOKUP($S451,[1]sistem!$I$3:$L$10,4,FALSE)</f>
        <v>1</v>
      </c>
      <c r="W451" s="14" t="e">
        <f>VLOOKUP($BB451,[1]sistem!$I$13:$L$14,2,FALSE)*#REF!</f>
        <v>#REF!</v>
      </c>
      <c r="X451" s="14" t="e">
        <f>VLOOKUP($BB451,[1]sistem!$I$13:$L$14,3,FALSE)*#REF!</f>
        <v>#REF!</v>
      </c>
      <c r="Y451" s="14" t="e">
        <f>VLOOKUP($BB451,[1]sistem!$I$13:$L$14,4,FALSE)*#REF!</f>
        <v>#REF!</v>
      </c>
      <c r="Z451" s="14" t="e">
        <f t="shared" si="111"/>
        <v>#REF!</v>
      </c>
      <c r="AA451" s="14" t="e">
        <f t="shared" si="111"/>
        <v>#REF!</v>
      </c>
      <c r="AB451" s="14" t="e">
        <f t="shared" si="111"/>
        <v>#REF!</v>
      </c>
      <c r="AC451" s="14" t="e">
        <f t="shared" si="112"/>
        <v>#REF!</v>
      </c>
      <c r="AD451" s="14">
        <f>VLOOKUP(BB451,[1]sistem!$I$18:$J$19,2,FALSE)</f>
        <v>14</v>
      </c>
      <c r="AE451" s="14">
        <v>0.25</v>
      </c>
      <c r="AF451" s="14">
        <f>VLOOKUP($S451,[1]sistem!$I$3:$M$10,5,FALSE)</f>
        <v>2</v>
      </c>
      <c r="AG451" s="14">
        <v>3</v>
      </c>
      <c r="AI451" s="14">
        <f>AG451*AM451</f>
        <v>42</v>
      </c>
      <c r="AJ451" s="14">
        <f>VLOOKUP($S451,[1]sistem!$I$3:$N$10,6,FALSE)</f>
        <v>3</v>
      </c>
      <c r="AK451" s="14">
        <v>2</v>
      </c>
      <c r="AL451" s="14">
        <f t="shared" si="113"/>
        <v>6</v>
      </c>
      <c r="AM451" s="14">
        <f>VLOOKUP($BB451,[1]sistem!$I$18:$K$19,3,FALSE)</f>
        <v>14</v>
      </c>
      <c r="AN451" s="14" t="e">
        <f>AM451*#REF!</f>
        <v>#REF!</v>
      </c>
      <c r="AO451" s="14" t="e">
        <f t="shared" si="114"/>
        <v>#REF!</v>
      </c>
      <c r="AP451" s="14">
        <f t="shared" si="127"/>
        <v>25</v>
      </c>
      <c r="AQ451" s="14" t="e">
        <f t="shared" si="116"/>
        <v>#REF!</v>
      </c>
      <c r="AR451" s="14" t="e">
        <f>ROUND(AQ451-#REF!,0)</f>
        <v>#REF!</v>
      </c>
      <c r="AS451" s="14">
        <f>IF(BB451="s",IF(S451=0,0,
IF(S451=1,#REF!*4*4,
IF(S451=2,0,
IF(S451=3,#REF!*4*2,
IF(S451=4,0,
IF(S451=5,0,
IF(S451=6,0,
IF(S451=7,0)))))))),
IF(BB451="t",
IF(S451=0,0,
IF(S451=1,#REF!*4*4*0.8,
IF(S451=2,0,
IF(S451=3,#REF!*4*2*0.8,
IF(S451=4,0,
IF(S451=5,0,
IF(S451=6,0,
IF(S451=7,0))))))))))</f>
        <v>0</v>
      </c>
      <c r="AT451" s="14" t="e">
        <f>IF(BB451="s",
IF(S451=0,0,
IF(S451=1,0,
IF(S451=2,#REF!*4*2,
IF(S451=3,#REF!*4,
IF(S451=4,#REF!*4,
IF(S451=5,0,
IF(S451=6,0,
IF(S451=7,#REF!*4)))))))),
IF(BB451="t",
IF(S451=0,0,
IF(S451=1,0,
IF(S451=2,#REF!*4*2*0.8,
IF(S451=3,#REF!*4*0.8,
IF(S451=4,#REF!*4*0.8,
IF(S451=5,0,
IF(S451=6,0,
IF(S451=7,#REF!*4))))))))))</f>
        <v>#REF!</v>
      </c>
      <c r="AU451" s="14" t="e">
        <f>IF(BB451="s",
IF(S451=0,0,
IF(S451=1,#REF!*2,
IF(S451=2,#REF!*2,
IF(S451=3,#REF!*2,
IF(S451=4,#REF!*2,
IF(S451=5,#REF!*2,
IF(S451=6,#REF!*2,
IF(S451=7,#REF!*2)))))))),
IF(BB451="t",
IF(S451=0,#REF!*2*0.8,
IF(S451=1,#REF!*2*0.8,
IF(S451=2,#REF!*2*0.8,
IF(S451=3,#REF!*2*0.8,
IF(S451=4,#REF!*2*0.8,
IF(S451=5,#REF!*2*0.8,
IF(S451=6,#REF!*1*0.8,
IF(S451=7,#REF!*2))))))))))</f>
        <v>#REF!</v>
      </c>
      <c r="AV451" s="14" t="e">
        <f t="shared" si="117"/>
        <v>#REF!</v>
      </c>
      <c r="AW451" s="14" t="e">
        <f>IF(BB451="s",
IF(S451=0,0,
IF(S451=1,(14-2)*(#REF!+#REF!)/4*4,
IF(S451=2,(14-2)*(#REF!+#REF!)/4*2,
IF(S451=3,(14-2)*(#REF!+#REF!)/4*3,
IF(S451=4,(14-2)*(#REF!+#REF!)/4,
IF(S451=5,(14-2)*#REF!/4,
IF(S451=6,0,
IF(S451=7,(14)*#REF!)))))))),
IF(BB451="t",
IF(S451=0,0,
IF(S451=1,(11-2)*(#REF!+#REF!)/4*4,
IF(S451=2,(11-2)*(#REF!+#REF!)/4*2,
IF(S451=3,(11-2)*(#REF!+#REF!)/4*3,
IF(S451=4,(11-2)*(#REF!+#REF!)/4,
IF(S451=5,(11-2)*#REF!/4,
IF(S451=6,0,
IF(S451=7,(11)*#REF!))))))))))</f>
        <v>#REF!</v>
      </c>
      <c r="AX451" s="14" t="e">
        <f t="shared" si="118"/>
        <v>#REF!</v>
      </c>
      <c r="AY451" s="14">
        <f t="shared" si="119"/>
        <v>12</v>
      </c>
      <c r="AZ451" s="14">
        <f t="shared" si="120"/>
        <v>6</v>
      </c>
      <c r="BA451" s="14" t="e">
        <f t="shared" si="121"/>
        <v>#REF!</v>
      </c>
      <c r="BB451" s="14" t="s">
        <v>87</v>
      </c>
      <c r="BC451" s="14" t="e">
        <f>IF(BI451="A",0,IF(BB451="s",14*#REF!,IF(BB451="T",11*#REF!,"HATA")))</f>
        <v>#REF!</v>
      </c>
      <c r="BD451" s="14" t="e">
        <f t="shared" si="128"/>
        <v>#REF!</v>
      </c>
      <c r="BE451" s="14" t="e">
        <f>IF(BB451="s",ROUND(BD451/26,0),IF(BB451="T",ROUND(BD451/25,0),"HATA"))</f>
        <v>#REF!</v>
      </c>
      <c r="BF451" s="14" t="e">
        <f>IF(BE451-#REF!=0,"DOĞRU","YANLIŞ")</f>
        <v>#REF!</v>
      </c>
      <c r="BG451" s="14" t="e">
        <f>#REF!-BE451</f>
        <v>#REF!</v>
      </c>
      <c r="BH451" s="14">
        <v>1</v>
      </c>
      <c r="BJ451" s="14">
        <v>0</v>
      </c>
      <c r="BK451" s="14" t="s">
        <v>541</v>
      </c>
      <c r="BL451" s="14">
        <v>2</v>
      </c>
      <c r="BN451" s="5" t="e">
        <f>#REF!*14</f>
        <v>#REF!</v>
      </c>
      <c r="BO451" s="6"/>
      <c r="BP451" s="7"/>
      <c r="BQ451" s="8"/>
      <c r="BR451" s="8"/>
      <c r="BS451" s="8"/>
      <c r="BT451" s="8"/>
      <c r="BU451" s="8"/>
      <c r="BV451" s="9"/>
      <c r="BW451" s="10"/>
      <c r="BX451" s="11"/>
      <c r="CE451" s="8"/>
      <c r="CF451" s="17"/>
      <c r="CG451" s="17"/>
      <c r="CH451" s="17"/>
      <c r="CI451" s="17"/>
    </row>
    <row r="452" spans="1:87" hidden="1" x14ac:dyDescent="0.25">
      <c r="A452" s="14" t="s">
        <v>148</v>
      </c>
      <c r="B452" s="14" t="s">
        <v>149</v>
      </c>
      <c r="C452" s="14" t="s">
        <v>149</v>
      </c>
      <c r="D452" s="15" t="s">
        <v>84</v>
      </c>
      <c r="E452" s="15">
        <v>3</v>
      </c>
      <c r="F452" s="16" t="e">
        <f>IF(BB452="S",
IF(#REF!+BJ452=2012,
IF(#REF!=1,"12-13/1",
IF(#REF!=2,"12-13/2",
IF(#REF!=3,"13-14/1",
IF(#REF!=4,"13-14/2","Hata1")))),
IF(#REF!+BJ452=2013,
IF(#REF!=1,"13-14/1",
IF(#REF!=2,"13-14/2",
IF(#REF!=3,"14-15/1",
IF(#REF!=4,"14-15/2","Hata2")))),
IF(#REF!+BJ452=2014,
IF(#REF!=1,"14-15/1",
IF(#REF!=2,"14-15/2",
IF(#REF!=3,"15-16/1",
IF(#REF!=4,"15-16/2","Hata3")))),
IF(#REF!+BJ452=2015,
IF(#REF!=1,"15-16/1",
IF(#REF!=2,"15-16/2",
IF(#REF!=3,"16-17/1",
IF(#REF!=4,"16-17/2","Hata4")))),
IF(#REF!+BJ452=2016,
IF(#REF!=1,"16-17/1",
IF(#REF!=2,"16-17/2",
IF(#REF!=3,"17-18/1",
IF(#REF!=4,"17-18/2","Hata5")))),
IF(#REF!+BJ452=2017,
IF(#REF!=1,"17-18/1",
IF(#REF!=2,"17-18/2",
IF(#REF!=3,"18-19/1",
IF(#REF!=4,"18-19/2","Hata6")))),
IF(#REF!+BJ452=2018,
IF(#REF!=1,"18-19/1",
IF(#REF!=2,"18-19/2",
IF(#REF!=3,"19-20/1",
IF(#REF!=4,"19-20/2","Hata7")))),
IF(#REF!+BJ452=2019,
IF(#REF!=1,"19-20/1",
IF(#REF!=2,"19-20/2",
IF(#REF!=3,"20-21/1",
IF(#REF!=4,"20-21/2","Hata8")))),
IF(#REF!+BJ452=2020,
IF(#REF!=1,"20-21/1",
IF(#REF!=2,"20-21/2",
IF(#REF!=3,"21-22/1",
IF(#REF!=4,"21-22/2","Hata9")))),
IF(#REF!+BJ452=2021,
IF(#REF!=1,"21-22/1",
IF(#REF!=2,"21-22/2",
IF(#REF!=3,"22-23/1",
IF(#REF!=4,"22-23/2","Hata10")))),
IF(#REF!+BJ452=2022,
IF(#REF!=1,"22-23/1",
IF(#REF!=2,"22-23/2",
IF(#REF!=3,"23-24/1",
IF(#REF!=4,"23-24/2","Hata11")))),
IF(#REF!+BJ452=2023,
IF(#REF!=1,"23-24/1",
IF(#REF!=2,"23-24/2",
IF(#REF!=3,"24-25/1",
IF(#REF!=4,"24-25/2","Hata12")))),
)))))))))))),
IF(BB452="T",
IF(#REF!+BJ452=2012,
IF(#REF!=1,"12-13/1",
IF(#REF!=2,"12-13/2",
IF(#REF!=3,"12-13/3",
IF(#REF!=4,"13-14/1",
IF(#REF!=5,"13-14/2",
IF(#REF!=6,"13-14/3","Hata1")))))),
IF(#REF!+BJ452=2013,
IF(#REF!=1,"13-14/1",
IF(#REF!=2,"13-14/2",
IF(#REF!=3,"13-14/3",
IF(#REF!=4,"14-15/1",
IF(#REF!=5,"14-15/2",
IF(#REF!=6,"14-15/3","Hata2")))))),
IF(#REF!+BJ452=2014,
IF(#REF!=1,"14-15/1",
IF(#REF!=2,"14-15/2",
IF(#REF!=3,"14-15/3",
IF(#REF!=4,"15-16/1",
IF(#REF!=5,"15-16/2",
IF(#REF!=6,"15-16/3","Hata3")))))),
IF(AND(#REF!+#REF!&gt;2014,#REF!+#REF!&lt;2015,BJ452=1),
IF(#REF!=0.1,"14-15/0.1",
IF(#REF!=0.2,"14-15/0.2",
IF(#REF!=0.3,"14-15/0.3","Hata4"))),
IF(#REF!+BJ452=2015,
IF(#REF!=1,"15-16/1",
IF(#REF!=2,"15-16/2",
IF(#REF!=3,"15-16/3",
IF(#REF!=4,"16-17/1",
IF(#REF!=5,"16-17/2",
IF(#REF!=6,"16-17/3","Hata5")))))),
IF(#REF!+BJ452=2016,
IF(#REF!=1,"16-17/1",
IF(#REF!=2,"16-17/2",
IF(#REF!=3,"16-17/3",
IF(#REF!=4,"17-18/1",
IF(#REF!=5,"17-18/2",
IF(#REF!=6,"17-18/3","Hata6")))))),
IF(#REF!+BJ452=2017,
IF(#REF!=1,"17-18/1",
IF(#REF!=2,"17-18/2",
IF(#REF!=3,"17-18/3",
IF(#REF!=4,"18-19/1",
IF(#REF!=5,"18-19/2",
IF(#REF!=6,"18-19/3","Hata7")))))),
IF(#REF!+BJ452=2018,
IF(#REF!=1,"18-19/1",
IF(#REF!=2,"18-19/2",
IF(#REF!=3,"18-19/3",
IF(#REF!=4,"19-20/1",
IF(#REF!=5," 19-20/2",
IF(#REF!=6,"19-20/3","Hata8")))))),
IF(#REF!+BJ452=2019,
IF(#REF!=1,"19-20/1",
IF(#REF!=2,"19-20/2",
IF(#REF!=3,"19-20/3",
IF(#REF!=4,"20-21/1",
IF(#REF!=5,"20-21/2",
IF(#REF!=6,"20-21/3","Hata9")))))),
IF(#REF!+BJ452=2020,
IF(#REF!=1,"20-21/1",
IF(#REF!=2,"20-21/2",
IF(#REF!=3,"20-21/3",
IF(#REF!=4,"21-22/1",
IF(#REF!=5,"21-22/2",
IF(#REF!=6,"21-22/3","Hata10")))))),
IF(#REF!+BJ452=2021,
IF(#REF!=1,"21-22/1",
IF(#REF!=2,"21-22/2",
IF(#REF!=3,"21-22/3",
IF(#REF!=4,"22-23/1",
IF(#REF!=5,"22-23/2",
IF(#REF!=6,"22-23/3","Hata11")))))),
IF(#REF!+BJ452=2022,
IF(#REF!=1,"22-23/1",
IF(#REF!=2,"22-23/2",
IF(#REF!=3,"22-23/3",
IF(#REF!=4,"23-24/1",
IF(#REF!=5,"23-24/2",
IF(#REF!=6,"23-24/3","Hata12")))))),
IF(#REF!+BJ452=2023,
IF(#REF!=1,"23-24/1",
IF(#REF!=2,"23-24/2",
IF(#REF!=3,"23-24/3",
IF(#REF!=4,"24-25/1",
IF(#REF!=5,"24-25/2",
IF(#REF!=6,"24-25/3","Hata13")))))),
))))))))))))))
)</f>
        <v>#REF!</v>
      </c>
      <c r="G452" s="15"/>
      <c r="H452" s="14" t="s">
        <v>568</v>
      </c>
      <c r="I452" s="14">
        <v>54681</v>
      </c>
      <c r="J452" s="14" t="s">
        <v>499</v>
      </c>
      <c r="Q452" s="14" t="s">
        <v>140</v>
      </c>
      <c r="R452" s="14" t="s">
        <v>140</v>
      </c>
      <c r="S452" s="16">
        <v>7</v>
      </c>
      <c r="T452" s="14">
        <f>VLOOKUP($S452,[1]sistem!$I$3:$L$10,2,FALSE)</f>
        <v>0</v>
      </c>
      <c r="U452" s="14">
        <f>VLOOKUP($S452,[1]sistem!$I$3:$L$10,3,FALSE)</f>
        <v>1</v>
      </c>
      <c r="V452" s="14">
        <f>VLOOKUP($S452,[1]sistem!$I$3:$L$10,4,FALSE)</f>
        <v>1</v>
      </c>
      <c r="W452" s="14" t="e">
        <f>VLOOKUP($BB452,[1]sistem!$I$13:$L$14,2,FALSE)*#REF!</f>
        <v>#REF!</v>
      </c>
      <c r="X452" s="14" t="e">
        <f>VLOOKUP($BB452,[1]sistem!$I$13:$L$14,3,FALSE)*#REF!</f>
        <v>#REF!</v>
      </c>
      <c r="Y452" s="14" t="e">
        <f>VLOOKUP($BB452,[1]sistem!$I$13:$L$14,4,FALSE)*#REF!</f>
        <v>#REF!</v>
      </c>
      <c r="Z452" s="14" t="e">
        <f t="shared" si="111"/>
        <v>#REF!</v>
      </c>
      <c r="AA452" s="14" t="e">
        <f t="shared" si="111"/>
        <v>#REF!</v>
      </c>
      <c r="AB452" s="14" t="e">
        <f t="shared" si="111"/>
        <v>#REF!</v>
      </c>
      <c r="AC452" s="14" t="e">
        <f t="shared" si="112"/>
        <v>#REF!</v>
      </c>
      <c r="AD452" s="14">
        <f>VLOOKUP(BB452,[1]sistem!$I$18:$J$19,2,FALSE)</f>
        <v>14</v>
      </c>
      <c r="AE452" s="14">
        <v>0.25</v>
      </c>
      <c r="AF452" s="14">
        <f>VLOOKUP($S452,[1]sistem!$I$3:$M$10,5,FALSE)</f>
        <v>1</v>
      </c>
      <c r="AG452" s="14">
        <v>4</v>
      </c>
      <c r="AI452" s="14">
        <f>AG452*AM452</f>
        <v>56</v>
      </c>
      <c r="AJ452" s="14">
        <f>VLOOKUP($S452,[1]sistem!$I$3:$N$10,6,FALSE)</f>
        <v>2</v>
      </c>
      <c r="AK452" s="14">
        <v>2</v>
      </c>
      <c r="AL452" s="14">
        <f t="shared" si="113"/>
        <v>4</v>
      </c>
      <c r="AM452" s="14">
        <f>VLOOKUP($BB452,[1]sistem!$I$18:$K$19,3,FALSE)</f>
        <v>14</v>
      </c>
      <c r="AN452" s="14" t="e">
        <f>AM452*#REF!</f>
        <v>#REF!</v>
      </c>
      <c r="AO452" s="14" t="e">
        <f t="shared" si="114"/>
        <v>#REF!</v>
      </c>
      <c r="AP452" s="14">
        <f t="shared" si="127"/>
        <v>25</v>
      </c>
      <c r="AQ452" s="14" t="e">
        <f t="shared" si="116"/>
        <v>#REF!</v>
      </c>
      <c r="AR452" s="14" t="e">
        <f>ROUND(AQ452-#REF!,0)</f>
        <v>#REF!</v>
      </c>
      <c r="AS452" s="14">
        <f>IF(BB452="s",IF(S452=0,0,
IF(S452=1,#REF!*4*4,
IF(S452=2,0,
IF(S452=3,#REF!*4*2,
IF(S452=4,0,
IF(S452=5,0,
IF(S452=6,0,
IF(S452=7,0)))))))),
IF(BB452="t",
IF(S452=0,0,
IF(S452=1,#REF!*4*4*0.8,
IF(S452=2,0,
IF(S452=3,#REF!*4*2*0.8,
IF(S452=4,0,
IF(S452=5,0,
IF(S452=6,0,
IF(S452=7,0))))))))))</f>
        <v>0</v>
      </c>
      <c r="AT452" s="14" t="e">
        <f>IF(BB452="s",
IF(S452=0,0,
IF(S452=1,0,
IF(S452=2,#REF!*4*2,
IF(S452=3,#REF!*4,
IF(S452=4,#REF!*4,
IF(S452=5,0,
IF(S452=6,0,
IF(S452=7,#REF!*4)))))))),
IF(BB452="t",
IF(S452=0,0,
IF(S452=1,0,
IF(S452=2,#REF!*4*2*0.8,
IF(S452=3,#REF!*4*0.8,
IF(S452=4,#REF!*4*0.8,
IF(S452=5,0,
IF(S452=6,0,
IF(S452=7,#REF!*4))))))))))</f>
        <v>#REF!</v>
      </c>
      <c r="AU452" s="14" t="e">
        <f>IF(BB452="s",
IF(S452=0,0,
IF(S452=1,#REF!*2,
IF(S452=2,#REF!*2,
IF(S452=3,#REF!*2,
IF(S452=4,#REF!*2,
IF(S452=5,#REF!*2,
IF(S452=6,#REF!*2,
IF(S452=7,#REF!*2)))))))),
IF(BB452="t",
IF(S452=0,#REF!*2*0.8,
IF(S452=1,#REF!*2*0.8,
IF(S452=2,#REF!*2*0.8,
IF(S452=3,#REF!*2*0.8,
IF(S452=4,#REF!*2*0.8,
IF(S452=5,#REF!*2*0.8,
IF(S452=6,#REF!*1*0.8,
IF(S452=7,#REF!*2))))))))))</f>
        <v>#REF!</v>
      </c>
      <c r="AV452" s="14" t="e">
        <f t="shared" si="117"/>
        <v>#REF!</v>
      </c>
      <c r="AW452" s="14" t="e">
        <f>IF(BB452="s",
IF(S452=0,0,
IF(S452=1,(14-2)*(#REF!+#REF!)/4*4,
IF(S452=2,(14-2)*(#REF!+#REF!)/4*2,
IF(S452=3,(14-2)*(#REF!+#REF!)/4*3,
IF(S452=4,(14-2)*(#REF!+#REF!)/4,
IF(S452=5,(14-2)*#REF!/4,
IF(S452=6,0,
IF(S452=7,(14)*#REF!)))))))),
IF(BB452="t",
IF(S452=0,0,
IF(S452=1,(11-2)*(#REF!+#REF!)/4*4,
IF(S452=2,(11-2)*(#REF!+#REF!)/4*2,
IF(S452=3,(11-2)*(#REF!+#REF!)/4*3,
IF(S452=4,(11-2)*(#REF!+#REF!)/4,
IF(S452=5,(11-2)*#REF!/4,
IF(S452=6,0,
IF(S452=7,(11)*#REF!))))))))))</f>
        <v>#REF!</v>
      </c>
      <c r="AX452" s="14" t="e">
        <f t="shared" si="118"/>
        <v>#REF!</v>
      </c>
      <c r="AY452" s="14">
        <f t="shared" si="119"/>
        <v>8</v>
      </c>
      <c r="AZ452" s="14">
        <f t="shared" si="120"/>
        <v>4</v>
      </c>
      <c r="BA452" s="14" t="e">
        <f t="shared" si="121"/>
        <v>#REF!</v>
      </c>
      <c r="BB452" s="14" t="s">
        <v>87</v>
      </c>
      <c r="BC452" s="14" t="e">
        <f>IF(BI452="A",0,IF(BB452="s",14*#REF!,IF(BB452="T",11*#REF!,"HATA")))</f>
        <v>#REF!</v>
      </c>
      <c r="BD452" s="14" t="e">
        <f t="shared" si="128"/>
        <v>#REF!</v>
      </c>
      <c r="BE452" s="14" t="e">
        <f>IF(BB452="s",ROUND(BD452/30,0),IF(BB452="T",ROUND(BD452/25,0),"HATA"))</f>
        <v>#REF!</v>
      </c>
      <c r="BF452" s="14" t="e">
        <f>IF(BE452-#REF!=0,"DOĞRU","YANLIŞ")</f>
        <v>#REF!</v>
      </c>
      <c r="BG452" s="14" t="e">
        <f>#REF!-BE452</f>
        <v>#REF!</v>
      </c>
      <c r="BH452" s="14">
        <v>0</v>
      </c>
      <c r="BJ452" s="14">
        <v>0</v>
      </c>
      <c r="BL452" s="14">
        <v>7</v>
      </c>
      <c r="BN452" s="5" t="e">
        <f>#REF!*14</f>
        <v>#REF!</v>
      </c>
      <c r="BO452" s="6"/>
      <c r="BP452" s="7"/>
      <c r="BQ452" s="8"/>
      <c r="BR452" s="8"/>
      <c r="BS452" s="8"/>
      <c r="BT452" s="8"/>
      <c r="BU452" s="8"/>
      <c r="BV452" s="9"/>
      <c r="BW452" s="10"/>
      <c r="BX452" s="11"/>
      <c r="CE452" s="8"/>
      <c r="CF452" s="17"/>
      <c r="CG452" s="17"/>
      <c r="CH452" s="17"/>
      <c r="CI452" s="17"/>
    </row>
    <row r="453" spans="1:87" hidden="1" x14ac:dyDescent="0.25">
      <c r="A453" s="14" t="s">
        <v>546</v>
      </c>
      <c r="B453" s="14" t="s">
        <v>547</v>
      </c>
      <c r="C453" s="14" t="s">
        <v>547</v>
      </c>
      <c r="D453" s="15" t="s">
        <v>90</v>
      </c>
      <c r="E453" s="15" t="s">
        <v>90</v>
      </c>
      <c r="F453" s="16" t="e">
        <f>IF(BB453="S",
IF(#REF!+BJ453=2012,
IF(#REF!=1,"12-13/1",
IF(#REF!=2,"12-13/2",
IF(#REF!=3,"13-14/1",
IF(#REF!=4,"13-14/2","Hata1")))),
IF(#REF!+BJ453=2013,
IF(#REF!=1,"13-14/1",
IF(#REF!=2,"13-14/2",
IF(#REF!=3,"14-15/1",
IF(#REF!=4,"14-15/2","Hata2")))),
IF(#REF!+BJ453=2014,
IF(#REF!=1,"14-15/1",
IF(#REF!=2,"14-15/2",
IF(#REF!=3,"15-16/1",
IF(#REF!=4,"15-16/2","Hata3")))),
IF(#REF!+BJ453=2015,
IF(#REF!=1,"15-16/1",
IF(#REF!=2,"15-16/2",
IF(#REF!=3,"16-17/1",
IF(#REF!=4,"16-17/2","Hata4")))),
IF(#REF!+BJ453=2016,
IF(#REF!=1,"16-17/1",
IF(#REF!=2,"16-17/2",
IF(#REF!=3,"17-18/1",
IF(#REF!=4,"17-18/2","Hata5")))),
IF(#REF!+BJ453=2017,
IF(#REF!=1,"17-18/1",
IF(#REF!=2,"17-18/2",
IF(#REF!=3,"18-19/1",
IF(#REF!=4,"18-19/2","Hata6")))),
IF(#REF!+BJ453=2018,
IF(#REF!=1,"18-19/1",
IF(#REF!=2,"18-19/2",
IF(#REF!=3,"19-20/1",
IF(#REF!=4,"19-20/2","Hata7")))),
IF(#REF!+BJ453=2019,
IF(#REF!=1,"19-20/1",
IF(#REF!=2,"19-20/2",
IF(#REF!=3,"20-21/1",
IF(#REF!=4,"20-21/2","Hata8")))),
IF(#REF!+BJ453=2020,
IF(#REF!=1,"20-21/1",
IF(#REF!=2,"20-21/2",
IF(#REF!=3,"21-22/1",
IF(#REF!=4,"21-22/2","Hata9")))),
IF(#REF!+BJ453=2021,
IF(#REF!=1,"21-22/1",
IF(#REF!=2,"21-22/2",
IF(#REF!=3,"22-23/1",
IF(#REF!=4,"22-23/2","Hata10")))),
IF(#REF!+BJ453=2022,
IF(#REF!=1,"22-23/1",
IF(#REF!=2,"22-23/2",
IF(#REF!=3,"23-24/1",
IF(#REF!=4,"23-24/2","Hata11")))),
IF(#REF!+BJ453=2023,
IF(#REF!=1,"23-24/1",
IF(#REF!=2,"23-24/2",
IF(#REF!=3,"24-25/1",
IF(#REF!=4,"24-25/2","Hata12")))),
)))))))))))),
IF(BB453="T",
IF(#REF!+BJ453=2012,
IF(#REF!=1,"12-13/1",
IF(#REF!=2,"12-13/2",
IF(#REF!=3,"12-13/3",
IF(#REF!=4,"13-14/1",
IF(#REF!=5,"13-14/2",
IF(#REF!=6,"13-14/3","Hata1")))))),
IF(#REF!+BJ453=2013,
IF(#REF!=1,"13-14/1",
IF(#REF!=2,"13-14/2",
IF(#REF!=3,"13-14/3",
IF(#REF!=4,"14-15/1",
IF(#REF!=5,"14-15/2",
IF(#REF!=6,"14-15/3","Hata2")))))),
IF(#REF!+BJ453=2014,
IF(#REF!=1,"14-15/1",
IF(#REF!=2,"14-15/2",
IF(#REF!=3,"14-15/3",
IF(#REF!=4,"15-16/1",
IF(#REF!=5,"15-16/2",
IF(#REF!=6,"15-16/3","Hata3")))))),
IF(AND(#REF!+#REF!&gt;2014,#REF!+#REF!&lt;2015,BJ453=1),
IF(#REF!=0.1,"14-15/0.1",
IF(#REF!=0.2,"14-15/0.2",
IF(#REF!=0.3,"14-15/0.3","Hata4"))),
IF(#REF!+BJ453=2015,
IF(#REF!=1,"15-16/1",
IF(#REF!=2,"15-16/2",
IF(#REF!=3,"15-16/3",
IF(#REF!=4,"16-17/1",
IF(#REF!=5,"16-17/2",
IF(#REF!=6,"16-17/3","Hata5")))))),
IF(#REF!+BJ453=2016,
IF(#REF!=1,"16-17/1",
IF(#REF!=2,"16-17/2",
IF(#REF!=3,"16-17/3",
IF(#REF!=4,"17-18/1",
IF(#REF!=5,"17-18/2",
IF(#REF!=6,"17-18/3","Hata6")))))),
IF(#REF!+BJ453=2017,
IF(#REF!=1,"17-18/1",
IF(#REF!=2,"17-18/2",
IF(#REF!=3,"17-18/3",
IF(#REF!=4,"18-19/1",
IF(#REF!=5,"18-19/2",
IF(#REF!=6,"18-19/3","Hata7")))))),
IF(#REF!+BJ453=2018,
IF(#REF!=1,"18-19/1",
IF(#REF!=2,"18-19/2",
IF(#REF!=3,"18-19/3",
IF(#REF!=4,"19-20/1",
IF(#REF!=5," 19-20/2",
IF(#REF!=6,"19-20/3","Hata8")))))),
IF(#REF!+BJ453=2019,
IF(#REF!=1,"19-20/1",
IF(#REF!=2,"19-20/2",
IF(#REF!=3,"19-20/3",
IF(#REF!=4,"20-21/1",
IF(#REF!=5,"20-21/2",
IF(#REF!=6,"20-21/3","Hata9")))))),
IF(#REF!+BJ453=2020,
IF(#REF!=1,"20-21/1",
IF(#REF!=2,"20-21/2",
IF(#REF!=3,"20-21/3",
IF(#REF!=4,"21-22/1",
IF(#REF!=5,"21-22/2",
IF(#REF!=6,"21-22/3","Hata10")))))),
IF(#REF!+BJ453=2021,
IF(#REF!=1,"21-22/1",
IF(#REF!=2,"21-22/2",
IF(#REF!=3,"21-22/3",
IF(#REF!=4,"22-23/1",
IF(#REF!=5,"22-23/2",
IF(#REF!=6,"22-23/3","Hata11")))))),
IF(#REF!+BJ453=2022,
IF(#REF!=1,"22-23/1",
IF(#REF!=2,"22-23/2",
IF(#REF!=3,"22-23/3",
IF(#REF!=4,"23-24/1",
IF(#REF!=5,"23-24/2",
IF(#REF!=6,"23-24/3","Hata12")))))),
IF(#REF!+BJ453=2023,
IF(#REF!=1,"23-24/1",
IF(#REF!=2,"23-24/2",
IF(#REF!=3,"23-24/3",
IF(#REF!=4,"24-25/1",
IF(#REF!=5,"24-25/2",
IF(#REF!=6,"24-25/3","Hata13")))))),
))))))))))))))
)</f>
        <v>#REF!</v>
      </c>
      <c r="G453" s="15"/>
      <c r="H453" s="14" t="s">
        <v>568</v>
      </c>
      <c r="I453" s="14">
        <v>54681</v>
      </c>
      <c r="J453" s="14" t="s">
        <v>499</v>
      </c>
      <c r="Q453" s="14" t="s">
        <v>548</v>
      </c>
      <c r="R453" s="14" t="s">
        <v>548</v>
      </c>
      <c r="S453" s="16">
        <v>4</v>
      </c>
      <c r="T453" s="14">
        <f>VLOOKUP($S453,[1]sistem!$I$3:$L$10,2,FALSE)</f>
        <v>0</v>
      </c>
      <c r="U453" s="14">
        <f>VLOOKUP($S453,[1]sistem!$I$3:$L$10,3,FALSE)</f>
        <v>1</v>
      </c>
      <c r="V453" s="14">
        <f>VLOOKUP($S453,[1]sistem!$I$3:$L$10,4,FALSE)</f>
        <v>1</v>
      </c>
      <c r="W453" s="14" t="e">
        <f>VLOOKUP($BB453,[1]sistem!$I$13:$L$14,2,FALSE)*#REF!</f>
        <v>#REF!</v>
      </c>
      <c r="X453" s="14" t="e">
        <f>VLOOKUP($BB453,[1]sistem!$I$13:$L$14,3,FALSE)*#REF!</f>
        <v>#REF!</v>
      </c>
      <c r="Y453" s="14" t="e">
        <f>VLOOKUP($BB453,[1]sistem!$I$13:$L$14,4,FALSE)*#REF!</f>
        <v>#REF!</v>
      </c>
      <c r="Z453" s="14" t="e">
        <f t="shared" si="111"/>
        <v>#REF!</v>
      </c>
      <c r="AA453" s="14" t="e">
        <f t="shared" si="111"/>
        <v>#REF!</v>
      </c>
      <c r="AB453" s="14" t="e">
        <f t="shared" si="111"/>
        <v>#REF!</v>
      </c>
      <c r="AC453" s="14" t="e">
        <f t="shared" si="112"/>
        <v>#REF!</v>
      </c>
      <c r="AD453" s="14">
        <f>VLOOKUP(BB453,[1]sistem!$I$18:$J$19,2,FALSE)</f>
        <v>14</v>
      </c>
      <c r="AE453" s="14">
        <v>0.25</v>
      </c>
      <c r="AF453" s="14">
        <f>VLOOKUP($S453,[1]sistem!$I$3:$M$10,5,FALSE)</f>
        <v>1</v>
      </c>
      <c r="AG453" s="14">
        <v>4</v>
      </c>
      <c r="AI453" s="14">
        <f>AG453*AM453</f>
        <v>56</v>
      </c>
      <c r="AJ453" s="14">
        <f>VLOOKUP($S453,[1]sistem!$I$3:$N$10,6,FALSE)</f>
        <v>2</v>
      </c>
      <c r="AK453" s="14">
        <v>2</v>
      </c>
      <c r="AL453" s="14">
        <f t="shared" si="113"/>
        <v>4</v>
      </c>
      <c r="AM453" s="14">
        <f>VLOOKUP($BB453,[1]sistem!$I$18:$K$19,3,FALSE)</f>
        <v>14</v>
      </c>
      <c r="AN453" s="14" t="e">
        <f>AM453*#REF!</f>
        <v>#REF!</v>
      </c>
      <c r="AO453" s="14" t="e">
        <f t="shared" si="114"/>
        <v>#REF!</v>
      </c>
      <c r="AP453" s="14">
        <f t="shared" si="127"/>
        <v>25</v>
      </c>
      <c r="AQ453" s="14" t="e">
        <f t="shared" si="116"/>
        <v>#REF!</v>
      </c>
      <c r="AR453" s="14" t="e">
        <f>ROUND(AQ453-#REF!,0)</f>
        <v>#REF!</v>
      </c>
      <c r="AS453" s="14">
        <f>IF(BB453="s",IF(S453=0,0,
IF(S453=1,#REF!*4*4,
IF(S453=2,0,
IF(S453=3,#REF!*4*2,
IF(S453=4,0,
IF(S453=5,0,
IF(S453=6,0,
IF(S453=7,0)))))))),
IF(BB453="t",
IF(S453=0,0,
IF(S453=1,#REF!*4*4*0.8,
IF(S453=2,0,
IF(S453=3,#REF!*4*2*0.8,
IF(S453=4,0,
IF(S453=5,0,
IF(S453=6,0,
IF(S453=7,0))))))))))</f>
        <v>0</v>
      </c>
      <c r="AT453" s="14" t="e">
        <f>IF(BB453="s",
IF(S453=0,0,
IF(S453=1,0,
IF(S453=2,#REF!*4*2,
IF(S453=3,#REF!*4,
IF(S453=4,#REF!*4,
IF(S453=5,0,
IF(S453=6,0,
IF(S453=7,#REF!*4)))))))),
IF(BB453="t",
IF(S453=0,0,
IF(S453=1,0,
IF(S453=2,#REF!*4*2*0.8,
IF(S453=3,#REF!*4*0.8,
IF(S453=4,#REF!*4*0.8,
IF(S453=5,0,
IF(S453=6,0,
IF(S453=7,#REF!*4))))))))))</f>
        <v>#REF!</v>
      </c>
      <c r="AU453" s="14" t="e">
        <f>IF(BB453="s",
IF(S453=0,0,
IF(S453=1,#REF!*2,
IF(S453=2,#REF!*2,
IF(S453=3,#REF!*2,
IF(S453=4,#REF!*2,
IF(S453=5,#REF!*2,
IF(S453=6,#REF!*2,
IF(S453=7,#REF!*2)))))))),
IF(BB453="t",
IF(S453=0,#REF!*2*0.8,
IF(S453=1,#REF!*2*0.8,
IF(S453=2,#REF!*2*0.8,
IF(S453=3,#REF!*2*0.8,
IF(S453=4,#REF!*2*0.8,
IF(S453=5,#REF!*2*0.8,
IF(S453=6,#REF!*1*0.8,
IF(S453=7,#REF!*2))))))))))</f>
        <v>#REF!</v>
      </c>
      <c r="AV453" s="14" t="e">
        <f t="shared" si="117"/>
        <v>#REF!</v>
      </c>
      <c r="AW453" s="14" t="e">
        <f>IF(BB453="s",
IF(S453=0,0,
IF(S453=1,(14-2)*(#REF!+#REF!)/4*4,
IF(S453=2,(14-2)*(#REF!+#REF!)/4*2,
IF(S453=3,(14-2)*(#REF!+#REF!)/4*3,
IF(S453=4,(14-2)*(#REF!+#REF!)/4,
IF(S453=5,(14-2)*#REF!/4,
IF(S453=6,0,
IF(S453=7,(14)*#REF!)))))))),
IF(BB453="t",
IF(S453=0,0,
IF(S453=1,(11-2)*(#REF!+#REF!)/4*4,
IF(S453=2,(11-2)*(#REF!+#REF!)/4*2,
IF(S453=3,(11-2)*(#REF!+#REF!)/4*3,
IF(S453=4,(11-2)*(#REF!+#REF!)/4,
IF(S453=5,(11-2)*#REF!/4,
IF(S453=6,0,
IF(S453=7,(11)*#REF!))))))))))</f>
        <v>#REF!</v>
      </c>
      <c r="AX453" s="14" t="e">
        <f t="shared" si="118"/>
        <v>#REF!</v>
      </c>
      <c r="AY453" s="14">
        <f t="shared" si="119"/>
        <v>8</v>
      </c>
      <c r="AZ453" s="14">
        <f t="shared" si="120"/>
        <v>4</v>
      </c>
      <c r="BA453" s="14" t="e">
        <f t="shared" si="121"/>
        <v>#REF!</v>
      </c>
      <c r="BB453" s="14" t="s">
        <v>87</v>
      </c>
      <c r="BC453" s="14" t="e">
        <f>IF(BI453="A",0,IF(BB453="s",14*#REF!,IF(BB453="T",11*#REF!,"HATA")))</f>
        <v>#REF!</v>
      </c>
      <c r="BD453" s="14" t="e">
        <f t="shared" si="128"/>
        <v>#REF!</v>
      </c>
      <c r="BE453" s="14" t="e">
        <f>IF(BB453="s",ROUND(BD453/30,0),IF(BB453="T",ROUND(BD453/25,0),"HATA"))</f>
        <v>#REF!</v>
      </c>
      <c r="BF453" s="14" t="e">
        <f>IF(BE453-#REF!=0,"DOĞRU","YANLIŞ")</f>
        <v>#REF!</v>
      </c>
      <c r="BG453" s="14" t="e">
        <f>#REF!-BE453</f>
        <v>#REF!</v>
      </c>
      <c r="BH453" s="14">
        <v>0</v>
      </c>
      <c r="BJ453" s="14">
        <v>0</v>
      </c>
      <c r="BL453" s="14">
        <v>4</v>
      </c>
      <c r="BN453" s="5" t="e">
        <f>#REF!*14</f>
        <v>#REF!</v>
      </c>
      <c r="BO453" s="6"/>
      <c r="BP453" s="7"/>
      <c r="BQ453" s="8"/>
      <c r="BR453" s="8"/>
      <c r="BS453" s="8"/>
      <c r="BT453" s="8"/>
      <c r="BU453" s="8"/>
      <c r="BV453" s="9"/>
      <c r="BW453" s="10"/>
      <c r="BX453" s="11"/>
      <c r="CE453" s="8"/>
      <c r="CF453" s="17"/>
      <c r="CG453" s="17"/>
      <c r="CH453" s="17"/>
      <c r="CI453" s="17"/>
    </row>
    <row r="454" spans="1:87" hidden="1" x14ac:dyDescent="0.25">
      <c r="A454" s="14" t="s">
        <v>131</v>
      </c>
      <c r="B454" s="14" t="s">
        <v>132</v>
      </c>
      <c r="C454" s="14" t="s">
        <v>132</v>
      </c>
      <c r="D454" s="15" t="s">
        <v>90</v>
      </c>
      <c r="E454" s="15" t="s">
        <v>90</v>
      </c>
      <c r="F454" s="16" t="e">
        <f>IF(BB454="S",
IF(#REF!+BJ454=2012,
IF(#REF!=1,"12-13/1",
IF(#REF!=2,"12-13/2",
IF(#REF!=3,"13-14/1",
IF(#REF!=4,"13-14/2","Hata1")))),
IF(#REF!+BJ454=2013,
IF(#REF!=1,"13-14/1",
IF(#REF!=2,"13-14/2",
IF(#REF!=3,"14-15/1",
IF(#REF!=4,"14-15/2","Hata2")))),
IF(#REF!+BJ454=2014,
IF(#REF!=1,"14-15/1",
IF(#REF!=2,"14-15/2",
IF(#REF!=3,"15-16/1",
IF(#REF!=4,"15-16/2","Hata3")))),
IF(#REF!+BJ454=2015,
IF(#REF!=1,"15-16/1",
IF(#REF!=2,"15-16/2",
IF(#REF!=3,"16-17/1",
IF(#REF!=4,"16-17/2","Hata4")))),
IF(#REF!+BJ454=2016,
IF(#REF!=1,"16-17/1",
IF(#REF!=2,"16-17/2",
IF(#REF!=3,"17-18/1",
IF(#REF!=4,"17-18/2","Hata5")))),
IF(#REF!+BJ454=2017,
IF(#REF!=1,"17-18/1",
IF(#REF!=2,"17-18/2",
IF(#REF!=3,"18-19/1",
IF(#REF!=4,"18-19/2","Hata6")))),
IF(#REF!+BJ454=2018,
IF(#REF!=1,"18-19/1",
IF(#REF!=2,"18-19/2",
IF(#REF!=3,"19-20/1",
IF(#REF!=4,"19-20/2","Hata7")))),
IF(#REF!+BJ454=2019,
IF(#REF!=1,"19-20/1",
IF(#REF!=2,"19-20/2",
IF(#REF!=3,"20-21/1",
IF(#REF!=4,"20-21/2","Hata8")))),
IF(#REF!+BJ454=2020,
IF(#REF!=1,"20-21/1",
IF(#REF!=2,"20-21/2",
IF(#REF!=3,"21-22/1",
IF(#REF!=4,"21-22/2","Hata9")))),
IF(#REF!+BJ454=2021,
IF(#REF!=1,"21-22/1",
IF(#REF!=2,"21-22/2",
IF(#REF!=3,"22-23/1",
IF(#REF!=4,"22-23/2","Hata10")))),
IF(#REF!+BJ454=2022,
IF(#REF!=1,"22-23/1",
IF(#REF!=2,"22-23/2",
IF(#REF!=3,"23-24/1",
IF(#REF!=4,"23-24/2","Hata11")))),
IF(#REF!+BJ454=2023,
IF(#REF!=1,"23-24/1",
IF(#REF!=2,"23-24/2",
IF(#REF!=3,"24-25/1",
IF(#REF!=4,"24-25/2","Hata12")))),
)))))))))))),
IF(BB454="T",
IF(#REF!+BJ454=2012,
IF(#REF!=1,"12-13/1",
IF(#REF!=2,"12-13/2",
IF(#REF!=3,"12-13/3",
IF(#REF!=4,"13-14/1",
IF(#REF!=5,"13-14/2",
IF(#REF!=6,"13-14/3","Hata1")))))),
IF(#REF!+BJ454=2013,
IF(#REF!=1,"13-14/1",
IF(#REF!=2,"13-14/2",
IF(#REF!=3,"13-14/3",
IF(#REF!=4,"14-15/1",
IF(#REF!=5,"14-15/2",
IF(#REF!=6,"14-15/3","Hata2")))))),
IF(#REF!+BJ454=2014,
IF(#REF!=1,"14-15/1",
IF(#REF!=2,"14-15/2",
IF(#REF!=3,"14-15/3",
IF(#REF!=4,"15-16/1",
IF(#REF!=5,"15-16/2",
IF(#REF!=6,"15-16/3","Hata3")))))),
IF(AND(#REF!+#REF!&gt;2014,#REF!+#REF!&lt;2015,BJ454=1),
IF(#REF!=0.1,"14-15/0.1",
IF(#REF!=0.2,"14-15/0.2",
IF(#REF!=0.3,"14-15/0.3","Hata4"))),
IF(#REF!+BJ454=2015,
IF(#REF!=1,"15-16/1",
IF(#REF!=2,"15-16/2",
IF(#REF!=3,"15-16/3",
IF(#REF!=4,"16-17/1",
IF(#REF!=5,"16-17/2",
IF(#REF!=6,"16-17/3","Hata5")))))),
IF(#REF!+BJ454=2016,
IF(#REF!=1,"16-17/1",
IF(#REF!=2,"16-17/2",
IF(#REF!=3,"16-17/3",
IF(#REF!=4,"17-18/1",
IF(#REF!=5,"17-18/2",
IF(#REF!=6,"17-18/3","Hata6")))))),
IF(#REF!+BJ454=2017,
IF(#REF!=1,"17-18/1",
IF(#REF!=2,"17-18/2",
IF(#REF!=3,"17-18/3",
IF(#REF!=4,"18-19/1",
IF(#REF!=5,"18-19/2",
IF(#REF!=6,"18-19/3","Hata7")))))),
IF(#REF!+BJ454=2018,
IF(#REF!=1,"18-19/1",
IF(#REF!=2,"18-19/2",
IF(#REF!=3,"18-19/3",
IF(#REF!=4,"19-20/1",
IF(#REF!=5," 19-20/2",
IF(#REF!=6,"19-20/3","Hata8")))))),
IF(#REF!+BJ454=2019,
IF(#REF!=1,"19-20/1",
IF(#REF!=2,"19-20/2",
IF(#REF!=3,"19-20/3",
IF(#REF!=4,"20-21/1",
IF(#REF!=5,"20-21/2",
IF(#REF!=6,"20-21/3","Hata9")))))),
IF(#REF!+BJ454=2020,
IF(#REF!=1,"20-21/1",
IF(#REF!=2,"20-21/2",
IF(#REF!=3,"20-21/3",
IF(#REF!=4,"21-22/1",
IF(#REF!=5,"21-22/2",
IF(#REF!=6,"21-22/3","Hata10")))))),
IF(#REF!+BJ454=2021,
IF(#REF!=1,"21-22/1",
IF(#REF!=2,"21-22/2",
IF(#REF!=3,"21-22/3",
IF(#REF!=4,"22-23/1",
IF(#REF!=5,"22-23/2",
IF(#REF!=6,"22-23/3","Hata11")))))),
IF(#REF!+BJ454=2022,
IF(#REF!=1,"22-23/1",
IF(#REF!=2,"22-23/2",
IF(#REF!=3,"22-23/3",
IF(#REF!=4,"23-24/1",
IF(#REF!=5,"23-24/2",
IF(#REF!=6,"23-24/3","Hata12")))))),
IF(#REF!+BJ454=2023,
IF(#REF!=1,"23-24/1",
IF(#REF!=2,"23-24/2",
IF(#REF!=3,"23-24/3",
IF(#REF!=4,"24-25/1",
IF(#REF!=5,"24-25/2",
IF(#REF!=6,"24-25/3","Hata13")))))),
))))))))))))))
)</f>
        <v>#REF!</v>
      </c>
      <c r="G454" s="15"/>
      <c r="H454" s="14" t="s">
        <v>568</v>
      </c>
      <c r="I454" s="14">
        <v>54681</v>
      </c>
      <c r="J454" s="14" t="s">
        <v>499</v>
      </c>
      <c r="Q454" s="14" t="s">
        <v>133</v>
      </c>
      <c r="R454" s="14" t="s">
        <v>133</v>
      </c>
      <c r="S454" s="16">
        <v>7</v>
      </c>
      <c r="T454" s="14">
        <f>VLOOKUP($S454,[1]sistem!$I$3:$L$10,2,FALSE)</f>
        <v>0</v>
      </c>
      <c r="U454" s="14">
        <f>VLOOKUP($S454,[1]sistem!$I$3:$L$10,3,FALSE)</f>
        <v>1</v>
      </c>
      <c r="V454" s="14">
        <f>VLOOKUP($S454,[1]sistem!$I$3:$L$10,4,FALSE)</f>
        <v>1</v>
      </c>
      <c r="W454" s="14" t="e">
        <f>VLOOKUP($BB454,[1]sistem!$I$13:$L$14,2,FALSE)*#REF!</f>
        <v>#REF!</v>
      </c>
      <c r="X454" s="14" t="e">
        <f>VLOOKUP($BB454,[1]sistem!$I$13:$L$14,3,FALSE)*#REF!</f>
        <v>#REF!</v>
      </c>
      <c r="Y454" s="14" t="e">
        <f>VLOOKUP($BB454,[1]sistem!$I$13:$L$14,4,FALSE)*#REF!</f>
        <v>#REF!</v>
      </c>
      <c r="Z454" s="14" t="e">
        <f t="shared" si="111"/>
        <v>#REF!</v>
      </c>
      <c r="AA454" s="14" t="e">
        <f t="shared" si="111"/>
        <v>#REF!</v>
      </c>
      <c r="AB454" s="14" t="e">
        <f t="shared" si="111"/>
        <v>#REF!</v>
      </c>
      <c r="AC454" s="14" t="e">
        <f t="shared" si="112"/>
        <v>#REF!</v>
      </c>
      <c r="AD454" s="14">
        <f>VLOOKUP(BB454,[1]sistem!$I$18:$J$19,2,FALSE)</f>
        <v>14</v>
      </c>
      <c r="AE454" s="14">
        <v>0.25</v>
      </c>
      <c r="AF454" s="14">
        <f>VLOOKUP($S454,[1]sistem!$I$3:$M$10,5,FALSE)</f>
        <v>1</v>
      </c>
      <c r="AI454" s="14" t="e">
        <f>(#REF!+#REF!)*AD454</f>
        <v>#REF!</v>
      </c>
      <c r="AJ454" s="14">
        <f>VLOOKUP($S454,[1]sistem!$I$3:$N$10,6,FALSE)</f>
        <v>2</v>
      </c>
      <c r="AK454" s="14">
        <v>2</v>
      </c>
      <c r="AL454" s="14">
        <f t="shared" si="113"/>
        <v>4</v>
      </c>
      <c r="AM454" s="14">
        <f>VLOOKUP($BB454,[1]sistem!$I$18:$K$19,3,FALSE)</f>
        <v>14</v>
      </c>
      <c r="AN454" s="14" t="e">
        <f>AM454*#REF!</f>
        <v>#REF!</v>
      </c>
      <c r="AO454" s="14" t="e">
        <f t="shared" si="114"/>
        <v>#REF!</v>
      </c>
      <c r="AP454" s="14">
        <f t="shared" si="127"/>
        <v>25</v>
      </c>
      <c r="AQ454" s="14" t="e">
        <f t="shared" si="116"/>
        <v>#REF!</v>
      </c>
      <c r="AR454" s="14" t="e">
        <f>ROUND(AQ454-#REF!,0)</f>
        <v>#REF!</v>
      </c>
      <c r="AS454" s="14">
        <f>IF(BB454="s",IF(S454=0,0,
IF(S454=1,#REF!*4*4,
IF(S454=2,0,
IF(S454=3,#REF!*4*2,
IF(S454=4,0,
IF(S454=5,0,
IF(S454=6,0,
IF(S454=7,0)))))))),
IF(BB454="t",
IF(S454=0,0,
IF(S454=1,#REF!*4*4*0.8,
IF(S454=2,0,
IF(S454=3,#REF!*4*2*0.8,
IF(S454=4,0,
IF(S454=5,0,
IF(S454=6,0,
IF(S454=7,0))))))))))</f>
        <v>0</v>
      </c>
      <c r="AT454" s="14" t="e">
        <f>IF(BB454="s",
IF(S454=0,0,
IF(S454=1,0,
IF(S454=2,#REF!*4*2,
IF(S454=3,#REF!*4,
IF(S454=4,#REF!*4,
IF(S454=5,0,
IF(S454=6,0,
IF(S454=7,#REF!*4)))))))),
IF(BB454="t",
IF(S454=0,0,
IF(S454=1,0,
IF(S454=2,#REF!*4*2*0.8,
IF(S454=3,#REF!*4*0.8,
IF(S454=4,#REF!*4*0.8,
IF(S454=5,0,
IF(S454=6,0,
IF(S454=7,#REF!*4))))))))))</f>
        <v>#REF!</v>
      </c>
      <c r="AU454" s="14" t="e">
        <f>IF(BB454="s",
IF(S454=0,0,
IF(S454=1,#REF!*2,
IF(S454=2,#REF!*2,
IF(S454=3,#REF!*2,
IF(S454=4,#REF!*2,
IF(S454=5,#REF!*2,
IF(S454=6,#REF!*2,
IF(S454=7,#REF!*2)))))))),
IF(BB454="t",
IF(S454=0,#REF!*2*0.8,
IF(S454=1,#REF!*2*0.8,
IF(S454=2,#REF!*2*0.8,
IF(S454=3,#REF!*2*0.8,
IF(S454=4,#REF!*2*0.8,
IF(S454=5,#REF!*2*0.8,
IF(S454=6,#REF!*1*0.8,
IF(S454=7,#REF!*2))))))))))</f>
        <v>#REF!</v>
      </c>
      <c r="AV454" s="14" t="e">
        <f t="shared" si="117"/>
        <v>#REF!</v>
      </c>
      <c r="AW454" s="14" t="e">
        <f>IF(BB454="s",
IF(S454=0,0,
IF(S454=1,(14-2)*(#REF!+#REF!)/4*4,
IF(S454=2,(14-2)*(#REF!+#REF!)/4*2,
IF(S454=3,(14-2)*(#REF!+#REF!)/4*3,
IF(S454=4,(14-2)*(#REF!+#REF!)/4,
IF(S454=5,(14-2)*#REF!/4,
IF(S454=6,0,
IF(S454=7,(14)*#REF!)))))))),
IF(BB454="t",
IF(S454=0,0,
IF(S454=1,(11-2)*(#REF!+#REF!)/4*4,
IF(S454=2,(11-2)*(#REF!+#REF!)/4*2,
IF(S454=3,(11-2)*(#REF!+#REF!)/4*3,
IF(S454=4,(11-2)*(#REF!+#REF!)/4,
IF(S454=5,(11-2)*#REF!/4,
IF(S454=6,0,
IF(S454=7,(11)*#REF!))))))))))</f>
        <v>#REF!</v>
      </c>
      <c r="AX454" s="14" t="e">
        <f t="shared" si="118"/>
        <v>#REF!</v>
      </c>
      <c r="AY454" s="14">
        <f t="shared" si="119"/>
        <v>8</v>
      </c>
      <c r="AZ454" s="14">
        <f t="shared" si="120"/>
        <v>4</v>
      </c>
      <c r="BA454" s="14" t="e">
        <f t="shared" si="121"/>
        <v>#REF!</v>
      </c>
      <c r="BB454" s="14" t="s">
        <v>87</v>
      </c>
      <c r="BC454" s="14">
        <f>IF(BI454="A",0,IF(BB454="s",14*#REF!,IF(BB454="T",11*#REF!,"HATA")))</f>
        <v>0</v>
      </c>
      <c r="BD454" s="14" t="e">
        <f t="shared" si="128"/>
        <v>#REF!</v>
      </c>
      <c r="BE454" s="14" t="e">
        <f>IF(BB454="s",ROUND(BD454/30,0),IF(BB454="T",ROUND(BD454/25,0),"HATA"))</f>
        <v>#REF!</v>
      </c>
      <c r="BF454" s="14" t="e">
        <f>IF(BE454-#REF!=0,"DOĞRU","YANLIŞ")</f>
        <v>#REF!</v>
      </c>
      <c r="BG454" s="14" t="e">
        <f>#REF!-BE454</f>
        <v>#REF!</v>
      </c>
      <c r="BH454" s="14">
        <v>0</v>
      </c>
      <c r="BI454" s="14" t="s">
        <v>93</v>
      </c>
      <c r="BJ454" s="14">
        <v>0</v>
      </c>
      <c r="BL454" s="14">
        <v>7</v>
      </c>
      <c r="BN454" s="5" t="e">
        <f>#REF!*14</f>
        <v>#REF!</v>
      </c>
      <c r="BO454" s="6"/>
      <c r="BP454" s="7"/>
      <c r="BQ454" s="8"/>
      <c r="BR454" s="8"/>
      <c r="BS454" s="8"/>
      <c r="BT454" s="8"/>
      <c r="BU454" s="8"/>
      <c r="BV454" s="9"/>
      <c r="BW454" s="10"/>
      <c r="BX454" s="11"/>
      <c r="CE454" s="8"/>
      <c r="CF454" s="17"/>
      <c r="CG454" s="17"/>
      <c r="CH454" s="17"/>
      <c r="CI454" s="17"/>
    </row>
    <row r="455" spans="1:87" hidden="1" x14ac:dyDescent="0.25">
      <c r="A455" s="14" t="s">
        <v>549</v>
      </c>
      <c r="B455" s="14" t="s">
        <v>550</v>
      </c>
      <c r="C455" s="14" t="s">
        <v>551</v>
      </c>
      <c r="D455" s="15" t="s">
        <v>84</v>
      </c>
      <c r="E455" s="15" t="s">
        <v>84</v>
      </c>
      <c r="F455" s="16" t="e">
        <f>IF(BB455="S",
IF(#REF!+BJ455=2012,
IF(#REF!=1,"12-13/1",
IF(#REF!=2,"12-13/2",
IF(#REF!=3,"13-14/1",
IF(#REF!=4,"13-14/2","Hata1")))),
IF(#REF!+BJ455=2013,
IF(#REF!=1,"13-14/1",
IF(#REF!=2,"13-14/2",
IF(#REF!=3,"14-15/1",
IF(#REF!=4,"14-15/2","Hata2")))),
IF(#REF!+BJ455=2014,
IF(#REF!=1,"14-15/1",
IF(#REF!=2,"14-15/2",
IF(#REF!=3,"15-16/1",
IF(#REF!=4,"15-16/2","Hata3")))),
IF(#REF!+BJ455=2015,
IF(#REF!=1,"15-16/1",
IF(#REF!=2,"15-16/2",
IF(#REF!=3,"16-17/1",
IF(#REF!=4,"16-17/2","Hata4")))),
IF(#REF!+BJ455=2016,
IF(#REF!=1,"16-17/1",
IF(#REF!=2,"16-17/2",
IF(#REF!=3,"17-18/1",
IF(#REF!=4,"17-18/2","Hata5")))),
IF(#REF!+BJ455=2017,
IF(#REF!=1,"17-18/1",
IF(#REF!=2,"17-18/2",
IF(#REF!=3,"18-19/1",
IF(#REF!=4,"18-19/2","Hata6")))),
IF(#REF!+BJ455=2018,
IF(#REF!=1,"18-19/1",
IF(#REF!=2,"18-19/2",
IF(#REF!=3,"19-20/1",
IF(#REF!=4,"19-20/2","Hata7")))),
IF(#REF!+BJ455=2019,
IF(#REF!=1,"19-20/1",
IF(#REF!=2,"19-20/2",
IF(#REF!=3,"20-21/1",
IF(#REF!=4,"20-21/2","Hata8")))),
IF(#REF!+BJ455=2020,
IF(#REF!=1,"20-21/1",
IF(#REF!=2,"20-21/2",
IF(#REF!=3,"21-22/1",
IF(#REF!=4,"21-22/2","Hata9")))),
IF(#REF!+BJ455=2021,
IF(#REF!=1,"21-22/1",
IF(#REF!=2,"21-22/2",
IF(#REF!=3,"22-23/1",
IF(#REF!=4,"22-23/2","Hata10")))),
IF(#REF!+BJ455=2022,
IF(#REF!=1,"22-23/1",
IF(#REF!=2,"22-23/2",
IF(#REF!=3,"23-24/1",
IF(#REF!=4,"23-24/2","Hata11")))),
IF(#REF!+BJ455=2023,
IF(#REF!=1,"23-24/1",
IF(#REF!=2,"23-24/2",
IF(#REF!=3,"24-25/1",
IF(#REF!=4,"24-25/2","Hata12")))),
)))))))))))),
IF(BB455="T",
IF(#REF!+BJ455=2012,
IF(#REF!=1,"12-13/1",
IF(#REF!=2,"12-13/2",
IF(#REF!=3,"12-13/3",
IF(#REF!=4,"13-14/1",
IF(#REF!=5,"13-14/2",
IF(#REF!=6,"13-14/3","Hata1")))))),
IF(#REF!+BJ455=2013,
IF(#REF!=1,"13-14/1",
IF(#REF!=2,"13-14/2",
IF(#REF!=3,"13-14/3",
IF(#REF!=4,"14-15/1",
IF(#REF!=5,"14-15/2",
IF(#REF!=6,"14-15/3","Hata2")))))),
IF(#REF!+BJ455=2014,
IF(#REF!=1,"14-15/1",
IF(#REF!=2,"14-15/2",
IF(#REF!=3,"14-15/3",
IF(#REF!=4,"15-16/1",
IF(#REF!=5,"15-16/2",
IF(#REF!=6,"15-16/3","Hata3")))))),
IF(AND(#REF!+#REF!&gt;2014,#REF!+#REF!&lt;2015,BJ455=1),
IF(#REF!=0.1,"14-15/0.1",
IF(#REF!=0.2,"14-15/0.2",
IF(#REF!=0.3,"14-15/0.3","Hata4"))),
IF(#REF!+BJ455=2015,
IF(#REF!=1,"15-16/1",
IF(#REF!=2,"15-16/2",
IF(#REF!=3,"15-16/3",
IF(#REF!=4,"16-17/1",
IF(#REF!=5,"16-17/2",
IF(#REF!=6,"16-17/3","Hata5")))))),
IF(#REF!+BJ455=2016,
IF(#REF!=1,"16-17/1",
IF(#REF!=2,"16-17/2",
IF(#REF!=3,"16-17/3",
IF(#REF!=4,"17-18/1",
IF(#REF!=5,"17-18/2",
IF(#REF!=6,"17-18/3","Hata6")))))),
IF(#REF!+BJ455=2017,
IF(#REF!=1,"17-18/1",
IF(#REF!=2,"17-18/2",
IF(#REF!=3,"17-18/3",
IF(#REF!=4,"18-19/1",
IF(#REF!=5,"18-19/2",
IF(#REF!=6,"18-19/3","Hata7")))))),
IF(#REF!+BJ455=2018,
IF(#REF!=1,"18-19/1",
IF(#REF!=2,"18-19/2",
IF(#REF!=3,"18-19/3",
IF(#REF!=4,"19-20/1",
IF(#REF!=5," 19-20/2",
IF(#REF!=6,"19-20/3","Hata8")))))),
IF(#REF!+BJ455=2019,
IF(#REF!=1,"19-20/1",
IF(#REF!=2,"19-20/2",
IF(#REF!=3,"19-20/3",
IF(#REF!=4,"20-21/1",
IF(#REF!=5,"20-21/2",
IF(#REF!=6,"20-21/3","Hata9")))))),
IF(#REF!+BJ455=2020,
IF(#REF!=1,"20-21/1",
IF(#REF!=2,"20-21/2",
IF(#REF!=3,"20-21/3",
IF(#REF!=4,"21-22/1",
IF(#REF!=5,"21-22/2",
IF(#REF!=6,"21-22/3","Hata10")))))),
IF(#REF!+BJ455=2021,
IF(#REF!=1,"21-22/1",
IF(#REF!=2,"21-22/2",
IF(#REF!=3,"21-22/3",
IF(#REF!=4,"22-23/1",
IF(#REF!=5,"22-23/2",
IF(#REF!=6,"22-23/3","Hata11")))))),
IF(#REF!+BJ455=2022,
IF(#REF!=1,"22-23/1",
IF(#REF!=2,"22-23/2",
IF(#REF!=3,"22-23/3",
IF(#REF!=4,"23-24/1",
IF(#REF!=5,"23-24/2",
IF(#REF!=6,"23-24/3","Hata12")))))),
IF(#REF!+BJ455=2023,
IF(#REF!=1,"23-24/1",
IF(#REF!=2,"23-24/2",
IF(#REF!=3,"23-24/3",
IF(#REF!=4,"24-25/1",
IF(#REF!=5,"24-25/2",
IF(#REF!=6,"24-25/3","Hata13")))))),
))))))))))))))
)</f>
        <v>#REF!</v>
      </c>
      <c r="G455" s="15">
        <v>0</v>
      </c>
      <c r="H455" s="14" t="s">
        <v>568</v>
      </c>
      <c r="I455" s="14">
        <v>54681</v>
      </c>
      <c r="J455" s="14" t="s">
        <v>499</v>
      </c>
      <c r="S455" s="16">
        <v>6</v>
      </c>
      <c r="T455" s="14">
        <f>VLOOKUP($S455,[1]sistem!$I$3:$L$10,2,FALSE)</f>
        <v>0</v>
      </c>
      <c r="U455" s="14">
        <f>VLOOKUP($S455,[1]sistem!$I$3:$L$10,3,FALSE)</f>
        <v>0</v>
      </c>
      <c r="V455" s="14">
        <f>VLOOKUP($S455,[1]sistem!$I$3:$L$10,4,FALSE)</f>
        <v>1</v>
      </c>
      <c r="W455" s="14" t="e">
        <f>VLOOKUP($BB455,[1]sistem!$I$13:$L$14,2,FALSE)*#REF!</f>
        <v>#REF!</v>
      </c>
      <c r="X455" s="14" t="e">
        <f>VLOOKUP($BB455,[1]sistem!$I$13:$L$14,3,FALSE)*#REF!</f>
        <v>#REF!</v>
      </c>
      <c r="Y455" s="14" t="e">
        <f>VLOOKUP($BB455,[1]sistem!$I$13:$L$14,4,FALSE)*#REF!</f>
        <v>#REF!</v>
      </c>
      <c r="Z455" s="14" t="e">
        <f t="shared" si="111"/>
        <v>#REF!</v>
      </c>
      <c r="AA455" s="14" t="e">
        <f t="shared" si="111"/>
        <v>#REF!</v>
      </c>
      <c r="AB455" s="14" t="e">
        <f t="shared" si="111"/>
        <v>#REF!</v>
      </c>
      <c r="AC455" s="14" t="e">
        <f t="shared" si="112"/>
        <v>#REF!</v>
      </c>
      <c r="AD455" s="14">
        <f>VLOOKUP(BB455,[1]sistem!$I$18:$J$19,2,FALSE)</f>
        <v>14</v>
      </c>
      <c r="AE455" s="14">
        <v>0.25</v>
      </c>
      <c r="AF455" s="14">
        <f>VLOOKUP($S455,[1]sistem!$I$3:$M$10,5,FALSE)</f>
        <v>0</v>
      </c>
      <c r="AI455" s="14" t="e">
        <f>(#REF!+#REF!)*AD455</f>
        <v>#REF!</v>
      </c>
      <c r="AJ455" s="14">
        <f>VLOOKUP($S455,[1]sistem!$I$3:$N$10,6,FALSE)</f>
        <v>1</v>
      </c>
      <c r="AK455" s="14">
        <v>2</v>
      </c>
      <c r="AL455" s="14">
        <f t="shared" si="113"/>
        <v>2</v>
      </c>
      <c r="AM455" s="14">
        <f>VLOOKUP($BB455,[1]sistem!$I$18:$K$19,3,FALSE)</f>
        <v>14</v>
      </c>
      <c r="AN455" s="14" t="e">
        <f>AM455*#REF!</f>
        <v>#REF!</v>
      </c>
      <c r="AO455" s="14" t="e">
        <f t="shared" si="114"/>
        <v>#REF!</v>
      </c>
      <c r="AP455" s="14">
        <f t="shared" si="127"/>
        <v>25</v>
      </c>
      <c r="AQ455" s="14" t="e">
        <f t="shared" si="116"/>
        <v>#REF!</v>
      </c>
      <c r="AR455" s="14" t="e">
        <f>ROUND(AQ455-#REF!,0)</f>
        <v>#REF!</v>
      </c>
      <c r="AS455" s="14">
        <f>IF(BB455="s",IF(S455=0,0,
IF(S455=1,#REF!*4*4,
IF(S455=2,0,
IF(S455=3,#REF!*4*2,
IF(S455=4,0,
IF(S455=5,0,
IF(S455=6,0,
IF(S455=7,0)))))))),
IF(BB455="t",
IF(S455=0,0,
IF(S455=1,#REF!*4*4*0.8,
IF(S455=2,0,
IF(S455=3,#REF!*4*2*0.8,
IF(S455=4,0,
IF(S455=5,0,
IF(S455=6,0,
IF(S455=7,0))))))))))</f>
        <v>0</v>
      </c>
      <c r="AT455" s="14">
        <f>IF(BB455="s",
IF(S455=0,0,
IF(S455=1,0,
IF(S455=2,#REF!*4*2,
IF(S455=3,#REF!*4,
IF(S455=4,#REF!*4,
IF(S455=5,0,
IF(S455=6,0,
IF(S455=7,#REF!*4)))))))),
IF(BB455="t",
IF(S455=0,0,
IF(S455=1,0,
IF(S455=2,#REF!*4*2*0.8,
IF(S455=3,#REF!*4*0.8,
IF(S455=4,#REF!*4*0.8,
IF(S455=5,0,
IF(S455=6,0,
IF(S455=7,#REF!*4))))))))))</f>
        <v>0</v>
      </c>
      <c r="AU455" s="14" t="e">
        <f>IF(BB455="s",
IF(S455=0,0,
IF(S455=1,#REF!*2,
IF(S455=2,#REF!*2,
IF(S455=3,#REF!*2,
IF(S455=4,#REF!*2,
IF(S455=5,#REF!*2,
IF(S455=6,#REF!*2,
IF(S455=7,#REF!*2)))))))),
IF(BB455="t",
IF(S455=0,#REF!*2*0.8,
IF(S455=1,#REF!*2*0.8,
IF(S455=2,#REF!*2*0.8,
IF(S455=3,#REF!*2*0.8,
IF(S455=4,#REF!*2*0.8,
IF(S455=5,#REF!*2*0.8,
IF(S455=6,#REF!*1*0.8,
IF(S455=7,#REF!*2))))))))))</f>
        <v>#REF!</v>
      </c>
      <c r="AV455" s="14" t="e">
        <f t="shared" si="117"/>
        <v>#REF!</v>
      </c>
      <c r="AW455" s="14">
        <f>IF(BB455="s",
IF(S455=0,0,
IF(S455=1,(14-2)*(#REF!+#REF!)/4*4,
IF(S455=2,(14-2)*(#REF!+#REF!)/4*2,
IF(S455=3,(14-2)*(#REF!+#REF!)/4*3,
IF(S455=4,(14-2)*(#REF!+#REF!)/4,
IF(S455=5,(14-2)*#REF!/4,
IF(S455=6,0,
IF(S455=7,(14)*#REF!)))))))),
IF(BB455="t",
IF(S455=0,0,
IF(S455=1,(11-2)*(#REF!+#REF!)/4*4,
IF(S455=2,(11-2)*(#REF!+#REF!)/4*2,
IF(S455=3,(11-2)*(#REF!+#REF!)/4*3,
IF(S455=4,(11-2)*(#REF!+#REF!)/4,
IF(S455=5,(11-2)*#REF!/4,
IF(S455=6,0,
IF(S455=7,(11)*#REF!))))))))))</f>
        <v>0</v>
      </c>
      <c r="AX455" s="14" t="e">
        <f t="shared" si="118"/>
        <v>#REF!</v>
      </c>
      <c r="AY455" s="14">
        <f t="shared" si="119"/>
        <v>2</v>
      </c>
      <c r="AZ455" s="14">
        <f t="shared" si="120"/>
        <v>0</v>
      </c>
      <c r="BA455" s="14" t="e">
        <f t="shared" si="121"/>
        <v>#REF!</v>
      </c>
      <c r="BB455" s="14" t="s">
        <v>87</v>
      </c>
      <c r="BC455" s="14" t="e">
        <f>IF(BI455="A",0,IF(BB455="s",14*#REF!,IF(BB455="T",11*#REF!,"HATA")))</f>
        <v>#REF!</v>
      </c>
      <c r="BD455" s="14" t="e">
        <f t="shared" si="128"/>
        <v>#REF!</v>
      </c>
      <c r="BE455" s="14" t="e">
        <f>IF(BB455="s",ROUND(BD455/30,0),IF(BB455="T",ROUND(BD455/25,0),"HATA"))</f>
        <v>#REF!</v>
      </c>
      <c r="BF455" s="14" t="s">
        <v>510</v>
      </c>
      <c r="BG455" s="14" t="e">
        <f>#REF!-BE455</f>
        <v>#REF!</v>
      </c>
      <c r="BH455" s="14">
        <v>0</v>
      </c>
      <c r="BJ455" s="14">
        <v>0</v>
      </c>
      <c r="BL455" s="14">
        <v>6</v>
      </c>
      <c r="BN455" s="5" t="e">
        <f>#REF!*14</f>
        <v>#REF!</v>
      </c>
      <c r="BO455" s="6"/>
      <c r="BP455" s="7"/>
      <c r="BQ455" s="8"/>
      <c r="BR455" s="8"/>
      <c r="BS455" s="8"/>
      <c r="BT455" s="8"/>
      <c r="BU455" s="8"/>
      <c r="BV455" s="9"/>
      <c r="BW455" s="10"/>
      <c r="BX455" s="11"/>
      <c r="CE455" s="8"/>
      <c r="CF455" s="17"/>
      <c r="CG455" s="17"/>
      <c r="CH455" s="17"/>
      <c r="CI455" s="17"/>
    </row>
    <row r="456" spans="1:87" hidden="1" x14ac:dyDescent="0.25">
      <c r="A456" s="14" t="s">
        <v>91</v>
      </c>
      <c r="B456" s="14" t="s">
        <v>92</v>
      </c>
      <c r="C456" s="14" t="s">
        <v>92</v>
      </c>
      <c r="D456" s="15" t="s">
        <v>90</v>
      </c>
      <c r="E456" s="15" t="s">
        <v>90</v>
      </c>
      <c r="F456" s="16" t="e">
        <f>IF(BB456="S",
IF(#REF!+BJ456=2012,
IF(#REF!=1,"12-13/1",
IF(#REF!=2,"12-13/2",
IF(#REF!=3,"13-14/1",
IF(#REF!=4,"13-14/2","Hata1")))),
IF(#REF!+BJ456=2013,
IF(#REF!=1,"13-14/1",
IF(#REF!=2,"13-14/2",
IF(#REF!=3,"14-15/1",
IF(#REF!=4,"14-15/2","Hata2")))),
IF(#REF!+BJ456=2014,
IF(#REF!=1,"14-15/1",
IF(#REF!=2,"14-15/2",
IF(#REF!=3,"15-16/1",
IF(#REF!=4,"15-16/2","Hata3")))),
IF(#REF!+BJ456=2015,
IF(#REF!=1,"15-16/1",
IF(#REF!=2,"15-16/2",
IF(#REF!=3,"16-17/1",
IF(#REF!=4,"16-17/2","Hata4")))),
IF(#REF!+BJ456=2016,
IF(#REF!=1,"16-17/1",
IF(#REF!=2,"16-17/2",
IF(#REF!=3,"17-18/1",
IF(#REF!=4,"17-18/2","Hata5")))),
IF(#REF!+BJ456=2017,
IF(#REF!=1,"17-18/1",
IF(#REF!=2,"17-18/2",
IF(#REF!=3,"18-19/1",
IF(#REF!=4,"18-19/2","Hata6")))),
IF(#REF!+BJ456=2018,
IF(#REF!=1,"18-19/1",
IF(#REF!=2,"18-19/2",
IF(#REF!=3,"19-20/1",
IF(#REF!=4,"19-20/2","Hata7")))),
IF(#REF!+BJ456=2019,
IF(#REF!=1,"19-20/1",
IF(#REF!=2,"19-20/2",
IF(#REF!=3,"20-21/1",
IF(#REF!=4,"20-21/2","Hata8")))),
IF(#REF!+BJ456=2020,
IF(#REF!=1,"20-21/1",
IF(#REF!=2,"20-21/2",
IF(#REF!=3,"21-22/1",
IF(#REF!=4,"21-22/2","Hata9")))),
IF(#REF!+BJ456=2021,
IF(#REF!=1,"21-22/1",
IF(#REF!=2,"21-22/2",
IF(#REF!=3,"22-23/1",
IF(#REF!=4,"22-23/2","Hata10")))),
IF(#REF!+BJ456=2022,
IF(#REF!=1,"22-23/1",
IF(#REF!=2,"22-23/2",
IF(#REF!=3,"23-24/1",
IF(#REF!=4,"23-24/2","Hata11")))),
IF(#REF!+BJ456=2023,
IF(#REF!=1,"23-24/1",
IF(#REF!=2,"23-24/2",
IF(#REF!=3,"24-25/1",
IF(#REF!=4,"24-25/2","Hata12")))),
)))))))))))),
IF(BB456="T",
IF(#REF!+BJ456=2012,
IF(#REF!=1,"12-13/1",
IF(#REF!=2,"12-13/2",
IF(#REF!=3,"12-13/3",
IF(#REF!=4,"13-14/1",
IF(#REF!=5,"13-14/2",
IF(#REF!=6,"13-14/3","Hata1")))))),
IF(#REF!+BJ456=2013,
IF(#REF!=1,"13-14/1",
IF(#REF!=2,"13-14/2",
IF(#REF!=3,"13-14/3",
IF(#REF!=4,"14-15/1",
IF(#REF!=5,"14-15/2",
IF(#REF!=6,"14-15/3","Hata2")))))),
IF(#REF!+BJ456=2014,
IF(#REF!=1,"14-15/1",
IF(#REF!=2,"14-15/2",
IF(#REF!=3,"14-15/3",
IF(#REF!=4,"15-16/1",
IF(#REF!=5,"15-16/2",
IF(#REF!=6,"15-16/3","Hata3")))))),
IF(AND(#REF!+#REF!&gt;2014,#REF!+#REF!&lt;2015,BJ456=1),
IF(#REF!=0.1,"14-15/0.1",
IF(#REF!=0.2,"14-15/0.2",
IF(#REF!=0.3,"14-15/0.3","Hata4"))),
IF(#REF!+BJ456=2015,
IF(#REF!=1,"15-16/1",
IF(#REF!=2,"15-16/2",
IF(#REF!=3,"15-16/3",
IF(#REF!=4,"16-17/1",
IF(#REF!=5,"16-17/2",
IF(#REF!=6,"16-17/3","Hata5")))))),
IF(#REF!+BJ456=2016,
IF(#REF!=1,"16-17/1",
IF(#REF!=2,"16-17/2",
IF(#REF!=3,"16-17/3",
IF(#REF!=4,"17-18/1",
IF(#REF!=5,"17-18/2",
IF(#REF!=6,"17-18/3","Hata6")))))),
IF(#REF!+BJ456=2017,
IF(#REF!=1,"17-18/1",
IF(#REF!=2,"17-18/2",
IF(#REF!=3,"17-18/3",
IF(#REF!=4,"18-19/1",
IF(#REF!=5,"18-19/2",
IF(#REF!=6,"18-19/3","Hata7")))))),
IF(#REF!+BJ456=2018,
IF(#REF!=1,"18-19/1",
IF(#REF!=2,"18-19/2",
IF(#REF!=3,"18-19/3",
IF(#REF!=4,"19-20/1",
IF(#REF!=5," 19-20/2",
IF(#REF!=6,"19-20/3","Hata8")))))),
IF(#REF!+BJ456=2019,
IF(#REF!=1,"19-20/1",
IF(#REF!=2,"19-20/2",
IF(#REF!=3,"19-20/3",
IF(#REF!=4,"20-21/1",
IF(#REF!=5,"20-21/2",
IF(#REF!=6,"20-21/3","Hata9")))))),
IF(#REF!+BJ456=2020,
IF(#REF!=1,"20-21/1",
IF(#REF!=2,"20-21/2",
IF(#REF!=3,"20-21/3",
IF(#REF!=4,"21-22/1",
IF(#REF!=5,"21-22/2",
IF(#REF!=6,"21-22/3","Hata10")))))),
IF(#REF!+BJ456=2021,
IF(#REF!=1,"21-22/1",
IF(#REF!=2,"21-22/2",
IF(#REF!=3,"21-22/3",
IF(#REF!=4,"22-23/1",
IF(#REF!=5,"22-23/2",
IF(#REF!=6,"22-23/3","Hata11")))))),
IF(#REF!+BJ456=2022,
IF(#REF!=1,"22-23/1",
IF(#REF!=2,"22-23/2",
IF(#REF!=3,"22-23/3",
IF(#REF!=4,"23-24/1",
IF(#REF!=5,"23-24/2",
IF(#REF!=6,"23-24/3","Hata12")))))),
IF(#REF!+BJ456=2023,
IF(#REF!=1,"23-24/1",
IF(#REF!=2,"23-24/2",
IF(#REF!=3,"23-24/3",
IF(#REF!=4,"24-25/1",
IF(#REF!=5,"24-25/2",
IF(#REF!=6,"24-25/3","Hata13")))))),
))))))))))))))
)</f>
        <v>#REF!</v>
      </c>
      <c r="G456" s="15"/>
      <c r="H456" s="14" t="s">
        <v>568</v>
      </c>
      <c r="I456" s="14">
        <v>54681</v>
      </c>
      <c r="J456" s="14" t="s">
        <v>499</v>
      </c>
      <c r="L456" s="14">
        <v>4358</v>
      </c>
      <c r="S456" s="16">
        <v>0</v>
      </c>
      <c r="T456" s="14">
        <f>VLOOKUP($S456,[1]sistem!$I$3:$L$10,2,FALSE)</f>
        <v>0</v>
      </c>
      <c r="U456" s="14">
        <f>VLOOKUP($S456,[1]sistem!$I$3:$L$10,3,FALSE)</f>
        <v>0</v>
      </c>
      <c r="V456" s="14">
        <f>VLOOKUP($S456,[1]sistem!$I$3:$L$10,4,FALSE)</f>
        <v>0</v>
      </c>
      <c r="W456" s="14" t="e">
        <f>VLOOKUP($BB456,[1]sistem!$I$13:$L$14,2,FALSE)*#REF!</f>
        <v>#REF!</v>
      </c>
      <c r="X456" s="14" t="e">
        <f>VLOOKUP($BB456,[1]sistem!$I$13:$L$14,3,FALSE)*#REF!</f>
        <v>#REF!</v>
      </c>
      <c r="Y456" s="14" t="e">
        <f>VLOOKUP($BB456,[1]sistem!$I$13:$L$14,4,FALSE)*#REF!</f>
        <v>#REF!</v>
      </c>
      <c r="Z456" s="14" t="e">
        <f t="shared" si="111"/>
        <v>#REF!</v>
      </c>
      <c r="AA456" s="14" t="e">
        <f t="shared" si="111"/>
        <v>#REF!</v>
      </c>
      <c r="AB456" s="14" t="e">
        <f t="shared" si="111"/>
        <v>#REF!</v>
      </c>
      <c r="AC456" s="14" t="e">
        <f t="shared" si="112"/>
        <v>#REF!</v>
      </c>
      <c r="AD456" s="14">
        <f>VLOOKUP(BB456,[1]sistem!$I$18:$J$19,2,FALSE)</f>
        <v>11</v>
      </c>
      <c r="AE456" s="14">
        <v>0.25</v>
      </c>
      <c r="AF456" s="14">
        <f>VLOOKUP($S456,[1]sistem!$I$3:$M$10,5,FALSE)</f>
        <v>0</v>
      </c>
      <c r="AI456" s="14" t="e">
        <f>(#REF!+#REF!)*AD456</f>
        <v>#REF!</v>
      </c>
      <c r="AJ456" s="14">
        <f>VLOOKUP($S456,[1]sistem!$I$3:$N$10,6,FALSE)</f>
        <v>0</v>
      </c>
      <c r="AK456" s="14">
        <v>2</v>
      </c>
      <c r="AL456" s="14">
        <f t="shared" si="113"/>
        <v>0</v>
      </c>
      <c r="AM456" s="14">
        <f>VLOOKUP($BB456,[1]sistem!$I$18:$K$19,3,FALSE)</f>
        <v>11</v>
      </c>
      <c r="AN456" s="14" t="e">
        <f>AM456*#REF!</f>
        <v>#REF!</v>
      </c>
      <c r="AO456" s="14" t="e">
        <f t="shared" si="114"/>
        <v>#REF!</v>
      </c>
      <c r="AP456" s="14">
        <f t="shared" si="127"/>
        <v>25</v>
      </c>
      <c r="AQ456" s="14" t="e">
        <f t="shared" si="116"/>
        <v>#REF!</v>
      </c>
      <c r="AR456" s="14" t="e">
        <f>ROUND(AQ456-#REF!,0)</f>
        <v>#REF!</v>
      </c>
      <c r="AS456" s="14">
        <f>IF(BB456="s",IF(S456=0,0,
IF(S456=1,#REF!*4*4,
IF(S456=2,0,
IF(S456=3,#REF!*4*2,
IF(S456=4,0,
IF(S456=5,0,
IF(S456=6,0,
IF(S456=7,0)))))))),
IF(BB456="t",
IF(S456=0,0,
IF(S456=1,#REF!*4*4*0.8,
IF(S456=2,0,
IF(S456=3,#REF!*4*2*0.8,
IF(S456=4,0,
IF(S456=5,0,
IF(S456=6,0,
IF(S456=7,0))))))))))</f>
        <v>0</v>
      </c>
      <c r="AT456" s="14">
        <f>IF(BB456="s",
IF(S456=0,0,
IF(S456=1,0,
IF(S456=2,#REF!*4*2,
IF(S456=3,#REF!*4,
IF(S456=4,#REF!*4,
IF(S456=5,0,
IF(S456=6,0,
IF(S456=7,#REF!*4)))))))),
IF(BB456="t",
IF(S456=0,0,
IF(S456=1,0,
IF(S456=2,#REF!*4*2*0.8,
IF(S456=3,#REF!*4*0.8,
IF(S456=4,#REF!*4*0.8,
IF(S456=5,0,
IF(S456=6,0,
IF(S456=7,#REF!*4))))))))))</f>
        <v>0</v>
      </c>
      <c r="AU456" s="14" t="e">
        <f>IF(BB456="s",
IF(S456=0,0,
IF(S456=1,#REF!*2,
IF(S456=2,#REF!*2,
IF(S456=3,#REF!*2,
IF(S456=4,#REF!*2,
IF(S456=5,#REF!*2,
IF(S456=6,#REF!*2,
IF(S456=7,#REF!*2)))))))),
IF(BB456="t",
IF(S456=0,#REF!*2*0.8,
IF(S456=1,#REF!*2*0.8,
IF(S456=2,#REF!*2*0.8,
IF(S456=3,#REF!*2*0.8,
IF(S456=4,#REF!*2*0.8,
IF(S456=5,#REF!*2*0.8,
IF(S456=6,#REF!*1*0.8,
IF(S456=7,#REF!*2))))))))))</f>
        <v>#REF!</v>
      </c>
      <c r="AV456" s="14" t="e">
        <f t="shared" si="117"/>
        <v>#REF!</v>
      </c>
      <c r="AW456" s="14">
        <f>IF(BB456="s",
IF(S456=0,0,
IF(S456=1,(14-2)*(#REF!+#REF!)/4*4,
IF(S456=2,(14-2)*(#REF!+#REF!)/4*2,
IF(S456=3,(14-2)*(#REF!+#REF!)/4*3,
IF(S456=4,(14-2)*(#REF!+#REF!)/4,
IF(S456=5,(14-2)*#REF!/4,
IF(S456=6,0,
IF(S456=7,(14)*#REF!)))))))),
IF(BB456="t",
IF(S456=0,0,
IF(S456=1,(11-2)*(#REF!+#REF!)/4*4,
IF(S456=2,(11-2)*(#REF!+#REF!)/4*2,
IF(S456=3,(11-2)*(#REF!+#REF!)/4*3,
IF(S456=4,(11-2)*(#REF!+#REF!)/4,
IF(S456=5,(11-2)*#REF!/4,
IF(S456=6,0,
IF(S456=7,(11)*#REF!))))))))))</f>
        <v>0</v>
      </c>
      <c r="AX456" s="14" t="e">
        <f t="shared" si="118"/>
        <v>#REF!</v>
      </c>
      <c r="AY456" s="14">
        <f t="shared" si="119"/>
        <v>0</v>
      </c>
      <c r="AZ456" s="14">
        <f t="shared" si="120"/>
        <v>0</v>
      </c>
      <c r="BA456" s="14" t="e">
        <f t="shared" si="121"/>
        <v>#REF!</v>
      </c>
      <c r="BB456" s="14" t="s">
        <v>186</v>
      </c>
      <c r="BC456" s="14" t="e">
        <f>IF(BI456="A",0,IF(BB456="s",14*#REF!,IF(BB456="T",11*#REF!,"HATA")))</f>
        <v>#REF!</v>
      </c>
      <c r="BD456" s="14" t="e">
        <f t="shared" si="128"/>
        <v>#REF!</v>
      </c>
      <c r="BE456" s="14" t="e">
        <f>IF(BB456="s",ROUND(BD456/30,0),IF(BB456="T",ROUND(BD456/25,0),"HATA"))</f>
        <v>#REF!</v>
      </c>
      <c r="BF456" s="14" t="e">
        <f>IF(BE456-#REF!=0,"DOĞRU","YANLIŞ")</f>
        <v>#REF!</v>
      </c>
      <c r="BG456" s="14" t="e">
        <f>#REF!-BE456</f>
        <v>#REF!</v>
      </c>
      <c r="BH456" s="14">
        <v>0</v>
      </c>
      <c r="BJ456" s="14">
        <v>0</v>
      </c>
      <c r="BL456" s="14">
        <v>0</v>
      </c>
      <c r="BN456" s="5" t="e">
        <f>#REF!*14</f>
        <v>#REF!</v>
      </c>
      <c r="BO456" s="6"/>
      <c r="BP456" s="7"/>
      <c r="BQ456" s="8"/>
      <c r="BR456" s="8"/>
      <c r="BS456" s="8"/>
      <c r="BT456" s="8"/>
      <c r="BU456" s="8"/>
      <c r="BV456" s="9"/>
      <c r="BW456" s="10"/>
      <c r="BX456" s="11"/>
      <c r="CE456" s="8"/>
      <c r="CF456" s="17"/>
      <c r="CG456" s="17"/>
      <c r="CH456" s="17"/>
      <c r="CI456" s="17"/>
    </row>
    <row r="457" spans="1:87" hidden="1" x14ac:dyDescent="0.25">
      <c r="A457" s="14" t="s">
        <v>569</v>
      </c>
      <c r="B457" s="14" t="s">
        <v>570</v>
      </c>
      <c r="C457" s="14" t="s">
        <v>570</v>
      </c>
      <c r="D457" s="15" t="s">
        <v>90</v>
      </c>
      <c r="E457" s="15" t="s">
        <v>90</v>
      </c>
      <c r="F457" s="16" t="e">
        <f>IF(BB457="S",
IF(#REF!+BJ457=2012,
IF(#REF!=1,"12-13/1",
IF(#REF!=2,"12-13/2",
IF(#REF!=3,"13-14/1",
IF(#REF!=4,"13-14/2","Hata1")))),
IF(#REF!+BJ457=2013,
IF(#REF!=1,"13-14/1",
IF(#REF!=2,"13-14/2",
IF(#REF!=3,"14-15/1",
IF(#REF!=4,"14-15/2","Hata2")))),
IF(#REF!+BJ457=2014,
IF(#REF!=1,"14-15/1",
IF(#REF!=2,"14-15/2",
IF(#REF!=3,"15-16/1",
IF(#REF!=4,"15-16/2","Hata3")))),
IF(#REF!+BJ457=2015,
IF(#REF!=1,"15-16/1",
IF(#REF!=2,"15-16/2",
IF(#REF!=3,"16-17/1",
IF(#REF!=4,"16-17/2","Hata4")))),
IF(#REF!+BJ457=2016,
IF(#REF!=1,"16-17/1",
IF(#REF!=2,"16-17/2",
IF(#REF!=3,"17-18/1",
IF(#REF!=4,"17-18/2","Hata5")))),
IF(#REF!+BJ457=2017,
IF(#REF!=1,"17-18/1",
IF(#REF!=2,"17-18/2",
IF(#REF!=3,"18-19/1",
IF(#REF!=4,"18-19/2","Hata6")))),
IF(#REF!+BJ457=2018,
IF(#REF!=1,"18-19/1",
IF(#REF!=2,"18-19/2",
IF(#REF!=3,"19-20/1",
IF(#REF!=4,"19-20/2","Hata7")))),
IF(#REF!+BJ457=2019,
IF(#REF!=1,"19-20/1",
IF(#REF!=2,"19-20/2",
IF(#REF!=3,"20-21/1",
IF(#REF!=4,"20-21/2","Hata8")))),
IF(#REF!+BJ457=2020,
IF(#REF!=1,"20-21/1",
IF(#REF!=2,"20-21/2",
IF(#REF!=3,"21-22/1",
IF(#REF!=4,"21-22/2","Hata9")))),
IF(#REF!+BJ457=2021,
IF(#REF!=1,"21-22/1",
IF(#REF!=2,"21-22/2",
IF(#REF!=3,"22-23/1",
IF(#REF!=4,"22-23/2","Hata10")))),
IF(#REF!+BJ457=2022,
IF(#REF!=1,"22-23/1",
IF(#REF!=2,"22-23/2",
IF(#REF!=3,"23-24/1",
IF(#REF!=4,"23-24/2","Hata11")))),
IF(#REF!+BJ457=2023,
IF(#REF!=1,"23-24/1",
IF(#REF!=2,"23-24/2",
IF(#REF!=3,"24-25/1",
IF(#REF!=4,"24-25/2","Hata12")))),
)))))))))))),
IF(BB457="T",
IF(#REF!+BJ457=2012,
IF(#REF!=1,"12-13/1",
IF(#REF!=2,"12-13/2",
IF(#REF!=3,"12-13/3",
IF(#REF!=4,"13-14/1",
IF(#REF!=5,"13-14/2",
IF(#REF!=6,"13-14/3","Hata1")))))),
IF(#REF!+BJ457=2013,
IF(#REF!=1,"13-14/1",
IF(#REF!=2,"13-14/2",
IF(#REF!=3,"13-14/3",
IF(#REF!=4,"14-15/1",
IF(#REF!=5,"14-15/2",
IF(#REF!=6,"14-15/3","Hata2")))))),
IF(#REF!+BJ457=2014,
IF(#REF!=1,"14-15/1",
IF(#REF!=2,"14-15/2",
IF(#REF!=3,"14-15/3",
IF(#REF!=4,"15-16/1",
IF(#REF!=5,"15-16/2",
IF(#REF!=6,"15-16/3","Hata3")))))),
IF(AND(#REF!+#REF!&gt;2014,#REF!+#REF!&lt;2015,BJ457=1),
IF(#REF!=0.1,"14-15/0.1",
IF(#REF!=0.2,"14-15/0.2",
IF(#REF!=0.3,"14-15/0.3","Hata4"))),
IF(#REF!+BJ457=2015,
IF(#REF!=1,"15-16/1",
IF(#REF!=2,"15-16/2",
IF(#REF!=3,"15-16/3",
IF(#REF!=4,"16-17/1",
IF(#REF!=5,"16-17/2",
IF(#REF!=6,"16-17/3","Hata5")))))),
IF(#REF!+BJ457=2016,
IF(#REF!=1,"16-17/1",
IF(#REF!=2,"16-17/2",
IF(#REF!=3,"16-17/3",
IF(#REF!=4,"17-18/1",
IF(#REF!=5,"17-18/2",
IF(#REF!=6,"17-18/3","Hata6")))))),
IF(#REF!+BJ457=2017,
IF(#REF!=1,"17-18/1",
IF(#REF!=2,"17-18/2",
IF(#REF!=3,"17-18/3",
IF(#REF!=4,"18-19/1",
IF(#REF!=5,"18-19/2",
IF(#REF!=6,"18-19/3","Hata7")))))),
IF(#REF!+BJ457=2018,
IF(#REF!=1,"18-19/1",
IF(#REF!=2,"18-19/2",
IF(#REF!=3,"18-19/3",
IF(#REF!=4,"19-20/1",
IF(#REF!=5," 19-20/2",
IF(#REF!=6,"19-20/3","Hata8")))))),
IF(#REF!+BJ457=2019,
IF(#REF!=1,"19-20/1",
IF(#REF!=2,"19-20/2",
IF(#REF!=3,"19-20/3",
IF(#REF!=4,"20-21/1",
IF(#REF!=5,"20-21/2",
IF(#REF!=6,"20-21/3","Hata9")))))),
IF(#REF!+BJ457=2020,
IF(#REF!=1,"20-21/1",
IF(#REF!=2,"20-21/2",
IF(#REF!=3,"20-21/3",
IF(#REF!=4,"21-22/1",
IF(#REF!=5,"21-22/2",
IF(#REF!=6,"21-22/3","Hata10")))))),
IF(#REF!+BJ457=2021,
IF(#REF!=1,"21-22/1",
IF(#REF!=2,"21-22/2",
IF(#REF!=3,"21-22/3",
IF(#REF!=4,"22-23/1",
IF(#REF!=5,"22-23/2",
IF(#REF!=6,"22-23/3","Hata11")))))),
IF(#REF!+BJ457=2022,
IF(#REF!=1,"22-23/1",
IF(#REF!=2,"22-23/2",
IF(#REF!=3,"22-23/3",
IF(#REF!=4,"23-24/1",
IF(#REF!=5,"23-24/2",
IF(#REF!=6,"23-24/3","Hata12")))))),
IF(#REF!+BJ457=2023,
IF(#REF!=1,"23-24/1",
IF(#REF!=2,"23-24/2",
IF(#REF!=3,"23-24/3",
IF(#REF!=4,"24-25/1",
IF(#REF!=5,"24-25/2",
IF(#REF!=6,"24-25/3","Hata13")))))),
))))))))))))))
)</f>
        <v>#REF!</v>
      </c>
      <c r="H457" s="14" t="s">
        <v>568</v>
      </c>
      <c r="I457" s="14">
        <v>54681</v>
      </c>
      <c r="J457" s="14" t="s">
        <v>499</v>
      </c>
      <c r="L457" s="14">
        <v>3382</v>
      </c>
      <c r="M457" s="14">
        <v>4236781</v>
      </c>
      <c r="Q457" s="14" t="s">
        <v>571</v>
      </c>
      <c r="R457" s="14" t="s">
        <v>123</v>
      </c>
      <c r="S457" s="16">
        <v>2</v>
      </c>
      <c r="T457" s="14">
        <v>0</v>
      </c>
      <c r="U457" s="14">
        <v>2</v>
      </c>
      <c r="V457" s="14">
        <v>1</v>
      </c>
      <c r="W457" s="14">
        <v>13.5</v>
      </c>
      <c r="X457" s="14">
        <v>27</v>
      </c>
      <c r="Y457" s="14">
        <v>40.5</v>
      </c>
      <c r="Z457" s="14">
        <v>0</v>
      </c>
      <c r="AA457" s="14">
        <v>54</v>
      </c>
      <c r="AB457" s="14">
        <v>40.5</v>
      </c>
      <c r="AC457" s="14">
        <v>94.5</v>
      </c>
      <c r="AD457" s="14">
        <v>14</v>
      </c>
      <c r="AE457" s="14">
        <v>0.25</v>
      </c>
      <c r="AF457" s="14">
        <v>2</v>
      </c>
      <c r="AI457" s="14">
        <v>126</v>
      </c>
      <c r="AJ457" s="14">
        <v>3</v>
      </c>
      <c r="AK457" s="14">
        <v>2</v>
      </c>
      <c r="AL457" s="14">
        <v>6</v>
      </c>
      <c r="AM457" s="14">
        <v>14</v>
      </c>
      <c r="AN457" s="14">
        <v>252</v>
      </c>
      <c r="AO457" s="14">
        <v>478.5</v>
      </c>
      <c r="AP457" s="14">
        <v>30</v>
      </c>
      <c r="AQ457" s="14">
        <v>16</v>
      </c>
      <c r="AR457" s="14">
        <v>0</v>
      </c>
      <c r="AS457" s="14">
        <v>0</v>
      </c>
      <c r="AT457" s="14">
        <v>108</v>
      </c>
      <c r="AU457" s="14">
        <v>27</v>
      </c>
      <c r="AV457" s="14">
        <v>40.5</v>
      </c>
      <c r="AW457" s="14">
        <v>54</v>
      </c>
      <c r="AX457" s="14">
        <v>-72</v>
      </c>
      <c r="AY457" s="14">
        <v>12</v>
      </c>
      <c r="AZ457" s="14">
        <v>6</v>
      </c>
      <c r="BA457" s="14">
        <v>255</v>
      </c>
      <c r="BB457" s="14" t="s">
        <v>87</v>
      </c>
      <c r="BC457" s="14">
        <v>252</v>
      </c>
      <c r="BD457" s="14">
        <v>507</v>
      </c>
      <c r="BE457" s="14">
        <v>20</v>
      </c>
      <c r="BF457" s="14" t="s">
        <v>500</v>
      </c>
      <c r="BG457" s="14">
        <v>-4</v>
      </c>
      <c r="BH457" s="14">
        <v>1</v>
      </c>
      <c r="BJ457" s="14">
        <v>0</v>
      </c>
      <c r="BK457" s="14" t="s">
        <v>541</v>
      </c>
      <c r="BL457" s="14">
        <v>4</v>
      </c>
      <c r="CE457" s="8"/>
      <c r="CF457" s="17"/>
      <c r="CG457" s="17"/>
      <c r="CH457" s="17"/>
      <c r="CI457" s="17"/>
    </row>
    <row r="458" spans="1:87" hidden="1" x14ac:dyDescent="0.25">
      <c r="A458" s="14" t="s">
        <v>96</v>
      </c>
      <c r="B458" s="14" t="s">
        <v>97</v>
      </c>
      <c r="C458" s="14" t="s">
        <v>97</v>
      </c>
      <c r="D458" s="15" t="s">
        <v>90</v>
      </c>
      <c r="E458" s="15" t="s">
        <v>90</v>
      </c>
      <c r="F458" s="16" t="e">
        <f>IF(BB458="S",
IF(#REF!+BJ458=2012,
IF(#REF!=1,"12-13/1",
IF(#REF!=2,"12-13/2",
IF(#REF!=3,"13-14/1",
IF(#REF!=4,"13-14/2","Hata1")))),
IF(#REF!+BJ458=2013,
IF(#REF!=1,"13-14/1",
IF(#REF!=2,"13-14/2",
IF(#REF!=3,"14-15/1",
IF(#REF!=4,"14-15/2","Hata2")))),
IF(#REF!+BJ458=2014,
IF(#REF!=1,"14-15/1",
IF(#REF!=2,"14-15/2",
IF(#REF!=3,"15-16/1",
IF(#REF!=4,"15-16/2","Hata3")))),
IF(#REF!+BJ458=2015,
IF(#REF!=1,"15-16/1",
IF(#REF!=2,"15-16/2",
IF(#REF!=3,"16-17/1",
IF(#REF!=4,"16-17/2","Hata4")))),
IF(#REF!+BJ458=2016,
IF(#REF!=1,"16-17/1",
IF(#REF!=2,"16-17/2",
IF(#REF!=3,"17-18/1",
IF(#REF!=4,"17-18/2","Hata5")))),
IF(#REF!+BJ458=2017,
IF(#REF!=1,"17-18/1",
IF(#REF!=2,"17-18/2",
IF(#REF!=3,"18-19/1",
IF(#REF!=4,"18-19/2","Hata6")))),
IF(#REF!+BJ458=2018,
IF(#REF!=1,"18-19/1",
IF(#REF!=2,"18-19/2",
IF(#REF!=3,"19-20/1",
IF(#REF!=4,"19-20/2","Hata7")))),
IF(#REF!+BJ458=2019,
IF(#REF!=1,"19-20/1",
IF(#REF!=2,"19-20/2",
IF(#REF!=3,"20-21/1",
IF(#REF!=4,"20-21/2","Hata8")))),
IF(#REF!+BJ458=2020,
IF(#REF!=1,"20-21/1",
IF(#REF!=2,"20-21/2",
IF(#REF!=3,"21-22/1",
IF(#REF!=4,"21-22/2","Hata9")))),
IF(#REF!+BJ458=2021,
IF(#REF!=1,"21-22/1",
IF(#REF!=2,"21-22/2",
IF(#REF!=3,"22-23/1",
IF(#REF!=4,"22-23/2","Hata10")))),
IF(#REF!+BJ458=2022,
IF(#REF!=1,"22-23/1",
IF(#REF!=2,"22-23/2",
IF(#REF!=3,"23-24/1",
IF(#REF!=4,"23-24/2","Hata11")))),
IF(#REF!+BJ458=2023,
IF(#REF!=1,"23-24/1",
IF(#REF!=2,"23-24/2",
IF(#REF!=3,"24-25/1",
IF(#REF!=4,"24-25/2","Hata12")))),
)))))))))))),
IF(BB458="T",
IF(#REF!+BJ458=2012,
IF(#REF!=1,"12-13/1",
IF(#REF!=2,"12-13/2",
IF(#REF!=3,"12-13/3",
IF(#REF!=4,"13-14/1",
IF(#REF!=5,"13-14/2",
IF(#REF!=6,"13-14/3","Hata1")))))),
IF(#REF!+BJ458=2013,
IF(#REF!=1,"13-14/1",
IF(#REF!=2,"13-14/2",
IF(#REF!=3,"13-14/3",
IF(#REF!=4,"14-15/1",
IF(#REF!=5,"14-15/2",
IF(#REF!=6,"14-15/3","Hata2")))))),
IF(#REF!+BJ458=2014,
IF(#REF!=1,"14-15/1",
IF(#REF!=2,"14-15/2",
IF(#REF!=3,"14-15/3",
IF(#REF!=4,"15-16/1",
IF(#REF!=5,"15-16/2",
IF(#REF!=6,"15-16/3","Hata3")))))),
IF(AND(#REF!+#REF!&gt;2014,#REF!+#REF!&lt;2015,BJ458=1),
IF(#REF!=0.1,"14-15/0.1",
IF(#REF!=0.2,"14-15/0.2",
IF(#REF!=0.3,"14-15/0.3","Hata4"))),
IF(#REF!+BJ458=2015,
IF(#REF!=1,"15-16/1",
IF(#REF!=2,"15-16/2",
IF(#REF!=3,"15-16/3",
IF(#REF!=4,"16-17/1",
IF(#REF!=5,"16-17/2",
IF(#REF!=6,"16-17/3","Hata5")))))),
IF(#REF!+BJ458=2016,
IF(#REF!=1,"16-17/1",
IF(#REF!=2,"16-17/2",
IF(#REF!=3,"16-17/3",
IF(#REF!=4,"17-18/1",
IF(#REF!=5,"17-18/2",
IF(#REF!=6,"17-18/3","Hata6")))))),
IF(#REF!+BJ458=2017,
IF(#REF!=1,"17-18/1",
IF(#REF!=2,"17-18/2",
IF(#REF!=3,"17-18/3",
IF(#REF!=4,"18-19/1",
IF(#REF!=5,"18-19/2",
IF(#REF!=6,"18-19/3","Hata7")))))),
IF(#REF!+BJ458=2018,
IF(#REF!=1,"18-19/1",
IF(#REF!=2,"18-19/2",
IF(#REF!=3,"18-19/3",
IF(#REF!=4,"19-20/1",
IF(#REF!=5," 19-20/2",
IF(#REF!=6,"19-20/3","Hata8")))))),
IF(#REF!+BJ458=2019,
IF(#REF!=1,"19-20/1",
IF(#REF!=2,"19-20/2",
IF(#REF!=3,"19-20/3",
IF(#REF!=4,"20-21/1",
IF(#REF!=5,"20-21/2",
IF(#REF!=6,"20-21/3","Hata9")))))),
IF(#REF!+BJ458=2020,
IF(#REF!=1,"20-21/1",
IF(#REF!=2,"20-21/2",
IF(#REF!=3,"20-21/3",
IF(#REF!=4,"21-22/1",
IF(#REF!=5,"21-22/2",
IF(#REF!=6,"21-22/3","Hata10")))))),
IF(#REF!+BJ458=2021,
IF(#REF!=1,"21-22/1",
IF(#REF!=2,"21-22/2",
IF(#REF!=3,"21-22/3",
IF(#REF!=4,"22-23/1",
IF(#REF!=5,"22-23/2",
IF(#REF!=6,"22-23/3","Hata11")))))),
IF(#REF!+BJ458=2022,
IF(#REF!=1,"22-23/1",
IF(#REF!=2,"22-23/2",
IF(#REF!=3,"22-23/3",
IF(#REF!=4,"23-24/1",
IF(#REF!=5,"23-24/2",
IF(#REF!=6,"23-24/3","Hata12")))))),
IF(#REF!+BJ458=2023,
IF(#REF!=1,"23-24/1",
IF(#REF!=2,"23-24/2",
IF(#REF!=3,"23-24/3",
IF(#REF!=4,"24-25/1",
IF(#REF!=5,"24-25/2",
IF(#REF!=6,"24-25/3","Hata13")))))),
))))))))))))))
)</f>
        <v>#REF!</v>
      </c>
      <c r="G458" s="15"/>
      <c r="H458" s="14" t="s">
        <v>568</v>
      </c>
      <c r="I458" s="14">
        <v>54681</v>
      </c>
      <c r="J458" s="14" t="s">
        <v>499</v>
      </c>
      <c r="Q458" s="14" t="s">
        <v>98</v>
      </c>
      <c r="R458" s="14" t="s">
        <v>98</v>
      </c>
      <c r="S458" s="16">
        <v>0</v>
      </c>
      <c r="T458" s="14">
        <f>VLOOKUP($S458,[1]sistem!$I$3:$L$10,2,FALSE)</f>
        <v>0</v>
      </c>
      <c r="U458" s="14">
        <f>VLOOKUP($S458,[1]sistem!$I$3:$L$10,3,FALSE)</f>
        <v>0</v>
      </c>
      <c r="V458" s="14">
        <f>VLOOKUP($S458,[1]sistem!$I$3:$L$10,4,FALSE)</f>
        <v>0</v>
      </c>
      <c r="W458" s="14" t="e">
        <f>VLOOKUP($BB458,[1]sistem!$I$13:$L$14,2,FALSE)*#REF!</f>
        <v>#REF!</v>
      </c>
      <c r="X458" s="14" t="e">
        <f>VLOOKUP($BB458,[1]sistem!$I$13:$L$14,3,FALSE)*#REF!</f>
        <v>#REF!</v>
      </c>
      <c r="Y458" s="14" t="e">
        <f>VLOOKUP($BB458,[1]sistem!$I$13:$L$14,4,FALSE)*#REF!</f>
        <v>#REF!</v>
      </c>
      <c r="Z458" s="14" t="e">
        <f t="shared" ref="Z458:AB489" si="129">T458*W458</f>
        <v>#REF!</v>
      </c>
      <c r="AA458" s="14" t="e">
        <f t="shared" si="129"/>
        <v>#REF!</v>
      </c>
      <c r="AB458" s="14" t="e">
        <f t="shared" si="129"/>
        <v>#REF!</v>
      </c>
      <c r="AC458" s="14" t="e">
        <f t="shared" ref="AC458:AC521" si="130">SUM(Z458:AB458)</f>
        <v>#REF!</v>
      </c>
      <c r="AD458" s="14">
        <f>VLOOKUP(BB458,[1]sistem!$I$18:$J$19,2,FALSE)</f>
        <v>14</v>
      </c>
      <c r="AE458" s="14">
        <v>0.25</v>
      </c>
      <c r="AF458" s="14">
        <f>VLOOKUP($S458,[1]sistem!$I$3:$M$10,5,FALSE)</f>
        <v>0</v>
      </c>
      <c r="AI458" s="14" t="e">
        <f>(#REF!+#REF!)*AD458</f>
        <v>#REF!</v>
      </c>
      <c r="AJ458" s="14">
        <f>VLOOKUP($S458,[1]sistem!$I$3:$N$10,6,FALSE)</f>
        <v>0</v>
      </c>
      <c r="AK458" s="14">
        <v>2</v>
      </c>
      <c r="AL458" s="14">
        <f t="shared" ref="AL458:AL521" si="131">AJ458*AK458</f>
        <v>0</v>
      </c>
      <c r="AM458" s="14">
        <f>VLOOKUP($BB458,[1]sistem!$I$18:$K$19,3,FALSE)</f>
        <v>14</v>
      </c>
      <c r="AN458" s="14" t="e">
        <f>AM458*#REF!</f>
        <v>#REF!</v>
      </c>
      <c r="AO458" s="14" t="e">
        <f t="shared" ref="AO458:AO521" si="132">AN458+AL458+AI458+Z458+AA458+AB458</f>
        <v>#REF!</v>
      </c>
      <c r="AP458" s="14">
        <f t="shared" ref="AP458:AP521" si="133">IF(BB458="s",25,25)</f>
        <v>25</v>
      </c>
      <c r="AQ458" s="14" t="e">
        <f t="shared" ref="AQ458:AQ521" si="134">ROUND(AO458/AP458,0)</f>
        <v>#REF!</v>
      </c>
      <c r="AR458" s="14" t="e">
        <f>ROUND(AQ458-#REF!,0)</f>
        <v>#REF!</v>
      </c>
      <c r="AS458" s="14">
        <f>IF(BB458="s",IF(S458=0,0,
IF(S458=1,#REF!*4*4,
IF(S458=2,0,
IF(S458=3,#REF!*4*2,
IF(S458=4,0,
IF(S458=5,0,
IF(S458=6,0,
IF(S458=7,0)))))))),
IF(BB458="t",
IF(S458=0,0,
IF(S458=1,#REF!*4*4*0.8,
IF(S458=2,0,
IF(S458=3,#REF!*4*2*0.8,
IF(S458=4,0,
IF(S458=5,0,
IF(S458=6,0,
IF(S458=7,0))))))))))</f>
        <v>0</v>
      </c>
      <c r="AT458" s="14">
        <f>IF(BB458="s",
IF(S458=0,0,
IF(S458=1,0,
IF(S458=2,#REF!*4*2,
IF(S458=3,#REF!*4,
IF(S458=4,#REF!*4,
IF(S458=5,0,
IF(S458=6,0,
IF(S458=7,#REF!*4)))))))),
IF(BB458="t",
IF(S458=0,0,
IF(S458=1,0,
IF(S458=2,#REF!*4*2*0.8,
IF(S458=3,#REF!*4*0.8,
IF(S458=4,#REF!*4*0.8,
IF(S458=5,0,
IF(S458=6,0,
IF(S458=7,#REF!*4))))))))))</f>
        <v>0</v>
      </c>
      <c r="AU458" s="14">
        <f>IF(BB458="s",
IF(S458=0,0,
IF(S458=1,#REF!*2,
IF(S458=2,#REF!*2,
IF(S458=3,#REF!*2,
IF(S458=4,#REF!*2,
IF(S458=5,#REF!*2,
IF(S458=6,#REF!*2,
IF(S458=7,#REF!*2)))))))),
IF(BB458="t",
IF(S458=0,#REF!*2*0.8,
IF(S458=1,#REF!*2*0.8,
IF(S458=2,#REF!*2*0.8,
IF(S458=3,#REF!*2*0.8,
IF(S458=4,#REF!*2*0.8,
IF(S458=5,#REF!*2*0.8,
IF(S458=6,#REF!*1*0.8,
IF(S458=7,#REF!*2))))))))))</f>
        <v>0</v>
      </c>
      <c r="AV458" s="14" t="e">
        <f t="shared" ref="AV458:AV521" si="135">SUM(AS458:AU458)-SUM(Z458:AB458)</f>
        <v>#REF!</v>
      </c>
      <c r="AW458" s="14">
        <f>IF(BB458="s",
IF(S458=0,0,
IF(S458=1,(14-2)*(#REF!+#REF!)/4*4,
IF(S458=2,(14-2)*(#REF!+#REF!)/4*2,
IF(S458=3,(14-2)*(#REF!+#REF!)/4*3,
IF(S458=4,(14-2)*(#REF!+#REF!)/4,
IF(S458=5,(14-2)*#REF!/4,
IF(S458=6,0,
IF(S458=7,(14)*#REF!)))))))),
IF(BB458="t",
IF(S458=0,0,
IF(S458=1,(11-2)*(#REF!+#REF!)/4*4,
IF(S458=2,(11-2)*(#REF!+#REF!)/4*2,
IF(S458=3,(11-2)*(#REF!+#REF!)/4*3,
IF(S458=4,(11-2)*(#REF!+#REF!)/4,
IF(S458=5,(11-2)*#REF!/4,
IF(S458=6,0,
IF(S458=7,(11)*#REF!))))))))))</f>
        <v>0</v>
      </c>
      <c r="AX458" s="14" t="e">
        <f t="shared" ref="AX458:AX521" si="136">AW458-AI458</f>
        <v>#REF!</v>
      </c>
      <c r="AY458" s="14">
        <f t="shared" ref="AY458:AY521" si="137">IF(BB458="s",
IF(S458=0,0,
IF(S458=1,4*5,
IF(S458=2,4*3,
IF(S458=3,4*4,
IF(S458=4,4*2,
IF(S458=5,4,
IF(S458=6,4/2,
IF(S458=7,4*2,)))))))),
IF(BB458="t",
IF(S458=0,0,
IF(S458=1,4*5,
IF(S458=2,4*3,
IF(S458=3,4*4,
IF(S458=4,4*2,
IF(S458=5,4,
IF(S458=6,4/2,
IF(S458=7,4*2))))))))))</f>
        <v>0</v>
      </c>
      <c r="AZ458" s="14">
        <f t="shared" ref="AZ458:AZ521" si="138">AY458-AL458</f>
        <v>0</v>
      </c>
      <c r="BA458" s="14">
        <f t="shared" ref="BA458:BA521" si="139">AS458+AT458+AU458+(IF(BH458=1,(AW458)*2,AW458))+AY458</f>
        <v>0</v>
      </c>
      <c r="BB458" s="14" t="s">
        <v>87</v>
      </c>
      <c r="BC458" s="14" t="e">
        <f>IF(BI458="A",0,IF(BB458="s",14*#REF!,IF(BB458="T",11*#REF!,"HATA")))</f>
        <v>#REF!</v>
      </c>
      <c r="BD458" s="14" t="e">
        <f t="shared" ref="BD458:BD521" si="140">IF(BI458="Z",(BC458+BA458)*1.15,(BC458+BA458))</f>
        <v>#REF!</v>
      </c>
      <c r="BE458" s="14" t="e">
        <f t="shared" ref="BE458:BE521" si="141">IF(BB458="s",ROUND(BD458/30,0),IF(BB458="T",ROUND(BD458/25,0),"HATA"))</f>
        <v>#REF!</v>
      </c>
      <c r="BF458" s="14" t="s">
        <v>510</v>
      </c>
      <c r="BG458" s="14" t="e">
        <f>#REF!-BE458</f>
        <v>#REF!</v>
      </c>
      <c r="BH458" s="14">
        <v>0</v>
      </c>
      <c r="BJ458" s="14">
        <v>0</v>
      </c>
      <c r="BL458" s="14">
        <v>0</v>
      </c>
      <c r="BN458" s="5" t="e">
        <f>#REF!*14</f>
        <v>#REF!</v>
      </c>
      <c r="BO458" s="6"/>
      <c r="BP458" s="7"/>
      <c r="BQ458" s="8"/>
      <c r="BR458" s="8"/>
      <c r="BS458" s="8"/>
      <c r="BT458" s="8"/>
      <c r="BU458" s="8"/>
      <c r="BV458" s="9"/>
      <c r="BW458" s="10"/>
      <c r="BX458" s="11"/>
      <c r="CE458" s="8"/>
      <c r="CF458" s="17"/>
      <c r="CG458" s="17"/>
      <c r="CH458" s="17"/>
      <c r="CI458" s="17"/>
    </row>
    <row r="459" spans="1:87" hidden="1" x14ac:dyDescent="0.25">
      <c r="A459" s="14" t="s">
        <v>552</v>
      </c>
      <c r="B459" s="14" t="s">
        <v>533</v>
      </c>
      <c r="C459" s="14" t="s">
        <v>533</v>
      </c>
      <c r="D459" s="15" t="s">
        <v>90</v>
      </c>
      <c r="E459" s="15" t="s">
        <v>90</v>
      </c>
      <c r="F459" s="16" t="e">
        <f>IF(BB459="S",
IF(#REF!+BJ459=2012,
IF(#REF!=1,"12-13/1",
IF(#REF!=2,"12-13/2",
IF(#REF!=3,"13-14/1",
IF(#REF!=4,"13-14/2","Hata1")))),
IF(#REF!+BJ459=2013,
IF(#REF!=1,"13-14/1",
IF(#REF!=2,"13-14/2",
IF(#REF!=3,"14-15/1",
IF(#REF!=4,"14-15/2","Hata2")))),
IF(#REF!+BJ459=2014,
IF(#REF!=1,"14-15/1",
IF(#REF!=2,"14-15/2",
IF(#REF!=3,"15-16/1",
IF(#REF!=4,"15-16/2","Hata3")))),
IF(#REF!+BJ459=2015,
IF(#REF!=1,"15-16/1",
IF(#REF!=2,"15-16/2",
IF(#REF!=3,"16-17/1",
IF(#REF!=4,"16-17/2","Hata4")))),
IF(#REF!+BJ459=2016,
IF(#REF!=1,"16-17/1",
IF(#REF!=2,"16-17/2",
IF(#REF!=3,"17-18/1",
IF(#REF!=4,"17-18/2","Hata5")))),
IF(#REF!+BJ459=2017,
IF(#REF!=1,"17-18/1",
IF(#REF!=2,"17-18/2",
IF(#REF!=3,"18-19/1",
IF(#REF!=4,"18-19/2","Hata6")))),
IF(#REF!+BJ459=2018,
IF(#REF!=1,"18-19/1",
IF(#REF!=2,"18-19/2",
IF(#REF!=3,"19-20/1",
IF(#REF!=4,"19-20/2","Hata7")))),
IF(#REF!+BJ459=2019,
IF(#REF!=1,"19-20/1",
IF(#REF!=2,"19-20/2",
IF(#REF!=3,"20-21/1",
IF(#REF!=4,"20-21/2","Hata8")))),
IF(#REF!+BJ459=2020,
IF(#REF!=1,"20-21/1",
IF(#REF!=2,"20-21/2",
IF(#REF!=3,"21-22/1",
IF(#REF!=4,"21-22/2","Hata9")))),
IF(#REF!+BJ459=2021,
IF(#REF!=1,"21-22/1",
IF(#REF!=2,"21-22/2",
IF(#REF!=3,"22-23/1",
IF(#REF!=4,"22-23/2","Hata10")))),
IF(#REF!+BJ459=2022,
IF(#REF!=1,"22-23/1",
IF(#REF!=2,"22-23/2",
IF(#REF!=3,"23-24/1",
IF(#REF!=4,"23-24/2","Hata11")))),
IF(#REF!+BJ459=2023,
IF(#REF!=1,"23-24/1",
IF(#REF!=2,"23-24/2",
IF(#REF!=3,"24-25/1",
IF(#REF!=4,"24-25/2","Hata12")))),
)))))))))))),
IF(BB459="T",
IF(#REF!+BJ459=2012,
IF(#REF!=1,"12-13/1",
IF(#REF!=2,"12-13/2",
IF(#REF!=3,"12-13/3",
IF(#REF!=4,"13-14/1",
IF(#REF!=5,"13-14/2",
IF(#REF!=6,"13-14/3","Hata1")))))),
IF(#REF!+BJ459=2013,
IF(#REF!=1,"13-14/1",
IF(#REF!=2,"13-14/2",
IF(#REF!=3,"13-14/3",
IF(#REF!=4,"14-15/1",
IF(#REF!=5,"14-15/2",
IF(#REF!=6,"14-15/3","Hata2")))))),
IF(#REF!+BJ459=2014,
IF(#REF!=1,"14-15/1",
IF(#REF!=2,"14-15/2",
IF(#REF!=3,"14-15/3",
IF(#REF!=4,"15-16/1",
IF(#REF!=5,"15-16/2",
IF(#REF!=6,"15-16/3","Hata3")))))),
IF(AND(#REF!+#REF!&gt;2014,#REF!+#REF!&lt;2015,BJ459=1),
IF(#REF!=0.1,"14-15/0.1",
IF(#REF!=0.2,"14-15/0.2",
IF(#REF!=0.3,"14-15/0.3","Hata4"))),
IF(#REF!+BJ459=2015,
IF(#REF!=1,"15-16/1",
IF(#REF!=2,"15-16/2",
IF(#REF!=3,"15-16/3",
IF(#REF!=4,"16-17/1",
IF(#REF!=5,"16-17/2",
IF(#REF!=6,"16-17/3","Hata5")))))),
IF(#REF!+BJ459=2016,
IF(#REF!=1,"16-17/1",
IF(#REF!=2,"16-17/2",
IF(#REF!=3,"16-17/3",
IF(#REF!=4,"17-18/1",
IF(#REF!=5,"17-18/2",
IF(#REF!=6,"17-18/3","Hata6")))))),
IF(#REF!+BJ459=2017,
IF(#REF!=1,"17-18/1",
IF(#REF!=2,"17-18/2",
IF(#REF!=3,"17-18/3",
IF(#REF!=4,"18-19/1",
IF(#REF!=5,"18-19/2",
IF(#REF!=6,"18-19/3","Hata7")))))),
IF(#REF!+BJ459=2018,
IF(#REF!=1,"18-19/1",
IF(#REF!=2,"18-19/2",
IF(#REF!=3,"18-19/3",
IF(#REF!=4,"19-20/1",
IF(#REF!=5," 19-20/2",
IF(#REF!=6,"19-20/3","Hata8")))))),
IF(#REF!+BJ459=2019,
IF(#REF!=1,"19-20/1",
IF(#REF!=2,"19-20/2",
IF(#REF!=3,"19-20/3",
IF(#REF!=4,"20-21/1",
IF(#REF!=5,"20-21/2",
IF(#REF!=6,"20-21/3","Hata9")))))),
IF(#REF!+BJ459=2020,
IF(#REF!=1,"20-21/1",
IF(#REF!=2,"20-21/2",
IF(#REF!=3,"20-21/3",
IF(#REF!=4,"21-22/1",
IF(#REF!=5,"21-22/2",
IF(#REF!=6,"21-22/3","Hata10")))))),
IF(#REF!+BJ459=2021,
IF(#REF!=1,"21-22/1",
IF(#REF!=2,"21-22/2",
IF(#REF!=3,"21-22/3",
IF(#REF!=4,"22-23/1",
IF(#REF!=5,"22-23/2",
IF(#REF!=6,"22-23/3","Hata11")))))),
IF(#REF!+BJ459=2022,
IF(#REF!=1,"22-23/1",
IF(#REF!=2,"22-23/2",
IF(#REF!=3,"22-23/3",
IF(#REF!=4,"23-24/1",
IF(#REF!=5,"23-24/2",
IF(#REF!=6,"23-24/3","Hata12")))))),
IF(#REF!+BJ459=2023,
IF(#REF!=1,"23-24/1",
IF(#REF!=2,"23-24/2",
IF(#REF!=3,"23-24/3",
IF(#REF!=4,"24-25/1",
IF(#REF!=5,"24-25/2",
IF(#REF!=6,"24-25/3","Hata13")))))),
))))))))))))))
)</f>
        <v>#REF!</v>
      </c>
      <c r="G459" s="15"/>
      <c r="H459" s="14" t="s">
        <v>568</v>
      </c>
      <c r="I459" s="14">
        <v>54681</v>
      </c>
      <c r="J459" s="14" t="s">
        <v>499</v>
      </c>
      <c r="Q459" s="14" t="s">
        <v>553</v>
      </c>
      <c r="R459" s="14" t="s">
        <v>553</v>
      </c>
      <c r="S459" s="16">
        <v>4</v>
      </c>
      <c r="T459" s="14">
        <f>VLOOKUP($S459,[1]sistem!$I$3:$L$10,2,FALSE)</f>
        <v>0</v>
      </c>
      <c r="U459" s="14">
        <f>VLOOKUP($S459,[1]sistem!$I$3:$L$10,3,FALSE)</f>
        <v>1</v>
      </c>
      <c r="V459" s="14">
        <f>VLOOKUP($S459,[1]sistem!$I$3:$L$10,4,FALSE)</f>
        <v>1</v>
      </c>
      <c r="W459" s="14" t="e">
        <f>VLOOKUP($BB459,[1]sistem!$I$13:$L$14,2,FALSE)*#REF!</f>
        <v>#REF!</v>
      </c>
      <c r="X459" s="14" t="e">
        <f>VLOOKUP($BB459,[1]sistem!$I$13:$L$14,3,FALSE)*#REF!</f>
        <v>#REF!</v>
      </c>
      <c r="Y459" s="14" t="e">
        <f>VLOOKUP($BB459,[1]sistem!$I$13:$L$14,4,FALSE)*#REF!</f>
        <v>#REF!</v>
      </c>
      <c r="Z459" s="14" t="e">
        <f t="shared" si="129"/>
        <v>#REF!</v>
      </c>
      <c r="AA459" s="14" t="e">
        <f t="shared" si="129"/>
        <v>#REF!</v>
      </c>
      <c r="AB459" s="14" t="e">
        <f t="shared" si="129"/>
        <v>#REF!</v>
      </c>
      <c r="AC459" s="14" t="e">
        <f t="shared" si="130"/>
        <v>#REF!</v>
      </c>
      <c r="AD459" s="14">
        <f>VLOOKUP(BB459,[1]sistem!$I$18:$J$19,2,FALSE)</f>
        <v>14</v>
      </c>
      <c r="AE459" s="14">
        <v>0.25</v>
      </c>
      <c r="AF459" s="14">
        <f>VLOOKUP($S459,[1]sistem!$I$3:$M$10,5,FALSE)</f>
        <v>1</v>
      </c>
      <c r="AI459" s="14" t="e">
        <f>(#REF!+#REF!)*AD459</f>
        <v>#REF!</v>
      </c>
      <c r="AJ459" s="14">
        <f>VLOOKUP($S459,[1]sistem!$I$3:$N$10,6,FALSE)</f>
        <v>2</v>
      </c>
      <c r="AK459" s="14">
        <v>2</v>
      </c>
      <c r="AL459" s="14">
        <f t="shared" si="131"/>
        <v>4</v>
      </c>
      <c r="AM459" s="14">
        <f>VLOOKUP($BB459,[1]sistem!$I$18:$K$19,3,FALSE)</f>
        <v>14</v>
      </c>
      <c r="AN459" s="14" t="e">
        <f>AM459*#REF!</f>
        <v>#REF!</v>
      </c>
      <c r="AO459" s="14" t="e">
        <f t="shared" si="132"/>
        <v>#REF!</v>
      </c>
      <c r="AP459" s="14">
        <f t="shared" si="133"/>
        <v>25</v>
      </c>
      <c r="AQ459" s="14" t="e">
        <f t="shared" si="134"/>
        <v>#REF!</v>
      </c>
      <c r="AR459" s="14" t="e">
        <f>ROUND(AQ459-#REF!,0)</f>
        <v>#REF!</v>
      </c>
      <c r="AS459" s="14">
        <f>IF(BB459="s",IF(S459=0,0,
IF(S459=1,#REF!*4*4,
IF(S459=2,0,
IF(S459=3,#REF!*4*2,
IF(S459=4,0,
IF(S459=5,0,
IF(S459=6,0,
IF(S459=7,0)))))))),
IF(BB459="t",
IF(S459=0,0,
IF(S459=1,#REF!*4*4*0.8,
IF(S459=2,0,
IF(S459=3,#REF!*4*2*0.8,
IF(S459=4,0,
IF(S459=5,0,
IF(S459=6,0,
IF(S459=7,0))))))))))</f>
        <v>0</v>
      </c>
      <c r="AT459" s="14" t="e">
        <f>IF(BB459="s",
IF(S459=0,0,
IF(S459=1,0,
IF(S459=2,#REF!*4*2,
IF(S459=3,#REF!*4,
IF(S459=4,#REF!*4,
IF(S459=5,0,
IF(S459=6,0,
IF(S459=7,#REF!*4)))))))),
IF(BB459="t",
IF(S459=0,0,
IF(S459=1,0,
IF(S459=2,#REF!*4*2*0.8,
IF(S459=3,#REF!*4*0.8,
IF(S459=4,#REF!*4*0.8,
IF(S459=5,0,
IF(S459=6,0,
IF(S459=7,#REF!*4))))))))))</f>
        <v>#REF!</v>
      </c>
      <c r="AU459" s="14" t="e">
        <f>IF(BB459="s",
IF(S459=0,0,
IF(S459=1,#REF!*2,
IF(S459=2,#REF!*2,
IF(S459=3,#REF!*2,
IF(S459=4,#REF!*2,
IF(S459=5,#REF!*2,
IF(S459=6,#REF!*2,
IF(S459=7,#REF!*2)))))))),
IF(BB459="t",
IF(S459=0,#REF!*2*0.8,
IF(S459=1,#REF!*2*0.8,
IF(S459=2,#REF!*2*0.8,
IF(S459=3,#REF!*2*0.8,
IF(S459=4,#REF!*2*0.8,
IF(S459=5,#REF!*2*0.8,
IF(S459=6,#REF!*1*0.8,
IF(S459=7,#REF!*2))))))))))</f>
        <v>#REF!</v>
      </c>
      <c r="AV459" s="14" t="e">
        <f t="shared" si="135"/>
        <v>#REF!</v>
      </c>
      <c r="AW459" s="14" t="e">
        <f>IF(BB459="s",
IF(S459=0,0,
IF(S459=1,(14-2)*(#REF!+#REF!)/4*4,
IF(S459=2,(14-2)*(#REF!+#REF!)/4*2,
IF(S459=3,(14-2)*(#REF!+#REF!)/4*3,
IF(S459=4,(14-2)*(#REF!+#REF!)/4,
IF(S459=5,(14-2)*#REF!/4,
IF(S459=6,0,
IF(S459=7,(14)*#REF!)))))))),
IF(BB459="t",
IF(S459=0,0,
IF(S459=1,(11-2)*(#REF!+#REF!)/4*4,
IF(S459=2,(11-2)*(#REF!+#REF!)/4*2,
IF(S459=3,(11-2)*(#REF!+#REF!)/4*3,
IF(S459=4,(11-2)*(#REF!+#REF!)/4,
IF(S459=5,(11-2)*#REF!/4,
IF(S459=6,0,
IF(S459=7,(11)*#REF!))))))))))</f>
        <v>#REF!</v>
      </c>
      <c r="AX459" s="14" t="e">
        <f t="shared" si="136"/>
        <v>#REF!</v>
      </c>
      <c r="AY459" s="14">
        <f t="shared" si="137"/>
        <v>8</v>
      </c>
      <c r="AZ459" s="14">
        <f t="shared" si="138"/>
        <v>4</v>
      </c>
      <c r="BA459" s="14" t="e">
        <f t="shared" si="139"/>
        <v>#REF!</v>
      </c>
      <c r="BB459" s="14" t="s">
        <v>87</v>
      </c>
      <c r="BC459" s="14" t="e">
        <f>IF(BI459="A",0,IF(BB459="s",14*#REF!,IF(BB459="T",11*#REF!,"HATA")))</f>
        <v>#REF!</v>
      </c>
      <c r="BD459" s="14" t="e">
        <f t="shared" si="140"/>
        <v>#REF!</v>
      </c>
      <c r="BE459" s="14" t="e">
        <f t="shared" si="141"/>
        <v>#REF!</v>
      </c>
      <c r="BF459" s="14" t="s">
        <v>510</v>
      </c>
      <c r="BG459" s="14" t="e">
        <f>#REF!-BE459</f>
        <v>#REF!</v>
      </c>
      <c r="BH459" s="14">
        <v>1</v>
      </c>
      <c r="BJ459" s="14">
        <v>0</v>
      </c>
      <c r="BL459" s="14">
        <v>4</v>
      </c>
      <c r="BN459" s="5" t="e">
        <f>#REF!*14</f>
        <v>#REF!</v>
      </c>
      <c r="BO459" s="6"/>
      <c r="BP459" s="7"/>
      <c r="BQ459" s="8"/>
      <c r="BR459" s="8"/>
      <c r="BS459" s="8"/>
      <c r="BT459" s="8"/>
      <c r="BU459" s="8"/>
      <c r="BV459" s="9"/>
      <c r="BW459" s="10"/>
      <c r="BX459" s="11"/>
      <c r="CE459" s="8"/>
      <c r="CF459" s="17"/>
      <c r="CG459" s="17"/>
      <c r="CH459" s="17"/>
      <c r="CI459" s="17"/>
    </row>
    <row r="460" spans="1:87" hidden="1" x14ac:dyDescent="0.25">
      <c r="A460" s="14" t="s">
        <v>554</v>
      </c>
      <c r="B460" s="14" t="s">
        <v>104</v>
      </c>
      <c r="C460" s="14" t="s">
        <v>104</v>
      </c>
      <c r="D460" s="15" t="s">
        <v>90</v>
      </c>
      <c r="E460" s="15" t="s">
        <v>90</v>
      </c>
      <c r="F460" s="16" t="e">
        <f>IF(BB460="S",
IF(#REF!+BJ460=2012,
IF(#REF!=1,"12-13/1",
IF(#REF!=2,"12-13/2",
IF(#REF!=3,"13-14/1",
IF(#REF!=4,"13-14/2","Hata1")))),
IF(#REF!+BJ460=2013,
IF(#REF!=1,"13-14/1",
IF(#REF!=2,"13-14/2",
IF(#REF!=3,"14-15/1",
IF(#REF!=4,"14-15/2","Hata2")))),
IF(#REF!+BJ460=2014,
IF(#REF!=1,"14-15/1",
IF(#REF!=2,"14-15/2",
IF(#REF!=3,"15-16/1",
IF(#REF!=4,"15-16/2","Hata3")))),
IF(#REF!+BJ460=2015,
IF(#REF!=1,"15-16/1",
IF(#REF!=2,"15-16/2",
IF(#REF!=3,"16-17/1",
IF(#REF!=4,"16-17/2","Hata4")))),
IF(#REF!+BJ460=2016,
IF(#REF!=1,"16-17/1",
IF(#REF!=2,"16-17/2",
IF(#REF!=3,"17-18/1",
IF(#REF!=4,"17-18/2","Hata5")))),
IF(#REF!+BJ460=2017,
IF(#REF!=1,"17-18/1",
IF(#REF!=2,"17-18/2",
IF(#REF!=3,"18-19/1",
IF(#REF!=4,"18-19/2","Hata6")))),
IF(#REF!+BJ460=2018,
IF(#REF!=1,"18-19/1",
IF(#REF!=2,"18-19/2",
IF(#REF!=3,"19-20/1",
IF(#REF!=4,"19-20/2","Hata7")))),
IF(#REF!+BJ460=2019,
IF(#REF!=1,"19-20/1",
IF(#REF!=2,"19-20/2",
IF(#REF!=3,"20-21/1",
IF(#REF!=4,"20-21/2","Hata8")))),
IF(#REF!+BJ460=2020,
IF(#REF!=1,"20-21/1",
IF(#REF!=2,"20-21/2",
IF(#REF!=3,"21-22/1",
IF(#REF!=4,"21-22/2","Hata9")))),
IF(#REF!+BJ460=2021,
IF(#REF!=1,"21-22/1",
IF(#REF!=2,"21-22/2",
IF(#REF!=3,"22-23/1",
IF(#REF!=4,"22-23/2","Hata10")))),
IF(#REF!+BJ460=2022,
IF(#REF!=1,"22-23/1",
IF(#REF!=2,"22-23/2",
IF(#REF!=3,"23-24/1",
IF(#REF!=4,"23-24/2","Hata11")))),
IF(#REF!+BJ460=2023,
IF(#REF!=1,"23-24/1",
IF(#REF!=2,"23-24/2",
IF(#REF!=3,"24-25/1",
IF(#REF!=4,"24-25/2","Hata12")))),
)))))))))))),
IF(BB460="T",
IF(#REF!+BJ460=2012,
IF(#REF!=1,"12-13/1",
IF(#REF!=2,"12-13/2",
IF(#REF!=3,"12-13/3",
IF(#REF!=4,"13-14/1",
IF(#REF!=5,"13-14/2",
IF(#REF!=6,"13-14/3","Hata1")))))),
IF(#REF!+BJ460=2013,
IF(#REF!=1,"13-14/1",
IF(#REF!=2,"13-14/2",
IF(#REF!=3,"13-14/3",
IF(#REF!=4,"14-15/1",
IF(#REF!=5,"14-15/2",
IF(#REF!=6,"14-15/3","Hata2")))))),
IF(#REF!+BJ460=2014,
IF(#REF!=1,"14-15/1",
IF(#REF!=2,"14-15/2",
IF(#REF!=3,"14-15/3",
IF(#REF!=4,"15-16/1",
IF(#REF!=5,"15-16/2",
IF(#REF!=6,"15-16/3","Hata3")))))),
IF(AND(#REF!+#REF!&gt;2014,#REF!+#REF!&lt;2015,BJ460=1),
IF(#REF!=0.1,"14-15/0.1",
IF(#REF!=0.2,"14-15/0.2",
IF(#REF!=0.3,"14-15/0.3","Hata4"))),
IF(#REF!+BJ460=2015,
IF(#REF!=1,"15-16/1",
IF(#REF!=2,"15-16/2",
IF(#REF!=3,"15-16/3",
IF(#REF!=4,"16-17/1",
IF(#REF!=5,"16-17/2",
IF(#REF!=6,"16-17/3","Hata5")))))),
IF(#REF!+BJ460=2016,
IF(#REF!=1,"16-17/1",
IF(#REF!=2,"16-17/2",
IF(#REF!=3,"16-17/3",
IF(#REF!=4,"17-18/1",
IF(#REF!=5,"17-18/2",
IF(#REF!=6,"17-18/3","Hata6")))))),
IF(#REF!+BJ460=2017,
IF(#REF!=1,"17-18/1",
IF(#REF!=2,"17-18/2",
IF(#REF!=3,"17-18/3",
IF(#REF!=4,"18-19/1",
IF(#REF!=5,"18-19/2",
IF(#REF!=6,"18-19/3","Hata7")))))),
IF(#REF!+BJ460=2018,
IF(#REF!=1,"18-19/1",
IF(#REF!=2,"18-19/2",
IF(#REF!=3,"18-19/3",
IF(#REF!=4,"19-20/1",
IF(#REF!=5," 19-20/2",
IF(#REF!=6,"19-20/3","Hata8")))))),
IF(#REF!+BJ460=2019,
IF(#REF!=1,"19-20/1",
IF(#REF!=2,"19-20/2",
IF(#REF!=3,"19-20/3",
IF(#REF!=4,"20-21/1",
IF(#REF!=5,"20-21/2",
IF(#REF!=6,"20-21/3","Hata9")))))),
IF(#REF!+BJ460=2020,
IF(#REF!=1,"20-21/1",
IF(#REF!=2,"20-21/2",
IF(#REF!=3,"20-21/3",
IF(#REF!=4,"21-22/1",
IF(#REF!=5,"21-22/2",
IF(#REF!=6,"21-22/3","Hata10")))))),
IF(#REF!+BJ460=2021,
IF(#REF!=1,"21-22/1",
IF(#REF!=2,"21-22/2",
IF(#REF!=3,"21-22/3",
IF(#REF!=4,"22-23/1",
IF(#REF!=5,"22-23/2",
IF(#REF!=6,"22-23/3","Hata11")))))),
IF(#REF!+BJ460=2022,
IF(#REF!=1,"22-23/1",
IF(#REF!=2,"22-23/2",
IF(#REF!=3,"22-23/3",
IF(#REF!=4,"23-24/1",
IF(#REF!=5,"23-24/2",
IF(#REF!=6,"23-24/3","Hata12")))))),
IF(#REF!+BJ460=2023,
IF(#REF!=1,"23-24/1",
IF(#REF!=2,"23-24/2",
IF(#REF!=3,"23-24/3",
IF(#REF!=4,"24-25/1",
IF(#REF!=5,"24-25/2",
IF(#REF!=6,"24-25/3","Hata13")))))),
))))))))))))))
)</f>
        <v>#REF!</v>
      </c>
      <c r="G460" s="15"/>
      <c r="H460" s="14" t="s">
        <v>568</v>
      </c>
      <c r="I460" s="14">
        <v>54681</v>
      </c>
      <c r="J460" s="14" t="s">
        <v>499</v>
      </c>
      <c r="Q460" s="14" t="s">
        <v>105</v>
      </c>
      <c r="R460" s="14" t="s">
        <v>105</v>
      </c>
      <c r="S460" s="16">
        <v>2</v>
      </c>
      <c r="T460" s="14">
        <f>VLOOKUP($S460,[1]sistem!$I$3:$L$10,2,FALSE)</f>
        <v>0</v>
      </c>
      <c r="U460" s="14">
        <f>VLOOKUP($S460,[1]sistem!$I$3:$L$10,3,FALSE)</f>
        <v>2</v>
      </c>
      <c r="V460" s="14">
        <f>VLOOKUP($S460,[1]sistem!$I$3:$L$10,4,FALSE)</f>
        <v>1</v>
      </c>
      <c r="W460" s="14" t="e">
        <f>VLOOKUP($BB460,[1]sistem!$I$13:$L$14,2,FALSE)*#REF!</f>
        <v>#REF!</v>
      </c>
      <c r="X460" s="14" t="e">
        <f>VLOOKUP($BB460,[1]sistem!$I$13:$L$14,3,FALSE)*#REF!</f>
        <v>#REF!</v>
      </c>
      <c r="Y460" s="14" t="e">
        <f>VLOOKUP($BB460,[1]sistem!$I$13:$L$14,4,FALSE)*#REF!</f>
        <v>#REF!</v>
      </c>
      <c r="Z460" s="14" t="e">
        <f t="shared" si="129"/>
        <v>#REF!</v>
      </c>
      <c r="AA460" s="14" t="e">
        <f t="shared" si="129"/>
        <v>#REF!</v>
      </c>
      <c r="AB460" s="14" t="e">
        <f t="shared" si="129"/>
        <v>#REF!</v>
      </c>
      <c r="AC460" s="14" t="e">
        <f t="shared" si="130"/>
        <v>#REF!</v>
      </c>
      <c r="AD460" s="14">
        <f>VLOOKUP(BB460,[1]sistem!$I$18:$J$19,2,FALSE)</f>
        <v>14</v>
      </c>
      <c r="AE460" s="14">
        <v>0.25</v>
      </c>
      <c r="AF460" s="14">
        <f>VLOOKUP($S460,[1]sistem!$I$3:$M$10,5,FALSE)</f>
        <v>2</v>
      </c>
      <c r="AI460" s="14" t="e">
        <f>(#REF!+#REF!)*AD460</f>
        <v>#REF!</v>
      </c>
      <c r="AJ460" s="14">
        <f>VLOOKUP($S460,[1]sistem!$I$3:$N$10,6,FALSE)</f>
        <v>3</v>
      </c>
      <c r="AK460" s="14">
        <v>2</v>
      </c>
      <c r="AL460" s="14">
        <f t="shared" si="131"/>
        <v>6</v>
      </c>
      <c r="AM460" s="14">
        <f>VLOOKUP($BB460,[1]sistem!$I$18:$K$19,3,FALSE)</f>
        <v>14</v>
      </c>
      <c r="AN460" s="14" t="e">
        <f>AM460*#REF!</f>
        <v>#REF!</v>
      </c>
      <c r="AO460" s="14" t="e">
        <f t="shared" si="132"/>
        <v>#REF!</v>
      </c>
      <c r="AP460" s="14">
        <f t="shared" si="133"/>
        <v>25</v>
      </c>
      <c r="AQ460" s="14" t="e">
        <f t="shared" si="134"/>
        <v>#REF!</v>
      </c>
      <c r="AR460" s="14" t="e">
        <f>ROUND(AQ460-#REF!,0)</f>
        <v>#REF!</v>
      </c>
      <c r="AS460" s="14">
        <f>IF(BB460="s",IF(S460=0,0,
IF(S460=1,#REF!*4*4,
IF(S460=2,0,
IF(S460=3,#REF!*4*2,
IF(S460=4,0,
IF(S460=5,0,
IF(S460=6,0,
IF(S460=7,0)))))))),
IF(BB460="t",
IF(S460=0,0,
IF(S460=1,#REF!*4*4*0.8,
IF(S460=2,0,
IF(S460=3,#REF!*4*2*0.8,
IF(S460=4,0,
IF(S460=5,0,
IF(S460=6,0,
IF(S460=7,0))))))))))</f>
        <v>0</v>
      </c>
      <c r="AT460" s="14" t="e">
        <f>IF(BB460="s",
IF(S460=0,0,
IF(S460=1,0,
IF(S460=2,#REF!*4*2,
IF(S460=3,#REF!*4,
IF(S460=4,#REF!*4,
IF(S460=5,0,
IF(S460=6,0,
IF(S460=7,#REF!*4)))))))),
IF(BB460="t",
IF(S460=0,0,
IF(S460=1,0,
IF(S460=2,#REF!*4*2*0.8,
IF(S460=3,#REF!*4*0.8,
IF(S460=4,#REF!*4*0.8,
IF(S460=5,0,
IF(S460=6,0,
IF(S460=7,#REF!*4))))))))))</f>
        <v>#REF!</v>
      </c>
      <c r="AU460" s="14" t="e">
        <f>IF(BB460="s",
IF(S460=0,0,
IF(S460=1,#REF!*2,
IF(S460=2,#REF!*2,
IF(S460=3,#REF!*2,
IF(S460=4,#REF!*2,
IF(S460=5,#REF!*2,
IF(S460=6,#REF!*2,
IF(S460=7,#REF!*2)))))))),
IF(BB460="t",
IF(S460=0,#REF!*2*0.8,
IF(S460=1,#REF!*2*0.8,
IF(S460=2,#REF!*2*0.8,
IF(S460=3,#REF!*2*0.8,
IF(S460=4,#REF!*2*0.8,
IF(S460=5,#REF!*2*0.8,
IF(S460=6,#REF!*1*0.8,
IF(S460=7,#REF!*2))))))))))</f>
        <v>#REF!</v>
      </c>
      <c r="AV460" s="14" t="e">
        <f t="shared" si="135"/>
        <v>#REF!</v>
      </c>
      <c r="AW460" s="14" t="e">
        <f>IF(BB460="s",
IF(S460=0,0,
IF(S460=1,(14-2)*(#REF!+#REF!)/4*4,
IF(S460=2,(14-2)*(#REF!+#REF!)/4*2,
IF(S460=3,(14-2)*(#REF!+#REF!)/4*3,
IF(S460=4,(14-2)*(#REF!+#REF!)/4,
IF(S460=5,(14-2)*#REF!/4,
IF(S460=6,0,
IF(S460=7,(14)*#REF!)))))))),
IF(BB460="t",
IF(S460=0,0,
IF(S460=1,(11-2)*(#REF!+#REF!)/4*4,
IF(S460=2,(11-2)*(#REF!+#REF!)/4*2,
IF(S460=3,(11-2)*(#REF!+#REF!)/4*3,
IF(S460=4,(11-2)*(#REF!+#REF!)/4,
IF(S460=5,(11-2)*#REF!/4,
IF(S460=6,0,
IF(S460=7,(11)*#REF!))))))))))</f>
        <v>#REF!</v>
      </c>
      <c r="AX460" s="14" t="e">
        <f t="shared" si="136"/>
        <v>#REF!</v>
      </c>
      <c r="AY460" s="14">
        <f t="shared" si="137"/>
        <v>12</v>
      </c>
      <c r="AZ460" s="14">
        <f t="shared" si="138"/>
        <v>6</v>
      </c>
      <c r="BA460" s="14" t="e">
        <f t="shared" si="139"/>
        <v>#REF!</v>
      </c>
      <c r="BB460" s="14" t="s">
        <v>87</v>
      </c>
      <c r="BC460" s="14" t="e">
        <f>IF(BI460="A",0,IF(BB460="s",14*#REF!,IF(BB460="T",11*#REF!,"HATA")))</f>
        <v>#REF!</v>
      </c>
      <c r="BD460" s="14" t="e">
        <f t="shared" si="140"/>
        <v>#REF!</v>
      </c>
      <c r="BE460" s="14" t="e">
        <f t="shared" si="141"/>
        <v>#REF!</v>
      </c>
      <c r="BF460" s="14" t="s">
        <v>510</v>
      </c>
      <c r="BG460" s="14" t="e">
        <f>#REF!-BE460</f>
        <v>#REF!</v>
      </c>
      <c r="BH460" s="14">
        <v>1</v>
      </c>
      <c r="BJ460" s="14">
        <v>0</v>
      </c>
      <c r="BL460" s="14">
        <v>2</v>
      </c>
      <c r="BN460" s="5" t="e">
        <f>#REF!*14</f>
        <v>#REF!</v>
      </c>
      <c r="BO460" s="6"/>
      <c r="BP460" s="7"/>
      <c r="BQ460" s="8"/>
      <c r="BR460" s="8"/>
      <c r="BS460" s="8"/>
      <c r="BT460" s="8"/>
      <c r="BU460" s="8"/>
      <c r="BV460" s="9"/>
      <c r="BW460" s="10"/>
      <c r="BX460" s="11"/>
      <c r="CE460" s="8"/>
      <c r="CF460" s="17"/>
      <c r="CG460" s="17"/>
      <c r="CH460" s="17"/>
      <c r="CI460" s="17"/>
    </row>
    <row r="461" spans="1:87" hidden="1" x14ac:dyDescent="0.25">
      <c r="A461" s="14" t="s">
        <v>554</v>
      </c>
      <c r="B461" s="14" t="s">
        <v>555</v>
      </c>
      <c r="C461" s="14" t="s">
        <v>556</v>
      </c>
      <c r="D461" s="15" t="s">
        <v>84</v>
      </c>
      <c r="E461" s="15" t="s">
        <v>84</v>
      </c>
      <c r="F461" s="16" t="e">
        <f>IF(BB461="S",
IF(#REF!+BJ461=2012,
IF(#REF!=1,"12-13/1",
IF(#REF!=2,"12-13/2",
IF(#REF!=3,"13-14/1",
IF(#REF!=4,"13-14/2","Hata1")))),
IF(#REF!+BJ461=2013,
IF(#REF!=1,"13-14/1",
IF(#REF!=2,"13-14/2",
IF(#REF!=3,"14-15/1",
IF(#REF!=4,"14-15/2","Hata2")))),
IF(#REF!+BJ461=2014,
IF(#REF!=1,"14-15/1",
IF(#REF!=2,"14-15/2",
IF(#REF!=3,"15-16/1",
IF(#REF!=4,"15-16/2","Hata3")))),
IF(#REF!+BJ461=2015,
IF(#REF!=1,"15-16/1",
IF(#REF!=2,"15-16/2",
IF(#REF!=3,"16-17/1",
IF(#REF!=4,"16-17/2","Hata4")))),
IF(#REF!+BJ461=2016,
IF(#REF!=1,"16-17/1",
IF(#REF!=2,"16-17/2",
IF(#REF!=3,"17-18/1",
IF(#REF!=4,"17-18/2","Hata5")))),
IF(#REF!+BJ461=2017,
IF(#REF!=1,"17-18/1",
IF(#REF!=2,"17-18/2",
IF(#REF!=3,"18-19/1",
IF(#REF!=4,"18-19/2","Hata6")))),
IF(#REF!+BJ461=2018,
IF(#REF!=1,"18-19/1",
IF(#REF!=2,"18-19/2",
IF(#REF!=3,"19-20/1",
IF(#REF!=4,"19-20/2","Hata7")))),
IF(#REF!+BJ461=2019,
IF(#REF!=1,"19-20/1",
IF(#REF!=2,"19-20/2",
IF(#REF!=3,"20-21/1",
IF(#REF!=4,"20-21/2","Hata8")))),
IF(#REF!+BJ461=2020,
IF(#REF!=1,"20-21/1",
IF(#REF!=2,"20-21/2",
IF(#REF!=3,"21-22/1",
IF(#REF!=4,"21-22/2","Hata9")))),
IF(#REF!+BJ461=2021,
IF(#REF!=1,"21-22/1",
IF(#REF!=2,"21-22/2",
IF(#REF!=3,"22-23/1",
IF(#REF!=4,"22-23/2","Hata10")))),
IF(#REF!+BJ461=2022,
IF(#REF!=1,"22-23/1",
IF(#REF!=2,"22-23/2",
IF(#REF!=3,"23-24/1",
IF(#REF!=4,"23-24/2","Hata11")))),
IF(#REF!+BJ461=2023,
IF(#REF!=1,"23-24/1",
IF(#REF!=2,"23-24/2",
IF(#REF!=3,"24-25/1",
IF(#REF!=4,"24-25/2","Hata12")))),
)))))))))))),
IF(BB461="T",
IF(#REF!+BJ461=2012,
IF(#REF!=1,"12-13/1",
IF(#REF!=2,"12-13/2",
IF(#REF!=3,"12-13/3",
IF(#REF!=4,"13-14/1",
IF(#REF!=5,"13-14/2",
IF(#REF!=6,"13-14/3","Hata1")))))),
IF(#REF!+BJ461=2013,
IF(#REF!=1,"13-14/1",
IF(#REF!=2,"13-14/2",
IF(#REF!=3,"13-14/3",
IF(#REF!=4,"14-15/1",
IF(#REF!=5,"14-15/2",
IF(#REF!=6,"14-15/3","Hata2")))))),
IF(#REF!+BJ461=2014,
IF(#REF!=1,"14-15/1",
IF(#REF!=2,"14-15/2",
IF(#REF!=3,"14-15/3",
IF(#REF!=4,"15-16/1",
IF(#REF!=5,"15-16/2",
IF(#REF!=6,"15-16/3","Hata3")))))),
IF(AND(#REF!+#REF!&gt;2014,#REF!+#REF!&lt;2015,BJ461=1),
IF(#REF!=0.1,"14-15/0.1",
IF(#REF!=0.2,"14-15/0.2",
IF(#REF!=0.3,"14-15/0.3","Hata4"))),
IF(#REF!+BJ461=2015,
IF(#REF!=1,"15-16/1",
IF(#REF!=2,"15-16/2",
IF(#REF!=3,"15-16/3",
IF(#REF!=4,"16-17/1",
IF(#REF!=5,"16-17/2",
IF(#REF!=6,"16-17/3","Hata5")))))),
IF(#REF!+BJ461=2016,
IF(#REF!=1,"16-17/1",
IF(#REF!=2,"16-17/2",
IF(#REF!=3,"16-17/3",
IF(#REF!=4,"17-18/1",
IF(#REF!=5,"17-18/2",
IF(#REF!=6,"17-18/3","Hata6")))))),
IF(#REF!+BJ461=2017,
IF(#REF!=1,"17-18/1",
IF(#REF!=2,"17-18/2",
IF(#REF!=3,"17-18/3",
IF(#REF!=4,"18-19/1",
IF(#REF!=5,"18-19/2",
IF(#REF!=6,"18-19/3","Hata7")))))),
IF(#REF!+BJ461=2018,
IF(#REF!=1,"18-19/1",
IF(#REF!=2,"18-19/2",
IF(#REF!=3,"18-19/3",
IF(#REF!=4,"19-20/1",
IF(#REF!=5," 19-20/2",
IF(#REF!=6,"19-20/3","Hata8")))))),
IF(#REF!+BJ461=2019,
IF(#REF!=1,"19-20/1",
IF(#REF!=2,"19-20/2",
IF(#REF!=3,"19-20/3",
IF(#REF!=4,"20-21/1",
IF(#REF!=5,"20-21/2",
IF(#REF!=6,"20-21/3","Hata9")))))),
IF(#REF!+BJ461=2020,
IF(#REF!=1,"20-21/1",
IF(#REF!=2,"20-21/2",
IF(#REF!=3,"20-21/3",
IF(#REF!=4,"21-22/1",
IF(#REF!=5,"21-22/2",
IF(#REF!=6,"21-22/3","Hata10")))))),
IF(#REF!+BJ461=2021,
IF(#REF!=1,"21-22/1",
IF(#REF!=2,"21-22/2",
IF(#REF!=3,"21-22/3",
IF(#REF!=4,"22-23/1",
IF(#REF!=5,"22-23/2",
IF(#REF!=6,"22-23/3","Hata11")))))),
IF(#REF!+BJ461=2022,
IF(#REF!=1,"22-23/1",
IF(#REF!=2,"22-23/2",
IF(#REF!=3,"22-23/3",
IF(#REF!=4,"23-24/1",
IF(#REF!=5,"23-24/2",
IF(#REF!=6,"23-24/3","Hata12")))))),
IF(#REF!+BJ461=2023,
IF(#REF!=1,"23-24/1",
IF(#REF!=2,"23-24/2",
IF(#REF!=3,"23-24/3",
IF(#REF!=4,"24-25/1",
IF(#REF!=5,"24-25/2",
IF(#REF!=6,"24-25/3","Hata13")))))),
))))))))))))))
)</f>
        <v>#REF!</v>
      </c>
      <c r="G461" s="15">
        <v>0</v>
      </c>
      <c r="H461" s="14" t="s">
        <v>568</v>
      </c>
      <c r="I461" s="14">
        <v>54681</v>
      </c>
      <c r="J461" s="14" t="s">
        <v>499</v>
      </c>
      <c r="Q461" s="14" t="s">
        <v>105</v>
      </c>
      <c r="R461" s="14" t="s">
        <v>105</v>
      </c>
      <c r="S461" s="16">
        <v>2</v>
      </c>
      <c r="T461" s="14">
        <f>VLOOKUP($S461,[1]sistem!$I$3:$L$10,2,FALSE)</f>
        <v>0</v>
      </c>
      <c r="U461" s="14">
        <f>VLOOKUP($S461,[1]sistem!$I$3:$L$10,3,FALSE)</f>
        <v>2</v>
      </c>
      <c r="V461" s="14">
        <f>VLOOKUP($S461,[1]sistem!$I$3:$L$10,4,FALSE)</f>
        <v>1</v>
      </c>
      <c r="W461" s="14" t="e">
        <f>VLOOKUP($BB461,[1]sistem!$I$13:$L$14,2,FALSE)*#REF!</f>
        <v>#REF!</v>
      </c>
      <c r="X461" s="14" t="e">
        <f>VLOOKUP($BB461,[1]sistem!$I$13:$L$14,3,FALSE)*#REF!</f>
        <v>#REF!</v>
      </c>
      <c r="Y461" s="14" t="e">
        <f>VLOOKUP($BB461,[1]sistem!$I$13:$L$14,4,FALSE)*#REF!</f>
        <v>#REF!</v>
      </c>
      <c r="Z461" s="14" t="e">
        <f t="shared" si="129"/>
        <v>#REF!</v>
      </c>
      <c r="AA461" s="14" t="e">
        <f t="shared" si="129"/>
        <v>#REF!</v>
      </c>
      <c r="AB461" s="14" t="e">
        <f t="shared" si="129"/>
        <v>#REF!</v>
      </c>
      <c r="AC461" s="14" t="e">
        <f t="shared" si="130"/>
        <v>#REF!</v>
      </c>
      <c r="AD461" s="14">
        <f>VLOOKUP(BB461,[1]sistem!$I$18:$J$19,2,FALSE)</f>
        <v>14</v>
      </c>
      <c r="AE461" s="14">
        <v>0.25</v>
      </c>
      <c r="AF461" s="14">
        <f>VLOOKUP($S461,[1]sistem!$I$3:$M$10,5,FALSE)</f>
        <v>2</v>
      </c>
      <c r="AI461" s="14" t="e">
        <f>(#REF!+#REF!)*AD461</f>
        <v>#REF!</v>
      </c>
      <c r="AJ461" s="14">
        <f>VLOOKUP($S461,[1]sistem!$I$3:$N$10,6,FALSE)</f>
        <v>3</v>
      </c>
      <c r="AK461" s="14">
        <v>2</v>
      </c>
      <c r="AL461" s="14">
        <f t="shared" si="131"/>
        <v>6</v>
      </c>
      <c r="AM461" s="14">
        <f>VLOOKUP($BB461,[1]sistem!$I$18:$K$19,3,FALSE)</f>
        <v>14</v>
      </c>
      <c r="AN461" s="14" t="e">
        <f>AM461*#REF!</f>
        <v>#REF!</v>
      </c>
      <c r="AO461" s="14" t="e">
        <f t="shared" si="132"/>
        <v>#REF!</v>
      </c>
      <c r="AP461" s="14">
        <f t="shared" si="133"/>
        <v>25</v>
      </c>
      <c r="AQ461" s="14" t="e">
        <f t="shared" si="134"/>
        <v>#REF!</v>
      </c>
      <c r="AR461" s="14" t="e">
        <f>ROUND(AQ461-#REF!,0)</f>
        <v>#REF!</v>
      </c>
      <c r="AS461" s="14">
        <f>IF(BB461="s",IF(S461=0,0,
IF(S461=1,#REF!*4*4,
IF(S461=2,0,
IF(S461=3,#REF!*4*2,
IF(S461=4,0,
IF(S461=5,0,
IF(S461=6,0,
IF(S461=7,0)))))))),
IF(BB461="t",
IF(S461=0,0,
IF(S461=1,#REF!*4*4*0.8,
IF(S461=2,0,
IF(S461=3,#REF!*4*2*0.8,
IF(S461=4,0,
IF(S461=5,0,
IF(S461=6,0,
IF(S461=7,0))))))))))</f>
        <v>0</v>
      </c>
      <c r="AT461" s="14" t="e">
        <f>IF(BB461="s",
IF(S461=0,0,
IF(S461=1,0,
IF(S461=2,#REF!*4*2,
IF(S461=3,#REF!*4,
IF(S461=4,#REF!*4,
IF(S461=5,0,
IF(S461=6,0,
IF(S461=7,#REF!*4)))))))),
IF(BB461="t",
IF(S461=0,0,
IF(S461=1,0,
IF(S461=2,#REF!*4*2*0.8,
IF(S461=3,#REF!*4*0.8,
IF(S461=4,#REF!*4*0.8,
IF(S461=5,0,
IF(S461=6,0,
IF(S461=7,#REF!*4))))))))))</f>
        <v>#REF!</v>
      </c>
      <c r="AU461" s="14" t="e">
        <f>IF(BB461="s",
IF(S461=0,0,
IF(S461=1,#REF!*2,
IF(S461=2,#REF!*2,
IF(S461=3,#REF!*2,
IF(S461=4,#REF!*2,
IF(S461=5,#REF!*2,
IF(S461=6,#REF!*2,
IF(S461=7,#REF!*2)))))))),
IF(BB461="t",
IF(S461=0,#REF!*2*0.8,
IF(S461=1,#REF!*2*0.8,
IF(S461=2,#REF!*2*0.8,
IF(S461=3,#REF!*2*0.8,
IF(S461=4,#REF!*2*0.8,
IF(S461=5,#REF!*2*0.8,
IF(S461=6,#REF!*1*0.8,
IF(S461=7,#REF!*2))))))))))</f>
        <v>#REF!</v>
      </c>
      <c r="AV461" s="14" t="e">
        <f t="shared" si="135"/>
        <v>#REF!</v>
      </c>
      <c r="AW461" s="14" t="e">
        <f>IF(BB461="s",
IF(S461=0,0,
IF(S461=1,(14-2)*(#REF!+#REF!)/4*4,
IF(S461=2,(14-2)*(#REF!+#REF!)/4*2,
IF(S461=3,(14-2)*(#REF!+#REF!)/4*3,
IF(S461=4,(14-2)*(#REF!+#REF!)/4,
IF(S461=5,(14-2)*#REF!/4,
IF(S461=6,0,
IF(S461=7,(14)*#REF!)))))))),
IF(BB461="t",
IF(S461=0,0,
IF(S461=1,(11-2)*(#REF!+#REF!)/4*4,
IF(S461=2,(11-2)*(#REF!+#REF!)/4*2,
IF(S461=3,(11-2)*(#REF!+#REF!)/4*3,
IF(S461=4,(11-2)*(#REF!+#REF!)/4,
IF(S461=5,(11-2)*#REF!/4,
IF(S461=6,0,
IF(S461=7,(11)*#REF!))))))))))</f>
        <v>#REF!</v>
      </c>
      <c r="AX461" s="14" t="e">
        <f t="shared" si="136"/>
        <v>#REF!</v>
      </c>
      <c r="AY461" s="14">
        <f t="shared" si="137"/>
        <v>12</v>
      </c>
      <c r="AZ461" s="14">
        <f t="shared" si="138"/>
        <v>6</v>
      </c>
      <c r="BA461" s="14" t="e">
        <f t="shared" si="139"/>
        <v>#REF!</v>
      </c>
      <c r="BB461" s="14" t="s">
        <v>87</v>
      </c>
      <c r="BC461" s="14" t="e">
        <f>IF(BI461="A",0,IF(BB461="s",14*#REF!,IF(BB461="T",11*#REF!,"HATA")))</f>
        <v>#REF!</v>
      </c>
      <c r="BD461" s="14" t="e">
        <f t="shared" si="140"/>
        <v>#REF!</v>
      </c>
      <c r="BE461" s="14" t="e">
        <f t="shared" si="141"/>
        <v>#REF!</v>
      </c>
      <c r="BF461" s="14" t="s">
        <v>510</v>
      </c>
      <c r="BG461" s="14" t="e">
        <f>#REF!-BE461</f>
        <v>#REF!</v>
      </c>
      <c r="BH461" s="14">
        <v>1</v>
      </c>
      <c r="BJ461" s="14">
        <v>0</v>
      </c>
      <c r="BL461" s="14">
        <v>2</v>
      </c>
      <c r="BN461" s="5" t="e">
        <f>#REF!*14</f>
        <v>#REF!</v>
      </c>
      <c r="BO461" s="6"/>
      <c r="BP461" s="7"/>
      <c r="BQ461" s="8"/>
      <c r="BR461" s="8"/>
      <c r="BS461" s="8"/>
      <c r="BT461" s="8"/>
      <c r="BU461" s="8"/>
      <c r="BV461" s="9"/>
      <c r="BW461" s="10"/>
      <c r="BX461" s="11"/>
      <c r="CE461" s="8"/>
      <c r="CF461" s="17"/>
      <c r="CG461" s="17"/>
      <c r="CH461" s="17"/>
      <c r="CI461" s="17"/>
    </row>
    <row r="462" spans="1:87" hidden="1" x14ac:dyDescent="0.25">
      <c r="A462" s="14" t="s">
        <v>557</v>
      </c>
      <c r="B462" s="14" t="s">
        <v>558</v>
      </c>
      <c r="C462" s="14" t="s">
        <v>558</v>
      </c>
      <c r="D462" s="15" t="s">
        <v>90</v>
      </c>
      <c r="E462" s="15" t="s">
        <v>90</v>
      </c>
      <c r="F462" s="16" t="e">
        <f>IF(BB462="S",
IF(#REF!+BJ462=2012,
IF(#REF!=1,"12-13/1",
IF(#REF!=2,"12-13/2",
IF(#REF!=3,"13-14/1",
IF(#REF!=4,"13-14/2","Hata1")))),
IF(#REF!+BJ462=2013,
IF(#REF!=1,"13-14/1",
IF(#REF!=2,"13-14/2",
IF(#REF!=3,"14-15/1",
IF(#REF!=4,"14-15/2","Hata2")))),
IF(#REF!+BJ462=2014,
IF(#REF!=1,"14-15/1",
IF(#REF!=2,"14-15/2",
IF(#REF!=3,"15-16/1",
IF(#REF!=4,"15-16/2","Hata3")))),
IF(#REF!+BJ462=2015,
IF(#REF!=1,"15-16/1",
IF(#REF!=2,"15-16/2",
IF(#REF!=3,"16-17/1",
IF(#REF!=4,"16-17/2","Hata4")))),
IF(#REF!+BJ462=2016,
IF(#REF!=1,"16-17/1",
IF(#REF!=2,"16-17/2",
IF(#REF!=3,"17-18/1",
IF(#REF!=4,"17-18/2","Hata5")))),
IF(#REF!+BJ462=2017,
IF(#REF!=1,"17-18/1",
IF(#REF!=2,"17-18/2",
IF(#REF!=3,"18-19/1",
IF(#REF!=4,"18-19/2","Hata6")))),
IF(#REF!+BJ462=2018,
IF(#REF!=1,"18-19/1",
IF(#REF!=2,"18-19/2",
IF(#REF!=3,"19-20/1",
IF(#REF!=4,"19-20/2","Hata7")))),
IF(#REF!+BJ462=2019,
IF(#REF!=1,"19-20/1",
IF(#REF!=2,"19-20/2",
IF(#REF!=3,"20-21/1",
IF(#REF!=4,"20-21/2","Hata8")))),
IF(#REF!+BJ462=2020,
IF(#REF!=1,"20-21/1",
IF(#REF!=2,"20-21/2",
IF(#REF!=3,"21-22/1",
IF(#REF!=4,"21-22/2","Hata9")))),
IF(#REF!+BJ462=2021,
IF(#REF!=1,"21-22/1",
IF(#REF!=2,"21-22/2",
IF(#REF!=3,"22-23/1",
IF(#REF!=4,"22-23/2","Hata10")))),
IF(#REF!+BJ462=2022,
IF(#REF!=1,"22-23/1",
IF(#REF!=2,"22-23/2",
IF(#REF!=3,"23-24/1",
IF(#REF!=4,"23-24/2","Hata11")))),
IF(#REF!+BJ462=2023,
IF(#REF!=1,"23-24/1",
IF(#REF!=2,"23-24/2",
IF(#REF!=3,"24-25/1",
IF(#REF!=4,"24-25/2","Hata12")))),
)))))))))))),
IF(BB462="T",
IF(#REF!+BJ462=2012,
IF(#REF!=1,"12-13/1",
IF(#REF!=2,"12-13/2",
IF(#REF!=3,"12-13/3",
IF(#REF!=4,"13-14/1",
IF(#REF!=5,"13-14/2",
IF(#REF!=6,"13-14/3","Hata1")))))),
IF(#REF!+BJ462=2013,
IF(#REF!=1,"13-14/1",
IF(#REF!=2,"13-14/2",
IF(#REF!=3,"13-14/3",
IF(#REF!=4,"14-15/1",
IF(#REF!=5,"14-15/2",
IF(#REF!=6,"14-15/3","Hata2")))))),
IF(#REF!+BJ462=2014,
IF(#REF!=1,"14-15/1",
IF(#REF!=2,"14-15/2",
IF(#REF!=3,"14-15/3",
IF(#REF!=4,"15-16/1",
IF(#REF!=5,"15-16/2",
IF(#REF!=6,"15-16/3","Hata3")))))),
IF(AND(#REF!+#REF!&gt;2014,#REF!+#REF!&lt;2015,BJ462=1),
IF(#REF!=0.1,"14-15/0.1",
IF(#REF!=0.2,"14-15/0.2",
IF(#REF!=0.3,"14-15/0.3","Hata4"))),
IF(#REF!+BJ462=2015,
IF(#REF!=1,"15-16/1",
IF(#REF!=2,"15-16/2",
IF(#REF!=3,"15-16/3",
IF(#REF!=4,"16-17/1",
IF(#REF!=5,"16-17/2",
IF(#REF!=6,"16-17/3","Hata5")))))),
IF(#REF!+BJ462=2016,
IF(#REF!=1,"16-17/1",
IF(#REF!=2,"16-17/2",
IF(#REF!=3,"16-17/3",
IF(#REF!=4,"17-18/1",
IF(#REF!=5,"17-18/2",
IF(#REF!=6,"17-18/3","Hata6")))))),
IF(#REF!+BJ462=2017,
IF(#REF!=1,"17-18/1",
IF(#REF!=2,"17-18/2",
IF(#REF!=3,"17-18/3",
IF(#REF!=4,"18-19/1",
IF(#REF!=5,"18-19/2",
IF(#REF!=6,"18-19/3","Hata7")))))),
IF(#REF!+BJ462=2018,
IF(#REF!=1,"18-19/1",
IF(#REF!=2,"18-19/2",
IF(#REF!=3,"18-19/3",
IF(#REF!=4,"19-20/1",
IF(#REF!=5," 19-20/2",
IF(#REF!=6,"19-20/3","Hata8")))))),
IF(#REF!+BJ462=2019,
IF(#REF!=1,"19-20/1",
IF(#REF!=2,"19-20/2",
IF(#REF!=3,"19-20/3",
IF(#REF!=4,"20-21/1",
IF(#REF!=5,"20-21/2",
IF(#REF!=6,"20-21/3","Hata9")))))),
IF(#REF!+BJ462=2020,
IF(#REF!=1,"20-21/1",
IF(#REF!=2,"20-21/2",
IF(#REF!=3,"20-21/3",
IF(#REF!=4,"21-22/1",
IF(#REF!=5,"21-22/2",
IF(#REF!=6,"21-22/3","Hata10")))))),
IF(#REF!+BJ462=2021,
IF(#REF!=1,"21-22/1",
IF(#REF!=2,"21-22/2",
IF(#REF!=3,"21-22/3",
IF(#REF!=4,"22-23/1",
IF(#REF!=5,"22-23/2",
IF(#REF!=6,"22-23/3","Hata11")))))),
IF(#REF!+BJ462=2022,
IF(#REF!=1,"22-23/1",
IF(#REF!=2,"22-23/2",
IF(#REF!=3,"22-23/3",
IF(#REF!=4,"23-24/1",
IF(#REF!=5,"23-24/2",
IF(#REF!=6,"23-24/3","Hata12")))))),
IF(#REF!+BJ462=2023,
IF(#REF!=1,"23-24/1",
IF(#REF!=2,"23-24/2",
IF(#REF!=3,"23-24/3",
IF(#REF!=4,"24-25/1",
IF(#REF!=5,"24-25/2",
IF(#REF!=6,"24-25/3","Hata13")))))),
))))))))))))))
)</f>
        <v>#REF!</v>
      </c>
      <c r="G462" s="15"/>
      <c r="H462" s="14" t="s">
        <v>568</v>
      </c>
      <c r="I462" s="14">
        <v>54681</v>
      </c>
      <c r="J462" s="14" t="s">
        <v>499</v>
      </c>
      <c r="Q462" s="14" t="s">
        <v>168</v>
      </c>
      <c r="R462" s="14" t="s">
        <v>169</v>
      </c>
      <c r="S462" s="16">
        <v>4</v>
      </c>
      <c r="T462" s="14">
        <f>VLOOKUP($S462,[1]sistem!$I$3:$L$10,2,FALSE)</f>
        <v>0</v>
      </c>
      <c r="U462" s="14">
        <f>VLOOKUP($S462,[1]sistem!$I$3:$L$10,3,FALSE)</f>
        <v>1</v>
      </c>
      <c r="V462" s="14">
        <f>VLOOKUP($S462,[1]sistem!$I$3:$L$10,4,FALSE)</f>
        <v>1</v>
      </c>
      <c r="W462" s="14" t="e">
        <f>VLOOKUP($BB462,[1]sistem!$I$13:$L$14,2,FALSE)*#REF!</f>
        <v>#REF!</v>
      </c>
      <c r="X462" s="14" t="e">
        <f>VLOOKUP($BB462,[1]sistem!$I$13:$L$14,3,FALSE)*#REF!</f>
        <v>#REF!</v>
      </c>
      <c r="Y462" s="14" t="e">
        <f>VLOOKUP($BB462,[1]sistem!$I$13:$L$14,4,FALSE)*#REF!</f>
        <v>#REF!</v>
      </c>
      <c r="Z462" s="14" t="e">
        <f t="shared" si="129"/>
        <v>#REF!</v>
      </c>
      <c r="AA462" s="14" t="e">
        <f t="shared" si="129"/>
        <v>#REF!</v>
      </c>
      <c r="AB462" s="14" t="e">
        <f t="shared" si="129"/>
        <v>#REF!</v>
      </c>
      <c r="AC462" s="14" t="e">
        <f t="shared" si="130"/>
        <v>#REF!</v>
      </c>
      <c r="AD462" s="14">
        <f>VLOOKUP(BB462,[1]sistem!$I$18:$J$19,2,FALSE)</f>
        <v>14</v>
      </c>
      <c r="AE462" s="14">
        <v>0.25</v>
      </c>
      <c r="AF462" s="14">
        <f>VLOOKUP($S462,[1]sistem!$I$3:$M$10,5,FALSE)</f>
        <v>1</v>
      </c>
      <c r="AI462" s="14" t="e">
        <f>(#REF!+#REF!)*AD462</f>
        <v>#REF!</v>
      </c>
      <c r="AJ462" s="14">
        <f>VLOOKUP($S462,[1]sistem!$I$3:$N$10,6,FALSE)</f>
        <v>2</v>
      </c>
      <c r="AK462" s="14">
        <v>2</v>
      </c>
      <c r="AL462" s="14">
        <f t="shared" si="131"/>
        <v>4</v>
      </c>
      <c r="AM462" s="14">
        <f>VLOOKUP($BB462,[1]sistem!$I$18:$K$19,3,FALSE)</f>
        <v>14</v>
      </c>
      <c r="AN462" s="14" t="e">
        <f>AM462*#REF!</f>
        <v>#REF!</v>
      </c>
      <c r="AO462" s="14" t="e">
        <f t="shared" si="132"/>
        <v>#REF!</v>
      </c>
      <c r="AP462" s="14">
        <f t="shared" si="133"/>
        <v>25</v>
      </c>
      <c r="AQ462" s="14" t="e">
        <f t="shared" si="134"/>
        <v>#REF!</v>
      </c>
      <c r="AR462" s="14" t="e">
        <f>ROUND(AQ462-#REF!,0)</f>
        <v>#REF!</v>
      </c>
      <c r="AS462" s="14">
        <f>IF(BB462="s",IF(S462=0,0,
IF(S462=1,#REF!*4*4,
IF(S462=2,0,
IF(S462=3,#REF!*4*2,
IF(S462=4,0,
IF(S462=5,0,
IF(S462=6,0,
IF(S462=7,0)))))))),
IF(BB462="t",
IF(S462=0,0,
IF(S462=1,#REF!*4*4*0.8,
IF(S462=2,0,
IF(S462=3,#REF!*4*2*0.8,
IF(S462=4,0,
IF(S462=5,0,
IF(S462=6,0,
IF(S462=7,0))))))))))</f>
        <v>0</v>
      </c>
      <c r="AT462" s="14" t="e">
        <f>IF(BB462="s",
IF(S462=0,0,
IF(S462=1,0,
IF(S462=2,#REF!*4*2,
IF(S462=3,#REF!*4,
IF(S462=4,#REF!*4,
IF(S462=5,0,
IF(S462=6,0,
IF(S462=7,#REF!*4)))))))),
IF(BB462="t",
IF(S462=0,0,
IF(S462=1,0,
IF(S462=2,#REF!*4*2*0.8,
IF(S462=3,#REF!*4*0.8,
IF(S462=4,#REF!*4*0.8,
IF(S462=5,0,
IF(S462=6,0,
IF(S462=7,#REF!*4))))))))))</f>
        <v>#REF!</v>
      </c>
      <c r="AU462" s="14" t="e">
        <f>IF(BB462="s",
IF(S462=0,0,
IF(S462=1,#REF!*2,
IF(S462=2,#REF!*2,
IF(S462=3,#REF!*2,
IF(S462=4,#REF!*2,
IF(S462=5,#REF!*2,
IF(S462=6,#REF!*2,
IF(S462=7,#REF!*2)))))))),
IF(BB462="t",
IF(S462=0,#REF!*2*0.8,
IF(S462=1,#REF!*2*0.8,
IF(S462=2,#REF!*2*0.8,
IF(S462=3,#REF!*2*0.8,
IF(S462=4,#REF!*2*0.8,
IF(S462=5,#REF!*2*0.8,
IF(S462=6,#REF!*1*0.8,
IF(S462=7,#REF!*2))))))))))</f>
        <v>#REF!</v>
      </c>
      <c r="AV462" s="14" t="e">
        <f t="shared" si="135"/>
        <v>#REF!</v>
      </c>
      <c r="AW462" s="14" t="e">
        <f>IF(BB462="s",
IF(S462=0,0,
IF(S462=1,(14-2)*(#REF!+#REF!)/4*4,
IF(S462=2,(14-2)*(#REF!+#REF!)/4*2,
IF(S462=3,(14-2)*(#REF!+#REF!)/4*3,
IF(S462=4,(14-2)*(#REF!+#REF!)/4,
IF(S462=5,(14-2)*#REF!/4,
IF(S462=6,0,
IF(S462=7,(14)*#REF!)))))))),
IF(BB462="t",
IF(S462=0,0,
IF(S462=1,(11-2)*(#REF!+#REF!)/4*4,
IF(S462=2,(11-2)*(#REF!+#REF!)/4*2,
IF(S462=3,(11-2)*(#REF!+#REF!)/4*3,
IF(S462=4,(11-2)*(#REF!+#REF!)/4,
IF(S462=5,(11-2)*#REF!/4,
IF(S462=6,0,
IF(S462=7,(11)*#REF!))))))))))</f>
        <v>#REF!</v>
      </c>
      <c r="AX462" s="14" t="e">
        <f t="shared" si="136"/>
        <v>#REF!</v>
      </c>
      <c r="AY462" s="14">
        <f t="shared" si="137"/>
        <v>8</v>
      </c>
      <c r="AZ462" s="14">
        <f t="shared" si="138"/>
        <v>4</v>
      </c>
      <c r="BA462" s="14" t="e">
        <f t="shared" si="139"/>
        <v>#REF!</v>
      </c>
      <c r="BB462" s="14" t="s">
        <v>87</v>
      </c>
      <c r="BC462" s="14" t="e">
        <f>IF(BI462="A",0,IF(BB462="s",14*#REF!,IF(BB462="T",11*#REF!,"HATA")))</f>
        <v>#REF!</v>
      </c>
      <c r="BD462" s="14" t="e">
        <f t="shared" si="140"/>
        <v>#REF!</v>
      </c>
      <c r="BE462" s="14" t="e">
        <f t="shared" si="141"/>
        <v>#REF!</v>
      </c>
      <c r="BF462" s="14" t="s">
        <v>510</v>
      </c>
      <c r="BG462" s="14" t="e">
        <f>#REF!-BE462</f>
        <v>#REF!</v>
      </c>
      <c r="BH462" s="14">
        <v>0</v>
      </c>
      <c r="BJ462" s="14">
        <v>0</v>
      </c>
      <c r="BL462" s="14">
        <v>4</v>
      </c>
      <c r="BN462" s="5" t="e">
        <f>#REF!*14</f>
        <v>#REF!</v>
      </c>
      <c r="BO462" s="6"/>
      <c r="BP462" s="7"/>
      <c r="BQ462" s="8"/>
      <c r="BR462" s="8"/>
      <c r="BS462" s="8"/>
      <c r="BT462" s="8"/>
      <c r="BU462" s="8"/>
      <c r="BV462" s="9"/>
      <c r="BW462" s="10"/>
      <c r="BX462" s="11"/>
      <c r="CE462" s="8"/>
      <c r="CF462" s="17"/>
      <c r="CG462" s="17"/>
      <c r="CH462" s="17"/>
      <c r="CI462" s="17"/>
    </row>
    <row r="463" spans="1:87" hidden="1" x14ac:dyDescent="0.25">
      <c r="A463" s="14" t="s">
        <v>559</v>
      </c>
      <c r="B463" s="14" t="s">
        <v>560</v>
      </c>
      <c r="C463" s="14" t="s">
        <v>560</v>
      </c>
      <c r="D463" s="15" t="s">
        <v>90</v>
      </c>
      <c r="E463" s="15" t="s">
        <v>90</v>
      </c>
      <c r="F463" s="16" t="e">
        <f>IF(BB463="S",
IF(#REF!+BJ463=2012,
IF(#REF!=1,"12-13/1",
IF(#REF!=2,"12-13/2",
IF(#REF!=3,"13-14/1",
IF(#REF!=4,"13-14/2","Hata1")))),
IF(#REF!+BJ463=2013,
IF(#REF!=1,"13-14/1",
IF(#REF!=2,"13-14/2",
IF(#REF!=3,"14-15/1",
IF(#REF!=4,"14-15/2","Hata2")))),
IF(#REF!+BJ463=2014,
IF(#REF!=1,"14-15/1",
IF(#REF!=2,"14-15/2",
IF(#REF!=3,"15-16/1",
IF(#REF!=4,"15-16/2","Hata3")))),
IF(#REF!+BJ463=2015,
IF(#REF!=1,"15-16/1",
IF(#REF!=2,"15-16/2",
IF(#REF!=3,"16-17/1",
IF(#REF!=4,"16-17/2","Hata4")))),
IF(#REF!+BJ463=2016,
IF(#REF!=1,"16-17/1",
IF(#REF!=2,"16-17/2",
IF(#REF!=3,"17-18/1",
IF(#REF!=4,"17-18/2","Hata5")))),
IF(#REF!+BJ463=2017,
IF(#REF!=1,"17-18/1",
IF(#REF!=2,"17-18/2",
IF(#REF!=3,"18-19/1",
IF(#REF!=4,"18-19/2","Hata6")))),
IF(#REF!+BJ463=2018,
IF(#REF!=1,"18-19/1",
IF(#REF!=2,"18-19/2",
IF(#REF!=3,"19-20/1",
IF(#REF!=4,"19-20/2","Hata7")))),
IF(#REF!+BJ463=2019,
IF(#REF!=1,"19-20/1",
IF(#REF!=2,"19-20/2",
IF(#REF!=3,"20-21/1",
IF(#REF!=4,"20-21/2","Hata8")))),
IF(#REF!+BJ463=2020,
IF(#REF!=1,"20-21/1",
IF(#REF!=2,"20-21/2",
IF(#REF!=3,"21-22/1",
IF(#REF!=4,"21-22/2","Hata9")))),
IF(#REF!+BJ463=2021,
IF(#REF!=1,"21-22/1",
IF(#REF!=2,"21-22/2",
IF(#REF!=3,"22-23/1",
IF(#REF!=4,"22-23/2","Hata10")))),
IF(#REF!+BJ463=2022,
IF(#REF!=1,"22-23/1",
IF(#REF!=2,"22-23/2",
IF(#REF!=3,"23-24/1",
IF(#REF!=4,"23-24/2","Hata11")))),
IF(#REF!+BJ463=2023,
IF(#REF!=1,"23-24/1",
IF(#REF!=2,"23-24/2",
IF(#REF!=3,"24-25/1",
IF(#REF!=4,"24-25/2","Hata12")))),
)))))))))))),
IF(BB463="T",
IF(#REF!+BJ463=2012,
IF(#REF!=1,"12-13/1",
IF(#REF!=2,"12-13/2",
IF(#REF!=3,"12-13/3",
IF(#REF!=4,"13-14/1",
IF(#REF!=5,"13-14/2",
IF(#REF!=6,"13-14/3","Hata1")))))),
IF(#REF!+BJ463=2013,
IF(#REF!=1,"13-14/1",
IF(#REF!=2,"13-14/2",
IF(#REF!=3,"13-14/3",
IF(#REF!=4,"14-15/1",
IF(#REF!=5,"14-15/2",
IF(#REF!=6,"14-15/3","Hata2")))))),
IF(#REF!+BJ463=2014,
IF(#REF!=1,"14-15/1",
IF(#REF!=2,"14-15/2",
IF(#REF!=3,"14-15/3",
IF(#REF!=4,"15-16/1",
IF(#REF!=5,"15-16/2",
IF(#REF!=6,"15-16/3","Hata3")))))),
IF(AND(#REF!+#REF!&gt;2014,#REF!+#REF!&lt;2015,BJ463=1),
IF(#REF!=0.1,"14-15/0.1",
IF(#REF!=0.2,"14-15/0.2",
IF(#REF!=0.3,"14-15/0.3","Hata4"))),
IF(#REF!+BJ463=2015,
IF(#REF!=1,"15-16/1",
IF(#REF!=2,"15-16/2",
IF(#REF!=3,"15-16/3",
IF(#REF!=4,"16-17/1",
IF(#REF!=5,"16-17/2",
IF(#REF!=6,"16-17/3","Hata5")))))),
IF(#REF!+BJ463=2016,
IF(#REF!=1,"16-17/1",
IF(#REF!=2,"16-17/2",
IF(#REF!=3,"16-17/3",
IF(#REF!=4,"17-18/1",
IF(#REF!=5,"17-18/2",
IF(#REF!=6,"17-18/3","Hata6")))))),
IF(#REF!+BJ463=2017,
IF(#REF!=1,"17-18/1",
IF(#REF!=2,"17-18/2",
IF(#REF!=3,"17-18/3",
IF(#REF!=4,"18-19/1",
IF(#REF!=5,"18-19/2",
IF(#REF!=6,"18-19/3","Hata7")))))),
IF(#REF!+BJ463=2018,
IF(#REF!=1,"18-19/1",
IF(#REF!=2,"18-19/2",
IF(#REF!=3,"18-19/3",
IF(#REF!=4,"19-20/1",
IF(#REF!=5," 19-20/2",
IF(#REF!=6,"19-20/3","Hata8")))))),
IF(#REF!+BJ463=2019,
IF(#REF!=1,"19-20/1",
IF(#REF!=2,"19-20/2",
IF(#REF!=3,"19-20/3",
IF(#REF!=4,"20-21/1",
IF(#REF!=5,"20-21/2",
IF(#REF!=6,"20-21/3","Hata9")))))),
IF(#REF!+BJ463=2020,
IF(#REF!=1,"20-21/1",
IF(#REF!=2,"20-21/2",
IF(#REF!=3,"20-21/3",
IF(#REF!=4,"21-22/1",
IF(#REF!=5,"21-22/2",
IF(#REF!=6,"21-22/3","Hata10")))))),
IF(#REF!+BJ463=2021,
IF(#REF!=1,"21-22/1",
IF(#REF!=2,"21-22/2",
IF(#REF!=3,"21-22/3",
IF(#REF!=4,"22-23/1",
IF(#REF!=5,"22-23/2",
IF(#REF!=6,"22-23/3","Hata11")))))),
IF(#REF!+BJ463=2022,
IF(#REF!=1,"22-23/1",
IF(#REF!=2,"22-23/2",
IF(#REF!=3,"22-23/3",
IF(#REF!=4,"23-24/1",
IF(#REF!=5,"23-24/2",
IF(#REF!=6,"23-24/3","Hata12")))))),
IF(#REF!+BJ463=2023,
IF(#REF!=1,"23-24/1",
IF(#REF!=2,"23-24/2",
IF(#REF!=3,"23-24/3",
IF(#REF!=4,"24-25/1",
IF(#REF!=5,"24-25/2",
IF(#REF!=6,"24-25/3","Hata13")))))),
))))))))))))))
)</f>
        <v>#REF!</v>
      </c>
      <c r="G463" s="15"/>
      <c r="H463" s="14" t="s">
        <v>568</v>
      </c>
      <c r="I463" s="14">
        <v>54681</v>
      </c>
      <c r="J463" s="14" t="s">
        <v>499</v>
      </c>
      <c r="S463" s="16">
        <v>4</v>
      </c>
      <c r="T463" s="14">
        <f>VLOOKUP($S463,[1]sistem!$I$3:$L$10,2,FALSE)</f>
        <v>0</v>
      </c>
      <c r="U463" s="14">
        <f>VLOOKUP($S463,[1]sistem!$I$3:$L$10,3,FALSE)</f>
        <v>1</v>
      </c>
      <c r="V463" s="14">
        <f>VLOOKUP($S463,[1]sistem!$I$3:$L$10,4,FALSE)</f>
        <v>1</v>
      </c>
      <c r="W463" s="14" t="e">
        <f>VLOOKUP($BB463,[1]sistem!$I$13:$L$14,2,FALSE)*#REF!</f>
        <v>#REF!</v>
      </c>
      <c r="X463" s="14" t="e">
        <f>VLOOKUP($BB463,[1]sistem!$I$13:$L$14,3,FALSE)*#REF!</f>
        <v>#REF!</v>
      </c>
      <c r="Y463" s="14" t="e">
        <f>VLOOKUP($BB463,[1]sistem!$I$13:$L$14,4,FALSE)*#REF!</f>
        <v>#REF!</v>
      </c>
      <c r="Z463" s="14" t="e">
        <f t="shared" si="129"/>
        <v>#REF!</v>
      </c>
      <c r="AA463" s="14" t="e">
        <f t="shared" si="129"/>
        <v>#REF!</v>
      </c>
      <c r="AB463" s="14" t="e">
        <f t="shared" si="129"/>
        <v>#REF!</v>
      </c>
      <c r="AC463" s="14" t="e">
        <f t="shared" si="130"/>
        <v>#REF!</v>
      </c>
      <c r="AD463" s="14">
        <f>VLOOKUP(BB463,[1]sistem!$I$18:$J$19,2,FALSE)</f>
        <v>14</v>
      </c>
      <c r="AE463" s="14">
        <v>0.25</v>
      </c>
      <c r="AF463" s="14">
        <f>VLOOKUP($S463,[1]sistem!$I$3:$M$10,5,FALSE)</f>
        <v>1</v>
      </c>
      <c r="AG463" s="14">
        <v>1</v>
      </c>
      <c r="AI463" s="14">
        <f>AG463*AM463</f>
        <v>14</v>
      </c>
      <c r="AJ463" s="14">
        <f>VLOOKUP($S463,[1]sistem!$I$3:$N$10,6,FALSE)</f>
        <v>2</v>
      </c>
      <c r="AK463" s="14">
        <v>2</v>
      </c>
      <c r="AL463" s="14">
        <f t="shared" si="131"/>
        <v>4</v>
      </c>
      <c r="AM463" s="14">
        <f>VLOOKUP($BB463,[1]sistem!$I$18:$K$19,3,FALSE)</f>
        <v>14</v>
      </c>
      <c r="AN463" s="14" t="e">
        <f>AM463*#REF!</f>
        <v>#REF!</v>
      </c>
      <c r="AO463" s="14" t="e">
        <f t="shared" si="132"/>
        <v>#REF!</v>
      </c>
      <c r="AP463" s="14">
        <f t="shared" si="133"/>
        <v>25</v>
      </c>
      <c r="AQ463" s="14" t="e">
        <f t="shared" si="134"/>
        <v>#REF!</v>
      </c>
      <c r="AR463" s="14" t="e">
        <f>ROUND(AQ463-#REF!,0)</f>
        <v>#REF!</v>
      </c>
      <c r="AS463" s="14">
        <f>IF(BB463="s",IF(S463=0,0,
IF(S463=1,#REF!*4*4,
IF(S463=2,0,
IF(S463=3,#REF!*4*2,
IF(S463=4,0,
IF(S463=5,0,
IF(S463=6,0,
IF(S463=7,0)))))))),
IF(BB463="t",
IF(S463=0,0,
IF(S463=1,#REF!*4*4*0.8,
IF(S463=2,0,
IF(S463=3,#REF!*4*2*0.8,
IF(S463=4,0,
IF(S463=5,0,
IF(S463=6,0,
IF(S463=7,0))))))))))</f>
        <v>0</v>
      </c>
      <c r="AT463" s="14" t="e">
        <f>IF(BB463="s",
IF(S463=0,0,
IF(S463=1,0,
IF(S463=2,#REF!*4*2,
IF(S463=3,#REF!*4,
IF(S463=4,#REF!*4,
IF(S463=5,0,
IF(S463=6,0,
IF(S463=7,#REF!*4)))))))),
IF(BB463="t",
IF(S463=0,0,
IF(S463=1,0,
IF(S463=2,#REF!*4*2*0.8,
IF(S463=3,#REF!*4*0.8,
IF(S463=4,#REF!*4*0.8,
IF(S463=5,0,
IF(S463=6,0,
IF(S463=7,#REF!*4))))))))))</f>
        <v>#REF!</v>
      </c>
      <c r="AU463" s="14" t="e">
        <f>IF(BB463="s",
IF(S463=0,0,
IF(S463=1,#REF!*2,
IF(S463=2,#REF!*2,
IF(S463=3,#REF!*2,
IF(S463=4,#REF!*2,
IF(S463=5,#REF!*2,
IF(S463=6,#REF!*2,
IF(S463=7,#REF!*2)))))))),
IF(BB463="t",
IF(S463=0,#REF!*2*0.8,
IF(S463=1,#REF!*2*0.8,
IF(S463=2,#REF!*2*0.8,
IF(S463=3,#REF!*2*0.8,
IF(S463=4,#REF!*2*0.8,
IF(S463=5,#REF!*2*0.8,
IF(S463=6,#REF!*1*0.8,
IF(S463=7,#REF!*2))))))))))</f>
        <v>#REF!</v>
      </c>
      <c r="AV463" s="14" t="e">
        <f t="shared" si="135"/>
        <v>#REF!</v>
      </c>
      <c r="AW463" s="14" t="e">
        <f>IF(BB463="s",
IF(S463=0,0,
IF(S463=1,(14-2)*(#REF!+#REF!)/4*4,
IF(S463=2,(14-2)*(#REF!+#REF!)/4*2,
IF(S463=3,(14-2)*(#REF!+#REF!)/4*3,
IF(S463=4,(14-2)*(#REF!+#REF!)/4,
IF(S463=5,(14-2)*#REF!/4,
IF(S463=6,0,
IF(S463=7,(14)*#REF!)))))))),
IF(BB463="t",
IF(S463=0,0,
IF(S463=1,(11-2)*(#REF!+#REF!)/4*4,
IF(S463=2,(11-2)*(#REF!+#REF!)/4*2,
IF(S463=3,(11-2)*(#REF!+#REF!)/4*3,
IF(S463=4,(11-2)*(#REF!+#REF!)/4,
IF(S463=5,(11-2)*#REF!/4,
IF(S463=6,0,
IF(S463=7,(11)*#REF!))))))))))</f>
        <v>#REF!</v>
      </c>
      <c r="AX463" s="14" t="e">
        <f t="shared" si="136"/>
        <v>#REF!</v>
      </c>
      <c r="AY463" s="14">
        <f t="shared" si="137"/>
        <v>8</v>
      </c>
      <c r="AZ463" s="14">
        <f t="shared" si="138"/>
        <v>4</v>
      </c>
      <c r="BA463" s="14" t="e">
        <f t="shared" si="139"/>
        <v>#REF!</v>
      </c>
      <c r="BB463" s="14" t="s">
        <v>87</v>
      </c>
      <c r="BC463" s="14" t="e">
        <f>IF(BI463="A",0,IF(BB463="s",14*#REF!,IF(BB463="T",11*#REF!,"HATA")))</f>
        <v>#REF!</v>
      </c>
      <c r="BD463" s="14" t="e">
        <f t="shared" si="140"/>
        <v>#REF!</v>
      </c>
      <c r="BE463" s="14" t="e">
        <f t="shared" si="141"/>
        <v>#REF!</v>
      </c>
      <c r="BF463" s="14" t="s">
        <v>510</v>
      </c>
      <c r="BG463" s="14" t="e">
        <f>#REF!-BE463</f>
        <v>#REF!</v>
      </c>
      <c r="BH463" s="14">
        <v>0</v>
      </c>
      <c r="BJ463" s="14">
        <v>0</v>
      </c>
      <c r="BL463" s="14">
        <v>4</v>
      </c>
      <c r="BN463" s="5" t="e">
        <f>#REF!*14</f>
        <v>#REF!</v>
      </c>
      <c r="BO463" s="6"/>
      <c r="BP463" s="7"/>
      <c r="BQ463" s="8"/>
      <c r="BR463" s="8"/>
      <c r="BS463" s="8"/>
      <c r="BT463" s="8"/>
      <c r="BU463" s="8"/>
      <c r="BV463" s="9"/>
      <c r="BW463" s="10"/>
      <c r="BX463" s="11"/>
      <c r="CE463" s="8"/>
      <c r="CF463" s="17"/>
      <c r="CG463" s="17"/>
      <c r="CH463" s="17"/>
      <c r="CI463" s="17"/>
    </row>
    <row r="464" spans="1:87" hidden="1" x14ac:dyDescent="0.25">
      <c r="A464" s="14" t="s">
        <v>561</v>
      </c>
      <c r="B464" s="14" t="s">
        <v>562</v>
      </c>
      <c r="C464" s="14" t="s">
        <v>562</v>
      </c>
      <c r="D464" s="15" t="s">
        <v>90</v>
      </c>
      <c r="E464" s="15" t="s">
        <v>90</v>
      </c>
      <c r="F464" s="16" t="e">
        <f>IF(BB464="S",
IF(#REF!+BJ464=2012,
IF(#REF!=1,"12-13/1",
IF(#REF!=2,"12-13/2",
IF(#REF!=3,"13-14/1",
IF(#REF!=4,"13-14/2","Hata1")))),
IF(#REF!+BJ464=2013,
IF(#REF!=1,"13-14/1",
IF(#REF!=2,"13-14/2",
IF(#REF!=3,"14-15/1",
IF(#REF!=4,"14-15/2","Hata2")))),
IF(#REF!+BJ464=2014,
IF(#REF!=1,"14-15/1",
IF(#REF!=2,"14-15/2",
IF(#REF!=3,"15-16/1",
IF(#REF!=4,"15-16/2","Hata3")))),
IF(#REF!+BJ464=2015,
IF(#REF!=1,"15-16/1",
IF(#REF!=2,"15-16/2",
IF(#REF!=3,"16-17/1",
IF(#REF!=4,"16-17/2","Hata4")))),
IF(#REF!+BJ464=2016,
IF(#REF!=1,"16-17/1",
IF(#REF!=2,"16-17/2",
IF(#REF!=3,"17-18/1",
IF(#REF!=4,"17-18/2","Hata5")))),
IF(#REF!+BJ464=2017,
IF(#REF!=1,"17-18/1",
IF(#REF!=2,"17-18/2",
IF(#REF!=3,"18-19/1",
IF(#REF!=4,"18-19/2","Hata6")))),
IF(#REF!+BJ464=2018,
IF(#REF!=1,"18-19/1",
IF(#REF!=2,"18-19/2",
IF(#REF!=3,"19-20/1",
IF(#REF!=4,"19-20/2","Hata7")))),
IF(#REF!+BJ464=2019,
IF(#REF!=1,"19-20/1",
IF(#REF!=2,"19-20/2",
IF(#REF!=3,"20-21/1",
IF(#REF!=4,"20-21/2","Hata8")))),
IF(#REF!+BJ464=2020,
IF(#REF!=1,"20-21/1",
IF(#REF!=2,"20-21/2",
IF(#REF!=3,"21-22/1",
IF(#REF!=4,"21-22/2","Hata9")))),
IF(#REF!+BJ464=2021,
IF(#REF!=1,"21-22/1",
IF(#REF!=2,"21-22/2",
IF(#REF!=3,"22-23/1",
IF(#REF!=4,"22-23/2","Hata10")))),
IF(#REF!+BJ464=2022,
IF(#REF!=1,"22-23/1",
IF(#REF!=2,"22-23/2",
IF(#REF!=3,"23-24/1",
IF(#REF!=4,"23-24/2","Hata11")))),
IF(#REF!+BJ464=2023,
IF(#REF!=1,"23-24/1",
IF(#REF!=2,"23-24/2",
IF(#REF!=3,"24-25/1",
IF(#REF!=4,"24-25/2","Hata12")))),
)))))))))))),
IF(BB464="T",
IF(#REF!+BJ464=2012,
IF(#REF!=1,"12-13/1",
IF(#REF!=2,"12-13/2",
IF(#REF!=3,"12-13/3",
IF(#REF!=4,"13-14/1",
IF(#REF!=5,"13-14/2",
IF(#REF!=6,"13-14/3","Hata1")))))),
IF(#REF!+BJ464=2013,
IF(#REF!=1,"13-14/1",
IF(#REF!=2,"13-14/2",
IF(#REF!=3,"13-14/3",
IF(#REF!=4,"14-15/1",
IF(#REF!=5,"14-15/2",
IF(#REF!=6,"14-15/3","Hata2")))))),
IF(#REF!+BJ464=2014,
IF(#REF!=1,"14-15/1",
IF(#REF!=2,"14-15/2",
IF(#REF!=3,"14-15/3",
IF(#REF!=4,"15-16/1",
IF(#REF!=5,"15-16/2",
IF(#REF!=6,"15-16/3","Hata3")))))),
IF(AND(#REF!+#REF!&gt;2014,#REF!+#REF!&lt;2015,BJ464=1),
IF(#REF!=0.1,"14-15/0.1",
IF(#REF!=0.2,"14-15/0.2",
IF(#REF!=0.3,"14-15/0.3","Hata4"))),
IF(#REF!+BJ464=2015,
IF(#REF!=1,"15-16/1",
IF(#REF!=2,"15-16/2",
IF(#REF!=3,"15-16/3",
IF(#REF!=4,"16-17/1",
IF(#REF!=5,"16-17/2",
IF(#REF!=6,"16-17/3","Hata5")))))),
IF(#REF!+BJ464=2016,
IF(#REF!=1,"16-17/1",
IF(#REF!=2,"16-17/2",
IF(#REF!=3,"16-17/3",
IF(#REF!=4,"17-18/1",
IF(#REF!=5,"17-18/2",
IF(#REF!=6,"17-18/3","Hata6")))))),
IF(#REF!+BJ464=2017,
IF(#REF!=1,"17-18/1",
IF(#REF!=2,"17-18/2",
IF(#REF!=3,"17-18/3",
IF(#REF!=4,"18-19/1",
IF(#REF!=5,"18-19/2",
IF(#REF!=6,"18-19/3","Hata7")))))),
IF(#REF!+BJ464=2018,
IF(#REF!=1,"18-19/1",
IF(#REF!=2,"18-19/2",
IF(#REF!=3,"18-19/3",
IF(#REF!=4,"19-20/1",
IF(#REF!=5," 19-20/2",
IF(#REF!=6,"19-20/3","Hata8")))))),
IF(#REF!+BJ464=2019,
IF(#REF!=1,"19-20/1",
IF(#REF!=2,"19-20/2",
IF(#REF!=3,"19-20/3",
IF(#REF!=4,"20-21/1",
IF(#REF!=5,"20-21/2",
IF(#REF!=6,"20-21/3","Hata9")))))),
IF(#REF!+BJ464=2020,
IF(#REF!=1,"20-21/1",
IF(#REF!=2,"20-21/2",
IF(#REF!=3,"20-21/3",
IF(#REF!=4,"21-22/1",
IF(#REF!=5,"21-22/2",
IF(#REF!=6,"21-22/3","Hata10")))))),
IF(#REF!+BJ464=2021,
IF(#REF!=1,"21-22/1",
IF(#REF!=2,"21-22/2",
IF(#REF!=3,"21-22/3",
IF(#REF!=4,"22-23/1",
IF(#REF!=5,"22-23/2",
IF(#REF!=6,"22-23/3","Hata11")))))),
IF(#REF!+BJ464=2022,
IF(#REF!=1,"22-23/1",
IF(#REF!=2,"22-23/2",
IF(#REF!=3,"22-23/3",
IF(#REF!=4,"23-24/1",
IF(#REF!=5,"23-24/2",
IF(#REF!=6,"23-24/3","Hata12")))))),
IF(#REF!+BJ464=2023,
IF(#REF!=1,"23-24/1",
IF(#REF!=2,"23-24/2",
IF(#REF!=3,"23-24/3",
IF(#REF!=4,"24-25/1",
IF(#REF!=5,"24-25/2",
IF(#REF!=6,"24-25/3","Hata13")))))),
))))))))))))))
)</f>
        <v>#REF!</v>
      </c>
      <c r="G464" s="15"/>
      <c r="H464" s="14" t="s">
        <v>568</v>
      </c>
      <c r="I464" s="14">
        <v>54681</v>
      </c>
      <c r="J464" s="14" t="s">
        <v>499</v>
      </c>
      <c r="Q464" s="14" t="s">
        <v>563</v>
      </c>
      <c r="R464" s="14" t="s">
        <v>563</v>
      </c>
      <c r="S464" s="16">
        <v>4</v>
      </c>
      <c r="T464" s="14">
        <f>VLOOKUP($S464,[1]sistem!$I$3:$L$10,2,FALSE)</f>
        <v>0</v>
      </c>
      <c r="U464" s="14">
        <f>VLOOKUP($S464,[1]sistem!$I$3:$L$10,3,FALSE)</f>
        <v>1</v>
      </c>
      <c r="V464" s="14">
        <f>VLOOKUP($S464,[1]sistem!$I$3:$L$10,4,FALSE)</f>
        <v>1</v>
      </c>
      <c r="W464" s="14" t="e">
        <f>VLOOKUP($BB464,[1]sistem!$I$13:$L$14,2,FALSE)*#REF!</f>
        <v>#REF!</v>
      </c>
      <c r="X464" s="14" t="e">
        <f>VLOOKUP($BB464,[1]sistem!$I$13:$L$14,3,FALSE)*#REF!</f>
        <v>#REF!</v>
      </c>
      <c r="Y464" s="14" t="e">
        <f>VLOOKUP($BB464,[1]sistem!$I$13:$L$14,4,FALSE)*#REF!</f>
        <v>#REF!</v>
      </c>
      <c r="Z464" s="14" t="e">
        <f t="shared" si="129"/>
        <v>#REF!</v>
      </c>
      <c r="AA464" s="14" t="e">
        <f t="shared" si="129"/>
        <v>#REF!</v>
      </c>
      <c r="AB464" s="14" t="e">
        <f t="shared" si="129"/>
        <v>#REF!</v>
      </c>
      <c r="AC464" s="14" t="e">
        <f t="shared" si="130"/>
        <v>#REF!</v>
      </c>
      <c r="AD464" s="14">
        <f>VLOOKUP(BB464,[1]sistem!$I$18:$J$19,2,FALSE)</f>
        <v>14</v>
      </c>
      <c r="AE464" s="14">
        <v>0.25</v>
      </c>
      <c r="AF464" s="14">
        <f>VLOOKUP($S464,[1]sistem!$I$3:$M$10,5,FALSE)</f>
        <v>1</v>
      </c>
      <c r="AI464" s="14" t="e">
        <f>(#REF!+#REF!)*AD464</f>
        <v>#REF!</v>
      </c>
      <c r="AJ464" s="14">
        <f>VLOOKUP($S464,[1]sistem!$I$3:$N$10,6,FALSE)</f>
        <v>2</v>
      </c>
      <c r="AK464" s="14">
        <v>2</v>
      </c>
      <c r="AL464" s="14">
        <f t="shared" si="131"/>
        <v>4</v>
      </c>
      <c r="AM464" s="14">
        <f>VLOOKUP($BB464,[1]sistem!$I$18:$K$19,3,FALSE)</f>
        <v>14</v>
      </c>
      <c r="AN464" s="14" t="e">
        <f>AM464*#REF!</f>
        <v>#REF!</v>
      </c>
      <c r="AO464" s="14" t="e">
        <f t="shared" si="132"/>
        <v>#REF!</v>
      </c>
      <c r="AP464" s="14">
        <f t="shared" si="133"/>
        <v>25</v>
      </c>
      <c r="AQ464" s="14" t="e">
        <f t="shared" si="134"/>
        <v>#REF!</v>
      </c>
      <c r="AR464" s="14" t="e">
        <f>ROUND(AQ464-#REF!,0)</f>
        <v>#REF!</v>
      </c>
      <c r="AS464" s="14">
        <f>IF(BB464="s",IF(S464=0,0,
IF(S464=1,#REF!*4*4,
IF(S464=2,0,
IF(S464=3,#REF!*4*2,
IF(S464=4,0,
IF(S464=5,0,
IF(S464=6,0,
IF(S464=7,0)))))))),
IF(BB464="t",
IF(S464=0,0,
IF(S464=1,#REF!*4*4*0.8,
IF(S464=2,0,
IF(S464=3,#REF!*4*2*0.8,
IF(S464=4,0,
IF(S464=5,0,
IF(S464=6,0,
IF(S464=7,0))))))))))</f>
        <v>0</v>
      </c>
      <c r="AT464" s="14" t="e">
        <f>IF(BB464="s",
IF(S464=0,0,
IF(S464=1,0,
IF(S464=2,#REF!*4*2,
IF(S464=3,#REF!*4,
IF(S464=4,#REF!*4,
IF(S464=5,0,
IF(S464=6,0,
IF(S464=7,#REF!*4)))))))),
IF(BB464="t",
IF(S464=0,0,
IF(S464=1,0,
IF(S464=2,#REF!*4*2*0.8,
IF(S464=3,#REF!*4*0.8,
IF(S464=4,#REF!*4*0.8,
IF(S464=5,0,
IF(S464=6,0,
IF(S464=7,#REF!*4))))))))))</f>
        <v>#REF!</v>
      </c>
      <c r="AU464" s="14" t="e">
        <f>IF(BB464="s",
IF(S464=0,0,
IF(S464=1,#REF!*2,
IF(S464=2,#REF!*2,
IF(S464=3,#REF!*2,
IF(S464=4,#REF!*2,
IF(S464=5,#REF!*2,
IF(S464=6,#REF!*2,
IF(S464=7,#REF!*2)))))))),
IF(BB464="t",
IF(S464=0,#REF!*2*0.8,
IF(S464=1,#REF!*2*0.8,
IF(S464=2,#REF!*2*0.8,
IF(S464=3,#REF!*2*0.8,
IF(S464=4,#REF!*2*0.8,
IF(S464=5,#REF!*2*0.8,
IF(S464=6,#REF!*1*0.8,
IF(S464=7,#REF!*2))))))))))</f>
        <v>#REF!</v>
      </c>
      <c r="AV464" s="14" t="e">
        <f t="shared" si="135"/>
        <v>#REF!</v>
      </c>
      <c r="AW464" s="14" t="e">
        <f>IF(BB464="s",
IF(S464=0,0,
IF(S464=1,(14-2)*(#REF!+#REF!)/4*4,
IF(S464=2,(14-2)*(#REF!+#REF!)/4*2,
IF(S464=3,(14-2)*(#REF!+#REF!)/4*3,
IF(S464=4,(14-2)*(#REF!+#REF!)/4,
IF(S464=5,(14-2)*#REF!/4,
IF(S464=6,0,
IF(S464=7,(14)*#REF!)))))))),
IF(BB464="t",
IF(S464=0,0,
IF(S464=1,(11-2)*(#REF!+#REF!)/4*4,
IF(S464=2,(11-2)*(#REF!+#REF!)/4*2,
IF(S464=3,(11-2)*(#REF!+#REF!)/4*3,
IF(S464=4,(11-2)*(#REF!+#REF!)/4,
IF(S464=5,(11-2)*#REF!/4,
IF(S464=6,0,
IF(S464=7,(11)*#REF!))))))))))</f>
        <v>#REF!</v>
      </c>
      <c r="AX464" s="14" t="e">
        <f t="shared" si="136"/>
        <v>#REF!</v>
      </c>
      <c r="AY464" s="14">
        <f t="shared" si="137"/>
        <v>8</v>
      </c>
      <c r="AZ464" s="14">
        <f t="shared" si="138"/>
        <v>4</v>
      </c>
      <c r="BA464" s="14" t="e">
        <f t="shared" si="139"/>
        <v>#REF!</v>
      </c>
      <c r="BB464" s="14" t="s">
        <v>87</v>
      </c>
      <c r="BC464" s="14" t="e">
        <f>IF(BI464="A",0,IF(BB464="s",14*#REF!,IF(BB464="T",11*#REF!,"HATA")))</f>
        <v>#REF!</v>
      </c>
      <c r="BD464" s="14" t="e">
        <f t="shared" si="140"/>
        <v>#REF!</v>
      </c>
      <c r="BE464" s="14" t="e">
        <f t="shared" si="141"/>
        <v>#REF!</v>
      </c>
      <c r="BF464" s="14" t="s">
        <v>510</v>
      </c>
      <c r="BG464" s="14" t="e">
        <f>#REF!-BE464</f>
        <v>#REF!</v>
      </c>
      <c r="BH464" s="14">
        <v>0</v>
      </c>
      <c r="BJ464" s="14">
        <v>0</v>
      </c>
      <c r="BL464" s="14">
        <v>4</v>
      </c>
      <c r="BN464" s="5" t="e">
        <f>#REF!*14</f>
        <v>#REF!</v>
      </c>
      <c r="BO464" s="6"/>
      <c r="BP464" s="7"/>
      <c r="BQ464" s="8"/>
      <c r="BR464" s="8"/>
      <c r="BS464" s="8"/>
      <c r="BT464" s="8"/>
      <c r="BU464" s="8"/>
      <c r="BV464" s="9"/>
      <c r="BW464" s="10"/>
      <c r="BX464" s="11"/>
      <c r="CE464" s="8"/>
      <c r="CF464" s="17"/>
      <c r="CG464" s="17"/>
      <c r="CH464" s="17"/>
      <c r="CI464" s="17"/>
    </row>
    <row r="465" spans="1:87" hidden="1" x14ac:dyDescent="0.25">
      <c r="A465" s="14" t="s">
        <v>564</v>
      </c>
      <c r="B465" s="14" t="s">
        <v>565</v>
      </c>
      <c r="C465" s="14" t="s">
        <v>565</v>
      </c>
      <c r="D465" s="15" t="s">
        <v>90</v>
      </c>
      <c r="E465" s="15" t="s">
        <v>90</v>
      </c>
      <c r="F465" s="16" t="e">
        <f>IF(BB465="S",
IF(#REF!+BJ465=2012,
IF(#REF!=1,"12-13/1",
IF(#REF!=2,"12-13/2",
IF(#REF!=3,"13-14/1",
IF(#REF!=4,"13-14/2","Hata1")))),
IF(#REF!+BJ465=2013,
IF(#REF!=1,"13-14/1",
IF(#REF!=2,"13-14/2",
IF(#REF!=3,"14-15/1",
IF(#REF!=4,"14-15/2","Hata2")))),
IF(#REF!+BJ465=2014,
IF(#REF!=1,"14-15/1",
IF(#REF!=2,"14-15/2",
IF(#REF!=3,"15-16/1",
IF(#REF!=4,"15-16/2","Hata3")))),
IF(#REF!+BJ465=2015,
IF(#REF!=1,"15-16/1",
IF(#REF!=2,"15-16/2",
IF(#REF!=3,"16-17/1",
IF(#REF!=4,"16-17/2","Hata4")))),
IF(#REF!+BJ465=2016,
IF(#REF!=1,"16-17/1",
IF(#REF!=2,"16-17/2",
IF(#REF!=3,"17-18/1",
IF(#REF!=4,"17-18/2","Hata5")))),
IF(#REF!+BJ465=2017,
IF(#REF!=1,"17-18/1",
IF(#REF!=2,"17-18/2",
IF(#REF!=3,"18-19/1",
IF(#REF!=4,"18-19/2","Hata6")))),
IF(#REF!+BJ465=2018,
IF(#REF!=1,"18-19/1",
IF(#REF!=2,"18-19/2",
IF(#REF!=3,"19-20/1",
IF(#REF!=4,"19-20/2","Hata7")))),
IF(#REF!+BJ465=2019,
IF(#REF!=1,"19-20/1",
IF(#REF!=2,"19-20/2",
IF(#REF!=3,"20-21/1",
IF(#REF!=4,"20-21/2","Hata8")))),
IF(#REF!+BJ465=2020,
IF(#REF!=1,"20-21/1",
IF(#REF!=2,"20-21/2",
IF(#REF!=3,"21-22/1",
IF(#REF!=4,"21-22/2","Hata9")))),
IF(#REF!+BJ465=2021,
IF(#REF!=1,"21-22/1",
IF(#REF!=2,"21-22/2",
IF(#REF!=3,"22-23/1",
IF(#REF!=4,"22-23/2","Hata10")))),
IF(#REF!+BJ465=2022,
IF(#REF!=1,"22-23/1",
IF(#REF!=2,"22-23/2",
IF(#REF!=3,"23-24/1",
IF(#REF!=4,"23-24/2","Hata11")))),
IF(#REF!+BJ465=2023,
IF(#REF!=1,"23-24/1",
IF(#REF!=2,"23-24/2",
IF(#REF!=3,"24-25/1",
IF(#REF!=4,"24-25/2","Hata12")))),
)))))))))))),
IF(BB465="T",
IF(#REF!+BJ465=2012,
IF(#REF!=1,"12-13/1",
IF(#REF!=2,"12-13/2",
IF(#REF!=3,"12-13/3",
IF(#REF!=4,"13-14/1",
IF(#REF!=5,"13-14/2",
IF(#REF!=6,"13-14/3","Hata1")))))),
IF(#REF!+BJ465=2013,
IF(#REF!=1,"13-14/1",
IF(#REF!=2,"13-14/2",
IF(#REF!=3,"13-14/3",
IF(#REF!=4,"14-15/1",
IF(#REF!=5,"14-15/2",
IF(#REF!=6,"14-15/3","Hata2")))))),
IF(#REF!+BJ465=2014,
IF(#REF!=1,"14-15/1",
IF(#REF!=2,"14-15/2",
IF(#REF!=3,"14-15/3",
IF(#REF!=4,"15-16/1",
IF(#REF!=5,"15-16/2",
IF(#REF!=6,"15-16/3","Hata3")))))),
IF(AND(#REF!+#REF!&gt;2014,#REF!+#REF!&lt;2015,BJ465=1),
IF(#REF!=0.1,"14-15/0.1",
IF(#REF!=0.2,"14-15/0.2",
IF(#REF!=0.3,"14-15/0.3","Hata4"))),
IF(#REF!+BJ465=2015,
IF(#REF!=1,"15-16/1",
IF(#REF!=2,"15-16/2",
IF(#REF!=3,"15-16/3",
IF(#REF!=4,"16-17/1",
IF(#REF!=5,"16-17/2",
IF(#REF!=6,"16-17/3","Hata5")))))),
IF(#REF!+BJ465=2016,
IF(#REF!=1,"16-17/1",
IF(#REF!=2,"16-17/2",
IF(#REF!=3,"16-17/3",
IF(#REF!=4,"17-18/1",
IF(#REF!=5,"17-18/2",
IF(#REF!=6,"17-18/3","Hata6")))))),
IF(#REF!+BJ465=2017,
IF(#REF!=1,"17-18/1",
IF(#REF!=2,"17-18/2",
IF(#REF!=3,"17-18/3",
IF(#REF!=4,"18-19/1",
IF(#REF!=5,"18-19/2",
IF(#REF!=6,"18-19/3","Hata7")))))),
IF(#REF!+BJ465=2018,
IF(#REF!=1,"18-19/1",
IF(#REF!=2,"18-19/2",
IF(#REF!=3,"18-19/3",
IF(#REF!=4,"19-20/1",
IF(#REF!=5," 19-20/2",
IF(#REF!=6,"19-20/3","Hata8")))))),
IF(#REF!+BJ465=2019,
IF(#REF!=1,"19-20/1",
IF(#REF!=2,"19-20/2",
IF(#REF!=3,"19-20/3",
IF(#REF!=4,"20-21/1",
IF(#REF!=5,"20-21/2",
IF(#REF!=6,"20-21/3","Hata9")))))),
IF(#REF!+BJ465=2020,
IF(#REF!=1,"20-21/1",
IF(#REF!=2,"20-21/2",
IF(#REF!=3,"20-21/3",
IF(#REF!=4,"21-22/1",
IF(#REF!=5,"21-22/2",
IF(#REF!=6,"21-22/3","Hata10")))))),
IF(#REF!+BJ465=2021,
IF(#REF!=1,"21-22/1",
IF(#REF!=2,"21-22/2",
IF(#REF!=3,"21-22/3",
IF(#REF!=4,"22-23/1",
IF(#REF!=5,"22-23/2",
IF(#REF!=6,"22-23/3","Hata11")))))),
IF(#REF!+BJ465=2022,
IF(#REF!=1,"22-23/1",
IF(#REF!=2,"22-23/2",
IF(#REF!=3,"22-23/3",
IF(#REF!=4,"23-24/1",
IF(#REF!=5,"23-24/2",
IF(#REF!=6,"23-24/3","Hata12")))))),
IF(#REF!+BJ465=2023,
IF(#REF!=1,"23-24/1",
IF(#REF!=2,"23-24/2",
IF(#REF!=3,"23-24/3",
IF(#REF!=4,"24-25/1",
IF(#REF!=5,"24-25/2",
IF(#REF!=6,"24-25/3","Hata13")))))),
))))))))))))))
)</f>
        <v>#REF!</v>
      </c>
      <c r="G465" s="15"/>
      <c r="H465" s="14" t="s">
        <v>568</v>
      </c>
      <c r="I465" s="14">
        <v>54681</v>
      </c>
      <c r="J465" s="14" t="s">
        <v>499</v>
      </c>
      <c r="Q465" s="14" t="s">
        <v>566</v>
      </c>
      <c r="R465" s="14" t="s">
        <v>567</v>
      </c>
      <c r="S465" s="16">
        <v>4</v>
      </c>
      <c r="T465" s="14">
        <f>VLOOKUP($S465,[1]sistem!$I$3:$L$10,2,FALSE)</f>
        <v>0</v>
      </c>
      <c r="U465" s="14">
        <f>VLOOKUP($S465,[1]sistem!$I$3:$L$10,3,FALSE)</f>
        <v>1</v>
      </c>
      <c r="V465" s="14">
        <f>VLOOKUP($S465,[1]sistem!$I$3:$L$10,4,FALSE)</f>
        <v>1</v>
      </c>
      <c r="W465" s="14" t="e">
        <f>VLOOKUP($BB465,[1]sistem!$I$13:$L$14,2,FALSE)*#REF!</f>
        <v>#REF!</v>
      </c>
      <c r="X465" s="14" t="e">
        <f>VLOOKUP($BB465,[1]sistem!$I$13:$L$14,3,FALSE)*#REF!</f>
        <v>#REF!</v>
      </c>
      <c r="Y465" s="14" t="e">
        <f>VLOOKUP($BB465,[1]sistem!$I$13:$L$14,4,FALSE)*#REF!</f>
        <v>#REF!</v>
      </c>
      <c r="Z465" s="14" t="e">
        <f t="shared" si="129"/>
        <v>#REF!</v>
      </c>
      <c r="AA465" s="14" t="e">
        <f t="shared" si="129"/>
        <v>#REF!</v>
      </c>
      <c r="AB465" s="14" t="e">
        <f t="shared" si="129"/>
        <v>#REF!</v>
      </c>
      <c r="AC465" s="14" t="e">
        <f t="shared" si="130"/>
        <v>#REF!</v>
      </c>
      <c r="AD465" s="14">
        <f>VLOOKUP(BB465,[1]sistem!$I$18:$J$19,2,FALSE)</f>
        <v>14</v>
      </c>
      <c r="AE465" s="14">
        <v>0.25</v>
      </c>
      <c r="AF465" s="14">
        <f>VLOOKUP($S465,[1]sistem!$I$3:$M$10,5,FALSE)</f>
        <v>1</v>
      </c>
      <c r="AG465" s="14">
        <v>1</v>
      </c>
      <c r="AI465" s="14">
        <f>AG465*AM465</f>
        <v>14</v>
      </c>
      <c r="AJ465" s="14">
        <f>VLOOKUP($S465,[1]sistem!$I$3:$N$10,6,FALSE)</f>
        <v>2</v>
      </c>
      <c r="AK465" s="14">
        <v>2</v>
      </c>
      <c r="AL465" s="14">
        <f t="shared" si="131"/>
        <v>4</v>
      </c>
      <c r="AM465" s="14">
        <f>VLOOKUP($BB465,[1]sistem!$I$18:$K$19,3,FALSE)</f>
        <v>14</v>
      </c>
      <c r="AN465" s="14" t="e">
        <f>AM465*#REF!</f>
        <v>#REF!</v>
      </c>
      <c r="AO465" s="14" t="e">
        <f t="shared" si="132"/>
        <v>#REF!</v>
      </c>
      <c r="AP465" s="14">
        <f t="shared" si="133"/>
        <v>25</v>
      </c>
      <c r="AQ465" s="14" t="e">
        <f t="shared" si="134"/>
        <v>#REF!</v>
      </c>
      <c r="AR465" s="14" t="e">
        <f>ROUND(AQ465-#REF!,0)</f>
        <v>#REF!</v>
      </c>
      <c r="AS465" s="14">
        <f>IF(BB465="s",IF(S465=0,0,
IF(S465=1,#REF!*4*4,
IF(S465=2,0,
IF(S465=3,#REF!*4*2,
IF(S465=4,0,
IF(S465=5,0,
IF(S465=6,0,
IF(S465=7,0)))))))),
IF(BB465="t",
IF(S465=0,0,
IF(S465=1,#REF!*4*4*0.8,
IF(S465=2,0,
IF(S465=3,#REF!*4*2*0.8,
IF(S465=4,0,
IF(S465=5,0,
IF(S465=6,0,
IF(S465=7,0))))))))))</f>
        <v>0</v>
      </c>
      <c r="AT465" s="14" t="e">
        <f>IF(BB465="s",
IF(S465=0,0,
IF(S465=1,0,
IF(S465=2,#REF!*4*2,
IF(S465=3,#REF!*4,
IF(S465=4,#REF!*4,
IF(S465=5,0,
IF(S465=6,0,
IF(S465=7,#REF!*4)))))))),
IF(BB465="t",
IF(S465=0,0,
IF(S465=1,0,
IF(S465=2,#REF!*4*2*0.8,
IF(S465=3,#REF!*4*0.8,
IF(S465=4,#REF!*4*0.8,
IF(S465=5,0,
IF(S465=6,0,
IF(S465=7,#REF!*4))))))))))</f>
        <v>#REF!</v>
      </c>
      <c r="AU465" s="14" t="e">
        <f>IF(BB465="s",
IF(S465=0,0,
IF(S465=1,#REF!*2,
IF(S465=2,#REF!*2,
IF(S465=3,#REF!*2,
IF(S465=4,#REF!*2,
IF(S465=5,#REF!*2,
IF(S465=6,#REF!*2,
IF(S465=7,#REF!*2)))))))),
IF(BB465="t",
IF(S465=0,#REF!*2*0.8,
IF(S465=1,#REF!*2*0.8,
IF(S465=2,#REF!*2*0.8,
IF(S465=3,#REF!*2*0.8,
IF(S465=4,#REF!*2*0.8,
IF(S465=5,#REF!*2*0.8,
IF(S465=6,#REF!*1*0.8,
IF(S465=7,#REF!*2))))))))))</f>
        <v>#REF!</v>
      </c>
      <c r="AV465" s="14" t="e">
        <f t="shared" si="135"/>
        <v>#REF!</v>
      </c>
      <c r="AW465" s="14" t="e">
        <f>IF(BB465="s",
IF(S465=0,0,
IF(S465=1,(14-2)*(#REF!+#REF!)/4*4,
IF(S465=2,(14-2)*(#REF!+#REF!)/4*2,
IF(S465=3,(14-2)*(#REF!+#REF!)/4*3,
IF(S465=4,(14-2)*(#REF!+#REF!)/4,
IF(S465=5,(14-2)*#REF!/4,
IF(S465=6,0,
IF(S465=7,(14)*#REF!)))))))),
IF(BB465="t",
IF(S465=0,0,
IF(S465=1,(11-2)*(#REF!+#REF!)/4*4,
IF(S465=2,(11-2)*(#REF!+#REF!)/4*2,
IF(S465=3,(11-2)*(#REF!+#REF!)/4*3,
IF(S465=4,(11-2)*(#REF!+#REF!)/4,
IF(S465=5,(11-2)*#REF!/4,
IF(S465=6,0,
IF(S465=7,(11)*#REF!))))))))))</f>
        <v>#REF!</v>
      </c>
      <c r="AX465" s="14" t="e">
        <f t="shared" si="136"/>
        <v>#REF!</v>
      </c>
      <c r="AY465" s="14">
        <f t="shared" si="137"/>
        <v>8</v>
      </c>
      <c r="AZ465" s="14">
        <f t="shared" si="138"/>
        <v>4</v>
      </c>
      <c r="BA465" s="14" t="e">
        <f t="shared" si="139"/>
        <v>#REF!</v>
      </c>
      <c r="BB465" s="14" t="s">
        <v>87</v>
      </c>
      <c r="BC465" s="14" t="e">
        <f>IF(BI465="A",0,IF(BB465="s",14*#REF!,IF(BB465="T",11*#REF!,"HATA")))</f>
        <v>#REF!</v>
      </c>
      <c r="BD465" s="14" t="e">
        <f t="shared" si="140"/>
        <v>#REF!</v>
      </c>
      <c r="BE465" s="14" t="e">
        <f t="shared" si="141"/>
        <v>#REF!</v>
      </c>
      <c r="BF465" s="14" t="s">
        <v>510</v>
      </c>
      <c r="BG465" s="14" t="e">
        <f>#REF!-BE465</f>
        <v>#REF!</v>
      </c>
      <c r="BH465" s="14">
        <v>0</v>
      </c>
      <c r="BJ465" s="14">
        <v>0</v>
      </c>
      <c r="BL465" s="14">
        <v>4</v>
      </c>
      <c r="BN465" s="5" t="e">
        <f>#REF!*14</f>
        <v>#REF!</v>
      </c>
      <c r="BO465" s="6"/>
      <c r="BP465" s="7"/>
      <c r="BQ465" s="8"/>
      <c r="BR465" s="8"/>
      <c r="BS465" s="8"/>
      <c r="BT465" s="8"/>
      <c r="BU465" s="8"/>
      <c r="BV465" s="9"/>
      <c r="BW465" s="10"/>
      <c r="BX465" s="11"/>
      <c r="CE465" s="8"/>
      <c r="CF465" s="17"/>
      <c r="CG465" s="17"/>
      <c r="CH465" s="17"/>
      <c r="CI465" s="17"/>
    </row>
    <row r="466" spans="1:87" hidden="1" x14ac:dyDescent="0.25">
      <c r="A466" s="14" t="s">
        <v>572</v>
      </c>
      <c r="B466" s="14" t="s">
        <v>573</v>
      </c>
      <c r="C466" s="14" t="s">
        <v>573</v>
      </c>
      <c r="D466" s="15" t="s">
        <v>90</v>
      </c>
      <c r="E466" s="15" t="s">
        <v>90</v>
      </c>
      <c r="F466" s="16" t="e">
        <f>IF(BB466="S",
IF(#REF!+BJ466=2012,
IF(#REF!=1,"12-13/1",
IF(#REF!=2,"12-13/2",
IF(#REF!=3,"13-14/1",
IF(#REF!=4,"13-14/2","Hata1")))),
IF(#REF!+BJ466=2013,
IF(#REF!=1,"13-14/1",
IF(#REF!=2,"13-14/2",
IF(#REF!=3,"14-15/1",
IF(#REF!=4,"14-15/2","Hata2")))),
IF(#REF!+BJ466=2014,
IF(#REF!=1,"14-15/1",
IF(#REF!=2,"14-15/2",
IF(#REF!=3,"15-16/1",
IF(#REF!=4,"15-16/2","Hata3")))),
IF(#REF!+BJ466=2015,
IF(#REF!=1,"15-16/1",
IF(#REF!=2,"15-16/2",
IF(#REF!=3,"16-17/1",
IF(#REF!=4,"16-17/2","Hata4")))),
IF(#REF!+BJ466=2016,
IF(#REF!=1,"16-17/1",
IF(#REF!=2,"16-17/2",
IF(#REF!=3,"17-18/1",
IF(#REF!=4,"17-18/2","Hata5")))),
IF(#REF!+BJ466=2017,
IF(#REF!=1,"17-18/1",
IF(#REF!=2,"17-18/2",
IF(#REF!=3,"18-19/1",
IF(#REF!=4,"18-19/2","Hata6")))),
IF(#REF!+BJ466=2018,
IF(#REF!=1,"18-19/1",
IF(#REF!=2,"18-19/2",
IF(#REF!=3,"19-20/1",
IF(#REF!=4,"19-20/2","Hata7")))),
IF(#REF!+BJ466=2019,
IF(#REF!=1,"19-20/1",
IF(#REF!=2,"19-20/2",
IF(#REF!=3,"20-21/1",
IF(#REF!=4,"20-21/2","Hata8")))),
IF(#REF!+BJ466=2020,
IF(#REF!=1,"20-21/1",
IF(#REF!=2,"20-21/2",
IF(#REF!=3,"21-22/1",
IF(#REF!=4,"21-22/2","Hata9")))),
IF(#REF!+BJ466=2021,
IF(#REF!=1,"21-22/1",
IF(#REF!=2,"21-22/2",
IF(#REF!=3,"22-23/1",
IF(#REF!=4,"22-23/2","Hata10")))),
IF(#REF!+BJ466=2022,
IF(#REF!=1,"22-23/1",
IF(#REF!=2,"22-23/2",
IF(#REF!=3,"23-24/1",
IF(#REF!=4,"23-24/2","Hata11")))),
IF(#REF!+BJ466=2023,
IF(#REF!=1,"23-24/1",
IF(#REF!=2,"23-24/2",
IF(#REF!=3,"24-25/1",
IF(#REF!=4,"24-25/2","Hata12")))),
)))))))))))),
IF(BB466="T",
IF(#REF!+BJ466=2012,
IF(#REF!=1,"12-13/1",
IF(#REF!=2,"12-13/2",
IF(#REF!=3,"12-13/3",
IF(#REF!=4,"13-14/1",
IF(#REF!=5,"13-14/2",
IF(#REF!=6,"13-14/3","Hata1")))))),
IF(#REF!+BJ466=2013,
IF(#REF!=1,"13-14/1",
IF(#REF!=2,"13-14/2",
IF(#REF!=3,"13-14/3",
IF(#REF!=4,"14-15/1",
IF(#REF!=5,"14-15/2",
IF(#REF!=6,"14-15/3","Hata2")))))),
IF(#REF!+BJ466=2014,
IF(#REF!=1,"14-15/1",
IF(#REF!=2,"14-15/2",
IF(#REF!=3,"14-15/3",
IF(#REF!=4,"15-16/1",
IF(#REF!=5,"15-16/2",
IF(#REF!=6,"15-16/3","Hata3")))))),
IF(AND(#REF!+#REF!&gt;2014,#REF!+#REF!&lt;2015,BJ466=1),
IF(#REF!=0.1,"14-15/0.1",
IF(#REF!=0.2,"14-15/0.2",
IF(#REF!=0.3,"14-15/0.3","Hata4"))),
IF(#REF!+BJ466=2015,
IF(#REF!=1,"15-16/1",
IF(#REF!=2,"15-16/2",
IF(#REF!=3,"15-16/3",
IF(#REF!=4,"16-17/1",
IF(#REF!=5,"16-17/2",
IF(#REF!=6,"16-17/3","Hata5")))))),
IF(#REF!+BJ466=2016,
IF(#REF!=1,"16-17/1",
IF(#REF!=2,"16-17/2",
IF(#REF!=3,"16-17/3",
IF(#REF!=4,"17-18/1",
IF(#REF!=5,"17-18/2",
IF(#REF!=6,"17-18/3","Hata6")))))),
IF(#REF!+BJ466=2017,
IF(#REF!=1,"17-18/1",
IF(#REF!=2,"17-18/2",
IF(#REF!=3,"17-18/3",
IF(#REF!=4,"18-19/1",
IF(#REF!=5,"18-19/2",
IF(#REF!=6,"18-19/3","Hata7")))))),
IF(#REF!+BJ466=2018,
IF(#REF!=1,"18-19/1",
IF(#REF!=2,"18-19/2",
IF(#REF!=3,"18-19/3",
IF(#REF!=4,"19-20/1",
IF(#REF!=5," 19-20/2",
IF(#REF!=6,"19-20/3","Hata8")))))),
IF(#REF!+BJ466=2019,
IF(#REF!=1,"19-20/1",
IF(#REF!=2,"19-20/2",
IF(#REF!=3,"19-20/3",
IF(#REF!=4,"20-21/1",
IF(#REF!=5,"20-21/2",
IF(#REF!=6,"20-21/3","Hata9")))))),
IF(#REF!+BJ466=2020,
IF(#REF!=1,"20-21/1",
IF(#REF!=2,"20-21/2",
IF(#REF!=3,"20-21/3",
IF(#REF!=4,"21-22/1",
IF(#REF!=5,"21-22/2",
IF(#REF!=6,"21-22/3","Hata10")))))),
IF(#REF!+BJ466=2021,
IF(#REF!=1,"21-22/1",
IF(#REF!=2,"21-22/2",
IF(#REF!=3,"21-22/3",
IF(#REF!=4,"22-23/1",
IF(#REF!=5,"22-23/2",
IF(#REF!=6,"22-23/3","Hata11")))))),
IF(#REF!+BJ466=2022,
IF(#REF!=1,"22-23/1",
IF(#REF!=2,"22-23/2",
IF(#REF!=3,"22-23/3",
IF(#REF!=4,"23-24/1",
IF(#REF!=5,"23-24/2",
IF(#REF!=6,"23-24/3","Hata12")))))),
IF(#REF!+BJ466=2023,
IF(#REF!=1,"23-24/1",
IF(#REF!=2,"23-24/2",
IF(#REF!=3,"23-24/3",
IF(#REF!=4,"24-25/1",
IF(#REF!=5,"24-25/2",
IF(#REF!=6,"24-25/3","Hata13")))))),
))))))))))))))
)</f>
        <v>#REF!</v>
      </c>
      <c r="G466" s="15"/>
      <c r="H466" s="14" t="s">
        <v>574</v>
      </c>
      <c r="I466" s="14">
        <v>206107</v>
      </c>
      <c r="J466" s="14" t="s">
        <v>575</v>
      </c>
      <c r="S466" s="16">
        <v>4</v>
      </c>
      <c r="T466" s="14">
        <f>VLOOKUP($S466,[1]sistem!$I$3:$L$10,2,FALSE)</f>
        <v>0</v>
      </c>
      <c r="U466" s="14">
        <f>VLOOKUP($S466,[1]sistem!$I$3:$L$10,3,FALSE)</f>
        <v>1</v>
      </c>
      <c r="V466" s="14">
        <f>VLOOKUP($S466,[1]sistem!$I$3:$L$10,4,FALSE)</f>
        <v>1</v>
      </c>
      <c r="W466" s="14" t="e">
        <f>VLOOKUP($BB466,[1]sistem!$I$13:$L$14,2,FALSE)*#REF!</f>
        <v>#REF!</v>
      </c>
      <c r="X466" s="14" t="e">
        <f>VLOOKUP($BB466,[1]sistem!$I$13:$L$14,3,FALSE)*#REF!</f>
        <v>#REF!</v>
      </c>
      <c r="Y466" s="14" t="e">
        <f>VLOOKUP($BB466,[1]sistem!$I$13:$L$14,4,FALSE)*#REF!</f>
        <v>#REF!</v>
      </c>
      <c r="Z466" s="14" t="e">
        <f t="shared" si="129"/>
        <v>#REF!</v>
      </c>
      <c r="AA466" s="14" t="e">
        <f t="shared" si="129"/>
        <v>#REF!</v>
      </c>
      <c r="AB466" s="14" t="e">
        <f t="shared" si="129"/>
        <v>#REF!</v>
      </c>
      <c r="AC466" s="14" t="e">
        <f t="shared" si="130"/>
        <v>#REF!</v>
      </c>
      <c r="AD466" s="14">
        <f>VLOOKUP(BB466,[1]sistem!$I$18:$J$19,2,FALSE)</f>
        <v>14</v>
      </c>
      <c r="AE466" s="14">
        <v>0.25</v>
      </c>
      <c r="AF466" s="14">
        <f>VLOOKUP($S466,[1]sistem!$I$3:$M$10,5,FALSE)</f>
        <v>1</v>
      </c>
      <c r="AI466" s="14" t="e">
        <f>(#REF!+#REF!)*AD466</f>
        <v>#REF!</v>
      </c>
      <c r="AJ466" s="14">
        <f>VLOOKUP($S466,[1]sistem!$I$3:$N$10,6,FALSE)</f>
        <v>2</v>
      </c>
      <c r="AK466" s="14">
        <v>2</v>
      </c>
      <c r="AL466" s="14">
        <f t="shared" si="131"/>
        <v>4</v>
      </c>
      <c r="AM466" s="14">
        <f>VLOOKUP($BB466,[1]sistem!$I$18:$K$19,3,FALSE)</f>
        <v>14</v>
      </c>
      <c r="AN466" s="14" t="e">
        <f>AM466*#REF!</f>
        <v>#REF!</v>
      </c>
      <c r="AO466" s="14" t="e">
        <f t="shared" si="132"/>
        <v>#REF!</v>
      </c>
      <c r="AP466" s="14">
        <f t="shared" si="133"/>
        <v>25</v>
      </c>
      <c r="AQ466" s="14" t="e">
        <f t="shared" si="134"/>
        <v>#REF!</v>
      </c>
      <c r="AR466" s="14" t="e">
        <f>ROUND(AQ466-#REF!,0)</f>
        <v>#REF!</v>
      </c>
      <c r="AS466" s="14">
        <f>IF(BB466="s",IF(S466=0,0,
IF(S466=1,#REF!*4*4,
IF(S466=2,0,
IF(S466=3,#REF!*4*2,
IF(S466=4,0,
IF(S466=5,0,
IF(S466=6,0,
IF(S466=7,0)))))))),
IF(BB466="t",
IF(S466=0,0,
IF(S466=1,#REF!*4*4*0.8,
IF(S466=2,0,
IF(S466=3,#REF!*4*2*0.8,
IF(S466=4,0,
IF(S466=5,0,
IF(S466=6,0,
IF(S466=7,0))))))))))</f>
        <v>0</v>
      </c>
      <c r="AT466" s="14" t="e">
        <f>IF(BB466="s",
IF(S466=0,0,
IF(S466=1,0,
IF(S466=2,#REF!*4*2,
IF(S466=3,#REF!*4,
IF(S466=4,#REF!*4,
IF(S466=5,0,
IF(S466=6,0,
IF(S466=7,#REF!*4)))))))),
IF(BB466="t",
IF(S466=0,0,
IF(S466=1,0,
IF(S466=2,#REF!*4*2*0.8,
IF(S466=3,#REF!*4*0.8,
IF(S466=4,#REF!*4*0.8,
IF(S466=5,0,
IF(S466=6,0,
IF(S466=7,#REF!*4))))))))))</f>
        <v>#REF!</v>
      </c>
      <c r="AU466" s="14" t="e">
        <f>IF(BB466="s",
IF(S466=0,0,
IF(S466=1,#REF!*2,
IF(S466=2,#REF!*2,
IF(S466=3,#REF!*2,
IF(S466=4,#REF!*2,
IF(S466=5,#REF!*2,
IF(S466=6,#REF!*2,
IF(S466=7,#REF!*2)))))))),
IF(BB466="t",
IF(S466=0,#REF!*2*0.8,
IF(S466=1,#REF!*2*0.8,
IF(S466=2,#REF!*2*0.8,
IF(S466=3,#REF!*2*0.8,
IF(S466=4,#REF!*2*0.8,
IF(S466=5,#REF!*2*0.8,
IF(S466=6,#REF!*1*0.8,
IF(S466=7,#REF!*2))))))))))</f>
        <v>#REF!</v>
      </c>
      <c r="AV466" s="14" t="e">
        <f t="shared" si="135"/>
        <v>#REF!</v>
      </c>
      <c r="AW466" s="14" t="e">
        <f>IF(BB466="s",
IF(S466=0,0,
IF(S466=1,(14-2)*(#REF!+#REF!)/4*4,
IF(S466=2,(14-2)*(#REF!+#REF!)/4*2,
IF(S466=3,(14-2)*(#REF!+#REF!)/4*3,
IF(S466=4,(14-2)*(#REF!+#REF!)/4,
IF(S466=5,(14-2)*#REF!/4,
IF(S466=6,0,
IF(S466=7,(14)*#REF!)))))))),
IF(BB466="t",
IF(S466=0,0,
IF(S466=1,(11-2)*(#REF!+#REF!)/4*4,
IF(S466=2,(11-2)*(#REF!+#REF!)/4*2,
IF(S466=3,(11-2)*(#REF!+#REF!)/4*3,
IF(S466=4,(11-2)*(#REF!+#REF!)/4,
IF(S466=5,(11-2)*#REF!/4,
IF(S466=6,0,
IF(S466=7,(11)*#REF!))))))))))</f>
        <v>#REF!</v>
      </c>
      <c r="AX466" s="14" t="e">
        <f t="shared" si="136"/>
        <v>#REF!</v>
      </c>
      <c r="AY466" s="14">
        <f t="shared" si="137"/>
        <v>8</v>
      </c>
      <c r="AZ466" s="14">
        <f t="shared" si="138"/>
        <v>4</v>
      </c>
      <c r="BA466" s="14" t="e">
        <f t="shared" si="139"/>
        <v>#REF!</v>
      </c>
      <c r="BB466" s="14" t="s">
        <v>87</v>
      </c>
      <c r="BC466" s="14" t="e">
        <f>IF(BI466="A",0,IF(BB466="s",14*#REF!,IF(BB466="T",11*#REF!,"HATA")))</f>
        <v>#REF!</v>
      </c>
      <c r="BD466" s="14" t="e">
        <f t="shared" si="140"/>
        <v>#REF!</v>
      </c>
      <c r="BE466" s="14" t="e">
        <f t="shared" si="141"/>
        <v>#REF!</v>
      </c>
      <c r="BF466" s="14" t="e">
        <f>IF(BE466-#REF!=0,"DOĞRU","YANLIŞ")</f>
        <v>#REF!</v>
      </c>
      <c r="BG466" s="14" t="e">
        <f>#REF!-BE466</f>
        <v>#REF!</v>
      </c>
      <c r="BH466" s="14">
        <v>0</v>
      </c>
      <c r="BJ466" s="14">
        <v>0</v>
      </c>
      <c r="BL466" s="14">
        <v>4</v>
      </c>
      <c r="BN466" s="5" t="e">
        <f>#REF!*14</f>
        <v>#REF!</v>
      </c>
      <c r="BO466" s="6"/>
      <c r="BP466" s="7"/>
      <c r="BQ466" s="8"/>
      <c r="BR466" s="8"/>
      <c r="BS466" s="8"/>
      <c r="BT466" s="8"/>
      <c r="BU466" s="8"/>
      <c r="BV466" s="9"/>
      <c r="BW466" s="10"/>
      <c r="BX466" s="11"/>
      <c r="CE466" s="8"/>
      <c r="CF466" s="17"/>
      <c r="CG466" s="17"/>
      <c r="CH466" s="17"/>
      <c r="CI466" s="17"/>
    </row>
    <row r="467" spans="1:87" hidden="1" x14ac:dyDescent="0.25">
      <c r="A467" s="14" t="s">
        <v>91</v>
      </c>
      <c r="B467" s="14" t="s">
        <v>92</v>
      </c>
      <c r="C467" s="14" t="s">
        <v>92</v>
      </c>
      <c r="D467" s="15" t="s">
        <v>90</v>
      </c>
      <c r="E467" s="15" t="s">
        <v>90</v>
      </c>
      <c r="F467" s="16" t="e">
        <f>IF(BB467="S",
IF(#REF!+BJ467=2012,
IF(#REF!=1,"12-13/1",
IF(#REF!=2,"12-13/2",
IF(#REF!=3,"13-14/1",
IF(#REF!=4,"13-14/2","Hata1")))),
IF(#REF!+BJ467=2013,
IF(#REF!=1,"13-14/1",
IF(#REF!=2,"13-14/2",
IF(#REF!=3,"14-15/1",
IF(#REF!=4,"14-15/2","Hata2")))),
IF(#REF!+BJ467=2014,
IF(#REF!=1,"14-15/1",
IF(#REF!=2,"14-15/2",
IF(#REF!=3,"15-16/1",
IF(#REF!=4,"15-16/2","Hata3")))),
IF(#REF!+BJ467=2015,
IF(#REF!=1,"15-16/1",
IF(#REF!=2,"15-16/2",
IF(#REF!=3,"16-17/1",
IF(#REF!=4,"16-17/2","Hata4")))),
IF(#REF!+BJ467=2016,
IF(#REF!=1,"16-17/1",
IF(#REF!=2,"16-17/2",
IF(#REF!=3,"17-18/1",
IF(#REF!=4,"17-18/2","Hata5")))),
IF(#REF!+BJ467=2017,
IF(#REF!=1,"17-18/1",
IF(#REF!=2,"17-18/2",
IF(#REF!=3,"18-19/1",
IF(#REF!=4,"18-19/2","Hata6")))),
IF(#REF!+BJ467=2018,
IF(#REF!=1,"18-19/1",
IF(#REF!=2,"18-19/2",
IF(#REF!=3,"19-20/1",
IF(#REF!=4,"19-20/2","Hata7")))),
IF(#REF!+BJ467=2019,
IF(#REF!=1,"19-20/1",
IF(#REF!=2,"19-20/2",
IF(#REF!=3,"20-21/1",
IF(#REF!=4,"20-21/2","Hata8")))),
IF(#REF!+BJ467=2020,
IF(#REF!=1,"20-21/1",
IF(#REF!=2,"20-21/2",
IF(#REF!=3,"21-22/1",
IF(#REF!=4,"21-22/2","Hata9")))),
IF(#REF!+BJ467=2021,
IF(#REF!=1,"21-22/1",
IF(#REF!=2,"21-22/2",
IF(#REF!=3,"22-23/1",
IF(#REF!=4,"22-23/2","Hata10")))),
IF(#REF!+BJ467=2022,
IF(#REF!=1,"22-23/1",
IF(#REF!=2,"22-23/2",
IF(#REF!=3,"23-24/1",
IF(#REF!=4,"23-24/2","Hata11")))),
IF(#REF!+BJ467=2023,
IF(#REF!=1,"23-24/1",
IF(#REF!=2,"23-24/2",
IF(#REF!=3,"24-25/1",
IF(#REF!=4,"24-25/2","Hata12")))),
)))))))))))),
IF(BB467="T",
IF(#REF!+BJ467=2012,
IF(#REF!=1,"12-13/1",
IF(#REF!=2,"12-13/2",
IF(#REF!=3,"12-13/3",
IF(#REF!=4,"13-14/1",
IF(#REF!=5,"13-14/2",
IF(#REF!=6,"13-14/3","Hata1")))))),
IF(#REF!+BJ467=2013,
IF(#REF!=1,"13-14/1",
IF(#REF!=2,"13-14/2",
IF(#REF!=3,"13-14/3",
IF(#REF!=4,"14-15/1",
IF(#REF!=5,"14-15/2",
IF(#REF!=6,"14-15/3","Hata2")))))),
IF(#REF!+BJ467=2014,
IF(#REF!=1,"14-15/1",
IF(#REF!=2,"14-15/2",
IF(#REF!=3,"14-15/3",
IF(#REF!=4,"15-16/1",
IF(#REF!=5,"15-16/2",
IF(#REF!=6,"15-16/3","Hata3")))))),
IF(AND(#REF!+#REF!&gt;2014,#REF!+#REF!&lt;2015,BJ467=1),
IF(#REF!=0.1,"14-15/0.1",
IF(#REF!=0.2,"14-15/0.2",
IF(#REF!=0.3,"14-15/0.3","Hata4"))),
IF(#REF!+BJ467=2015,
IF(#REF!=1,"15-16/1",
IF(#REF!=2,"15-16/2",
IF(#REF!=3,"15-16/3",
IF(#REF!=4,"16-17/1",
IF(#REF!=5,"16-17/2",
IF(#REF!=6,"16-17/3","Hata5")))))),
IF(#REF!+BJ467=2016,
IF(#REF!=1,"16-17/1",
IF(#REF!=2,"16-17/2",
IF(#REF!=3,"16-17/3",
IF(#REF!=4,"17-18/1",
IF(#REF!=5,"17-18/2",
IF(#REF!=6,"17-18/3","Hata6")))))),
IF(#REF!+BJ467=2017,
IF(#REF!=1,"17-18/1",
IF(#REF!=2,"17-18/2",
IF(#REF!=3,"17-18/3",
IF(#REF!=4,"18-19/1",
IF(#REF!=5,"18-19/2",
IF(#REF!=6,"18-19/3","Hata7")))))),
IF(#REF!+BJ467=2018,
IF(#REF!=1,"18-19/1",
IF(#REF!=2,"18-19/2",
IF(#REF!=3,"18-19/3",
IF(#REF!=4,"19-20/1",
IF(#REF!=5," 19-20/2",
IF(#REF!=6,"19-20/3","Hata8")))))),
IF(#REF!+BJ467=2019,
IF(#REF!=1,"19-20/1",
IF(#REF!=2,"19-20/2",
IF(#REF!=3,"19-20/3",
IF(#REF!=4,"20-21/1",
IF(#REF!=5,"20-21/2",
IF(#REF!=6,"20-21/3","Hata9")))))),
IF(#REF!+BJ467=2020,
IF(#REF!=1,"20-21/1",
IF(#REF!=2,"20-21/2",
IF(#REF!=3,"20-21/3",
IF(#REF!=4,"21-22/1",
IF(#REF!=5,"21-22/2",
IF(#REF!=6,"21-22/3","Hata10")))))),
IF(#REF!+BJ467=2021,
IF(#REF!=1,"21-22/1",
IF(#REF!=2,"21-22/2",
IF(#REF!=3,"21-22/3",
IF(#REF!=4,"22-23/1",
IF(#REF!=5,"22-23/2",
IF(#REF!=6,"22-23/3","Hata11")))))),
IF(#REF!+BJ467=2022,
IF(#REF!=1,"22-23/1",
IF(#REF!=2,"22-23/2",
IF(#REF!=3,"22-23/3",
IF(#REF!=4,"23-24/1",
IF(#REF!=5,"23-24/2",
IF(#REF!=6,"23-24/3","Hata12")))))),
IF(#REF!+BJ467=2023,
IF(#REF!=1,"23-24/1",
IF(#REF!=2,"23-24/2",
IF(#REF!=3,"23-24/3",
IF(#REF!=4,"24-25/1",
IF(#REF!=5,"24-25/2",
IF(#REF!=6,"24-25/3","Hata13")))))),
))))))))))))))
)</f>
        <v>#REF!</v>
      </c>
      <c r="G467" s="15"/>
      <c r="H467" s="14" t="s">
        <v>574</v>
      </c>
      <c r="I467" s="14">
        <v>206107</v>
      </c>
      <c r="J467" s="14" t="s">
        <v>575</v>
      </c>
      <c r="L467" s="14">
        <v>4358</v>
      </c>
      <c r="S467" s="16">
        <v>0</v>
      </c>
      <c r="T467" s="14">
        <f>VLOOKUP($S467,[1]sistem!$I$3:$L$10,2,FALSE)</f>
        <v>0</v>
      </c>
      <c r="U467" s="14">
        <f>VLOOKUP($S467,[1]sistem!$I$3:$L$10,3,FALSE)</f>
        <v>0</v>
      </c>
      <c r="V467" s="14">
        <f>VLOOKUP($S467,[1]sistem!$I$3:$L$10,4,FALSE)</f>
        <v>0</v>
      </c>
      <c r="W467" s="14" t="e">
        <f>VLOOKUP($BB467,[1]sistem!$I$13:$L$14,2,FALSE)*#REF!</f>
        <v>#REF!</v>
      </c>
      <c r="X467" s="14" t="e">
        <f>VLOOKUP($BB467,[1]sistem!$I$13:$L$14,3,FALSE)*#REF!</f>
        <v>#REF!</v>
      </c>
      <c r="Y467" s="14" t="e">
        <f>VLOOKUP($BB467,[1]sistem!$I$13:$L$14,4,FALSE)*#REF!</f>
        <v>#REF!</v>
      </c>
      <c r="Z467" s="14" t="e">
        <f t="shared" si="129"/>
        <v>#REF!</v>
      </c>
      <c r="AA467" s="14" t="e">
        <f t="shared" si="129"/>
        <v>#REF!</v>
      </c>
      <c r="AB467" s="14" t="e">
        <f t="shared" si="129"/>
        <v>#REF!</v>
      </c>
      <c r="AC467" s="14" t="e">
        <f t="shared" si="130"/>
        <v>#REF!</v>
      </c>
      <c r="AD467" s="14">
        <f>VLOOKUP(BB467,[1]sistem!$I$18:$J$19,2,FALSE)</f>
        <v>14</v>
      </c>
      <c r="AE467" s="14">
        <v>0.25</v>
      </c>
      <c r="AF467" s="14">
        <f>VLOOKUP($S467,[1]sistem!$I$3:$M$10,5,FALSE)</f>
        <v>0</v>
      </c>
      <c r="AI467" s="14" t="e">
        <f>(#REF!+#REF!)*AD467</f>
        <v>#REF!</v>
      </c>
      <c r="AJ467" s="14">
        <f>VLOOKUP($S467,[1]sistem!$I$3:$N$10,6,FALSE)</f>
        <v>0</v>
      </c>
      <c r="AK467" s="14">
        <v>2</v>
      </c>
      <c r="AL467" s="14">
        <f t="shared" si="131"/>
        <v>0</v>
      </c>
      <c r="AM467" s="14">
        <f>VLOOKUP($BB467,[1]sistem!$I$18:$K$19,3,FALSE)</f>
        <v>14</v>
      </c>
      <c r="AN467" s="14" t="e">
        <f>AM467*#REF!</f>
        <v>#REF!</v>
      </c>
      <c r="AO467" s="14" t="e">
        <f t="shared" si="132"/>
        <v>#REF!</v>
      </c>
      <c r="AP467" s="14">
        <f t="shared" si="133"/>
        <v>25</v>
      </c>
      <c r="AQ467" s="14" t="e">
        <f t="shared" si="134"/>
        <v>#REF!</v>
      </c>
      <c r="AR467" s="14" t="e">
        <f>ROUND(AQ467-#REF!,0)</f>
        <v>#REF!</v>
      </c>
      <c r="AS467" s="14">
        <f>IF(BB467="s",IF(S467=0,0,
IF(S467=1,#REF!*4*4,
IF(S467=2,0,
IF(S467=3,#REF!*4*2,
IF(S467=4,0,
IF(S467=5,0,
IF(S467=6,0,
IF(S467=7,0)))))))),
IF(BB467="t",
IF(S467=0,0,
IF(S467=1,#REF!*4*4*0.8,
IF(S467=2,0,
IF(S467=3,#REF!*4*2*0.8,
IF(S467=4,0,
IF(S467=5,0,
IF(S467=6,0,
IF(S467=7,0))))))))))</f>
        <v>0</v>
      </c>
      <c r="AT467" s="14">
        <f>IF(BB467="s",
IF(S467=0,0,
IF(S467=1,0,
IF(S467=2,#REF!*4*2,
IF(S467=3,#REF!*4,
IF(S467=4,#REF!*4,
IF(S467=5,0,
IF(S467=6,0,
IF(S467=7,#REF!*4)))))))),
IF(BB467="t",
IF(S467=0,0,
IF(S467=1,0,
IF(S467=2,#REF!*4*2*0.8,
IF(S467=3,#REF!*4*0.8,
IF(S467=4,#REF!*4*0.8,
IF(S467=5,0,
IF(S467=6,0,
IF(S467=7,#REF!*4))))))))))</f>
        <v>0</v>
      </c>
      <c r="AU467" s="14">
        <f>IF(BB467="s",
IF(S467=0,0,
IF(S467=1,#REF!*2,
IF(S467=2,#REF!*2,
IF(S467=3,#REF!*2,
IF(S467=4,#REF!*2,
IF(S467=5,#REF!*2,
IF(S467=6,#REF!*2,
IF(S467=7,#REF!*2)))))))),
IF(BB467="t",
IF(S467=0,#REF!*2*0.8,
IF(S467=1,#REF!*2*0.8,
IF(S467=2,#REF!*2*0.8,
IF(S467=3,#REF!*2*0.8,
IF(S467=4,#REF!*2*0.8,
IF(S467=5,#REF!*2*0.8,
IF(S467=6,#REF!*1*0.8,
IF(S467=7,#REF!*2))))))))))</f>
        <v>0</v>
      </c>
      <c r="AV467" s="14" t="e">
        <f t="shared" si="135"/>
        <v>#REF!</v>
      </c>
      <c r="AW467" s="14">
        <f>IF(BB467="s",
IF(S467=0,0,
IF(S467=1,(14-2)*(#REF!+#REF!)/4*4,
IF(S467=2,(14-2)*(#REF!+#REF!)/4*2,
IF(S467=3,(14-2)*(#REF!+#REF!)/4*3,
IF(S467=4,(14-2)*(#REF!+#REF!)/4,
IF(S467=5,(14-2)*#REF!/4,
IF(S467=6,0,
IF(S467=7,(14)*#REF!)))))))),
IF(BB467="t",
IF(S467=0,0,
IF(S467=1,(11-2)*(#REF!+#REF!)/4*4,
IF(S467=2,(11-2)*(#REF!+#REF!)/4*2,
IF(S467=3,(11-2)*(#REF!+#REF!)/4*3,
IF(S467=4,(11-2)*(#REF!+#REF!)/4,
IF(S467=5,(11-2)*#REF!/4,
IF(S467=6,0,
IF(S467=7,(11)*#REF!))))))))))</f>
        <v>0</v>
      </c>
      <c r="AX467" s="14" t="e">
        <f t="shared" si="136"/>
        <v>#REF!</v>
      </c>
      <c r="AY467" s="14">
        <f t="shared" si="137"/>
        <v>0</v>
      </c>
      <c r="AZ467" s="14">
        <f t="shared" si="138"/>
        <v>0</v>
      </c>
      <c r="BA467" s="14">
        <f t="shared" si="139"/>
        <v>0</v>
      </c>
      <c r="BB467" s="14" t="s">
        <v>87</v>
      </c>
      <c r="BC467" s="14">
        <f>IF(BI467="A",0,IF(BB467="s",14*#REF!,IF(BB467="T",11*#REF!,"HATA")))</f>
        <v>0</v>
      </c>
      <c r="BD467" s="14">
        <f t="shared" si="140"/>
        <v>0</v>
      </c>
      <c r="BE467" s="14">
        <f t="shared" si="141"/>
        <v>0</v>
      </c>
      <c r="BF467" s="14" t="e">
        <f>IF(BE467-#REF!=0,"DOĞRU","YANLIŞ")</f>
        <v>#REF!</v>
      </c>
      <c r="BG467" s="14" t="e">
        <f>#REF!-BE467</f>
        <v>#REF!</v>
      </c>
      <c r="BH467" s="14">
        <v>0</v>
      </c>
      <c r="BI467" s="14" t="s">
        <v>93</v>
      </c>
      <c r="BJ467" s="14">
        <v>0</v>
      </c>
      <c r="BL467" s="14">
        <v>0</v>
      </c>
      <c r="BN467" s="5" t="e">
        <f>#REF!*14</f>
        <v>#REF!</v>
      </c>
      <c r="BO467" s="6"/>
      <c r="BP467" s="7"/>
      <c r="BQ467" s="8"/>
      <c r="BR467" s="8"/>
      <c r="BS467" s="8"/>
      <c r="BT467" s="8"/>
      <c r="BU467" s="8"/>
      <c r="BV467" s="9"/>
      <c r="BW467" s="10"/>
      <c r="BX467" s="11"/>
      <c r="CE467" s="8"/>
      <c r="CF467" s="17"/>
      <c r="CG467" s="17"/>
      <c r="CH467" s="17"/>
      <c r="CI467" s="17"/>
    </row>
    <row r="468" spans="1:87" hidden="1" x14ac:dyDescent="0.25">
      <c r="A468" s="14" t="s">
        <v>576</v>
      </c>
      <c r="B468" s="14" t="s">
        <v>577</v>
      </c>
      <c r="C468" s="14" t="s">
        <v>577</v>
      </c>
      <c r="D468" s="15" t="s">
        <v>90</v>
      </c>
      <c r="E468" s="15" t="s">
        <v>90</v>
      </c>
      <c r="F468" s="16" t="e">
        <f>IF(BB468="S",
IF(#REF!+BJ468=2012,
IF(#REF!=1,"12-13/1",
IF(#REF!=2,"12-13/2",
IF(#REF!=3,"13-14/1",
IF(#REF!=4,"13-14/2","Hata1")))),
IF(#REF!+BJ468=2013,
IF(#REF!=1,"13-14/1",
IF(#REF!=2,"13-14/2",
IF(#REF!=3,"14-15/1",
IF(#REF!=4,"14-15/2","Hata2")))),
IF(#REF!+BJ468=2014,
IF(#REF!=1,"14-15/1",
IF(#REF!=2,"14-15/2",
IF(#REF!=3,"15-16/1",
IF(#REF!=4,"15-16/2","Hata3")))),
IF(#REF!+BJ468=2015,
IF(#REF!=1,"15-16/1",
IF(#REF!=2,"15-16/2",
IF(#REF!=3,"16-17/1",
IF(#REF!=4,"16-17/2","Hata4")))),
IF(#REF!+BJ468=2016,
IF(#REF!=1,"16-17/1",
IF(#REF!=2,"16-17/2",
IF(#REF!=3,"17-18/1",
IF(#REF!=4,"17-18/2","Hata5")))),
IF(#REF!+BJ468=2017,
IF(#REF!=1,"17-18/1",
IF(#REF!=2,"17-18/2",
IF(#REF!=3,"18-19/1",
IF(#REF!=4,"18-19/2","Hata6")))),
IF(#REF!+BJ468=2018,
IF(#REF!=1,"18-19/1",
IF(#REF!=2,"18-19/2",
IF(#REF!=3,"19-20/1",
IF(#REF!=4,"19-20/2","Hata7")))),
IF(#REF!+BJ468=2019,
IF(#REF!=1,"19-20/1",
IF(#REF!=2,"19-20/2",
IF(#REF!=3,"20-21/1",
IF(#REF!=4,"20-21/2","Hata8")))),
IF(#REF!+BJ468=2020,
IF(#REF!=1,"20-21/1",
IF(#REF!=2,"20-21/2",
IF(#REF!=3,"21-22/1",
IF(#REF!=4,"21-22/2","Hata9")))),
IF(#REF!+BJ468=2021,
IF(#REF!=1,"21-22/1",
IF(#REF!=2,"21-22/2",
IF(#REF!=3,"22-23/1",
IF(#REF!=4,"22-23/2","Hata10")))),
IF(#REF!+BJ468=2022,
IF(#REF!=1,"22-23/1",
IF(#REF!=2,"22-23/2",
IF(#REF!=3,"23-24/1",
IF(#REF!=4,"23-24/2","Hata11")))),
IF(#REF!+BJ468=2023,
IF(#REF!=1,"23-24/1",
IF(#REF!=2,"23-24/2",
IF(#REF!=3,"24-25/1",
IF(#REF!=4,"24-25/2","Hata12")))),
)))))))))))),
IF(BB468="T",
IF(#REF!+BJ468=2012,
IF(#REF!=1,"12-13/1",
IF(#REF!=2,"12-13/2",
IF(#REF!=3,"12-13/3",
IF(#REF!=4,"13-14/1",
IF(#REF!=5,"13-14/2",
IF(#REF!=6,"13-14/3","Hata1")))))),
IF(#REF!+BJ468=2013,
IF(#REF!=1,"13-14/1",
IF(#REF!=2,"13-14/2",
IF(#REF!=3,"13-14/3",
IF(#REF!=4,"14-15/1",
IF(#REF!=5,"14-15/2",
IF(#REF!=6,"14-15/3","Hata2")))))),
IF(#REF!+BJ468=2014,
IF(#REF!=1,"14-15/1",
IF(#REF!=2,"14-15/2",
IF(#REF!=3,"14-15/3",
IF(#REF!=4,"15-16/1",
IF(#REF!=5,"15-16/2",
IF(#REF!=6,"15-16/3","Hata3")))))),
IF(AND(#REF!+#REF!&gt;2014,#REF!+#REF!&lt;2015,BJ468=1),
IF(#REF!=0.1,"14-15/0.1",
IF(#REF!=0.2,"14-15/0.2",
IF(#REF!=0.3,"14-15/0.3","Hata4"))),
IF(#REF!+BJ468=2015,
IF(#REF!=1,"15-16/1",
IF(#REF!=2,"15-16/2",
IF(#REF!=3,"15-16/3",
IF(#REF!=4,"16-17/1",
IF(#REF!=5,"16-17/2",
IF(#REF!=6,"16-17/3","Hata5")))))),
IF(#REF!+BJ468=2016,
IF(#REF!=1,"16-17/1",
IF(#REF!=2,"16-17/2",
IF(#REF!=3,"16-17/3",
IF(#REF!=4,"17-18/1",
IF(#REF!=5,"17-18/2",
IF(#REF!=6,"17-18/3","Hata6")))))),
IF(#REF!+BJ468=2017,
IF(#REF!=1,"17-18/1",
IF(#REF!=2,"17-18/2",
IF(#REF!=3,"17-18/3",
IF(#REF!=4,"18-19/1",
IF(#REF!=5,"18-19/2",
IF(#REF!=6,"18-19/3","Hata7")))))),
IF(#REF!+BJ468=2018,
IF(#REF!=1,"18-19/1",
IF(#REF!=2,"18-19/2",
IF(#REF!=3,"18-19/3",
IF(#REF!=4,"19-20/1",
IF(#REF!=5," 19-20/2",
IF(#REF!=6,"19-20/3","Hata8")))))),
IF(#REF!+BJ468=2019,
IF(#REF!=1,"19-20/1",
IF(#REF!=2,"19-20/2",
IF(#REF!=3,"19-20/3",
IF(#REF!=4,"20-21/1",
IF(#REF!=5,"20-21/2",
IF(#REF!=6,"20-21/3","Hata9")))))),
IF(#REF!+BJ468=2020,
IF(#REF!=1,"20-21/1",
IF(#REF!=2,"20-21/2",
IF(#REF!=3,"20-21/3",
IF(#REF!=4,"21-22/1",
IF(#REF!=5,"21-22/2",
IF(#REF!=6,"21-22/3","Hata10")))))),
IF(#REF!+BJ468=2021,
IF(#REF!=1,"21-22/1",
IF(#REF!=2,"21-22/2",
IF(#REF!=3,"21-22/3",
IF(#REF!=4,"22-23/1",
IF(#REF!=5,"22-23/2",
IF(#REF!=6,"22-23/3","Hata11")))))),
IF(#REF!+BJ468=2022,
IF(#REF!=1,"22-23/1",
IF(#REF!=2,"22-23/2",
IF(#REF!=3,"22-23/3",
IF(#REF!=4,"23-24/1",
IF(#REF!=5,"23-24/2",
IF(#REF!=6,"23-24/3","Hata12")))))),
IF(#REF!+BJ468=2023,
IF(#REF!=1,"23-24/1",
IF(#REF!=2,"23-24/2",
IF(#REF!=3,"23-24/3",
IF(#REF!=4,"24-25/1",
IF(#REF!=5,"24-25/2",
IF(#REF!=6,"24-25/3","Hata13")))))),
))))))))))))))
)</f>
        <v>#REF!</v>
      </c>
      <c r="G468" s="15"/>
      <c r="H468" s="14" t="s">
        <v>574</v>
      </c>
      <c r="I468" s="14">
        <v>206107</v>
      </c>
      <c r="J468" s="14" t="s">
        <v>575</v>
      </c>
      <c r="S468" s="16">
        <v>4</v>
      </c>
      <c r="T468" s="14">
        <f>VLOOKUP($S468,[1]sistem!$I$3:$L$10,2,FALSE)</f>
        <v>0</v>
      </c>
      <c r="U468" s="14">
        <f>VLOOKUP($S468,[1]sistem!$I$3:$L$10,3,FALSE)</f>
        <v>1</v>
      </c>
      <c r="V468" s="14">
        <f>VLOOKUP($S468,[1]sistem!$I$3:$L$10,4,FALSE)</f>
        <v>1</v>
      </c>
      <c r="W468" s="14" t="e">
        <f>VLOOKUP($BB468,[1]sistem!$I$13:$L$14,2,FALSE)*#REF!</f>
        <v>#REF!</v>
      </c>
      <c r="X468" s="14" t="e">
        <f>VLOOKUP($BB468,[1]sistem!$I$13:$L$14,3,FALSE)*#REF!</f>
        <v>#REF!</v>
      </c>
      <c r="Y468" s="14" t="e">
        <f>VLOOKUP($BB468,[1]sistem!$I$13:$L$14,4,FALSE)*#REF!</f>
        <v>#REF!</v>
      </c>
      <c r="Z468" s="14" t="e">
        <f t="shared" si="129"/>
        <v>#REF!</v>
      </c>
      <c r="AA468" s="14" t="e">
        <f t="shared" si="129"/>
        <v>#REF!</v>
      </c>
      <c r="AB468" s="14" t="e">
        <f t="shared" si="129"/>
        <v>#REF!</v>
      </c>
      <c r="AC468" s="14" t="e">
        <f t="shared" si="130"/>
        <v>#REF!</v>
      </c>
      <c r="AD468" s="14">
        <f>VLOOKUP(BB468,[1]sistem!$I$18:$J$19,2,FALSE)</f>
        <v>14</v>
      </c>
      <c r="AE468" s="14">
        <v>0.25</v>
      </c>
      <c r="AF468" s="14">
        <f>VLOOKUP($S468,[1]sistem!$I$3:$M$10,5,FALSE)</f>
        <v>1</v>
      </c>
      <c r="AI468" s="14" t="e">
        <f>(#REF!+#REF!)*AD468</f>
        <v>#REF!</v>
      </c>
      <c r="AJ468" s="14">
        <f>VLOOKUP($S468,[1]sistem!$I$3:$N$10,6,FALSE)</f>
        <v>2</v>
      </c>
      <c r="AK468" s="14">
        <v>2</v>
      </c>
      <c r="AL468" s="14">
        <f t="shared" si="131"/>
        <v>4</v>
      </c>
      <c r="AM468" s="14">
        <f>VLOOKUP($BB468,[1]sistem!$I$18:$K$19,3,FALSE)</f>
        <v>14</v>
      </c>
      <c r="AN468" s="14" t="e">
        <f>AM468*#REF!</f>
        <v>#REF!</v>
      </c>
      <c r="AO468" s="14" t="e">
        <f t="shared" si="132"/>
        <v>#REF!</v>
      </c>
      <c r="AP468" s="14">
        <f t="shared" si="133"/>
        <v>25</v>
      </c>
      <c r="AQ468" s="14" t="e">
        <f t="shared" si="134"/>
        <v>#REF!</v>
      </c>
      <c r="AR468" s="14" t="e">
        <f>ROUND(AQ468-#REF!,0)</f>
        <v>#REF!</v>
      </c>
      <c r="AS468" s="14">
        <f>IF(BB468="s",IF(S468=0,0,
IF(S468=1,#REF!*4*4,
IF(S468=2,0,
IF(S468=3,#REF!*4*2,
IF(S468=4,0,
IF(S468=5,0,
IF(S468=6,0,
IF(S468=7,0)))))))),
IF(BB468="t",
IF(S468=0,0,
IF(S468=1,#REF!*4*4*0.8,
IF(S468=2,0,
IF(S468=3,#REF!*4*2*0.8,
IF(S468=4,0,
IF(S468=5,0,
IF(S468=6,0,
IF(S468=7,0))))))))))</f>
        <v>0</v>
      </c>
      <c r="AT468" s="14" t="e">
        <f>IF(BB468="s",
IF(S468=0,0,
IF(S468=1,0,
IF(S468=2,#REF!*4*2,
IF(S468=3,#REF!*4,
IF(S468=4,#REF!*4,
IF(S468=5,0,
IF(S468=6,0,
IF(S468=7,#REF!*4)))))))),
IF(BB468="t",
IF(S468=0,0,
IF(S468=1,0,
IF(S468=2,#REF!*4*2*0.8,
IF(S468=3,#REF!*4*0.8,
IF(S468=4,#REF!*4*0.8,
IF(S468=5,0,
IF(S468=6,0,
IF(S468=7,#REF!*4))))))))))</f>
        <v>#REF!</v>
      </c>
      <c r="AU468" s="14" t="e">
        <f>IF(BB468="s",
IF(S468=0,0,
IF(S468=1,#REF!*2,
IF(S468=2,#REF!*2,
IF(S468=3,#REF!*2,
IF(S468=4,#REF!*2,
IF(S468=5,#REF!*2,
IF(S468=6,#REF!*2,
IF(S468=7,#REF!*2)))))))),
IF(BB468="t",
IF(S468=0,#REF!*2*0.8,
IF(S468=1,#REF!*2*0.8,
IF(S468=2,#REF!*2*0.8,
IF(S468=3,#REF!*2*0.8,
IF(S468=4,#REF!*2*0.8,
IF(S468=5,#REF!*2*0.8,
IF(S468=6,#REF!*1*0.8,
IF(S468=7,#REF!*2))))))))))</f>
        <v>#REF!</v>
      </c>
      <c r="AV468" s="14" t="e">
        <f t="shared" si="135"/>
        <v>#REF!</v>
      </c>
      <c r="AW468" s="14" t="e">
        <f>IF(BB468="s",
IF(S468=0,0,
IF(S468=1,(14-2)*(#REF!+#REF!)/4*4,
IF(S468=2,(14-2)*(#REF!+#REF!)/4*2,
IF(S468=3,(14-2)*(#REF!+#REF!)/4*3,
IF(S468=4,(14-2)*(#REF!+#REF!)/4,
IF(S468=5,(14-2)*#REF!/4,
IF(S468=6,0,
IF(S468=7,(14)*#REF!)))))))),
IF(BB468="t",
IF(S468=0,0,
IF(S468=1,(11-2)*(#REF!+#REF!)/4*4,
IF(S468=2,(11-2)*(#REF!+#REF!)/4*2,
IF(S468=3,(11-2)*(#REF!+#REF!)/4*3,
IF(S468=4,(11-2)*(#REF!+#REF!)/4,
IF(S468=5,(11-2)*#REF!/4,
IF(S468=6,0,
IF(S468=7,(11)*#REF!))))))))))</f>
        <v>#REF!</v>
      </c>
      <c r="AX468" s="14" t="e">
        <f t="shared" si="136"/>
        <v>#REF!</v>
      </c>
      <c r="AY468" s="14">
        <f t="shared" si="137"/>
        <v>8</v>
      </c>
      <c r="AZ468" s="14">
        <f t="shared" si="138"/>
        <v>4</v>
      </c>
      <c r="BA468" s="14" t="e">
        <f t="shared" si="139"/>
        <v>#REF!</v>
      </c>
      <c r="BB468" s="14" t="s">
        <v>87</v>
      </c>
      <c r="BC468" s="14" t="e">
        <f>IF(BI468="A",0,IF(BB468="s",14*#REF!,IF(BB468="T",11*#REF!,"HATA")))</f>
        <v>#REF!</v>
      </c>
      <c r="BD468" s="14" t="e">
        <f t="shared" si="140"/>
        <v>#REF!</v>
      </c>
      <c r="BE468" s="14" t="e">
        <f t="shared" si="141"/>
        <v>#REF!</v>
      </c>
      <c r="BF468" s="14" t="e">
        <f>IF(BE468-#REF!=0,"DOĞRU","YANLIŞ")</f>
        <v>#REF!</v>
      </c>
      <c r="BG468" s="14" t="e">
        <f>#REF!-BE468</f>
        <v>#REF!</v>
      </c>
      <c r="BH468" s="14">
        <v>0</v>
      </c>
      <c r="BJ468" s="14">
        <v>0</v>
      </c>
      <c r="BL468" s="14">
        <v>4</v>
      </c>
      <c r="BN468" s="5" t="e">
        <f>#REF!*14</f>
        <v>#REF!</v>
      </c>
      <c r="BO468" s="6"/>
      <c r="BP468" s="7"/>
      <c r="BQ468" s="8"/>
      <c r="BR468" s="8"/>
      <c r="BS468" s="8"/>
      <c r="BT468" s="8"/>
      <c r="BU468" s="8"/>
      <c r="BV468" s="9"/>
      <c r="BW468" s="10"/>
      <c r="BX468" s="11"/>
      <c r="CE468" s="8"/>
      <c r="CF468" s="17"/>
      <c r="CG468" s="17"/>
      <c r="CH468" s="17"/>
      <c r="CI468" s="17"/>
    </row>
    <row r="469" spans="1:87" hidden="1" x14ac:dyDescent="0.25">
      <c r="A469" s="14" t="s">
        <v>96</v>
      </c>
      <c r="B469" s="14" t="s">
        <v>97</v>
      </c>
      <c r="C469" s="14" t="s">
        <v>97</v>
      </c>
      <c r="D469" s="15" t="s">
        <v>90</v>
      </c>
      <c r="E469" s="15" t="s">
        <v>90</v>
      </c>
      <c r="F469" s="16" t="e">
        <f>IF(BB469="S",
IF(#REF!+BJ469=2012,
IF(#REF!=1,"12-13/1",
IF(#REF!=2,"12-13/2",
IF(#REF!=3,"13-14/1",
IF(#REF!=4,"13-14/2","Hata1")))),
IF(#REF!+BJ469=2013,
IF(#REF!=1,"13-14/1",
IF(#REF!=2,"13-14/2",
IF(#REF!=3,"14-15/1",
IF(#REF!=4,"14-15/2","Hata2")))),
IF(#REF!+BJ469=2014,
IF(#REF!=1,"14-15/1",
IF(#REF!=2,"14-15/2",
IF(#REF!=3,"15-16/1",
IF(#REF!=4,"15-16/2","Hata3")))),
IF(#REF!+BJ469=2015,
IF(#REF!=1,"15-16/1",
IF(#REF!=2,"15-16/2",
IF(#REF!=3,"16-17/1",
IF(#REF!=4,"16-17/2","Hata4")))),
IF(#REF!+BJ469=2016,
IF(#REF!=1,"16-17/1",
IF(#REF!=2,"16-17/2",
IF(#REF!=3,"17-18/1",
IF(#REF!=4,"17-18/2","Hata5")))),
IF(#REF!+BJ469=2017,
IF(#REF!=1,"17-18/1",
IF(#REF!=2,"17-18/2",
IF(#REF!=3,"18-19/1",
IF(#REF!=4,"18-19/2","Hata6")))),
IF(#REF!+BJ469=2018,
IF(#REF!=1,"18-19/1",
IF(#REF!=2,"18-19/2",
IF(#REF!=3,"19-20/1",
IF(#REF!=4,"19-20/2","Hata7")))),
IF(#REF!+BJ469=2019,
IF(#REF!=1,"19-20/1",
IF(#REF!=2,"19-20/2",
IF(#REF!=3,"20-21/1",
IF(#REF!=4,"20-21/2","Hata8")))),
IF(#REF!+BJ469=2020,
IF(#REF!=1,"20-21/1",
IF(#REF!=2,"20-21/2",
IF(#REF!=3,"21-22/1",
IF(#REF!=4,"21-22/2","Hata9")))),
IF(#REF!+BJ469=2021,
IF(#REF!=1,"21-22/1",
IF(#REF!=2,"21-22/2",
IF(#REF!=3,"22-23/1",
IF(#REF!=4,"22-23/2","Hata10")))),
IF(#REF!+BJ469=2022,
IF(#REF!=1,"22-23/1",
IF(#REF!=2,"22-23/2",
IF(#REF!=3,"23-24/1",
IF(#REF!=4,"23-24/2","Hata11")))),
IF(#REF!+BJ469=2023,
IF(#REF!=1,"23-24/1",
IF(#REF!=2,"23-24/2",
IF(#REF!=3,"24-25/1",
IF(#REF!=4,"24-25/2","Hata12")))),
)))))))))))),
IF(BB469="T",
IF(#REF!+BJ469=2012,
IF(#REF!=1,"12-13/1",
IF(#REF!=2,"12-13/2",
IF(#REF!=3,"12-13/3",
IF(#REF!=4,"13-14/1",
IF(#REF!=5,"13-14/2",
IF(#REF!=6,"13-14/3","Hata1")))))),
IF(#REF!+BJ469=2013,
IF(#REF!=1,"13-14/1",
IF(#REF!=2,"13-14/2",
IF(#REF!=3,"13-14/3",
IF(#REF!=4,"14-15/1",
IF(#REF!=5,"14-15/2",
IF(#REF!=6,"14-15/3","Hata2")))))),
IF(#REF!+BJ469=2014,
IF(#REF!=1,"14-15/1",
IF(#REF!=2,"14-15/2",
IF(#REF!=3,"14-15/3",
IF(#REF!=4,"15-16/1",
IF(#REF!=5,"15-16/2",
IF(#REF!=6,"15-16/3","Hata3")))))),
IF(AND(#REF!+#REF!&gt;2014,#REF!+#REF!&lt;2015,BJ469=1),
IF(#REF!=0.1,"14-15/0.1",
IF(#REF!=0.2,"14-15/0.2",
IF(#REF!=0.3,"14-15/0.3","Hata4"))),
IF(#REF!+BJ469=2015,
IF(#REF!=1,"15-16/1",
IF(#REF!=2,"15-16/2",
IF(#REF!=3,"15-16/3",
IF(#REF!=4,"16-17/1",
IF(#REF!=5,"16-17/2",
IF(#REF!=6,"16-17/3","Hata5")))))),
IF(#REF!+BJ469=2016,
IF(#REF!=1,"16-17/1",
IF(#REF!=2,"16-17/2",
IF(#REF!=3,"16-17/3",
IF(#REF!=4,"17-18/1",
IF(#REF!=5,"17-18/2",
IF(#REF!=6,"17-18/3","Hata6")))))),
IF(#REF!+BJ469=2017,
IF(#REF!=1,"17-18/1",
IF(#REF!=2,"17-18/2",
IF(#REF!=3,"17-18/3",
IF(#REF!=4,"18-19/1",
IF(#REF!=5,"18-19/2",
IF(#REF!=6,"18-19/3","Hata7")))))),
IF(#REF!+BJ469=2018,
IF(#REF!=1,"18-19/1",
IF(#REF!=2,"18-19/2",
IF(#REF!=3,"18-19/3",
IF(#REF!=4,"19-20/1",
IF(#REF!=5," 19-20/2",
IF(#REF!=6,"19-20/3","Hata8")))))),
IF(#REF!+BJ469=2019,
IF(#REF!=1,"19-20/1",
IF(#REF!=2,"19-20/2",
IF(#REF!=3,"19-20/3",
IF(#REF!=4,"20-21/1",
IF(#REF!=5,"20-21/2",
IF(#REF!=6,"20-21/3","Hata9")))))),
IF(#REF!+BJ469=2020,
IF(#REF!=1,"20-21/1",
IF(#REF!=2,"20-21/2",
IF(#REF!=3,"20-21/3",
IF(#REF!=4,"21-22/1",
IF(#REF!=5,"21-22/2",
IF(#REF!=6,"21-22/3","Hata10")))))),
IF(#REF!+BJ469=2021,
IF(#REF!=1,"21-22/1",
IF(#REF!=2,"21-22/2",
IF(#REF!=3,"21-22/3",
IF(#REF!=4,"22-23/1",
IF(#REF!=5,"22-23/2",
IF(#REF!=6,"22-23/3","Hata11")))))),
IF(#REF!+BJ469=2022,
IF(#REF!=1,"22-23/1",
IF(#REF!=2,"22-23/2",
IF(#REF!=3,"22-23/3",
IF(#REF!=4,"23-24/1",
IF(#REF!=5,"23-24/2",
IF(#REF!=6,"23-24/3","Hata12")))))),
IF(#REF!+BJ469=2023,
IF(#REF!=1,"23-24/1",
IF(#REF!=2,"23-24/2",
IF(#REF!=3,"23-24/3",
IF(#REF!=4,"24-25/1",
IF(#REF!=5,"24-25/2",
IF(#REF!=6,"24-25/3","Hata13")))))),
))))))))))))))
)</f>
        <v>#REF!</v>
      </c>
      <c r="G469" s="15"/>
      <c r="H469" s="14" t="s">
        <v>574</v>
      </c>
      <c r="I469" s="14">
        <v>206107</v>
      </c>
      <c r="J469" s="14" t="s">
        <v>575</v>
      </c>
      <c r="Q469" s="14" t="s">
        <v>98</v>
      </c>
      <c r="R469" s="14" t="s">
        <v>98</v>
      </c>
      <c r="S469" s="16">
        <v>0</v>
      </c>
      <c r="T469" s="14">
        <f>VLOOKUP($S469,[1]sistem!$I$3:$L$10,2,FALSE)</f>
        <v>0</v>
      </c>
      <c r="U469" s="14">
        <f>VLOOKUP($S469,[1]sistem!$I$3:$L$10,3,FALSE)</f>
        <v>0</v>
      </c>
      <c r="V469" s="14">
        <f>VLOOKUP($S469,[1]sistem!$I$3:$L$10,4,FALSE)</f>
        <v>0</v>
      </c>
      <c r="W469" s="14" t="e">
        <f>VLOOKUP($BB469,[1]sistem!$I$13:$L$14,2,FALSE)*#REF!</f>
        <v>#REF!</v>
      </c>
      <c r="X469" s="14" t="e">
        <f>VLOOKUP($BB469,[1]sistem!$I$13:$L$14,3,FALSE)*#REF!</f>
        <v>#REF!</v>
      </c>
      <c r="Y469" s="14" t="e">
        <f>VLOOKUP($BB469,[1]sistem!$I$13:$L$14,4,FALSE)*#REF!</f>
        <v>#REF!</v>
      </c>
      <c r="Z469" s="14" t="e">
        <f t="shared" si="129"/>
        <v>#REF!</v>
      </c>
      <c r="AA469" s="14" t="e">
        <f t="shared" si="129"/>
        <v>#REF!</v>
      </c>
      <c r="AB469" s="14" t="e">
        <f t="shared" si="129"/>
        <v>#REF!</v>
      </c>
      <c r="AC469" s="14" t="e">
        <f t="shared" si="130"/>
        <v>#REF!</v>
      </c>
      <c r="AD469" s="14">
        <f>VLOOKUP(BB469,[1]sistem!$I$18:$J$19,2,FALSE)</f>
        <v>14</v>
      </c>
      <c r="AE469" s="14">
        <v>0.25</v>
      </c>
      <c r="AF469" s="14">
        <f>VLOOKUP($S469,[1]sistem!$I$3:$M$10,5,FALSE)</f>
        <v>0</v>
      </c>
      <c r="AI469" s="14" t="e">
        <f>(#REF!+#REF!)*AD469</f>
        <v>#REF!</v>
      </c>
      <c r="AJ469" s="14">
        <f>VLOOKUP($S469,[1]sistem!$I$3:$N$10,6,FALSE)</f>
        <v>0</v>
      </c>
      <c r="AK469" s="14">
        <v>2</v>
      </c>
      <c r="AL469" s="14">
        <f t="shared" si="131"/>
        <v>0</v>
      </c>
      <c r="AM469" s="14">
        <f>VLOOKUP($BB469,[1]sistem!$I$18:$K$19,3,FALSE)</f>
        <v>14</v>
      </c>
      <c r="AN469" s="14" t="e">
        <f>AM469*#REF!</f>
        <v>#REF!</v>
      </c>
      <c r="AO469" s="14" t="e">
        <f t="shared" si="132"/>
        <v>#REF!</v>
      </c>
      <c r="AP469" s="14">
        <f t="shared" si="133"/>
        <v>25</v>
      </c>
      <c r="AQ469" s="14" t="e">
        <f t="shared" si="134"/>
        <v>#REF!</v>
      </c>
      <c r="AR469" s="14" t="e">
        <f>ROUND(AQ469-#REF!,0)</f>
        <v>#REF!</v>
      </c>
      <c r="AS469" s="14">
        <f>IF(BB469="s",IF(S469=0,0,
IF(S469=1,#REF!*4*4,
IF(S469=2,0,
IF(S469=3,#REF!*4*2,
IF(S469=4,0,
IF(S469=5,0,
IF(S469=6,0,
IF(S469=7,0)))))))),
IF(BB469="t",
IF(S469=0,0,
IF(S469=1,#REF!*4*4*0.8,
IF(S469=2,0,
IF(S469=3,#REF!*4*2*0.8,
IF(S469=4,0,
IF(S469=5,0,
IF(S469=6,0,
IF(S469=7,0))))))))))</f>
        <v>0</v>
      </c>
      <c r="AT469" s="14">
        <f>IF(BB469="s",
IF(S469=0,0,
IF(S469=1,0,
IF(S469=2,#REF!*4*2,
IF(S469=3,#REF!*4,
IF(S469=4,#REF!*4,
IF(S469=5,0,
IF(S469=6,0,
IF(S469=7,#REF!*4)))))))),
IF(BB469="t",
IF(S469=0,0,
IF(S469=1,0,
IF(S469=2,#REF!*4*2*0.8,
IF(S469=3,#REF!*4*0.8,
IF(S469=4,#REF!*4*0.8,
IF(S469=5,0,
IF(S469=6,0,
IF(S469=7,#REF!*4))))))))))</f>
        <v>0</v>
      </c>
      <c r="AU469" s="14">
        <f>IF(BB469="s",
IF(S469=0,0,
IF(S469=1,#REF!*2,
IF(S469=2,#REF!*2,
IF(S469=3,#REF!*2,
IF(S469=4,#REF!*2,
IF(S469=5,#REF!*2,
IF(S469=6,#REF!*2,
IF(S469=7,#REF!*2)))))))),
IF(BB469="t",
IF(S469=0,#REF!*2*0.8,
IF(S469=1,#REF!*2*0.8,
IF(S469=2,#REF!*2*0.8,
IF(S469=3,#REF!*2*0.8,
IF(S469=4,#REF!*2*0.8,
IF(S469=5,#REF!*2*0.8,
IF(S469=6,#REF!*1*0.8,
IF(S469=7,#REF!*2))))))))))</f>
        <v>0</v>
      </c>
      <c r="AV469" s="14" t="e">
        <f t="shared" si="135"/>
        <v>#REF!</v>
      </c>
      <c r="AW469" s="14">
        <f>IF(BB469="s",
IF(S469=0,0,
IF(S469=1,(14-2)*(#REF!+#REF!)/4*4,
IF(S469=2,(14-2)*(#REF!+#REF!)/4*2,
IF(S469=3,(14-2)*(#REF!+#REF!)/4*3,
IF(S469=4,(14-2)*(#REF!+#REF!)/4,
IF(S469=5,(14-2)*#REF!/4,
IF(S469=6,0,
IF(S469=7,(14)*#REF!)))))))),
IF(BB469="t",
IF(S469=0,0,
IF(S469=1,(11-2)*(#REF!+#REF!)/4*4,
IF(S469=2,(11-2)*(#REF!+#REF!)/4*2,
IF(S469=3,(11-2)*(#REF!+#REF!)/4*3,
IF(S469=4,(11-2)*(#REF!+#REF!)/4,
IF(S469=5,(11-2)*#REF!/4,
IF(S469=6,0,
IF(S469=7,(11)*#REF!))))))))))</f>
        <v>0</v>
      </c>
      <c r="AX469" s="14" t="e">
        <f t="shared" si="136"/>
        <v>#REF!</v>
      </c>
      <c r="AY469" s="14">
        <f t="shared" si="137"/>
        <v>0</v>
      </c>
      <c r="AZ469" s="14">
        <f t="shared" si="138"/>
        <v>0</v>
      </c>
      <c r="BA469" s="14">
        <f t="shared" si="139"/>
        <v>0</v>
      </c>
      <c r="BB469" s="14" t="s">
        <v>87</v>
      </c>
      <c r="BC469" s="14" t="e">
        <f>IF(BI469="A",0,IF(BB469="s",14*#REF!,IF(BB469="T",11*#REF!,"HATA")))</f>
        <v>#REF!</v>
      </c>
      <c r="BD469" s="14" t="e">
        <f t="shared" si="140"/>
        <v>#REF!</v>
      </c>
      <c r="BE469" s="14" t="e">
        <f t="shared" si="141"/>
        <v>#REF!</v>
      </c>
      <c r="BF469" s="14" t="e">
        <f>IF(BE469-#REF!=0,"DOĞRU","YANLIŞ")</f>
        <v>#REF!</v>
      </c>
      <c r="BG469" s="14" t="e">
        <f>#REF!-BE469</f>
        <v>#REF!</v>
      </c>
      <c r="BH469" s="14">
        <v>0</v>
      </c>
      <c r="BJ469" s="14">
        <v>0</v>
      </c>
      <c r="BL469" s="14">
        <v>0</v>
      </c>
      <c r="BN469" s="5" t="e">
        <f>#REF!*14</f>
        <v>#REF!</v>
      </c>
      <c r="BO469" s="6"/>
      <c r="BP469" s="7"/>
      <c r="BQ469" s="8"/>
      <c r="BR469" s="8"/>
      <c r="BS469" s="8"/>
      <c r="BT469" s="8"/>
      <c r="BU469" s="8"/>
      <c r="BV469" s="9"/>
      <c r="BW469" s="10"/>
      <c r="BX469" s="11"/>
      <c r="CE469" s="8"/>
      <c r="CF469" s="17"/>
      <c r="CG469" s="17"/>
      <c r="CH469" s="17"/>
      <c r="CI469" s="17"/>
    </row>
    <row r="470" spans="1:87" hidden="1" x14ac:dyDescent="0.25">
      <c r="A470" s="14" t="s">
        <v>103</v>
      </c>
      <c r="B470" s="14" t="s">
        <v>104</v>
      </c>
      <c r="C470" s="14" t="s">
        <v>104</v>
      </c>
      <c r="D470" s="15" t="s">
        <v>84</v>
      </c>
      <c r="E470" s="15" t="s">
        <v>84</v>
      </c>
      <c r="F470" s="16" t="e">
        <f>IF(BB470="S",
IF(#REF!+BJ470=2012,
IF(#REF!=1,"12-13/1",
IF(#REF!=2,"12-13/2",
IF(#REF!=3,"13-14/1",
IF(#REF!=4,"13-14/2","Hata1")))),
IF(#REF!+BJ470=2013,
IF(#REF!=1,"13-14/1",
IF(#REF!=2,"13-14/2",
IF(#REF!=3,"14-15/1",
IF(#REF!=4,"14-15/2","Hata2")))),
IF(#REF!+BJ470=2014,
IF(#REF!=1,"14-15/1",
IF(#REF!=2,"14-15/2",
IF(#REF!=3,"15-16/1",
IF(#REF!=4,"15-16/2","Hata3")))),
IF(#REF!+BJ470=2015,
IF(#REF!=1,"15-16/1",
IF(#REF!=2,"15-16/2",
IF(#REF!=3,"16-17/1",
IF(#REF!=4,"16-17/2","Hata4")))),
IF(#REF!+BJ470=2016,
IF(#REF!=1,"16-17/1",
IF(#REF!=2,"16-17/2",
IF(#REF!=3,"17-18/1",
IF(#REF!=4,"17-18/2","Hata5")))),
IF(#REF!+BJ470=2017,
IF(#REF!=1,"17-18/1",
IF(#REF!=2,"17-18/2",
IF(#REF!=3,"18-19/1",
IF(#REF!=4,"18-19/2","Hata6")))),
IF(#REF!+BJ470=2018,
IF(#REF!=1,"18-19/1",
IF(#REF!=2,"18-19/2",
IF(#REF!=3,"19-20/1",
IF(#REF!=4,"19-20/2","Hata7")))),
IF(#REF!+BJ470=2019,
IF(#REF!=1,"19-20/1",
IF(#REF!=2,"19-20/2",
IF(#REF!=3,"20-21/1",
IF(#REF!=4,"20-21/2","Hata8")))),
IF(#REF!+BJ470=2020,
IF(#REF!=1,"20-21/1",
IF(#REF!=2,"20-21/2",
IF(#REF!=3,"21-22/1",
IF(#REF!=4,"21-22/2","Hata9")))),
IF(#REF!+BJ470=2021,
IF(#REF!=1,"21-22/1",
IF(#REF!=2,"21-22/2",
IF(#REF!=3,"22-23/1",
IF(#REF!=4,"22-23/2","Hata10")))),
IF(#REF!+BJ470=2022,
IF(#REF!=1,"22-23/1",
IF(#REF!=2,"22-23/2",
IF(#REF!=3,"23-24/1",
IF(#REF!=4,"23-24/2","Hata11")))),
IF(#REF!+BJ470=2023,
IF(#REF!=1,"23-24/1",
IF(#REF!=2,"23-24/2",
IF(#REF!=3,"24-25/1",
IF(#REF!=4,"24-25/2","Hata12")))),
)))))))))))),
IF(BB470="T",
IF(#REF!+BJ470=2012,
IF(#REF!=1,"12-13/1",
IF(#REF!=2,"12-13/2",
IF(#REF!=3,"12-13/3",
IF(#REF!=4,"13-14/1",
IF(#REF!=5,"13-14/2",
IF(#REF!=6,"13-14/3","Hata1")))))),
IF(#REF!+BJ470=2013,
IF(#REF!=1,"13-14/1",
IF(#REF!=2,"13-14/2",
IF(#REF!=3,"13-14/3",
IF(#REF!=4,"14-15/1",
IF(#REF!=5,"14-15/2",
IF(#REF!=6,"14-15/3","Hata2")))))),
IF(#REF!+BJ470=2014,
IF(#REF!=1,"14-15/1",
IF(#REF!=2,"14-15/2",
IF(#REF!=3,"14-15/3",
IF(#REF!=4,"15-16/1",
IF(#REF!=5,"15-16/2",
IF(#REF!=6,"15-16/3","Hata3")))))),
IF(AND(#REF!+#REF!&gt;2014,#REF!+#REF!&lt;2015,BJ470=1),
IF(#REF!=0.1,"14-15/0.1",
IF(#REF!=0.2,"14-15/0.2",
IF(#REF!=0.3,"14-15/0.3","Hata4"))),
IF(#REF!+BJ470=2015,
IF(#REF!=1,"15-16/1",
IF(#REF!=2,"15-16/2",
IF(#REF!=3,"15-16/3",
IF(#REF!=4,"16-17/1",
IF(#REF!=5,"16-17/2",
IF(#REF!=6,"16-17/3","Hata5")))))),
IF(#REF!+BJ470=2016,
IF(#REF!=1,"16-17/1",
IF(#REF!=2,"16-17/2",
IF(#REF!=3,"16-17/3",
IF(#REF!=4,"17-18/1",
IF(#REF!=5,"17-18/2",
IF(#REF!=6,"17-18/3","Hata6")))))),
IF(#REF!+BJ470=2017,
IF(#REF!=1,"17-18/1",
IF(#REF!=2,"17-18/2",
IF(#REF!=3,"17-18/3",
IF(#REF!=4,"18-19/1",
IF(#REF!=5,"18-19/2",
IF(#REF!=6,"18-19/3","Hata7")))))),
IF(#REF!+BJ470=2018,
IF(#REF!=1,"18-19/1",
IF(#REF!=2,"18-19/2",
IF(#REF!=3,"18-19/3",
IF(#REF!=4,"19-20/1",
IF(#REF!=5," 19-20/2",
IF(#REF!=6,"19-20/3","Hata8")))))),
IF(#REF!+BJ470=2019,
IF(#REF!=1,"19-20/1",
IF(#REF!=2,"19-20/2",
IF(#REF!=3,"19-20/3",
IF(#REF!=4,"20-21/1",
IF(#REF!=5,"20-21/2",
IF(#REF!=6,"20-21/3","Hata9")))))),
IF(#REF!+BJ470=2020,
IF(#REF!=1,"20-21/1",
IF(#REF!=2,"20-21/2",
IF(#REF!=3,"20-21/3",
IF(#REF!=4,"21-22/1",
IF(#REF!=5,"21-22/2",
IF(#REF!=6,"21-22/3","Hata10")))))),
IF(#REF!+BJ470=2021,
IF(#REF!=1,"21-22/1",
IF(#REF!=2,"21-22/2",
IF(#REF!=3,"21-22/3",
IF(#REF!=4,"22-23/1",
IF(#REF!=5,"22-23/2",
IF(#REF!=6,"22-23/3","Hata11")))))),
IF(#REF!+BJ470=2022,
IF(#REF!=1,"22-23/1",
IF(#REF!=2,"22-23/2",
IF(#REF!=3,"22-23/3",
IF(#REF!=4,"23-24/1",
IF(#REF!=5,"23-24/2",
IF(#REF!=6,"23-24/3","Hata12")))))),
IF(#REF!+BJ470=2023,
IF(#REF!=1,"23-24/1",
IF(#REF!=2,"23-24/2",
IF(#REF!=3,"23-24/3",
IF(#REF!=4,"24-25/1",
IF(#REF!=5,"24-25/2",
IF(#REF!=6,"24-25/3","Hata13")))))),
))))))))))))))
)</f>
        <v>#REF!</v>
      </c>
      <c r="G470" s="15">
        <v>0</v>
      </c>
      <c r="H470" s="14" t="s">
        <v>574</v>
      </c>
      <c r="I470" s="14">
        <v>206107</v>
      </c>
      <c r="J470" s="14" t="s">
        <v>575</v>
      </c>
      <c r="Q470" s="14" t="s">
        <v>105</v>
      </c>
      <c r="R470" s="14" t="s">
        <v>105</v>
      </c>
      <c r="S470" s="16">
        <v>7</v>
      </c>
      <c r="T470" s="14">
        <f>VLOOKUP($S470,[1]sistem!$I$3:$L$10,2,FALSE)</f>
        <v>0</v>
      </c>
      <c r="U470" s="14">
        <f>VLOOKUP($S470,[1]sistem!$I$3:$L$10,3,FALSE)</f>
        <v>1</v>
      </c>
      <c r="V470" s="14">
        <f>VLOOKUP($S470,[1]sistem!$I$3:$L$10,4,FALSE)</f>
        <v>1</v>
      </c>
      <c r="W470" s="14" t="e">
        <f>VLOOKUP($BB470,[1]sistem!$I$13:$L$14,2,FALSE)*#REF!</f>
        <v>#REF!</v>
      </c>
      <c r="X470" s="14" t="e">
        <f>VLOOKUP($BB470,[1]sistem!$I$13:$L$14,3,FALSE)*#REF!</f>
        <v>#REF!</v>
      </c>
      <c r="Y470" s="14" t="e">
        <f>VLOOKUP($BB470,[1]sistem!$I$13:$L$14,4,FALSE)*#REF!</f>
        <v>#REF!</v>
      </c>
      <c r="Z470" s="14" t="e">
        <f t="shared" si="129"/>
        <v>#REF!</v>
      </c>
      <c r="AA470" s="14" t="e">
        <f t="shared" si="129"/>
        <v>#REF!</v>
      </c>
      <c r="AB470" s="14" t="e">
        <f t="shared" si="129"/>
        <v>#REF!</v>
      </c>
      <c r="AC470" s="14" t="e">
        <f t="shared" si="130"/>
        <v>#REF!</v>
      </c>
      <c r="AD470" s="14">
        <f>VLOOKUP(BB470,[1]sistem!$I$18:$J$19,2,FALSE)</f>
        <v>14</v>
      </c>
      <c r="AE470" s="14">
        <v>0.25</v>
      </c>
      <c r="AF470" s="14">
        <f>VLOOKUP($S470,[1]sistem!$I$3:$M$10,5,FALSE)</f>
        <v>1</v>
      </c>
      <c r="AG470" s="14">
        <v>4</v>
      </c>
      <c r="AI470" s="14">
        <f>AG470*AM470</f>
        <v>56</v>
      </c>
      <c r="AJ470" s="14">
        <f>VLOOKUP($S470,[1]sistem!$I$3:$N$10,6,FALSE)</f>
        <v>2</v>
      </c>
      <c r="AK470" s="14">
        <v>2</v>
      </c>
      <c r="AL470" s="14">
        <f t="shared" si="131"/>
        <v>4</v>
      </c>
      <c r="AM470" s="14">
        <f>VLOOKUP($BB470,[1]sistem!$I$18:$K$19,3,FALSE)</f>
        <v>14</v>
      </c>
      <c r="AN470" s="14" t="e">
        <f>AM470*#REF!</f>
        <v>#REF!</v>
      </c>
      <c r="AO470" s="14" t="e">
        <f t="shared" si="132"/>
        <v>#REF!</v>
      </c>
      <c r="AP470" s="14">
        <f t="shared" si="133"/>
        <v>25</v>
      </c>
      <c r="AQ470" s="14" t="e">
        <f t="shared" si="134"/>
        <v>#REF!</v>
      </c>
      <c r="AR470" s="14" t="e">
        <f>ROUND(AQ470-#REF!,0)</f>
        <v>#REF!</v>
      </c>
      <c r="AS470" s="14">
        <f>IF(BB470="s",IF(S470=0,0,
IF(S470=1,#REF!*4*4,
IF(S470=2,0,
IF(S470=3,#REF!*4*2,
IF(S470=4,0,
IF(S470=5,0,
IF(S470=6,0,
IF(S470=7,0)))))))),
IF(BB470="t",
IF(S470=0,0,
IF(S470=1,#REF!*4*4*0.8,
IF(S470=2,0,
IF(S470=3,#REF!*4*2*0.8,
IF(S470=4,0,
IF(S470=5,0,
IF(S470=6,0,
IF(S470=7,0))))))))))</f>
        <v>0</v>
      </c>
      <c r="AT470" s="14" t="e">
        <f>IF(BB470="s",
IF(S470=0,0,
IF(S470=1,0,
IF(S470=2,#REF!*4*2,
IF(S470=3,#REF!*4,
IF(S470=4,#REF!*4,
IF(S470=5,0,
IF(S470=6,0,
IF(S470=7,#REF!*4)))))))),
IF(BB470="t",
IF(S470=0,0,
IF(S470=1,0,
IF(S470=2,#REF!*4*2*0.8,
IF(S470=3,#REF!*4*0.8,
IF(S470=4,#REF!*4*0.8,
IF(S470=5,0,
IF(S470=6,0,
IF(S470=7,#REF!*4))))))))))</f>
        <v>#REF!</v>
      </c>
      <c r="AU470" s="14" t="e">
        <f>IF(BB470="s",
IF(S470=0,0,
IF(S470=1,#REF!*2,
IF(S470=2,#REF!*2,
IF(S470=3,#REF!*2,
IF(S470=4,#REF!*2,
IF(S470=5,#REF!*2,
IF(S470=6,#REF!*2,
IF(S470=7,#REF!*2)))))))),
IF(BB470="t",
IF(S470=0,#REF!*2*0.8,
IF(S470=1,#REF!*2*0.8,
IF(S470=2,#REF!*2*0.8,
IF(S470=3,#REF!*2*0.8,
IF(S470=4,#REF!*2*0.8,
IF(S470=5,#REF!*2*0.8,
IF(S470=6,#REF!*1*0.8,
IF(S470=7,#REF!*2))))))))))</f>
        <v>#REF!</v>
      </c>
      <c r="AV470" s="14" t="e">
        <f t="shared" si="135"/>
        <v>#REF!</v>
      </c>
      <c r="AW470" s="14" t="e">
        <f>IF(BB470="s",
IF(S470=0,0,
IF(S470=1,(14-2)*(#REF!+#REF!)/4*4,
IF(S470=2,(14-2)*(#REF!+#REF!)/4*2,
IF(S470=3,(14-2)*(#REF!+#REF!)/4*3,
IF(S470=4,(14-2)*(#REF!+#REF!)/4,
IF(S470=5,(14-2)*#REF!/4,
IF(S470=6,0,
IF(S470=7,(14)*#REF!)))))))),
IF(BB470="t",
IF(S470=0,0,
IF(S470=1,(11-2)*(#REF!+#REF!)/4*4,
IF(S470=2,(11-2)*(#REF!+#REF!)/4*2,
IF(S470=3,(11-2)*(#REF!+#REF!)/4*3,
IF(S470=4,(11-2)*(#REF!+#REF!)/4,
IF(S470=5,(11-2)*#REF!/4,
IF(S470=6,0,
IF(S470=7,(11)*#REF!))))))))))</f>
        <v>#REF!</v>
      </c>
      <c r="AX470" s="14" t="e">
        <f t="shared" si="136"/>
        <v>#REF!</v>
      </c>
      <c r="AY470" s="14">
        <f t="shared" si="137"/>
        <v>8</v>
      </c>
      <c r="AZ470" s="14">
        <f t="shared" si="138"/>
        <v>4</v>
      </c>
      <c r="BA470" s="14" t="e">
        <f t="shared" si="139"/>
        <v>#REF!</v>
      </c>
      <c r="BB470" s="14" t="s">
        <v>87</v>
      </c>
      <c r="BC470" s="14" t="e">
        <f>IF(BI470="A",0,IF(BB470="s",14*#REF!,IF(BB470="T",11*#REF!,"HATA")))</f>
        <v>#REF!</v>
      </c>
      <c r="BD470" s="14" t="e">
        <f t="shared" si="140"/>
        <v>#REF!</v>
      </c>
      <c r="BE470" s="14" t="e">
        <f t="shared" si="141"/>
        <v>#REF!</v>
      </c>
      <c r="BF470" s="14" t="e">
        <f>IF(BE470-#REF!=0,"DOĞRU","YANLIŞ")</f>
        <v>#REF!</v>
      </c>
      <c r="BG470" s="14" t="e">
        <f>#REF!-BE470</f>
        <v>#REF!</v>
      </c>
      <c r="BH470" s="14">
        <v>1</v>
      </c>
      <c r="BJ470" s="14">
        <v>0</v>
      </c>
      <c r="BL470" s="14">
        <v>7</v>
      </c>
      <c r="BN470" s="5" t="e">
        <f>#REF!*14</f>
        <v>#REF!</v>
      </c>
      <c r="BO470" s="6"/>
      <c r="BP470" s="7"/>
      <c r="BQ470" s="8"/>
      <c r="BR470" s="8"/>
      <c r="BS470" s="8"/>
      <c r="BT470" s="8"/>
      <c r="BU470" s="8"/>
      <c r="BV470" s="9"/>
      <c r="BW470" s="10"/>
      <c r="BX470" s="11"/>
      <c r="CE470" s="8"/>
      <c r="CF470" s="17"/>
      <c r="CG470" s="17"/>
      <c r="CH470" s="17"/>
      <c r="CI470" s="17"/>
    </row>
    <row r="471" spans="1:87" hidden="1" x14ac:dyDescent="0.25">
      <c r="A471" s="14" t="s">
        <v>578</v>
      </c>
      <c r="B471" s="14" t="s">
        <v>579</v>
      </c>
      <c r="C471" s="14" t="s">
        <v>579</v>
      </c>
      <c r="D471" s="15" t="s">
        <v>84</v>
      </c>
      <c r="E471" s="15" t="s">
        <v>84</v>
      </c>
      <c r="F471" s="16" t="e">
        <f>IF(BB471="S",
IF(#REF!+BJ471=2012,
IF(#REF!=1,"12-13/1",
IF(#REF!=2,"12-13/2",
IF(#REF!=3,"13-14/1",
IF(#REF!=4,"13-14/2","Hata1")))),
IF(#REF!+BJ471=2013,
IF(#REF!=1,"13-14/1",
IF(#REF!=2,"13-14/2",
IF(#REF!=3,"14-15/1",
IF(#REF!=4,"14-15/2","Hata2")))),
IF(#REF!+BJ471=2014,
IF(#REF!=1,"14-15/1",
IF(#REF!=2,"14-15/2",
IF(#REF!=3,"15-16/1",
IF(#REF!=4,"15-16/2","Hata3")))),
IF(#REF!+BJ471=2015,
IF(#REF!=1,"15-16/1",
IF(#REF!=2,"15-16/2",
IF(#REF!=3,"16-17/1",
IF(#REF!=4,"16-17/2","Hata4")))),
IF(#REF!+BJ471=2016,
IF(#REF!=1,"16-17/1",
IF(#REF!=2,"16-17/2",
IF(#REF!=3,"17-18/1",
IF(#REF!=4,"17-18/2","Hata5")))),
IF(#REF!+BJ471=2017,
IF(#REF!=1,"17-18/1",
IF(#REF!=2,"17-18/2",
IF(#REF!=3,"18-19/1",
IF(#REF!=4,"18-19/2","Hata6")))),
IF(#REF!+BJ471=2018,
IF(#REF!=1,"18-19/1",
IF(#REF!=2,"18-19/2",
IF(#REF!=3,"19-20/1",
IF(#REF!=4,"19-20/2","Hata7")))),
IF(#REF!+BJ471=2019,
IF(#REF!=1,"19-20/1",
IF(#REF!=2,"19-20/2",
IF(#REF!=3,"20-21/1",
IF(#REF!=4,"20-21/2","Hata8")))),
IF(#REF!+BJ471=2020,
IF(#REF!=1,"20-21/1",
IF(#REF!=2,"20-21/2",
IF(#REF!=3,"21-22/1",
IF(#REF!=4,"21-22/2","Hata9")))),
IF(#REF!+BJ471=2021,
IF(#REF!=1,"21-22/1",
IF(#REF!=2,"21-22/2",
IF(#REF!=3,"22-23/1",
IF(#REF!=4,"22-23/2","Hata10")))),
IF(#REF!+BJ471=2022,
IF(#REF!=1,"22-23/1",
IF(#REF!=2,"22-23/2",
IF(#REF!=3,"23-24/1",
IF(#REF!=4,"23-24/2","Hata11")))),
IF(#REF!+BJ471=2023,
IF(#REF!=1,"23-24/1",
IF(#REF!=2,"23-24/2",
IF(#REF!=3,"24-25/1",
IF(#REF!=4,"24-25/2","Hata12")))),
)))))))))))),
IF(BB471="T",
IF(#REF!+BJ471=2012,
IF(#REF!=1,"12-13/1",
IF(#REF!=2,"12-13/2",
IF(#REF!=3,"12-13/3",
IF(#REF!=4,"13-14/1",
IF(#REF!=5,"13-14/2",
IF(#REF!=6,"13-14/3","Hata1")))))),
IF(#REF!+BJ471=2013,
IF(#REF!=1,"13-14/1",
IF(#REF!=2,"13-14/2",
IF(#REF!=3,"13-14/3",
IF(#REF!=4,"14-15/1",
IF(#REF!=5,"14-15/2",
IF(#REF!=6,"14-15/3","Hata2")))))),
IF(#REF!+BJ471=2014,
IF(#REF!=1,"14-15/1",
IF(#REF!=2,"14-15/2",
IF(#REF!=3,"14-15/3",
IF(#REF!=4,"15-16/1",
IF(#REF!=5,"15-16/2",
IF(#REF!=6,"15-16/3","Hata3")))))),
IF(AND(#REF!+#REF!&gt;2014,#REF!+#REF!&lt;2015,BJ471=1),
IF(#REF!=0.1,"14-15/0.1",
IF(#REF!=0.2,"14-15/0.2",
IF(#REF!=0.3,"14-15/0.3","Hata4"))),
IF(#REF!+BJ471=2015,
IF(#REF!=1,"15-16/1",
IF(#REF!=2,"15-16/2",
IF(#REF!=3,"15-16/3",
IF(#REF!=4,"16-17/1",
IF(#REF!=5,"16-17/2",
IF(#REF!=6,"16-17/3","Hata5")))))),
IF(#REF!+BJ471=2016,
IF(#REF!=1,"16-17/1",
IF(#REF!=2,"16-17/2",
IF(#REF!=3,"16-17/3",
IF(#REF!=4,"17-18/1",
IF(#REF!=5,"17-18/2",
IF(#REF!=6,"17-18/3","Hata6")))))),
IF(#REF!+BJ471=2017,
IF(#REF!=1,"17-18/1",
IF(#REF!=2,"17-18/2",
IF(#REF!=3,"17-18/3",
IF(#REF!=4,"18-19/1",
IF(#REF!=5,"18-19/2",
IF(#REF!=6,"18-19/3","Hata7")))))),
IF(#REF!+BJ471=2018,
IF(#REF!=1,"18-19/1",
IF(#REF!=2,"18-19/2",
IF(#REF!=3,"18-19/3",
IF(#REF!=4,"19-20/1",
IF(#REF!=5," 19-20/2",
IF(#REF!=6,"19-20/3","Hata8")))))),
IF(#REF!+BJ471=2019,
IF(#REF!=1,"19-20/1",
IF(#REF!=2,"19-20/2",
IF(#REF!=3,"19-20/3",
IF(#REF!=4,"20-21/1",
IF(#REF!=5,"20-21/2",
IF(#REF!=6,"20-21/3","Hata9")))))),
IF(#REF!+BJ471=2020,
IF(#REF!=1,"20-21/1",
IF(#REF!=2,"20-21/2",
IF(#REF!=3,"20-21/3",
IF(#REF!=4,"21-22/1",
IF(#REF!=5,"21-22/2",
IF(#REF!=6,"21-22/3","Hata10")))))),
IF(#REF!+BJ471=2021,
IF(#REF!=1,"21-22/1",
IF(#REF!=2,"21-22/2",
IF(#REF!=3,"21-22/3",
IF(#REF!=4,"22-23/1",
IF(#REF!=5,"22-23/2",
IF(#REF!=6,"22-23/3","Hata11")))))),
IF(#REF!+BJ471=2022,
IF(#REF!=1,"22-23/1",
IF(#REF!=2,"22-23/2",
IF(#REF!=3,"22-23/3",
IF(#REF!=4,"23-24/1",
IF(#REF!=5,"23-24/2",
IF(#REF!=6,"23-24/3","Hata12")))))),
IF(#REF!+BJ471=2023,
IF(#REF!=1,"23-24/1",
IF(#REF!=2,"23-24/2",
IF(#REF!=3,"23-24/3",
IF(#REF!=4,"24-25/1",
IF(#REF!=5,"24-25/2",
IF(#REF!=6,"24-25/3","Hata13")))))),
))))))))))))))
)</f>
        <v>#REF!</v>
      </c>
      <c r="G471" s="15"/>
      <c r="H471" s="14" t="s">
        <v>574</v>
      </c>
      <c r="I471" s="14">
        <v>206107</v>
      </c>
      <c r="J471" s="14" t="s">
        <v>575</v>
      </c>
      <c r="S471" s="16">
        <v>4</v>
      </c>
      <c r="T471" s="14">
        <f>VLOOKUP($S471,[1]sistem!$I$3:$L$10,2,FALSE)</f>
        <v>0</v>
      </c>
      <c r="U471" s="14">
        <f>VLOOKUP($S471,[1]sistem!$I$3:$L$10,3,FALSE)</f>
        <v>1</v>
      </c>
      <c r="V471" s="14">
        <f>VLOOKUP($S471,[1]sistem!$I$3:$L$10,4,FALSE)</f>
        <v>1</v>
      </c>
      <c r="W471" s="14" t="e">
        <f>VLOOKUP($BB471,[1]sistem!$I$13:$L$14,2,FALSE)*#REF!</f>
        <v>#REF!</v>
      </c>
      <c r="X471" s="14" t="e">
        <f>VLOOKUP($BB471,[1]sistem!$I$13:$L$14,3,FALSE)*#REF!</f>
        <v>#REF!</v>
      </c>
      <c r="Y471" s="14" t="e">
        <f>VLOOKUP($BB471,[1]sistem!$I$13:$L$14,4,FALSE)*#REF!</f>
        <v>#REF!</v>
      </c>
      <c r="Z471" s="14" t="e">
        <f t="shared" si="129"/>
        <v>#REF!</v>
      </c>
      <c r="AA471" s="14" t="e">
        <f t="shared" si="129"/>
        <v>#REF!</v>
      </c>
      <c r="AB471" s="14" t="e">
        <f t="shared" si="129"/>
        <v>#REF!</v>
      </c>
      <c r="AC471" s="14" t="e">
        <f t="shared" si="130"/>
        <v>#REF!</v>
      </c>
      <c r="AD471" s="14">
        <f>VLOOKUP(BB471,[1]sistem!$I$18:$J$19,2,FALSE)</f>
        <v>14</v>
      </c>
      <c r="AE471" s="14">
        <v>0.25</v>
      </c>
      <c r="AF471" s="14">
        <f>VLOOKUP($S471,[1]sistem!$I$3:$M$10,5,FALSE)</f>
        <v>1</v>
      </c>
      <c r="AG471" s="14">
        <v>4</v>
      </c>
      <c r="AI471" s="14">
        <f>AG471*AM471</f>
        <v>56</v>
      </c>
      <c r="AJ471" s="14">
        <f>VLOOKUP($S471,[1]sistem!$I$3:$N$10,6,FALSE)</f>
        <v>2</v>
      </c>
      <c r="AK471" s="14">
        <v>2</v>
      </c>
      <c r="AL471" s="14">
        <f t="shared" si="131"/>
        <v>4</v>
      </c>
      <c r="AM471" s="14">
        <f>VLOOKUP($BB471,[1]sistem!$I$18:$K$19,3,FALSE)</f>
        <v>14</v>
      </c>
      <c r="AN471" s="14" t="e">
        <f>AM471*#REF!</f>
        <v>#REF!</v>
      </c>
      <c r="AO471" s="14" t="e">
        <f t="shared" si="132"/>
        <v>#REF!</v>
      </c>
      <c r="AP471" s="14">
        <f t="shared" si="133"/>
        <v>25</v>
      </c>
      <c r="AQ471" s="14" t="e">
        <f t="shared" si="134"/>
        <v>#REF!</v>
      </c>
      <c r="AR471" s="14" t="e">
        <f>ROUND(AQ471-#REF!,0)</f>
        <v>#REF!</v>
      </c>
      <c r="AS471" s="14">
        <f>IF(BB471="s",IF(S471=0,0,
IF(S471=1,#REF!*4*4,
IF(S471=2,0,
IF(S471=3,#REF!*4*2,
IF(S471=4,0,
IF(S471=5,0,
IF(S471=6,0,
IF(S471=7,0)))))))),
IF(BB471="t",
IF(S471=0,0,
IF(S471=1,#REF!*4*4*0.8,
IF(S471=2,0,
IF(S471=3,#REF!*4*2*0.8,
IF(S471=4,0,
IF(S471=5,0,
IF(S471=6,0,
IF(S471=7,0))))))))))</f>
        <v>0</v>
      </c>
      <c r="AT471" s="14" t="e">
        <f>IF(BB471="s",
IF(S471=0,0,
IF(S471=1,0,
IF(S471=2,#REF!*4*2,
IF(S471=3,#REF!*4,
IF(S471=4,#REF!*4,
IF(S471=5,0,
IF(S471=6,0,
IF(S471=7,#REF!*4)))))))),
IF(BB471="t",
IF(S471=0,0,
IF(S471=1,0,
IF(S471=2,#REF!*4*2*0.8,
IF(S471=3,#REF!*4*0.8,
IF(S471=4,#REF!*4*0.8,
IF(S471=5,0,
IF(S471=6,0,
IF(S471=7,#REF!*4))))))))))</f>
        <v>#REF!</v>
      </c>
      <c r="AU471" s="14" t="e">
        <f>IF(BB471="s",
IF(S471=0,0,
IF(S471=1,#REF!*2,
IF(S471=2,#REF!*2,
IF(S471=3,#REF!*2,
IF(S471=4,#REF!*2,
IF(S471=5,#REF!*2,
IF(S471=6,#REF!*2,
IF(S471=7,#REF!*2)))))))),
IF(BB471="t",
IF(S471=0,#REF!*2*0.8,
IF(S471=1,#REF!*2*0.8,
IF(S471=2,#REF!*2*0.8,
IF(S471=3,#REF!*2*0.8,
IF(S471=4,#REF!*2*0.8,
IF(S471=5,#REF!*2*0.8,
IF(S471=6,#REF!*1*0.8,
IF(S471=7,#REF!*2))))))))))</f>
        <v>#REF!</v>
      </c>
      <c r="AV471" s="14" t="e">
        <f t="shared" si="135"/>
        <v>#REF!</v>
      </c>
      <c r="AW471" s="14" t="e">
        <f>IF(BB471="s",
IF(S471=0,0,
IF(S471=1,(14-2)*(#REF!+#REF!)/4*4,
IF(S471=2,(14-2)*(#REF!+#REF!)/4*2,
IF(S471=3,(14-2)*(#REF!+#REF!)/4*3,
IF(S471=4,(14-2)*(#REF!+#REF!)/4,
IF(S471=5,(14-2)*#REF!/4,
IF(S471=6,0,
IF(S471=7,(14)*#REF!)))))))),
IF(BB471="t",
IF(S471=0,0,
IF(S471=1,(11-2)*(#REF!+#REF!)/4*4,
IF(S471=2,(11-2)*(#REF!+#REF!)/4*2,
IF(S471=3,(11-2)*(#REF!+#REF!)/4*3,
IF(S471=4,(11-2)*(#REF!+#REF!)/4,
IF(S471=5,(11-2)*#REF!/4,
IF(S471=6,0,
IF(S471=7,(11)*#REF!))))))))))</f>
        <v>#REF!</v>
      </c>
      <c r="AX471" s="14" t="e">
        <f t="shared" si="136"/>
        <v>#REF!</v>
      </c>
      <c r="AY471" s="14">
        <f t="shared" si="137"/>
        <v>8</v>
      </c>
      <c r="AZ471" s="14">
        <f t="shared" si="138"/>
        <v>4</v>
      </c>
      <c r="BA471" s="14" t="e">
        <f t="shared" si="139"/>
        <v>#REF!</v>
      </c>
      <c r="BB471" s="14" t="s">
        <v>87</v>
      </c>
      <c r="BC471" s="14" t="e">
        <f>IF(BI471="A",0,IF(BB471="s",14*#REF!,IF(BB471="T",11*#REF!,"HATA")))</f>
        <v>#REF!</v>
      </c>
      <c r="BD471" s="14" t="e">
        <f t="shared" si="140"/>
        <v>#REF!</v>
      </c>
      <c r="BE471" s="14" t="e">
        <f t="shared" si="141"/>
        <v>#REF!</v>
      </c>
      <c r="BF471" s="14" t="e">
        <f>IF(BE471-#REF!=0,"DOĞRU","YANLIŞ")</f>
        <v>#REF!</v>
      </c>
      <c r="BG471" s="14" t="e">
        <f>#REF!-BE471</f>
        <v>#REF!</v>
      </c>
      <c r="BH471" s="14">
        <v>0</v>
      </c>
      <c r="BJ471" s="14">
        <v>0</v>
      </c>
      <c r="BL471" s="14">
        <v>4</v>
      </c>
      <c r="BN471" s="5" t="e">
        <f>#REF!*14</f>
        <v>#REF!</v>
      </c>
      <c r="BO471" s="6"/>
      <c r="BP471" s="7"/>
      <c r="BQ471" s="8"/>
      <c r="BR471" s="8"/>
      <c r="BS471" s="8"/>
      <c r="BT471" s="8"/>
      <c r="BU471" s="8"/>
      <c r="BV471" s="9"/>
      <c r="BW471" s="10"/>
      <c r="BX471" s="11"/>
      <c r="CE471" s="8"/>
      <c r="CF471" s="17"/>
      <c r="CG471" s="17"/>
      <c r="CH471" s="17"/>
      <c r="CI471" s="17"/>
    </row>
    <row r="472" spans="1:87" hidden="1" x14ac:dyDescent="0.25">
      <c r="A472" s="14" t="s">
        <v>166</v>
      </c>
      <c r="B472" s="14" t="s">
        <v>167</v>
      </c>
      <c r="C472" s="14" t="s">
        <v>167</v>
      </c>
      <c r="D472" s="15" t="s">
        <v>84</v>
      </c>
      <c r="E472" s="15" t="s">
        <v>84</v>
      </c>
      <c r="F472" s="16" t="e">
        <f>IF(BB472="S",
IF(#REF!+BJ472=2012,
IF(#REF!=1,"12-13/1",
IF(#REF!=2,"12-13/2",
IF(#REF!=3,"13-14/1",
IF(#REF!=4,"13-14/2","Hata1")))),
IF(#REF!+BJ472=2013,
IF(#REF!=1,"13-14/1",
IF(#REF!=2,"13-14/2",
IF(#REF!=3,"14-15/1",
IF(#REF!=4,"14-15/2","Hata2")))),
IF(#REF!+BJ472=2014,
IF(#REF!=1,"14-15/1",
IF(#REF!=2,"14-15/2",
IF(#REF!=3,"15-16/1",
IF(#REF!=4,"15-16/2","Hata3")))),
IF(#REF!+BJ472=2015,
IF(#REF!=1,"15-16/1",
IF(#REF!=2,"15-16/2",
IF(#REF!=3,"16-17/1",
IF(#REF!=4,"16-17/2","Hata4")))),
IF(#REF!+BJ472=2016,
IF(#REF!=1,"16-17/1",
IF(#REF!=2,"16-17/2",
IF(#REF!=3,"17-18/1",
IF(#REF!=4,"17-18/2","Hata5")))),
IF(#REF!+BJ472=2017,
IF(#REF!=1,"17-18/1",
IF(#REF!=2,"17-18/2",
IF(#REF!=3,"18-19/1",
IF(#REF!=4,"18-19/2","Hata6")))),
IF(#REF!+BJ472=2018,
IF(#REF!=1,"18-19/1",
IF(#REF!=2,"18-19/2",
IF(#REF!=3,"19-20/1",
IF(#REF!=4,"19-20/2","Hata7")))),
IF(#REF!+BJ472=2019,
IF(#REF!=1,"19-20/1",
IF(#REF!=2,"19-20/2",
IF(#REF!=3,"20-21/1",
IF(#REF!=4,"20-21/2","Hata8")))),
IF(#REF!+BJ472=2020,
IF(#REF!=1,"20-21/1",
IF(#REF!=2,"20-21/2",
IF(#REF!=3,"21-22/1",
IF(#REF!=4,"21-22/2","Hata9")))),
IF(#REF!+BJ472=2021,
IF(#REF!=1,"21-22/1",
IF(#REF!=2,"21-22/2",
IF(#REF!=3,"22-23/1",
IF(#REF!=4,"22-23/2","Hata10")))),
IF(#REF!+BJ472=2022,
IF(#REF!=1,"22-23/1",
IF(#REF!=2,"22-23/2",
IF(#REF!=3,"23-24/1",
IF(#REF!=4,"23-24/2","Hata11")))),
IF(#REF!+BJ472=2023,
IF(#REF!=1,"23-24/1",
IF(#REF!=2,"23-24/2",
IF(#REF!=3,"24-25/1",
IF(#REF!=4,"24-25/2","Hata12")))),
)))))))))))),
IF(BB472="T",
IF(#REF!+BJ472=2012,
IF(#REF!=1,"12-13/1",
IF(#REF!=2,"12-13/2",
IF(#REF!=3,"12-13/3",
IF(#REF!=4,"13-14/1",
IF(#REF!=5,"13-14/2",
IF(#REF!=6,"13-14/3","Hata1")))))),
IF(#REF!+BJ472=2013,
IF(#REF!=1,"13-14/1",
IF(#REF!=2,"13-14/2",
IF(#REF!=3,"13-14/3",
IF(#REF!=4,"14-15/1",
IF(#REF!=5,"14-15/2",
IF(#REF!=6,"14-15/3","Hata2")))))),
IF(#REF!+BJ472=2014,
IF(#REF!=1,"14-15/1",
IF(#REF!=2,"14-15/2",
IF(#REF!=3,"14-15/3",
IF(#REF!=4,"15-16/1",
IF(#REF!=5,"15-16/2",
IF(#REF!=6,"15-16/3","Hata3")))))),
IF(AND(#REF!+#REF!&gt;2014,#REF!+#REF!&lt;2015,BJ472=1),
IF(#REF!=0.1,"14-15/0.1",
IF(#REF!=0.2,"14-15/0.2",
IF(#REF!=0.3,"14-15/0.3","Hata4"))),
IF(#REF!+BJ472=2015,
IF(#REF!=1,"15-16/1",
IF(#REF!=2,"15-16/2",
IF(#REF!=3,"15-16/3",
IF(#REF!=4,"16-17/1",
IF(#REF!=5,"16-17/2",
IF(#REF!=6,"16-17/3","Hata5")))))),
IF(#REF!+BJ472=2016,
IF(#REF!=1,"16-17/1",
IF(#REF!=2,"16-17/2",
IF(#REF!=3,"16-17/3",
IF(#REF!=4,"17-18/1",
IF(#REF!=5,"17-18/2",
IF(#REF!=6,"17-18/3","Hata6")))))),
IF(#REF!+BJ472=2017,
IF(#REF!=1,"17-18/1",
IF(#REF!=2,"17-18/2",
IF(#REF!=3,"17-18/3",
IF(#REF!=4,"18-19/1",
IF(#REF!=5,"18-19/2",
IF(#REF!=6,"18-19/3","Hata7")))))),
IF(#REF!+BJ472=2018,
IF(#REF!=1,"18-19/1",
IF(#REF!=2,"18-19/2",
IF(#REF!=3,"18-19/3",
IF(#REF!=4,"19-20/1",
IF(#REF!=5," 19-20/2",
IF(#REF!=6,"19-20/3","Hata8")))))),
IF(#REF!+BJ472=2019,
IF(#REF!=1,"19-20/1",
IF(#REF!=2,"19-20/2",
IF(#REF!=3,"19-20/3",
IF(#REF!=4,"20-21/1",
IF(#REF!=5,"20-21/2",
IF(#REF!=6,"20-21/3","Hata9")))))),
IF(#REF!+BJ472=2020,
IF(#REF!=1,"20-21/1",
IF(#REF!=2,"20-21/2",
IF(#REF!=3,"20-21/3",
IF(#REF!=4,"21-22/1",
IF(#REF!=5,"21-22/2",
IF(#REF!=6,"21-22/3","Hata10")))))),
IF(#REF!+BJ472=2021,
IF(#REF!=1,"21-22/1",
IF(#REF!=2,"21-22/2",
IF(#REF!=3,"21-22/3",
IF(#REF!=4,"22-23/1",
IF(#REF!=5,"22-23/2",
IF(#REF!=6,"22-23/3","Hata11")))))),
IF(#REF!+BJ472=2022,
IF(#REF!=1,"22-23/1",
IF(#REF!=2,"22-23/2",
IF(#REF!=3,"22-23/3",
IF(#REF!=4,"23-24/1",
IF(#REF!=5,"23-24/2",
IF(#REF!=6,"23-24/3","Hata12")))))),
IF(#REF!+BJ472=2023,
IF(#REF!=1,"23-24/1",
IF(#REF!=2,"23-24/2",
IF(#REF!=3,"23-24/3",
IF(#REF!=4,"24-25/1",
IF(#REF!=5,"24-25/2",
IF(#REF!=6,"24-25/3","Hata13")))))),
))))))))))))))
)</f>
        <v>#REF!</v>
      </c>
      <c r="G472" s="15"/>
      <c r="H472" s="14" t="s">
        <v>574</v>
      </c>
      <c r="I472" s="14">
        <v>206107</v>
      </c>
      <c r="J472" s="14" t="s">
        <v>575</v>
      </c>
      <c r="S472" s="16">
        <v>4</v>
      </c>
      <c r="T472" s="14">
        <f>VLOOKUP($S472,[1]sistem!$I$3:$L$10,2,FALSE)</f>
        <v>0</v>
      </c>
      <c r="U472" s="14">
        <f>VLOOKUP($S472,[1]sistem!$I$3:$L$10,3,FALSE)</f>
        <v>1</v>
      </c>
      <c r="V472" s="14">
        <f>VLOOKUP($S472,[1]sistem!$I$3:$L$10,4,FALSE)</f>
        <v>1</v>
      </c>
      <c r="W472" s="14" t="e">
        <f>VLOOKUP($BB472,[1]sistem!$I$13:$L$14,2,FALSE)*#REF!</f>
        <v>#REF!</v>
      </c>
      <c r="X472" s="14" t="e">
        <f>VLOOKUP($BB472,[1]sistem!$I$13:$L$14,3,FALSE)*#REF!</f>
        <v>#REF!</v>
      </c>
      <c r="Y472" s="14" t="e">
        <f>VLOOKUP($BB472,[1]sistem!$I$13:$L$14,4,FALSE)*#REF!</f>
        <v>#REF!</v>
      </c>
      <c r="Z472" s="14" t="e">
        <f t="shared" si="129"/>
        <v>#REF!</v>
      </c>
      <c r="AA472" s="14" t="e">
        <f t="shared" si="129"/>
        <v>#REF!</v>
      </c>
      <c r="AB472" s="14" t="e">
        <f t="shared" si="129"/>
        <v>#REF!</v>
      </c>
      <c r="AC472" s="14" t="e">
        <f t="shared" si="130"/>
        <v>#REF!</v>
      </c>
      <c r="AD472" s="14">
        <f>VLOOKUP(BB472,[1]sistem!$I$18:$J$19,2,FALSE)</f>
        <v>14</v>
      </c>
      <c r="AE472" s="14">
        <v>0.25</v>
      </c>
      <c r="AF472" s="14">
        <f>VLOOKUP($S472,[1]sistem!$I$3:$M$10,5,FALSE)</f>
        <v>1</v>
      </c>
      <c r="AG472" s="14">
        <v>4</v>
      </c>
      <c r="AI472" s="14">
        <f>AG472*AM472</f>
        <v>56</v>
      </c>
      <c r="AJ472" s="14">
        <f>VLOOKUP($S472,[1]sistem!$I$3:$N$10,6,FALSE)</f>
        <v>2</v>
      </c>
      <c r="AK472" s="14">
        <v>2</v>
      </c>
      <c r="AL472" s="14">
        <f t="shared" si="131"/>
        <v>4</v>
      </c>
      <c r="AM472" s="14">
        <f>VLOOKUP($BB472,[1]sistem!$I$18:$K$19,3,FALSE)</f>
        <v>14</v>
      </c>
      <c r="AN472" s="14" t="e">
        <f>AM472*#REF!</f>
        <v>#REF!</v>
      </c>
      <c r="AO472" s="14" t="e">
        <f t="shared" si="132"/>
        <v>#REF!</v>
      </c>
      <c r="AP472" s="14">
        <f t="shared" si="133"/>
        <v>25</v>
      </c>
      <c r="AQ472" s="14" t="e">
        <f t="shared" si="134"/>
        <v>#REF!</v>
      </c>
      <c r="AR472" s="14" t="e">
        <f>ROUND(AQ472-#REF!,0)</f>
        <v>#REF!</v>
      </c>
      <c r="AS472" s="14">
        <f>IF(BB472="s",IF(S472=0,0,
IF(S472=1,#REF!*4*4,
IF(S472=2,0,
IF(S472=3,#REF!*4*2,
IF(S472=4,0,
IF(S472=5,0,
IF(S472=6,0,
IF(S472=7,0)))))))),
IF(BB472="t",
IF(S472=0,0,
IF(S472=1,#REF!*4*4*0.8,
IF(S472=2,0,
IF(S472=3,#REF!*4*2*0.8,
IF(S472=4,0,
IF(S472=5,0,
IF(S472=6,0,
IF(S472=7,0))))))))))</f>
        <v>0</v>
      </c>
      <c r="AT472" s="14" t="e">
        <f>IF(BB472="s",
IF(S472=0,0,
IF(S472=1,0,
IF(S472=2,#REF!*4*2,
IF(S472=3,#REF!*4,
IF(S472=4,#REF!*4,
IF(S472=5,0,
IF(S472=6,0,
IF(S472=7,#REF!*4)))))))),
IF(BB472="t",
IF(S472=0,0,
IF(S472=1,0,
IF(S472=2,#REF!*4*2*0.8,
IF(S472=3,#REF!*4*0.8,
IF(S472=4,#REF!*4*0.8,
IF(S472=5,0,
IF(S472=6,0,
IF(S472=7,#REF!*4))))))))))</f>
        <v>#REF!</v>
      </c>
      <c r="AU472" s="14" t="e">
        <f>IF(BB472="s",
IF(S472=0,0,
IF(S472=1,#REF!*2,
IF(S472=2,#REF!*2,
IF(S472=3,#REF!*2,
IF(S472=4,#REF!*2,
IF(S472=5,#REF!*2,
IF(S472=6,#REF!*2,
IF(S472=7,#REF!*2)))))))),
IF(BB472="t",
IF(S472=0,#REF!*2*0.8,
IF(S472=1,#REF!*2*0.8,
IF(S472=2,#REF!*2*0.8,
IF(S472=3,#REF!*2*0.8,
IF(S472=4,#REF!*2*0.8,
IF(S472=5,#REF!*2*0.8,
IF(S472=6,#REF!*1*0.8,
IF(S472=7,#REF!*2))))))))))</f>
        <v>#REF!</v>
      </c>
      <c r="AV472" s="14" t="e">
        <f t="shared" si="135"/>
        <v>#REF!</v>
      </c>
      <c r="AW472" s="14" t="e">
        <f>IF(BB472="s",
IF(S472=0,0,
IF(S472=1,(14-2)*(#REF!+#REF!)/4*4,
IF(S472=2,(14-2)*(#REF!+#REF!)/4*2,
IF(S472=3,(14-2)*(#REF!+#REF!)/4*3,
IF(S472=4,(14-2)*(#REF!+#REF!)/4,
IF(S472=5,(14-2)*#REF!/4,
IF(S472=6,0,
IF(S472=7,(14)*#REF!)))))))),
IF(BB472="t",
IF(S472=0,0,
IF(S472=1,(11-2)*(#REF!+#REF!)/4*4,
IF(S472=2,(11-2)*(#REF!+#REF!)/4*2,
IF(S472=3,(11-2)*(#REF!+#REF!)/4*3,
IF(S472=4,(11-2)*(#REF!+#REF!)/4,
IF(S472=5,(11-2)*#REF!/4,
IF(S472=6,0,
IF(S472=7,(11)*#REF!))))))))))</f>
        <v>#REF!</v>
      </c>
      <c r="AX472" s="14" t="e">
        <f t="shared" si="136"/>
        <v>#REF!</v>
      </c>
      <c r="AY472" s="14">
        <f t="shared" si="137"/>
        <v>8</v>
      </c>
      <c r="AZ472" s="14">
        <f t="shared" si="138"/>
        <v>4</v>
      </c>
      <c r="BA472" s="14" t="e">
        <f t="shared" si="139"/>
        <v>#REF!</v>
      </c>
      <c r="BB472" s="14" t="s">
        <v>87</v>
      </c>
      <c r="BC472" s="14" t="e">
        <f>IF(BI472="A",0,IF(BB472="s",14*#REF!,IF(BB472="T",11*#REF!,"HATA")))</f>
        <v>#REF!</v>
      </c>
      <c r="BD472" s="14" t="e">
        <f t="shared" si="140"/>
        <v>#REF!</v>
      </c>
      <c r="BE472" s="14" t="e">
        <f t="shared" si="141"/>
        <v>#REF!</v>
      </c>
      <c r="BF472" s="14" t="e">
        <f>IF(BE472-#REF!=0,"DOĞRU","YANLIŞ")</f>
        <v>#REF!</v>
      </c>
      <c r="BG472" s="14" t="e">
        <f>#REF!-BE472</f>
        <v>#REF!</v>
      </c>
      <c r="BH472" s="14">
        <v>0</v>
      </c>
      <c r="BJ472" s="14">
        <v>0</v>
      </c>
      <c r="BL472" s="14">
        <v>4</v>
      </c>
      <c r="BN472" s="5" t="e">
        <f>#REF!*14</f>
        <v>#REF!</v>
      </c>
      <c r="BO472" s="6"/>
      <c r="BP472" s="7"/>
      <c r="BQ472" s="8"/>
      <c r="BR472" s="8"/>
      <c r="BS472" s="8"/>
      <c r="BT472" s="8"/>
      <c r="BU472" s="8"/>
      <c r="BV472" s="9"/>
      <c r="BW472" s="10"/>
      <c r="BX472" s="11"/>
      <c r="CE472" s="8"/>
      <c r="CF472" s="17"/>
      <c r="CG472" s="17"/>
      <c r="CH472" s="17"/>
      <c r="CI472" s="17"/>
    </row>
    <row r="473" spans="1:87" hidden="1" x14ac:dyDescent="0.25">
      <c r="A473" s="14" t="s">
        <v>580</v>
      </c>
      <c r="B473" s="14" t="s">
        <v>581</v>
      </c>
      <c r="C473" s="14" t="s">
        <v>581</v>
      </c>
      <c r="D473" s="15" t="s">
        <v>90</v>
      </c>
      <c r="E473" s="15" t="s">
        <v>90</v>
      </c>
      <c r="F473" s="16" t="e">
        <f>IF(BB473="S",
IF(#REF!+BJ473=2012,
IF(#REF!=1,"12-13/1",
IF(#REF!=2,"12-13/2",
IF(#REF!=3,"13-14/1",
IF(#REF!=4,"13-14/2","Hata1")))),
IF(#REF!+BJ473=2013,
IF(#REF!=1,"13-14/1",
IF(#REF!=2,"13-14/2",
IF(#REF!=3,"14-15/1",
IF(#REF!=4,"14-15/2","Hata2")))),
IF(#REF!+BJ473=2014,
IF(#REF!=1,"14-15/1",
IF(#REF!=2,"14-15/2",
IF(#REF!=3,"15-16/1",
IF(#REF!=4,"15-16/2","Hata3")))),
IF(#REF!+BJ473=2015,
IF(#REF!=1,"15-16/1",
IF(#REF!=2,"15-16/2",
IF(#REF!=3,"16-17/1",
IF(#REF!=4,"16-17/2","Hata4")))),
IF(#REF!+BJ473=2016,
IF(#REF!=1,"16-17/1",
IF(#REF!=2,"16-17/2",
IF(#REF!=3,"17-18/1",
IF(#REF!=4,"17-18/2","Hata5")))),
IF(#REF!+BJ473=2017,
IF(#REF!=1,"17-18/1",
IF(#REF!=2,"17-18/2",
IF(#REF!=3,"18-19/1",
IF(#REF!=4,"18-19/2","Hata6")))),
IF(#REF!+BJ473=2018,
IF(#REF!=1,"18-19/1",
IF(#REF!=2,"18-19/2",
IF(#REF!=3,"19-20/1",
IF(#REF!=4,"19-20/2","Hata7")))),
IF(#REF!+BJ473=2019,
IF(#REF!=1,"19-20/1",
IF(#REF!=2,"19-20/2",
IF(#REF!=3,"20-21/1",
IF(#REF!=4,"20-21/2","Hata8")))),
IF(#REF!+BJ473=2020,
IF(#REF!=1,"20-21/1",
IF(#REF!=2,"20-21/2",
IF(#REF!=3,"21-22/1",
IF(#REF!=4,"21-22/2","Hata9")))),
IF(#REF!+BJ473=2021,
IF(#REF!=1,"21-22/1",
IF(#REF!=2,"21-22/2",
IF(#REF!=3,"22-23/1",
IF(#REF!=4,"22-23/2","Hata10")))),
IF(#REF!+BJ473=2022,
IF(#REF!=1,"22-23/1",
IF(#REF!=2,"22-23/2",
IF(#REF!=3,"23-24/1",
IF(#REF!=4,"23-24/2","Hata11")))),
IF(#REF!+BJ473=2023,
IF(#REF!=1,"23-24/1",
IF(#REF!=2,"23-24/2",
IF(#REF!=3,"24-25/1",
IF(#REF!=4,"24-25/2","Hata12")))),
)))))))))))),
IF(BB473="T",
IF(#REF!+BJ473=2012,
IF(#REF!=1,"12-13/1",
IF(#REF!=2,"12-13/2",
IF(#REF!=3,"12-13/3",
IF(#REF!=4,"13-14/1",
IF(#REF!=5,"13-14/2",
IF(#REF!=6,"13-14/3","Hata1")))))),
IF(#REF!+BJ473=2013,
IF(#REF!=1,"13-14/1",
IF(#REF!=2,"13-14/2",
IF(#REF!=3,"13-14/3",
IF(#REF!=4,"14-15/1",
IF(#REF!=5,"14-15/2",
IF(#REF!=6,"14-15/3","Hata2")))))),
IF(#REF!+BJ473=2014,
IF(#REF!=1,"14-15/1",
IF(#REF!=2,"14-15/2",
IF(#REF!=3,"14-15/3",
IF(#REF!=4,"15-16/1",
IF(#REF!=5,"15-16/2",
IF(#REF!=6,"15-16/3","Hata3")))))),
IF(AND(#REF!+#REF!&gt;2014,#REF!+#REF!&lt;2015,BJ473=1),
IF(#REF!=0.1,"14-15/0.1",
IF(#REF!=0.2,"14-15/0.2",
IF(#REF!=0.3,"14-15/0.3","Hata4"))),
IF(#REF!+BJ473=2015,
IF(#REF!=1,"15-16/1",
IF(#REF!=2,"15-16/2",
IF(#REF!=3,"15-16/3",
IF(#REF!=4,"16-17/1",
IF(#REF!=5,"16-17/2",
IF(#REF!=6,"16-17/3","Hata5")))))),
IF(#REF!+BJ473=2016,
IF(#REF!=1,"16-17/1",
IF(#REF!=2,"16-17/2",
IF(#REF!=3,"16-17/3",
IF(#REF!=4,"17-18/1",
IF(#REF!=5,"17-18/2",
IF(#REF!=6,"17-18/3","Hata6")))))),
IF(#REF!+BJ473=2017,
IF(#REF!=1,"17-18/1",
IF(#REF!=2,"17-18/2",
IF(#REF!=3,"17-18/3",
IF(#REF!=4,"18-19/1",
IF(#REF!=5,"18-19/2",
IF(#REF!=6,"18-19/3","Hata7")))))),
IF(#REF!+BJ473=2018,
IF(#REF!=1,"18-19/1",
IF(#REF!=2,"18-19/2",
IF(#REF!=3,"18-19/3",
IF(#REF!=4,"19-20/1",
IF(#REF!=5," 19-20/2",
IF(#REF!=6,"19-20/3","Hata8")))))),
IF(#REF!+BJ473=2019,
IF(#REF!=1,"19-20/1",
IF(#REF!=2,"19-20/2",
IF(#REF!=3,"19-20/3",
IF(#REF!=4,"20-21/1",
IF(#REF!=5,"20-21/2",
IF(#REF!=6,"20-21/3","Hata9")))))),
IF(#REF!+BJ473=2020,
IF(#REF!=1,"20-21/1",
IF(#REF!=2,"20-21/2",
IF(#REF!=3,"20-21/3",
IF(#REF!=4,"21-22/1",
IF(#REF!=5,"21-22/2",
IF(#REF!=6,"21-22/3","Hata10")))))),
IF(#REF!+BJ473=2021,
IF(#REF!=1,"21-22/1",
IF(#REF!=2,"21-22/2",
IF(#REF!=3,"21-22/3",
IF(#REF!=4,"22-23/1",
IF(#REF!=5,"22-23/2",
IF(#REF!=6,"22-23/3","Hata11")))))),
IF(#REF!+BJ473=2022,
IF(#REF!=1,"22-23/1",
IF(#REF!=2,"22-23/2",
IF(#REF!=3,"22-23/3",
IF(#REF!=4,"23-24/1",
IF(#REF!=5,"23-24/2",
IF(#REF!=6,"23-24/3","Hata12")))))),
IF(#REF!+BJ473=2023,
IF(#REF!=1,"23-24/1",
IF(#REF!=2,"23-24/2",
IF(#REF!=3,"23-24/3",
IF(#REF!=4,"24-25/1",
IF(#REF!=5,"24-25/2",
IF(#REF!=6,"24-25/3","Hata13")))))),
))))))))))))))
)</f>
        <v>#REF!</v>
      </c>
      <c r="G473" s="15"/>
      <c r="H473" s="14" t="s">
        <v>574</v>
      </c>
      <c r="I473" s="14">
        <v>206107</v>
      </c>
      <c r="J473" s="14" t="s">
        <v>575</v>
      </c>
      <c r="S473" s="16">
        <v>4</v>
      </c>
      <c r="T473" s="14">
        <f>VLOOKUP($S473,[1]sistem!$I$3:$L$10,2,FALSE)</f>
        <v>0</v>
      </c>
      <c r="U473" s="14">
        <f>VLOOKUP($S473,[1]sistem!$I$3:$L$10,3,FALSE)</f>
        <v>1</v>
      </c>
      <c r="V473" s="14">
        <f>VLOOKUP($S473,[1]sistem!$I$3:$L$10,4,FALSE)</f>
        <v>1</v>
      </c>
      <c r="W473" s="14" t="e">
        <f>VLOOKUP($BB473,[1]sistem!$I$13:$L$14,2,FALSE)*#REF!</f>
        <v>#REF!</v>
      </c>
      <c r="X473" s="14" t="e">
        <f>VLOOKUP($BB473,[1]sistem!$I$13:$L$14,3,FALSE)*#REF!</f>
        <v>#REF!</v>
      </c>
      <c r="Y473" s="14" t="e">
        <f>VLOOKUP($BB473,[1]sistem!$I$13:$L$14,4,FALSE)*#REF!</f>
        <v>#REF!</v>
      </c>
      <c r="Z473" s="14" t="e">
        <f t="shared" si="129"/>
        <v>#REF!</v>
      </c>
      <c r="AA473" s="14" t="e">
        <f t="shared" si="129"/>
        <v>#REF!</v>
      </c>
      <c r="AB473" s="14" t="e">
        <f t="shared" si="129"/>
        <v>#REF!</v>
      </c>
      <c r="AC473" s="14" t="e">
        <f t="shared" si="130"/>
        <v>#REF!</v>
      </c>
      <c r="AD473" s="14">
        <f>VLOOKUP(BB473,[1]sistem!$I$18:$J$19,2,FALSE)</f>
        <v>14</v>
      </c>
      <c r="AE473" s="14">
        <v>0.25</v>
      </c>
      <c r="AF473" s="14">
        <f>VLOOKUP($S473,[1]sistem!$I$3:$M$10,5,FALSE)</f>
        <v>1</v>
      </c>
      <c r="AI473" s="14" t="e">
        <f>(#REF!+#REF!)*AD473</f>
        <v>#REF!</v>
      </c>
      <c r="AJ473" s="14">
        <f>VLOOKUP($S473,[1]sistem!$I$3:$N$10,6,FALSE)</f>
        <v>2</v>
      </c>
      <c r="AK473" s="14">
        <v>2</v>
      </c>
      <c r="AL473" s="14">
        <f t="shared" si="131"/>
        <v>4</v>
      </c>
      <c r="AM473" s="14">
        <f>VLOOKUP($BB473,[1]sistem!$I$18:$K$19,3,FALSE)</f>
        <v>14</v>
      </c>
      <c r="AN473" s="14" t="e">
        <f>AM473*#REF!</f>
        <v>#REF!</v>
      </c>
      <c r="AO473" s="14" t="e">
        <f t="shared" si="132"/>
        <v>#REF!</v>
      </c>
      <c r="AP473" s="14">
        <f t="shared" si="133"/>
        <v>25</v>
      </c>
      <c r="AQ473" s="14" t="e">
        <f t="shared" si="134"/>
        <v>#REF!</v>
      </c>
      <c r="AR473" s="14" t="e">
        <f>ROUND(AQ473-#REF!,0)</f>
        <v>#REF!</v>
      </c>
      <c r="AS473" s="14">
        <f>IF(BB473="s",IF(S473=0,0,
IF(S473=1,#REF!*4*4,
IF(S473=2,0,
IF(S473=3,#REF!*4*2,
IF(S473=4,0,
IF(S473=5,0,
IF(S473=6,0,
IF(S473=7,0)))))))),
IF(BB473="t",
IF(S473=0,0,
IF(S473=1,#REF!*4*4*0.8,
IF(S473=2,0,
IF(S473=3,#REF!*4*2*0.8,
IF(S473=4,0,
IF(S473=5,0,
IF(S473=6,0,
IF(S473=7,0))))))))))</f>
        <v>0</v>
      </c>
      <c r="AT473" s="14" t="e">
        <f>IF(BB473="s",
IF(S473=0,0,
IF(S473=1,0,
IF(S473=2,#REF!*4*2,
IF(S473=3,#REF!*4,
IF(S473=4,#REF!*4,
IF(S473=5,0,
IF(S473=6,0,
IF(S473=7,#REF!*4)))))))),
IF(BB473="t",
IF(S473=0,0,
IF(S473=1,0,
IF(S473=2,#REF!*4*2*0.8,
IF(S473=3,#REF!*4*0.8,
IF(S473=4,#REF!*4*0.8,
IF(S473=5,0,
IF(S473=6,0,
IF(S473=7,#REF!*4))))))))))</f>
        <v>#REF!</v>
      </c>
      <c r="AU473" s="14" t="e">
        <f>IF(BB473="s",
IF(S473=0,0,
IF(S473=1,#REF!*2,
IF(S473=2,#REF!*2,
IF(S473=3,#REF!*2,
IF(S473=4,#REF!*2,
IF(S473=5,#REF!*2,
IF(S473=6,#REF!*2,
IF(S473=7,#REF!*2)))))))),
IF(BB473="t",
IF(S473=0,#REF!*2*0.8,
IF(S473=1,#REF!*2*0.8,
IF(S473=2,#REF!*2*0.8,
IF(S473=3,#REF!*2*0.8,
IF(S473=4,#REF!*2*0.8,
IF(S473=5,#REF!*2*0.8,
IF(S473=6,#REF!*1*0.8,
IF(S473=7,#REF!*2))))))))))</f>
        <v>#REF!</v>
      </c>
      <c r="AV473" s="14" t="e">
        <f t="shared" si="135"/>
        <v>#REF!</v>
      </c>
      <c r="AW473" s="14" t="e">
        <f>IF(BB473="s",
IF(S473=0,0,
IF(S473=1,(14-2)*(#REF!+#REF!)/4*4,
IF(S473=2,(14-2)*(#REF!+#REF!)/4*2,
IF(S473=3,(14-2)*(#REF!+#REF!)/4*3,
IF(S473=4,(14-2)*(#REF!+#REF!)/4,
IF(S473=5,(14-2)*#REF!/4,
IF(S473=6,0,
IF(S473=7,(14)*#REF!)))))))),
IF(BB473="t",
IF(S473=0,0,
IF(S473=1,(11-2)*(#REF!+#REF!)/4*4,
IF(S473=2,(11-2)*(#REF!+#REF!)/4*2,
IF(S473=3,(11-2)*(#REF!+#REF!)/4*3,
IF(S473=4,(11-2)*(#REF!+#REF!)/4,
IF(S473=5,(11-2)*#REF!/4,
IF(S473=6,0,
IF(S473=7,(11)*#REF!))))))))))</f>
        <v>#REF!</v>
      </c>
      <c r="AX473" s="14" t="e">
        <f t="shared" si="136"/>
        <v>#REF!</v>
      </c>
      <c r="AY473" s="14">
        <f t="shared" si="137"/>
        <v>8</v>
      </c>
      <c r="AZ473" s="14">
        <f t="shared" si="138"/>
        <v>4</v>
      </c>
      <c r="BA473" s="14" t="e">
        <f t="shared" si="139"/>
        <v>#REF!</v>
      </c>
      <c r="BB473" s="14" t="s">
        <v>87</v>
      </c>
      <c r="BC473" s="14" t="e">
        <f>IF(BI473="A",0,IF(BB473="s",14*#REF!,IF(BB473="T",11*#REF!,"HATA")))</f>
        <v>#REF!</v>
      </c>
      <c r="BD473" s="14" t="e">
        <f t="shared" si="140"/>
        <v>#REF!</v>
      </c>
      <c r="BE473" s="14" t="e">
        <f t="shared" si="141"/>
        <v>#REF!</v>
      </c>
      <c r="BF473" s="14" t="e">
        <f>IF(BE473-#REF!=0,"DOĞRU","YANLIŞ")</f>
        <v>#REF!</v>
      </c>
      <c r="BG473" s="14" t="e">
        <f>#REF!-BE473</f>
        <v>#REF!</v>
      </c>
      <c r="BH473" s="14">
        <v>0</v>
      </c>
      <c r="BJ473" s="14">
        <v>0</v>
      </c>
      <c r="BL473" s="14">
        <v>4</v>
      </c>
      <c r="BN473" s="5" t="e">
        <f>#REF!*14</f>
        <v>#REF!</v>
      </c>
      <c r="BO473" s="6"/>
      <c r="BP473" s="7"/>
      <c r="BQ473" s="8"/>
      <c r="BR473" s="8"/>
      <c r="BS473" s="8"/>
      <c r="BT473" s="8"/>
      <c r="BU473" s="8"/>
      <c r="BV473" s="9"/>
      <c r="BW473" s="10"/>
      <c r="BX473" s="11"/>
      <c r="CE473" s="8"/>
      <c r="CF473" s="17"/>
      <c r="CG473" s="17"/>
      <c r="CH473" s="17"/>
      <c r="CI473" s="17"/>
    </row>
    <row r="474" spans="1:87" hidden="1" x14ac:dyDescent="0.25">
      <c r="A474" s="14" t="s">
        <v>582</v>
      </c>
      <c r="B474" s="50" t="s">
        <v>583</v>
      </c>
      <c r="C474" s="14" t="s">
        <v>583</v>
      </c>
      <c r="D474" s="15" t="s">
        <v>90</v>
      </c>
      <c r="E474" s="15" t="s">
        <v>90</v>
      </c>
      <c r="F474" s="16" t="e">
        <f>IF(BB474="S",
IF(#REF!+BJ474=2012,
IF(#REF!=1,"12-13/1",
IF(#REF!=2,"12-13/2",
IF(#REF!=3,"13-14/1",
IF(#REF!=4,"13-14/2","Hata1")))),
IF(#REF!+BJ474=2013,
IF(#REF!=1,"13-14/1",
IF(#REF!=2,"13-14/2",
IF(#REF!=3,"14-15/1",
IF(#REF!=4,"14-15/2","Hata2")))),
IF(#REF!+BJ474=2014,
IF(#REF!=1,"14-15/1",
IF(#REF!=2,"14-15/2",
IF(#REF!=3,"15-16/1",
IF(#REF!=4,"15-16/2","Hata3")))),
IF(#REF!+BJ474=2015,
IF(#REF!=1,"15-16/1",
IF(#REF!=2,"15-16/2",
IF(#REF!=3,"16-17/1",
IF(#REF!=4,"16-17/2","Hata4")))),
IF(#REF!+BJ474=2016,
IF(#REF!=1,"16-17/1",
IF(#REF!=2,"16-17/2",
IF(#REF!=3,"17-18/1",
IF(#REF!=4,"17-18/2","Hata5")))),
IF(#REF!+BJ474=2017,
IF(#REF!=1,"17-18/1",
IF(#REF!=2,"17-18/2",
IF(#REF!=3,"18-19/1",
IF(#REF!=4,"18-19/2","Hata6")))),
IF(#REF!+BJ474=2018,
IF(#REF!=1,"18-19/1",
IF(#REF!=2,"18-19/2",
IF(#REF!=3,"19-20/1",
IF(#REF!=4,"19-20/2","Hata7")))),
IF(#REF!+BJ474=2019,
IF(#REF!=1,"19-20/1",
IF(#REF!=2,"19-20/2",
IF(#REF!=3,"20-21/1",
IF(#REF!=4,"20-21/2","Hata8")))),
IF(#REF!+BJ474=2020,
IF(#REF!=1,"20-21/1",
IF(#REF!=2,"20-21/2",
IF(#REF!=3,"21-22/1",
IF(#REF!=4,"21-22/2","Hata9")))),
IF(#REF!+BJ474=2021,
IF(#REF!=1,"21-22/1",
IF(#REF!=2,"21-22/2",
IF(#REF!=3,"22-23/1",
IF(#REF!=4,"22-23/2","Hata10")))),
IF(#REF!+BJ474=2022,
IF(#REF!=1,"22-23/1",
IF(#REF!=2,"22-23/2",
IF(#REF!=3,"23-24/1",
IF(#REF!=4,"23-24/2","Hata11")))),
IF(#REF!+BJ474=2023,
IF(#REF!=1,"23-24/1",
IF(#REF!=2,"23-24/2",
IF(#REF!=3,"24-25/1",
IF(#REF!=4,"24-25/2","Hata12")))),
)))))))))))),
IF(BB474="T",
IF(#REF!+BJ474=2012,
IF(#REF!=1,"12-13/1",
IF(#REF!=2,"12-13/2",
IF(#REF!=3,"12-13/3",
IF(#REF!=4,"13-14/1",
IF(#REF!=5,"13-14/2",
IF(#REF!=6,"13-14/3","Hata1")))))),
IF(#REF!+BJ474=2013,
IF(#REF!=1,"13-14/1",
IF(#REF!=2,"13-14/2",
IF(#REF!=3,"13-14/3",
IF(#REF!=4,"14-15/1",
IF(#REF!=5,"14-15/2",
IF(#REF!=6,"14-15/3","Hata2")))))),
IF(#REF!+BJ474=2014,
IF(#REF!=1,"14-15/1",
IF(#REF!=2,"14-15/2",
IF(#REF!=3,"14-15/3",
IF(#REF!=4,"15-16/1",
IF(#REF!=5,"15-16/2",
IF(#REF!=6,"15-16/3","Hata3")))))),
IF(AND(#REF!+#REF!&gt;2014,#REF!+#REF!&lt;2015,BJ474=1),
IF(#REF!=0.1,"14-15/0.1",
IF(#REF!=0.2,"14-15/0.2",
IF(#REF!=0.3,"14-15/0.3","Hata4"))),
IF(#REF!+BJ474=2015,
IF(#REF!=1,"15-16/1",
IF(#REF!=2,"15-16/2",
IF(#REF!=3,"15-16/3",
IF(#REF!=4,"16-17/1",
IF(#REF!=5,"16-17/2",
IF(#REF!=6,"16-17/3","Hata5")))))),
IF(#REF!+BJ474=2016,
IF(#REF!=1,"16-17/1",
IF(#REF!=2,"16-17/2",
IF(#REF!=3,"16-17/3",
IF(#REF!=4,"17-18/1",
IF(#REF!=5,"17-18/2",
IF(#REF!=6,"17-18/3","Hata6")))))),
IF(#REF!+BJ474=2017,
IF(#REF!=1,"17-18/1",
IF(#REF!=2,"17-18/2",
IF(#REF!=3,"17-18/3",
IF(#REF!=4,"18-19/1",
IF(#REF!=5,"18-19/2",
IF(#REF!=6,"18-19/3","Hata7")))))),
IF(#REF!+BJ474=2018,
IF(#REF!=1,"18-19/1",
IF(#REF!=2,"18-19/2",
IF(#REF!=3,"18-19/3",
IF(#REF!=4,"19-20/1",
IF(#REF!=5," 19-20/2",
IF(#REF!=6,"19-20/3","Hata8")))))),
IF(#REF!+BJ474=2019,
IF(#REF!=1,"19-20/1",
IF(#REF!=2,"19-20/2",
IF(#REF!=3,"19-20/3",
IF(#REF!=4,"20-21/1",
IF(#REF!=5,"20-21/2",
IF(#REF!=6,"20-21/3","Hata9")))))),
IF(#REF!+BJ474=2020,
IF(#REF!=1,"20-21/1",
IF(#REF!=2,"20-21/2",
IF(#REF!=3,"20-21/3",
IF(#REF!=4,"21-22/1",
IF(#REF!=5,"21-22/2",
IF(#REF!=6,"21-22/3","Hata10")))))),
IF(#REF!+BJ474=2021,
IF(#REF!=1,"21-22/1",
IF(#REF!=2,"21-22/2",
IF(#REF!=3,"21-22/3",
IF(#REF!=4,"22-23/1",
IF(#REF!=5,"22-23/2",
IF(#REF!=6,"22-23/3","Hata11")))))),
IF(#REF!+BJ474=2022,
IF(#REF!=1,"22-23/1",
IF(#REF!=2,"22-23/2",
IF(#REF!=3,"22-23/3",
IF(#REF!=4,"23-24/1",
IF(#REF!=5,"23-24/2",
IF(#REF!=6,"23-24/3","Hata12")))))),
IF(#REF!+BJ474=2023,
IF(#REF!=1,"23-24/1",
IF(#REF!=2,"23-24/2",
IF(#REF!=3,"23-24/3",
IF(#REF!=4,"24-25/1",
IF(#REF!=5,"24-25/2",
IF(#REF!=6,"24-25/3","Hata13")))))),
))))))))))))))
)</f>
        <v>#REF!</v>
      </c>
      <c r="G474" s="14"/>
      <c r="H474" s="14" t="s">
        <v>584</v>
      </c>
      <c r="I474" s="14">
        <v>4234884</v>
      </c>
      <c r="J474" s="14" t="s">
        <v>585</v>
      </c>
      <c r="M474" s="15">
        <v>3649</v>
      </c>
      <c r="Q474" s="51"/>
      <c r="S474" s="52">
        <v>6</v>
      </c>
      <c r="T474" s="14">
        <f>VLOOKUP($S474,[2]sistem!$I$3:$L$10,2,FALSE)</f>
        <v>0</v>
      </c>
      <c r="U474" s="14">
        <f>VLOOKUP($S474,[2]sistem!$I$3:$L$10,3,FALSE)</f>
        <v>0</v>
      </c>
      <c r="V474" s="14">
        <f>VLOOKUP($S474,[2]sistem!$I$3:$L$10,4,FALSE)</f>
        <v>1</v>
      </c>
      <c r="W474" s="14" t="e">
        <f>VLOOKUP($BB474,[2]sistem!$I$13:$L$14,2,FALSE)*#REF!</f>
        <v>#REF!</v>
      </c>
      <c r="X474" s="14" t="e">
        <f>VLOOKUP($BB474,[2]sistem!$I$13:$L$14,3,FALSE)*#REF!</f>
        <v>#REF!</v>
      </c>
      <c r="Y474" s="14" t="e">
        <f>VLOOKUP($BB474,[2]sistem!$I$13:$L$14,4,FALSE)*#REF!</f>
        <v>#REF!</v>
      </c>
      <c r="Z474" s="14" t="e">
        <f t="shared" si="129"/>
        <v>#REF!</v>
      </c>
      <c r="AA474" s="14" t="e">
        <f t="shared" si="129"/>
        <v>#REF!</v>
      </c>
      <c r="AB474" s="14" t="e">
        <f t="shared" si="129"/>
        <v>#REF!</v>
      </c>
      <c r="AC474" s="14" t="e">
        <f t="shared" si="130"/>
        <v>#REF!</v>
      </c>
      <c r="AD474" s="14">
        <f>VLOOKUP(BB474,[2]sistem!$I$18:$J$19,2,FALSE)</f>
        <v>14</v>
      </c>
      <c r="AE474" s="14">
        <v>0.25</v>
      </c>
      <c r="AF474" s="14">
        <f>VLOOKUP($S474,[2]sistem!$I$3:$M$10,5,FALSE)</f>
        <v>0</v>
      </c>
      <c r="AI474" s="14" t="e">
        <f>(#REF!+#REF!)*AD474</f>
        <v>#REF!</v>
      </c>
      <c r="AJ474" s="14">
        <f>VLOOKUP($S474,[2]sistem!$I$3:$N$10,6,FALSE)</f>
        <v>1</v>
      </c>
      <c r="AK474" s="14">
        <v>2</v>
      </c>
      <c r="AL474" s="14">
        <f t="shared" si="131"/>
        <v>2</v>
      </c>
      <c r="AM474" s="14">
        <f>VLOOKUP($BB474,[2]sistem!$I$18:$K$19,3,FALSE)</f>
        <v>14</v>
      </c>
      <c r="AN474" s="14" t="e">
        <f>AM474*#REF!</f>
        <v>#REF!</v>
      </c>
      <c r="AO474" s="14" t="e">
        <f t="shared" si="132"/>
        <v>#REF!</v>
      </c>
      <c r="AP474" s="14">
        <f t="shared" si="133"/>
        <v>25</v>
      </c>
      <c r="AQ474" s="14" t="e">
        <f t="shared" si="134"/>
        <v>#REF!</v>
      </c>
      <c r="AR474" s="15" t="e">
        <f>ROUND(AQ474-#REF!,0)</f>
        <v>#REF!</v>
      </c>
      <c r="AS474" s="14">
        <f>IF(BB474="s",IF(S474=0,0,
IF(S474=1,#REF!*4*4,
IF(S474=2,0,
IF(S474=3,#REF!*4*2,
IF(S474=4,0,
IF(S474=5,0,
IF(S474=6,0,
IF(S474=7,0)))))))),
IF(BB474="t",
IF(S474=0,0,
IF(S474=1,#REF!*4*4*0.8,
IF(S474=2,0,
IF(S474=3,#REF!*4*2*0.8,
IF(S474=4,0,
IF(S474=5,0,
IF(S474=6,0,
IF(S474=7,0))))))))))</f>
        <v>0</v>
      </c>
      <c r="AT474" s="14">
        <f>IF(BB474="s",
IF(S474=0,0,
IF(S474=1,0,
IF(S474=2,#REF!*4*2,
IF(S474=3,#REF!*4,
IF(S474=4,#REF!*4,
IF(S474=5,0,
IF(S474=6,0,
IF(S474=7,#REF!*4)))))))),
IF(BB474="t",
IF(S474=0,0,
IF(S474=1,0,
IF(S474=2,#REF!*4*2*0.8,
IF(S474=3,#REF!*4*0.8,
IF(S474=4,#REF!*4*0.8,
IF(S474=5,0,
IF(S474=6,0,
IF(S474=7,#REF!*4))))))))))</f>
        <v>0</v>
      </c>
      <c r="AU474" s="14" t="e">
        <f>IF(BB474="s",
IF(S474=0,0,
IF(S474=1,#REF!*2,
IF(S474=2,#REF!*2,
IF(S474=3,#REF!*2,
IF(S474=4,#REF!*2,
IF(S474=5,#REF!*2,
IF(S474=6,#REF!*2,
IF(S474=7,#REF!*2)))))))),
IF(BB474="t",
IF(S474=0,#REF!*2*0.8,
IF(S474=1,#REF!*2*0.8,
IF(S474=2,#REF!*2*0.8,
IF(S474=3,#REF!*2*0.8,
IF(S474=4,#REF!*2*0.8,
IF(S474=5,#REF!*2*0.8,
IF(S474=6,#REF!*1*0.8,
IF(S474=7,#REF!*2))))))))))</f>
        <v>#REF!</v>
      </c>
      <c r="AV474" s="14" t="e">
        <f t="shared" si="135"/>
        <v>#REF!</v>
      </c>
      <c r="AW474" s="14">
        <f>IF(BB474="s",
IF(S474=0,0,
IF(S474=1,(14-2)*(#REF!+#REF!)/4*4,
IF(S474=2,(14-2)*(#REF!+#REF!)/4*2,
IF(S474=3,(14-2)*(#REF!+#REF!)/4*3,
IF(S474=4,(14-2)*(#REF!+#REF!)/4,
IF(S474=5,(14-2)*#REF!/4,
IF(S474=6,0,
IF(S474=7,(14)*#REF!)))))))),
IF(BB474="t",
IF(S474=0,0,
IF(S474=1,(11-2)*(#REF!+#REF!)/4*4,
IF(S474=2,(11-2)*(#REF!+#REF!)/4*2,
IF(S474=3,(11-2)*(#REF!+#REF!)/4*3,
IF(S474=4,(11-2)*(#REF!+#REF!)/4,
IF(S474=5,(11-2)*#REF!/4,
IF(S474=6,0,
IF(S474=7,(11)*#REF!))))))))))</f>
        <v>0</v>
      </c>
      <c r="AX474" s="14" t="e">
        <f t="shared" si="136"/>
        <v>#REF!</v>
      </c>
      <c r="AY474" s="14">
        <f t="shared" si="137"/>
        <v>2</v>
      </c>
      <c r="AZ474" s="14">
        <f t="shared" si="138"/>
        <v>0</v>
      </c>
      <c r="BA474" s="14" t="e">
        <f t="shared" si="139"/>
        <v>#REF!</v>
      </c>
      <c r="BB474" s="14" t="s">
        <v>87</v>
      </c>
      <c r="BC474" s="14" t="e">
        <f>IF(BI474="A",0,IF(BB474="s",14*#REF!,IF(BB474="T",11*#REF!,"HATA")))</f>
        <v>#REF!</v>
      </c>
      <c r="BD474" s="14" t="e">
        <f t="shared" si="140"/>
        <v>#REF!</v>
      </c>
      <c r="BE474" s="14" t="e">
        <f t="shared" si="141"/>
        <v>#REF!</v>
      </c>
      <c r="BF474" s="14" t="e">
        <f>IF(BE474-#REF!=0,"DOĞRU","YANLIŞ")</f>
        <v>#REF!</v>
      </c>
      <c r="BG474" s="14" t="e">
        <f>#REF!-BE474</f>
        <v>#REF!</v>
      </c>
      <c r="BH474" s="14">
        <v>0</v>
      </c>
      <c r="BJ474" s="14">
        <v>0</v>
      </c>
      <c r="BL474" s="14">
        <v>6</v>
      </c>
      <c r="BN474" s="32" t="e">
        <f>#REF!*14</f>
        <v>#REF!</v>
      </c>
      <c r="BO474" s="33">
        <v>0</v>
      </c>
      <c r="BP474" s="34">
        <f>BQ474+BR474+BS474+BT474+BU474</f>
        <v>0</v>
      </c>
      <c r="BQ474" s="35"/>
      <c r="BR474" s="36"/>
      <c r="BS474" s="36"/>
      <c r="BT474" s="36"/>
      <c r="BU474" s="36"/>
      <c r="BV474" s="37"/>
      <c r="BW474" s="38"/>
      <c r="BX474" s="39" t="s">
        <v>586</v>
      </c>
      <c r="BY474" s="8"/>
      <c r="BZ474" s="8"/>
      <c r="CA474" s="8"/>
      <c r="CB474" s="8"/>
      <c r="CC474" s="8"/>
      <c r="CE474" s="8"/>
      <c r="CF474" s="17"/>
      <c r="CG474" s="17"/>
      <c r="CH474" s="17"/>
      <c r="CI474" s="17"/>
    </row>
    <row r="475" spans="1:87" hidden="1" x14ac:dyDescent="0.25">
      <c r="A475" s="14" t="s">
        <v>295</v>
      </c>
      <c r="B475" s="14" t="s">
        <v>296</v>
      </c>
      <c r="C475" s="14" t="s">
        <v>296</v>
      </c>
      <c r="D475" s="15" t="s">
        <v>84</v>
      </c>
      <c r="E475" s="15" t="s">
        <v>84</v>
      </c>
      <c r="F475" s="16" t="e">
        <f>IF(BB475="S",
IF(#REF!+BJ475=2012,
IF(#REF!=1,"12-13/1",
IF(#REF!=2,"12-13/2",
IF(#REF!=3,"13-14/1",
IF(#REF!=4,"13-14/2","Hata1")))),
IF(#REF!+BJ475=2013,
IF(#REF!=1,"13-14/1",
IF(#REF!=2,"13-14/2",
IF(#REF!=3,"14-15/1",
IF(#REF!=4,"14-15/2","Hata2")))),
IF(#REF!+BJ475=2014,
IF(#REF!=1,"14-15/1",
IF(#REF!=2,"14-15/2",
IF(#REF!=3,"15-16/1",
IF(#REF!=4,"15-16/2","Hata3")))),
IF(#REF!+BJ475=2015,
IF(#REF!=1,"15-16/1",
IF(#REF!=2,"15-16/2",
IF(#REF!=3,"16-17/1",
IF(#REF!=4,"16-17/2","Hata4")))),
IF(#REF!+BJ475=2016,
IF(#REF!=1,"16-17/1",
IF(#REF!=2,"16-17/2",
IF(#REF!=3,"17-18/1",
IF(#REF!=4,"17-18/2","Hata5")))),
IF(#REF!+BJ475=2017,
IF(#REF!=1,"17-18/1",
IF(#REF!=2,"17-18/2",
IF(#REF!=3,"18-19/1",
IF(#REF!=4,"18-19/2","Hata6")))),
IF(#REF!+BJ475=2018,
IF(#REF!=1,"18-19/1",
IF(#REF!=2,"18-19/2",
IF(#REF!=3,"19-20/1",
IF(#REF!=4,"19-20/2","Hata7")))),
IF(#REF!+BJ475=2019,
IF(#REF!=1,"19-20/1",
IF(#REF!=2,"19-20/2",
IF(#REF!=3,"20-21/1",
IF(#REF!=4,"20-21/2","Hata8")))),
IF(#REF!+BJ475=2020,
IF(#REF!=1,"20-21/1",
IF(#REF!=2,"20-21/2",
IF(#REF!=3,"21-22/1",
IF(#REF!=4,"21-22/2","Hata9")))),
IF(#REF!+BJ475=2021,
IF(#REF!=1,"21-22/1",
IF(#REF!=2,"21-22/2",
IF(#REF!=3,"22-23/1",
IF(#REF!=4,"22-23/2","Hata10")))),
IF(#REF!+BJ475=2022,
IF(#REF!=1,"22-23/1",
IF(#REF!=2,"22-23/2",
IF(#REF!=3,"23-24/1",
IF(#REF!=4,"23-24/2","Hata11")))),
IF(#REF!+BJ475=2023,
IF(#REF!=1,"23-24/1",
IF(#REF!=2,"23-24/2",
IF(#REF!=3,"24-25/1",
IF(#REF!=4,"24-25/2","Hata12")))),
)))))))))))),
IF(BB475="T",
IF(#REF!+BJ475=2012,
IF(#REF!=1,"12-13/1",
IF(#REF!=2,"12-13/2",
IF(#REF!=3,"12-13/3",
IF(#REF!=4,"13-14/1",
IF(#REF!=5,"13-14/2",
IF(#REF!=6,"13-14/3","Hata1")))))),
IF(#REF!+BJ475=2013,
IF(#REF!=1,"13-14/1",
IF(#REF!=2,"13-14/2",
IF(#REF!=3,"13-14/3",
IF(#REF!=4,"14-15/1",
IF(#REF!=5,"14-15/2",
IF(#REF!=6,"14-15/3","Hata2")))))),
IF(#REF!+BJ475=2014,
IF(#REF!=1,"14-15/1",
IF(#REF!=2,"14-15/2",
IF(#REF!=3,"14-15/3",
IF(#REF!=4,"15-16/1",
IF(#REF!=5,"15-16/2",
IF(#REF!=6,"15-16/3","Hata3")))))),
IF(AND(#REF!+#REF!&gt;2014,#REF!+#REF!&lt;2015,BJ475=1),
IF(#REF!=0.1,"14-15/0.1",
IF(#REF!=0.2,"14-15/0.2",
IF(#REF!=0.3,"14-15/0.3","Hata4"))),
IF(#REF!+BJ475=2015,
IF(#REF!=1,"15-16/1",
IF(#REF!=2,"15-16/2",
IF(#REF!=3,"15-16/3",
IF(#REF!=4,"16-17/1",
IF(#REF!=5,"16-17/2",
IF(#REF!=6,"16-17/3","Hata5")))))),
IF(#REF!+BJ475=2016,
IF(#REF!=1,"16-17/1",
IF(#REF!=2,"16-17/2",
IF(#REF!=3,"16-17/3",
IF(#REF!=4,"17-18/1",
IF(#REF!=5,"17-18/2",
IF(#REF!=6,"17-18/3","Hata6")))))),
IF(#REF!+BJ475=2017,
IF(#REF!=1,"17-18/1",
IF(#REF!=2,"17-18/2",
IF(#REF!=3,"17-18/3",
IF(#REF!=4,"18-19/1",
IF(#REF!=5,"18-19/2",
IF(#REF!=6,"18-19/3","Hata7")))))),
IF(#REF!+BJ475=2018,
IF(#REF!=1,"18-19/1",
IF(#REF!=2,"18-19/2",
IF(#REF!=3,"18-19/3",
IF(#REF!=4,"19-20/1",
IF(#REF!=5," 19-20/2",
IF(#REF!=6,"19-20/3","Hata8")))))),
IF(#REF!+BJ475=2019,
IF(#REF!=1,"19-20/1",
IF(#REF!=2,"19-20/2",
IF(#REF!=3,"19-20/3",
IF(#REF!=4,"20-21/1",
IF(#REF!=5,"20-21/2",
IF(#REF!=6,"20-21/3","Hata9")))))),
IF(#REF!+BJ475=2020,
IF(#REF!=1,"20-21/1",
IF(#REF!=2,"20-21/2",
IF(#REF!=3,"20-21/3",
IF(#REF!=4,"21-22/1",
IF(#REF!=5,"21-22/2",
IF(#REF!=6,"21-22/3","Hata10")))))),
IF(#REF!+BJ475=2021,
IF(#REF!=1,"21-22/1",
IF(#REF!=2,"21-22/2",
IF(#REF!=3,"21-22/3",
IF(#REF!=4,"22-23/1",
IF(#REF!=5,"22-23/2",
IF(#REF!=6,"22-23/3","Hata11")))))),
IF(#REF!+BJ475=2022,
IF(#REF!=1,"22-23/1",
IF(#REF!=2,"22-23/2",
IF(#REF!=3,"22-23/3",
IF(#REF!=4,"23-24/1",
IF(#REF!=5,"23-24/2",
IF(#REF!=6,"23-24/3","Hata12")))))),
IF(#REF!+BJ475=2023,
IF(#REF!=1,"23-24/1",
IF(#REF!=2,"23-24/2",
IF(#REF!=3,"23-24/3",
IF(#REF!=4,"24-25/1",
IF(#REF!=5,"24-25/2",
IF(#REF!=6,"24-25/3","Hata13")))))),
))))))))))))))
)</f>
        <v>#REF!</v>
      </c>
      <c r="G475" s="15">
        <v>0</v>
      </c>
      <c r="H475" s="14" t="s">
        <v>574</v>
      </c>
      <c r="I475" s="14">
        <v>206107</v>
      </c>
      <c r="J475" s="14" t="s">
        <v>575</v>
      </c>
      <c r="S475" s="16">
        <v>4</v>
      </c>
      <c r="T475" s="14">
        <f>VLOOKUP($S475,[1]sistem!$I$3:$L$10,2,FALSE)</f>
        <v>0</v>
      </c>
      <c r="U475" s="14">
        <f>VLOOKUP($S475,[1]sistem!$I$3:$L$10,3,FALSE)</f>
        <v>1</v>
      </c>
      <c r="V475" s="14">
        <f>VLOOKUP($S475,[1]sistem!$I$3:$L$10,4,FALSE)</f>
        <v>1</v>
      </c>
      <c r="W475" s="14" t="e">
        <f>VLOOKUP($BB475,[1]sistem!$I$13:$L$14,2,FALSE)*#REF!</f>
        <v>#REF!</v>
      </c>
      <c r="X475" s="14" t="e">
        <f>VLOOKUP($BB475,[1]sistem!$I$13:$L$14,3,FALSE)*#REF!</f>
        <v>#REF!</v>
      </c>
      <c r="Y475" s="14" t="e">
        <f>VLOOKUP($BB475,[1]sistem!$I$13:$L$14,4,FALSE)*#REF!</f>
        <v>#REF!</v>
      </c>
      <c r="Z475" s="14" t="e">
        <f t="shared" si="129"/>
        <v>#REF!</v>
      </c>
      <c r="AA475" s="14" t="e">
        <f t="shared" si="129"/>
        <v>#REF!</v>
      </c>
      <c r="AB475" s="14" t="e">
        <f t="shared" si="129"/>
        <v>#REF!</v>
      </c>
      <c r="AC475" s="14" t="e">
        <f t="shared" si="130"/>
        <v>#REF!</v>
      </c>
      <c r="AD475" s="14">
        <f>VLOOKUP(BB475,[1]sistem!$I$18:$J$19,2,FALSE)</f>
        <v>14</v>
      </c>
      <c r="AE475" s="14">
        <v>0.25</v>
      </c>
      <c r="AF475" s="14">
        <f>VLOOKUP($S475,[1]sistem!$I$3:$M$10,5,FALSE)</f>
        <v>1</v>
      </c>
      <c r="AI475" s="14" t="e">
        <f>(#REF!+#REF!)*AD475</f>
        <v>#REF!</v>
      </c>
      <c r="AJ475" s="14">
        <f>VLOOKUP($S475,[1]sistem!$I$3:$N$10,6,FALSE)</f>
        <v>2</v>
      </c>
      <c r="AK475" s="14">
        <v>2</v>
      </c>
      <c r="AL475" s="14">
        <f t="shared" si="131"/>
        <v>4</v>
      </c>
      <c r="AM475" s="14">
        <f>VLOOKUP($BB475,[1]sistem!$I$18:$K$19,3,FALSE)</f>
        <v>14</v>
      </c>
      <c r="AN475" s="14" t="e">
        <f>AM475*#REF!</f>
        <v>#REF!</v>
      </c>
      <c r="AO475" s="14" t="e">
        <f t="shared" si="132"/>
        <v>#REF!</v>
      </c>
      <c r="AP475" s="14">
        <f t="shared" si="133"/>
        <v>25</v>
      </c>
      <c r="AQ475" s="14" t="e">
        <f t="shared" si="134"/>
        <v>#REF!</v>
      </c>
      <c r="AR475" s="14" t="e">
        <f>ROUND(AQ475-#REF!,0)</f>
        <v>#REF!</v>
      </c>
      <c r="AS475" s="14">
        <f>IF(BB475="s",IF(S475=0,0,
IF(S475=1,#REF!*4*4,
IF(S475=2,0,
IF(S475=3,#REF!*4*2,
IF(S475=4,0,
IF(S475=5,0,
IF(S475=6,0,
IF(S475=7,0)))))))),
IF(BB475="t",
IF(S475=0,0,
IF(S475=1,#REF!*4*4*0.8,
IF(S475=2,0,
IF(S475=3,#REF!*4*2*0.8,
IF(S475=4,0,
IF(S475=5,0,
IF(S475=6,0,
IF(S475=7,0))))))))))</f>
        <v>0</v>
      </c>
      <c r="AT475" s="14" t="e">
        <f>IF(BB475="s",
IF(S475=0,0,
IF(S475=1,0,
IF(S475=2,#REF!*4*2,
IF(S475=3,#REF!*4,
IF(S475=4,#REF!*4,
IF(S475=5,0,
IF(S475=6,0,
IF(S475=7,#REF!*4)))))))),
IF(BB475="t",
IF(S475=0,0,
IF(S475=1,0,
IF(S475=2,#REF!*4*2*0.8,
IF(S475=3,#REF!*4*0.8,
IF(S475=4,#REF!*4*0.8,
IF(S475=5,0,
IF(S475=6,0,
IF(S475=7,#REF!*4))))))))))</f>
        <v>#REF!</v>
      </c>
      <c r="AU475" s="14" t="e">
        <f>IF(BB475="s",
IF(S475=0,0,
IF(S475=1,#REF!*2,
IF(S475=2,#REF!*2,
IF(S475=3,#REF!*2,
IF(S475=4,#REF!*2,
IF(S475=5,#REF!*2,
IF(S475=6,#REF!*2,
IF(S475=7,#REF!*2)))))))),
IF(BB475="t",
IF(S475=0,#REF!*2*0.8,
IF(S475=1,#REF!*2*0.8,
IF(S475=2,#REF!*2*0.8,
IF(S475=3,#REF!*2*0.8,
IF(S475=4,#REF!*2*0.8,
IF(S475=5,#REF!*2*0.8,
IF(S475=6,#REF!*1*0.8,
IF(S475=7,#REF!*2))))))))))</f>
        <v>#REF!</v>
      </c>
      <c r="AV475" s="14" t="e">
        <f t="shared" si="135"/>
        <v>#REF!</v>
      </c>
      <c r="AW475" s="14" t="e">
        <f>IF(BB475="s",
IF(S475=0,0,
IF(S475=1,(14-2)*(#REF!+#REF!)/4*4,
IF(S475=2,(14-2)*(#REF!+#REF!)/4*2,
IF(S475=3,(14-2)*(#REF!+#REF!)/4*3,
IF(S475=4,(14-2)*(#REF!+#REF!)/4,
IF(S475=5,(14-2)*#REF!/4,
IF(S475=6,0,
IF(S475=7,(14)*#REF!)))))))),
IF(BB475="t",
IF(S475=0,0,
IF(S475=1,(11-2)*(#REF!+#REF!)/4*4,
IF(S475=2,(11-2)*(#REF!+#REF!)/4*2,
IF(S475=3,(11-2)*(#REF!+#REF!)/4*3,
IF(S475=4,(11-2)*(#REF!+#REF!)/4,
IF(S475=5,(11-2)*#REF!/4,
IF(S475=6,0,
IF(S475=7,(11)*#REF!))))))))))</f>
        <v>#REF!</v>
      </c>
      <c r="AX475" s="14" t="e">
        <f t="shared" si="136"/>
        <v>#REF!</v>
      </c>
      <c r="AY475" s="14">
        <f t="shared" si="137"/>
        <v>8</v>
      </c>
      <c r="AZ475" s="14">
        <f t="shared" si="138"/>
        <v>4</v>
      </c>
      <c r="BA475" s="14" t="e">
        <f t="shared" si="139"/>
        <v>#REF!</v>
      </c>
      <c r="BB475" s="14" t="s">
        <v>87</v>
      </c>
      <c r="BC475" s="14" t="e">
        <f>IF(BI475="A",0,IF(BB475="s",14*#REF!,IF(BB475="T",11*#REF!,"HATA")))</f>
        <v>#REF!</v>
      </c>
      <c r="BD475" s="14" t="e">
        <f t="shared" si="140"/>
        <v>#REF!</v>
      </c>
      <c r="BE475" s="14" t="e">
        <f t="shared" si="141"/>
        <v>#REF!</v>
      </c>
      <c r="BF475" s="14" t="e">
        <f>IF(BE475-#REF!=0,"DOĞRU","YANLIŞ")</f>
        <v>#REF!</v>
      </c>
      <c r="BG475" s="14" t="e">
        <f>#REF!-BE475</f>
        <v>#REF!</v>
      </c>
      <c r="BH475" s="14">
        <v>0</v>
      </c>
      <c r="BJ475" s="14">
        <v>0</v>
      </c>
      <c r="BL475" s="14">
        <v>4</v>
      </c>
      <c r="BN475" s="5" t="e">
        <f>#REF!*14</f>
        <v>#REF!</v>
      </c>
      <c r="BO475" s="6"/>
      <c r="BP475" s="7"/>
      <c r="BQ475" s="8"/>
      <c r="BR475" s="8"/>
      <c r="BS475" s="8"/>
      <c r="BT475" s="8"/>
      <c r="BU475" s="8"/>
      <c r="BV475" s="9"/>
      <c r="BW475" s="10"/>
      <c r="BX475" s="11"/>
      <c r="CE475" s="8"/>
      <c r="CF475" s="17"/>
      <c r="CG475" s="17"/>
      <c r="CH475" s="17"/>
      <c r="CI475" s="17"/>
    </row>
    <row r="476" spans="1:87" hidden="1" x14ac:dyDescent="0.25">
      <c r="A476" s="14" t="s">
        <v>587</v>
      </c>
      <c r="B476" s="14" t="s">
        <v>588</v>
      </c>
      <c r="C476" s="14" t="s">
        <v>588</v>
      </c>
      <c r="D476" s="15" t="s">
        <v>90</v>
      </c>
      <c r="E476" s="15" t="s">
        <v>90</v>
      </c>
      <c r="F476" s="16" t="e">
        <f>IF(BB476="S",
IF(#REF!+BJ476=2012,
IF(#REF!=1,"12-13/1",
IF(#REF!=2,"12-13/2",
IF(#REF!=3,"13-14/1",
IF(#REF!=4,"13-14/2","Hata1")))),
IF(#REF!+BJ476=2013,
IF(#REF!=1,"13-14/1",
IF(#REF!=2,"13-14/2",
IF(#REF!=3,"14-15/1",
IF(#REF!=4,"14-15/2","Hata2")))),
IF(#REF!+BJ476=2014,
IF(#REF!=1,"14-15/1",
IF(#REF!=2,"14-15/2",
IF(#REF!=3,"15-16/1",
IF(#REF!=4,"15-16/2","Hata3")))),
IF(#REF!+BJ476=2015,
IF(#REF!=1,"15-16/1",
IF(#REF!=2,"15-16/2",
IF(#REF!=3,"16-17/1",
IF(#REF!=4,"16-17/2","Hata4")))),
IF(#REF!+BJ476=2016,
IF(#REF!=1,"16-17/1",
IF(#REF!=2,"16-17/2",
IF(#REF!=3,"17-18/1",
IF(#REF!=4,"17-18/2","Hata5")))),
IF(#REF!+BJ476=2017,
IF(#REF!=1,"17-18/1",
IF(#REF!=2,"17-18/2",
IF(#REF!=3,"18-19/1",
IF(#REF!=4,"18-19/2","Hata6")))),
IF(#REF!+BJ476=2018,
IF(#REF!=1,"18-19/1",
IF(#REF!=2,"18-19/2",
IF(#REF!=3,"19-20/1",
IF(#REF!=4,"19-20/2","Hata7")))),
IF(#REF!+BJ476=2019,
IF(#REF!=1,"19-20/1",
IF(#REF!=2,"19-20/2",
IF(#REF!=3,"20-21/1",
IF(#REF!=4,"20-21/2","Hata8")))),
IF(#REF!+BJ476=2020,
IF(#REF!=1,"20-21/1",
IF(#REF!=2,"20-21/2",
IF(#REF!=3,"21-22/1",
IF(#REF!=4,"21-22/2","Hata9")))),
IF(#REF!+BJ476=2021,
IF(#REF!=1,"21-22/1",
IF(#REF!=2,"21-22/2",
IF(#REF!=3,"22-23/1",
IF(#REF!=4,"22-23/2","Hata10")))),
IF(#REF!+BJ476=2022,
IF(#REF!=1,"22-23/1",
IF(#REF!=2,"22-23/2",
IF(#REF!=3,"23-24/1",
IF(#REF!=4,"23-24/2","Hata11")))),
IF(#REF!+BJ476=2023,
IF(#REF!=1,"23-24/1",
IF(#REF!=2,"23-24/2",
IF(#REF!=3,"24-25/1",
IF(#REF!=4,"24-25/2","Hata12")))),
)))))))))))),
IF(BB476="T",
IF(#REF!+BJ476=2012,
IF(#REF!=1,"12-13/1",
IF(#REF!=2,"12-13/2",
IF(#REF!=3,"12-13/3",
IF(#REF!=4,"13-14/1",
IF(#REF!=5,"13-14/2",
IF(#REF!=6,"13-14/3","Hata1")))))),
IF(#REF!+BJ476=2013,
IF(#REF!=1,"13-14/1",
IF(#REF!=2,"13-14/2",
IF(#REF!=3,"13-14/3",
IF(#REF!=4,"14-15/1",
IF(#REF!=5,"14-15/2",
IF(#REF!=6,"14-15/3","Hata2")))))),
IF(#REF!+BJ476=2014,
IF(#REF!=1,"14-15/1",
IF(#REF!=2,"14-15/2",
IF(#REF!=3,"14-15/3",
IF(#REF!=4,"15-16/1",
IF(#REF!=5,"15-16/2",
IF(#REF!=6,"15-16/3","Hata3")))))),
IF(AND(#REF!+#REF!&gt;2014,#REF!+#REF!&lt;2015,BJ476=1),
IF(#REF!=0.1,"14-15/0.1",
IF(#REF!=0.2,"14-15/0.2",
IF(#REF!=0.3,"14-15/0.3","Hata4"))),
IF(#REF!+BJ476=2015,
IF(#REF!=1,"15-16/1",
IF(#REF!=2,"15-16/2",
IF(#REF!=3,"15-16/3",
IF(#REF!=4,"16-17/1",
IF(#REF!=5,"16-17/2",
IF(#REF!=6,"16-17/3","Hata5")))))),
IF(#REF!+BJ476=2016,
IF(#REF!=1,"16-17/1",
IF(#REF!=2,"16-17/2",
IF(#REF!=3,"16-17/3",
IF(#REF!=4,"17-18/1",
IF(#REF!=5,"17-18/2",
IF(#REF!=6,"17-18/3","Hata6")))))),
IF(#REF!+BJ476=2017,
IF(#REF!=1,"17-18/1",
IF(#REF!=2,"17-18/2",
IF(#REF!=3,"17-18/3",
IF(#REF!=4,"18-19/1",
IF(#REF!=5,"18-19/2",
IF(#REF!=6,"18-19/3","Hata7")))))),
IF(#REF!+BJ476=2018,
IF(#REF!=1,"18-19/1",
IF(#REF!=2,"18-19/2",
IF(#REF!=3,"18-19/3",
IF(#REF!=4,"19-20/1",
IF(#REF!=5," 19-20/2",
IF(#REF!=6,"19-20/3","Hata8")))))),
IF(#REF!+BJ476=2019,
IF(#REF!=1,"19-20/1",
IF(#REF!=2,"19-20/2",
IF(#REF!=3,"19-20/3",
IF(#REF!=4,"20-21/1",
IF(#REF!=5,"20-21/2",
IF(#REF!=6,"20-21/3","Hata9")))))),
IF(#REF!+BJ476=2020,
IF(#REF!=1,"20-21/1",
IF(#REF!=2,"20-21/2",
IF(#REF!=3,"20-21/3",
IF(#REF!=4,"21-22/1",
IF(#REF!=5,"21-22/2",
IF(#REF!=6,"21-22/3","Hata10")))))),
IF(#REF!+BJ476=2021,
IF(#REF!=1,"21-22/1",
IF(#REF!=2,"21-22/2",
IF(#REF!=3,"21-22/3",
IF(#REF!=4,"22-23/1",
IF(#REF!=5,"22-23/2",
IF(#REF!=6,"22-23/3","Hata11")))))),
IF(#REF!+BJ476=2022,
IF(#REF!=1,"22-23/1",
IF(#REF!=2,"22-23/2",
IF(#REF!=3,"22-23/3",
IF(#REF!=4,"23-24/1",
IF(#REF!=5,"23-24/2",
IF(#REF!=6,"23-24/3","Hata12")))))),
IF(#REF!+BJ476=2023,
IF(#REF!=1,"23-24/1",
IF(#REF!=2,"23-24/2",
IF(#REF!=3,"23-24/3",
IF(#REF!=4,"24-25/1",
IF(#REF!=5,"24-25/2",
IF(#REF!=6,"24-25/3","Hata13")))))),
))))))))))))))
)</f>
        <v>#REF!</v>
      </c>
      <c r="G476" s="15"/>
      <c r="H476" s="14" t="s">
        <v>574</v>
      </c>
      <c r="I476" s="14">
        <v>206107</v>
      </c>
      <c r="J476" s="14" t="s">
        <v>575</v>
      </c>
      <c r="S476" s="16">
        <v>4</v>
      </c>
      <c r="T476" s="14">
        <f>VLOOKUP($S476,[1]sistem!$I$3:$L$10,2,FALSE)</f>
        <v>0</v>
      </c>
      <c r="U476" s="14">
        <f>VLOOKUP($S476,[1]sistem!$I$3:$L$10,3,FALSE)</f>
        <v>1</v>
      </c>
      <c r="V476" s="14">
        <f>VLOOKUP($S476,[1]sistem!$I$3:$L$10,4,FALSE)</f>
        <v>1</v>
      </c>
      <c r="W476" s="14" t="e">
        <f>VLOOKUP($BB476,[1]sistem!$I$13:$L$14,2,FALSE)*#REF!</f>
        <v>#REF!</v>
      </c>
      <c r="X476" s="14" t="e">
        <f>VLOOKUP($BB476,[1]sistem!$I$13:$L$14,3,FALSE)*#REF!</f>
        <v>#REF!</v>
      </c>
      <c r="Y476" s="14" t="e">
        <f>VLOOKUP($BB476,[1]sistem!$I$13:$L$14,4,FALSE)*#REF!</f>
        <v>#REF!</v>
      </c>
      <c r="Z476" s="14" t="e">
        <f t="shared" si="129"/>
        <v>#REF!</v>
      </c>
      <c r="AA476" s="14" t="e">
        <f t="shared" si="129"/>
        <v>#REF!</v>
      </c>
      <c r="AB476" s="14" t="e">
        <f t="shared" si="129"/>
        <v>#REF!</v>
      </c>
      <c r="AC476" s="14" t="e">
        <f t="shared" si="130"/>
        <v>#REF!</v>
      </c>
      <c r="AD476" s="14">
        <f>VLOOKUP(BB476,[1]sistem!$I$18:$J$19,2,FALSE)</f>
        <v>14</v>
      </c>
      <c r="AE476" s="14">
        <v>0.25</v>
      </c>
      <c r="AF476" s="14">
        <f>VLOOKUP($S476,[1]sistem!$I$3:$M$10,5,FALSE)</f>
        <v>1</v>
      </c>
      <c r="AI476" s="14" t="e">
        <f>(#REF!+#REF!)*AD476</f>
        <v>#REF!</v>
      </c>
      <c r="AJ476" s="14">
        <f>VLOOKUP($S476,[1]sistem!$I$3:$N$10,6,FALSE)</f>
        <v>2</v>
      </c>
      <c r="AK476" s="14">
        <v>2</v>
      </c>
      <c r="AL476" s="14">
        <f t="shared" si="131"/>
        <v>4</v>
      </c>
      <c r="AM476" s="14">
        <f>VLOOKUP($BB476,[1]sistem!$I$18:$K$19,3,FALSE)</f>
        <v>14</v>
      </c>
      <c r="AN476" s="14" t="e">
        <f>AM476*#REF!</f>
        <v>#REF!</v>
      </c>
      <c r="AO476" s="14" t="e">
        <f t="shared" si="132"/>
        <v>#REF!</v>
      </c>
      <c r="AP476" s="14">
        <f t="shared" si="133"/>
        <v>25</v>
      </c>
      <c r="AQ476" s="14" t="e">
        <f t="shared" si="134"/>
        <v>#REF!</v>
      </c>
      <c r="AR476" s="14" t="e">
        <f>ROUND(AQ476-#REF!,0)</f>
        <v>#REF!</v>
      </c>
      <c r="AS476" s="14">
        <f>IF(BB476="s",IF(S476=0,0,
IF(S476=1,#REF!*4*4,
IF(S476=2,0,
IF(S476=3,#REF!*4*2,
IF(S476=4,0,
IF(S476=5,0,
IF(S476=6,0,
IF(S476=7,0)))))))),
IF(BB476="t",
IF(S476=0,0,
IF(S476=1,#REF!*4*4*0.8,
IF(S476=2,0,
IF(S476=3,#REF!*4*2*0.8,
IF(S476=4,0,
IF(S476=5,0,
IF(S476=6,0,
IF(S476=7,0))))))))))</f>
        <v>0</v>
      </c>
      <c r="AT476" s="14" t="e">
        <f>IF(BB476="s",
IF(S476=0,0,
IF(S476=1,0,
IF(S476=2,#REF!*4*2,
IF(S476=3,#REF!*4,
IF(S476=4,#REF!*4,
IF(S476=5,0,
IF(S476=6,0,
IF(S476=7,#REF!*4)))))))),
IF(BB476="t",
IF(S476=0,0,
IF(S476=1,0,
IF(S476=2,#REF!*4*2*0.8,
IF(S476=3,#REF!*4*0.8,
IF(S476=4,#REF!*4*0.8,
IF(S476=5,0,
IF(S476=6,0,
IF(S476=7,#REF!*4))))))))))</f>
        <v>#REF!</v>
      </c>
      <c r="AU476" s="14" t="e">
        <f>IF(BB476="s",
IF(S476=0,0,
IF(S476=1,#REF!*2,
IF(S476=2,#REF!*2,
IF(S476=3,#REF!*2,
IF(S476=4,#REF!*2,
IF(S476=5,#REF!*2,
IF(S476=6,#REF!*2,
IF(S476=7,#REF!*2)))))))),
IF(BB476="t",
IF(S476=0,#REF!*2*0.8,
IF(S476=1,#REF!*2*0.8,
IF(S476=2,#REF!*2*0.8,
IF(S476=3,#REF!*2*0.8,
IF(S476=4,#REF!*2*0.8,
IF(S476=5,#REF!*2*0.8,
IF(S476=6,#REF!*1*0.8,
IF(S476=7,#REF!*2))))))))))</f>
        <v>#REF!</v>
      </c>
      <c r="AV476" s="14" t="e">
        <f t="shared" si="135"/>
        <v>#REF!</v>
      </c>
      <c r="AW476" s="14" t="e">
        <f>IF(BB476="s",
IF(S476=0,0,
IF(S476=1,(14-2)*(#REF!+#REF!)/4*4,
IF(S476=2,(14-2)*(#REF!+#REF!)/4*2,
IF(S476=3,(14-2)*(#REF!+#REF!)/4*3,
IF(S476=4,(14-2)*(#REF!+#REF!)/4,
IF(S476=5,(14-2)*#REF!/4,
IF(S476=6,0,
IF(S476=7,(14)*#REF!)))))))),
IF(BB476="t",
IF(S476=0,0,
IF(S476=1,(11-2)*(#REF!+#REF!)/4*4,
IF(S476=2,(11-2)*(#REF!+#REF!)/4*2,
IF(S476=3,(11-2)*(#REF!+#REF!)/4*3,
IF(S476=4,(11-2)*(#REF!+#REF!)/4,
IF(S476=5,(11-2)*#REF!/4,
IF(S476=6,0,
IF(S476=7,(11)*#REF!))))))))))</f>
        <v>#REF!</v>
      </c>
      <c r="AX476" s="14" t="e">
        <f t="shared" si="136"/>
        <v>#REF!</v>
      </c>
      <c r="AY476" s="14">
        <f t="shared" si="137"/>
        <v>8</v>
      </c>
      <c r="AZ476" s="14">
        <f t="shared" si="138"/>
        <v>4</v>
      </c>
      <c r="BA476" s="14" t="e">
        <f t="shared" si="139"/>
        <v>#REF!</v>
      </c>
      <c r="BB476" s="14" t="s">
        <v>87</v>
      </c>
      <c r="BC476" s="14" t="e">
        <f>IF(BI476="A",0,IF(BB476="s",14*#REF!,IF(BB476="T",11*#REF!,"HATA")))</f>
        <v>#REF!</v>
      </c>
      <c r="BD476" s="14" t="e">
        <f t="shared" si="140"/>
        <v>#REF!</v>
      </c>
      <c r="BE476" s="14" t="e">
        <f t="shared" si="141"/>
        <v>#REF!</v>
      </c>
      <c r="BF476" s="14" t="e">
        <f>IF(BE476-#REF!=0,"DOĞRU","YANLIŞ")</f>
        <v>#REF!</v>
      </c>
      <c r="BG476" s="14" t="e">
        <f>#REF!-BE476</f>
        <v>#REF!</v>
      </c>
      <c r="BH476" s="14">
        <v>0</v>
      </c>
      <c r="BJ476" s="14">
        <v>0</v>
      </c>
      <c r="BL476" s="14">
        <v>4</v>
      </c>
      <c r="BN476" s="5" t="e">
        <f>#REF!*14</f>
        <v>#REF!</v>
      </c>
      <c r="BO476" s="6"/>
      <c r="BP476" s="7"/>
      <c r="BQ476" s="8"/>
      <c r="BR476" s="8"/>
      <c r="BS476" s="8"/>
      <c r="BT476" s="8"/>
      <c r="BU476" s="8"/>
      <c r="BV476" s="9"/>
      <c r="BW476" s="10"/>
      <c r="BX476" s="11"/>
      <c r="CE476" s="8"/>
      <c r="CF476" s="17"/>
      <c r="CG476" s="17"/>
      <c r="CH476" s="17"/>
      <c r="CI476" s="17"/>
    </row>
    <row r="477" spans="1:87" hidden="1" x14ac:dyDescent="0.25">
      <c r="A477" s="14" t="s">
        <v>108</v>
      </c>
      <c r="B477" s="14" t="s">
        <v>109</v>
      </c>
      <c r="C477" s="14" t="s">
        <v>109</v>
      </c>
      <c r="D477" s="15" t="s">
        <v>90</v>
      </c>
      <c r="E477" s="15" t="s">
        <v>90</v>
      </c>
      <c r="F477" s="16" t="e">
        <f>IF(BB477="S",
IF(#REF!+BJ477=2012,
IF(#REF!=1,"12-13/1",
IF(#REF!=2,"12-13/2",
IF(#REF!=3,"13-14/1",
IF(#REF!=4,"13-14/2","Hata1")))),
IF(#REF!+BJ477=2013,
IF(#REF!=1,"13-14/1",
IF(#REF!=2,"13-14/2",
IF(#REF!=3,"14-15/1",
IF(#REF!=4,"14-15/2","Hata2")))),
IF(#REF!+BJ477=2014,
IF(#REF!=1,"14-15/1",
IF(#REF!=2,"14-15/2",
IF(#REF!=3,"15-16/1",
IF(#REF!=4,"15-16/2","Hata3")))),
IF(#REF!+BJ477=2015,
IF(#REF!=1,"15-16/1",
IF(#REF!=2,"15-16/2",
IF(#REF!=3,"16-17/1",
IF(#REF!=4,"16-17/2","Hata4")))),
IF(#REF!+BJ477=2016,
IF(#REF!=1,"16-17/1",
IF(#REF!=2,"16-17/2",
IF(#REF!=3,"17-18/1",
IF(#REF!=4,"17-18/2","Hata5")))),
IF(#REF!+BJ477=2017,
IF(#REF!=1,"17-18/1",
IF(#REF!=2,"17-18/2",
IF(#REF!=3,"18-19/1",
IF(#REF!=4,"18-19/2","Hata6")))),
IF(#REF!+BJ477=2018,
IF(#REF!=1,"18-19/1",
IF(#REF!=2,"18-19/2",
IF(#REF!=3,"19-20/1",
IF(#REF!=4,"19-20/2","Hata7")))),
IF(#REF!+BJ477=2019,
IF(#REF!=1,"19-20/1",
IF(#REF!=2,"19-20/2",
IF(#REF!=3,"20-21/1",
IF(#REF!=4,"20-21/2","Hata8")))),
IF(#REF!+BJ477=2020,
IF(#REF!=1,"20-21/1",
IF(#REF!=2,"20-21/2",
IF(#REF!=3,"21-22/1",
IF(#REF!=4,"21-22/2","Hata9")))),
IF(#REF!+BJ477=2021,
IF(#REF!=1,"21-22/1",
IF(#REF!=2,"21-22/2",
IF(#REF!=3,"22-23/1",
IF(#REF!=4,"22-23/2","Hata10")))),
IF(#REF!+BJ477=2022,
IF(#REF!=1,"22-23/1",
IF(#REF!=2,"22-23/2",
IF(#REF!=3,"23-24/1",
IF(#REF!=4,"23-24/2","Hata11")))),
IF(#REF!+BJ477=2023,
IF(#REF!=1,"23-24/1",
IF(#REF!=2,"23-24/2",
IF(#REF!=3,"24-25/1",
IF(#REF!=4,"24-25/2","Hata12")))),
)))))))))))),
IF(BB477="T",
IF(#REF!+BJ477=2012,
IF(#REF!=1,"12-13/1",
IF(#REF!=2,"12-13/2",
IF(#REF!=3,"12-13/3",
IF(#REF!=4,"13-14/1",
IF(#REF!=5,"13-14/2",
IF(#REF!=6,"13-14/3","Hata1")))))),
IF(#REF!+BJ477=2013,
IF(#REF!=1,"13-14/1",
IF(#REF!=2,"13-14/2",
IF(#REF!=3,"13-14/3",
IF(#REF!=4,"14-15/1",
IF(#REF!=5,"14-15/2",
IF(#REF!=6,"14-15/3","Hata2")))))),
IF(#REF!+BJ477=2014,
IF(#REF!=1,"14-15/1",
IF(#REF!=2,"14-15/2",
IF(#REF!=3,"14-15/3",
IF(#REF!=4,"15-16/1",
IF(#REF!=5,"15-16/2",
IF(#REF!=6,"15-16/3","Hata3")))))),
IF(AND(#REF!+#REF!&gt;2014,#REF!+#REF!&lt;2015,BJ477=1),
IF(#REF!=0.1,"14-15/0.1",
IF(#REF!=0.2,"14-15/0.2",
IF(#REF!=0.3,"14-15/0.3","Hata4"))),
IF(#REF!+BJ477=2015,
IF(#REF!=1,"15-16/1",
IF(#REF!=2,"15-16/2",
IF(#REF!=3,"15-16/3",
IF(#REF!=4,"16-17/1",
IF(#REF!=5,"16-17/2",
IF(#REF!=6,"16-17/3","Hata5")))))),
IF(#REF!+BJ477=2016,
IF(#REF!=1,"16-17/1",
IF(#REF!=2,"16-17/2",
IF(#REF!=3,"16-17/3",
IF(#REF!=4,"17-18/1",
IF(#REF!=5,"17-18/2",
IF(#REF!=6,"17-18/3","Hata6")))))),
IF(#REF!+BJ477=2017,
IF(#REF!=1,"17-18/1",
IF(#REF!=2,"17-18/2",
IF(#REF!=3,"17-18/3",
IF(#REF!=4,"18-19/1",
IF(#REF!=5,"18-19/2",
IF(#REF!=6,"18-19/3","Hata7")))))),
IF(#REF!+BJ477=2018,
IF(#REF!=1,"18-19/1",
IF(#REF!=2,"18-19/2",
IF(#REF!=3,"18-19/3",
IF(#REF!=4,"19-20/1",
IF(#REF!=5," 19-20/2",
IF(#REF!=6,"19-20/3","Hata8")))))),
IF(#REF!+BJ477=2019,
IF(#REF!=1,"19-20/1",
IF(#REF!=2,"19-20/2",
IF(#REF!=3,"19-20/3",
IF(#REF!=4,"20-21/1",
IF(#REF!=5,"20-21/2",
IF(#REF!=6,"20-21/3","Hata9")))))),
IF(#REF!+BJ477=2020,
IF(#REF!=1,"20-21/1",
IF(#REF!=2,"20-21/2",
IF(#REF!=3,"20-21/3",
IF(#REF!=4,"21-22/1",
IF(#REF!=5,"21-22/2",
IF(#REF!=6,"21-22/3","Hata10")))))),
IF(#REF!+BJ477=2021,
IF(#REF!=1,"21-22/1",
IF(#REF!=2,"21-22/2",
IF(#REF!=3,"21-22/3",
IF(#REF!=4,"22-23/1",
IF(#REF!=5,"22-23/2",
IF(#REF!=6,"22-23/3","Hata11")))))),
IF(#REF!+BJ477=2022,
IF(#REF!=1,"22-23/1",
IF(#REF!=2,"22-23/2",
IF(#REF!=3,"22-23/3",
IF(#REF!=4,"23-24/1",
IF(#REF!=5,"23-24/2",
IF(#REF!=6,"23-24/3","Hata12")))))),
IF(#REF!+BJ477=2023,
IF(#REF!=1,"23-24/1",
IF(#REF!=2,"23-24/2",
IF(#REF!=3,"23-24/3",
IF(#REF!=4,"24-25/1",
IF(#REF!=5,"24-25/2",
IF(#REF!=6,"24-25/3","Hata13")))))),
))))))))))))))
)</f>
        <v>#REF!</v>
      </c>
      <c r="G477" s="15"/>
      <c r="H477" s="14" t="s">
        <v>574</v>
      </c>
      <c r="I477" s="14">
        <v>206107</v>
      </c>
      <c r="J477" s="14" t="s">
        <v>575</v>
      </c>
      <c r="Q477" s="14" t="s">
        <v>110</v>
      </c>
      <c r="R477" s="14" t="s">
        <v>110</v>
      </c>
      <c r="S477" s="16">
        <v>0</v>
      </c>
      <c r="T477" s="14">
        <f>VLOOKUP($S477,[1]sistem!$I$3:$L$10,2,FALSE)</f>
        <v>0</v>
      </c>
      <c r="U477" s="14">
        <f>VLOOKUP($S477,[1]sistem!$I$3:$L$10,3,FALSE)</f>
        <v>0</v>
      </c>
      <c r="V477" s="14">
        <f>VLOOKUP($S477,[1]sistem!$I$3:$L$10,4,FALSE)</f>
        <v>0</v>
      </c>
      <c r="W477" s="14" t="e">
        <f>VLOOKUP($BB477,[1]sistem!$I$13:$L$14,2,FALSE)*#REF!</f>
        <v>#REF!</v>
      </c>
      <c r="X477" s="14" t="e">
        <f>VLOOKUP($BB477,[1]sistem!$I$13:$L$14,3,FALSE)*#REF!</f>
        <v>#REF!</v>
      </c>
      <c r="Y477" s="14" t="e">
        <f>VLOOKUP($BB477,[1]sistem!$I$13:$L$14,4,FALSE)*#REF!</f>
        <v>#REF!</v>
      </c>
      <c r="Z477" s="14" t="e">
        <f t="shared" si="129"/>
        <v>#REF!</v>
      </c>
      <c r="AA477" s="14" t="e">
        <f t="shared" si="129"/>
        <v>#REF!</v>
      </c>
      <c r="AB477" s="14" t="e">
        <f t="shared" si="129"/>
        <v>#REF!</v>
      </c>
      <c r="AC477" s="14" t="e">
        <f t="shared" si="130"/>
        <v>#REF!</v>
      </c>
      <c r="AD477" s="14">
        <f>VLOOKUP(BB477,[1]sistem!$I$18:$J$19,2,FALSE)</f>
        <v>14</v>
      </c>
      <c r="AE477" s="14">
        <v>0.25</v>
      </c>
      <c r="AF477" s="14">
        <f>VLOOKUP($S477,[1]sistem!$I$3:$M$10,5,FALSE)</f>
        <v>0</v>
      </c>
      <c r="AI477" s="14" t="e">
        <f>(#REF!+#REF!)*AD477</f>
        <v>#REF!</v>
      </c>
      <c r="AJ477" s="14">
        <f>VLOOKUP($S477,[1]sistem!$I$3:$N$10,6,FALSE)</f>
        <v>0</v>
      </c>
      <c r="AK477" s="14">
        <v>2</v>
      </c>
      <c r="AL477" s="14">
        <f t="shared" si="131"/>
        <v>0</v>
      </c>
      <c r="AM477" s="14">
        <f>VLOOKUP($BB477,[1]sistem!$I$18:$K$19,3,FALSE)</f>
        <v>14</v>
      </c>
      <c r="AN477" s="14" t="e">
        <f>AM477*#REF!</f>
        <v>#REF!</v>
      </c>
      <c r="AO477" s="14" t="e">
        <f t="shared" si="132"/>
        <v>#REF!</v>
      </c>
      <c r="AP477" s="14">
        <f t="shared" si="133"/>
        <v>25</v>
      </c>
      <c r="AQ477" s="14" t="e">
        <f t="shared" si="134"/>
        <v>#REF!</v>
      </c>
      <c r="AR477" s="14" t="e">
        <f>ROUND(AQ477-#REF!,0)</f>
        <v>#REF!</v>
      </c>
      <c r="AS477" s="14">
        <f>IF(BB477="s",IF(S477=0,0,
IF(S477=1,#REF!*4*4,
IF(S477=2,0,
IF(S477=3,#REF!*4*2,
IF(S477=4,0,
IF(S477=5,0,
IF(S477=6,0,
IF(S477=7,0)))))))),
IF(BB477="t",
IF(S477=0,0,
IF(S477=1,#REF!*4*4*0.8,
IF(S477=2,0,
IF(S477=3,#REF!*4*2*0.8,
IF(S477=4,0,
IF(S477=5,0,
IF(S477=6,0,
IF(S477=7,0))))))))))</f>
        <v>0</v>
      </c>
      <c r="AT477" s="14">
        <f>IF(BB477="s",
IF(S477=0,0,
IF(S477=1,0,
IF(S477=2,#REF!*4*2,
IF(S477=3,#REF!*4,
IF(S477=4,#REF!*4,
IF(S477=5,0,
IF(S477=6,0,
IF(S477=7,#REF!*4)))))))),
IF(BB477="t",
IF(S477=0,0,
IF(S477=1,0,
IF(S477=2,#REF!*4*2*0.8,
IF(S477=3,#REF!*4*0.8,
IF(S477=4,#REF!*4*0.8,
IF(S477=5,0,
IF(S477=6,0,
IF(S477=7,#REF!*4))))))))))</f>
        <v>0</v>
      </c>
      <c r="AU477" s="14">
        <f>IF(BB477="s",
IF(S477=0,0,
IF(S477=1,#REF!*2,
IF(S477=2,#REF!*2,
IF(S477=3,#REF!*2,
IF(S477=4,#REF!*2,
IF(S477=5,#REF!*2,
IF(S477=6,#REF!*2,
IF(S477=7,#REF!*2)))))))),
IF(BB477="t",
IF(S477=0,#REF!*2*0.8,
IF(S477=1,#REF!*2*0.8,
IF(S477=2,#REF!*2*0.8,
IF(S477=3,#REF!*2*0.8,
IF(S477=4,#REF!*2*0.8,
IF(S477=5,#REF!*2*0.8,
IF(S477=6,#REF!*1*0.8,
IF(S477=7,#REF!*2))))))))))</f>
        <v>0</v>
      </c>
      <c r="AV477" s="14" t="e">
        <f t="shared" si="135"/>
        <v>#REF!</v>
      </c>
      <c r="AW477" s="14">
        <f>IF(BB477="s",
IF(S477=0,0,
IF(S477=1,(14-2)*(#REF!+#REF!)/4*4,
IF(S477=2,(14-2)*(#REF!+#REF!)/4*2,
IF(S477=3,(14-2)*(#REF!+#REF!)/4*3,
IF(S477=4,(14-2)*(#REF!+#REF!)/4,
IF(S477=5,(14-2)*#REF!/4,
IF(S477=6,0,
IF(S477=7,(14)*#REF!)))))))),
IF(BB477="t",
IF(S477=0,0,
IF(S477=1,(11-2)*(#REF!+#REF!)/4*4,
IF(S477=2,(11-2)*(#REF!+#REF!)/4*2,
IF(S477=3,(11-2)*(#REF!+#REF!)/4*3,
IF(S477=4,(11-2)*(#REF!+#REF!)/4,
IF(S477=5,(11-2)*#REF!/4,
IF(S477=6,0,
IF(S477=7,(11)*#REF!))))))))))</f>
        <v>0</v>
      </c>
      <c r="AX477" s="14" t="e">
        <f t="shared" si="136"/>
        <v>#REF!</v>
      </c>
      <c r="AY477" s="14">
        <f t="shared" si="137"/>
        <v>0</v>
      </c>
      <c r="AZ477" s="14">
        <f t="shared" si="138"/>
        <v>0</v>
      </c>
      <c r="BA477" s="14">
        <f t="shared" si="139"/>
        <v>0</v>
      </c>
      <c r="BB477" s="14" t="s">
        <v>87</v>
      </c>
      <c r="BC477" s="14" t="e">
        <f>IF(BI477="A",0,IF(BB477="s",14*#REF!,IF(BB477="T",11*#REF!,"HATA")))</f>
        <v>#REF!</v>
      </c>
      <c r="BD477" s="14" t="e">
        <f t="shared" si="140"/>
        <v>#REF!</v>
      </c>
      <c r="BE477" s="14" t="e">
        <f t="shared" si="141"/>
        <v>#REF!</v>
      </c>
      <c r="BF477" s="14" t="e">
        <f>IF(BE477-#REF!=0,"DOĞRU","YANLIŞ")</f>
        <v>#REF!</v>
      </c>
      <c r="BG477" s="14" t="e">
        <f>#REF!-BE477</f>
        <v>#REF!</v>
      </c>
      <c r="BH477" s="14">
        <v>0</v>
      </c>
      <c r="BJ477" s="14">
        <v>0</v>
      </c>
      <c r="BL477" s="14">
        <v>0</v>
      </c>
      <c r="BN477" s="5" t="e">
        <f>#REF!*14</f>
        <v>#REF!</v>
      </c>
      <c r="BO477" s="6"/>
      <c r="BP477" s="7"/>
      <c r="BQ477" s="8"/>
      <c r="BR477" s="8"/>
      <c r="BS477" s="8"/>
      <c r="BT477" s="8"/>
      <c r="BU477" s="8"/>
      <c r="BV477" s="9"/>
      <c r="BW477" s="10"/>
      <c r="BX477" s="11"/>
      <c r="CE477" s="8"/>
      <c r="CF477" s="17"/>
      <c r="CG477" s="17"/>
      <c r="CH477" s="17"/>
      <c r="CI477" s="17"/>
    </row>
    <row r="478" spans="1:87" hidden="1" x14ac:dyDescent="0.25">
      <c r="A478" s="14" t="s">
        <v>117</v>
      </c>
      <c r="B478" s="14" t="s">
        <v>118</v>
      </c>
      <c r="C478" s="14" t="s">
        <v>118</v>
      </c>
      <c r="D478" s="15" t="s">
        <v>90</v>
      </c>
      <c r="E478" s="15" t="s">
        <v>90</v>
      </c>
      <c r="F478" s="16" t="e">
        <f>IF(BB478="S",
IF(#REF!+BJ478=2012,
IF(#REF!=1,"12-13/1",
IF(#REF!=2,"12-13/2",
IF(#REF!=3,"13-14/1",
IF(#REF!=4,"13-14/2","Hata1")))),
IF(#REF!+BJ478=2013,
IF(#REF!=1,"13-14/1",
IF(#REF!=2,"13-14/2",
IF(#REF!=3,"14-15/1",
IF(#REF!=4,"14-15/2","Hata2")))),
IF(#REF!+BJ478=2014,
IF(#REF!=1,"14-15/1",
IF(#REF!=2,"14-15/2",
IF(#REF!=3,"15-16/1",
IF(#REF!=4,"15-16/2","Hata3")))),
IF(#REF!+BJ478=2015,
IF(#REF!=1,"15-16/1",
IF(#REF!=2,"15-16/2",
IF(#REF!=3,"16-17/1",
IF(#REF!=4,"16-17/2","Hata4")))),
IF(#REF!+BJ478=2016,
IF(#REF!=1,"16-17/1",
IF(#REF!=2,"16-17/2",
IF(#REF!=3,"17-18/1",
IF(#REF!=4,"17-18/2","Hata5")))),
IF(#REF!+BJ478=2017,
IF(#REF!=1,"17-18/1",
IF(#REF!=2,"17-18/2",
IF(#REF!=3,"18-19/1",
IF(#REF!=4,"18-19/2","Hata6")))),
IF(#REF!+BJ478=2018,
IF(#REF!=1,"18-19/1",
IF(#REF!=2,"18-19/2",
IF(#REF!=3,"19-20/1",
IF(#REF!=4,"19-20/2","Hata7")))),
IF(#REF!+BJ478=2019,
IF(#REF!=1,"19-20/1",
IF(#REF!=2,"19-20/2",
IF(#REF!=3,"20-21/1",
IF(#REF!=4,"20-21/2","Hata8")))),
IF(#REF!+BJ478=2020,
IF(#REF!=1,"20-21/1",
IF(#REF!=2,"20-21/2",
IF(#REF!=3,"21-22/1",
IF(#REF!=4,"21-22/2","Hata9")))),
IF(#REF!+BJ478=2021,
IF(#REF!=1,"21-22/1",
IF(#REF!=2,"21-22/2",
IF(#REF!=3,"22-23/1",
IF(#REF!=4,"22-23/2","Hata10")))),
IF(#REF!+BJ478=2022,
IF(#REF!=1,"22-23/1",
IF(#REF!=2,"22-23/2",
IF(#REF!=3,"23-24/1",
IF(#REF!=4,"23-24/2","Hata11")))),
IF(#REF!+BJ478=2023,
IF(#REF!=1,"23-24/1",
IF(#REF!=2,"23-24/2",
IF(#REF!=3,"24-25/1",
IF(#REF!=4,"24-25/2","Hata12")))),
)))))))))))),
IF(BB478="T",
IF(#REF!+BJ478=2012,
IF(#REF!=1,"12-13/1",
IF(#REF!=2,"12-13/2",
IF(#REF!=3,"12-13/3",
IF(#REF!=4,"13-14/1",
IF(#REF!=5,"13-14/2",
IF(#REF!=6,"13-14/3","Hata1")))))),
IF(#REF!+BJ478=2013,
IF(#REF!=1,"13-14/1",
IF(#REF!=2,"13-14/2",
IF(#REF!=3,"13-14/3",
IF(#REF!=4,"14-15/1",
IF(#REF!=5,"14-15/2",
IF(#REF!=6,"14-15/3","Hata2")))))),
IF(#REF!+BJ478=2014,
IF(#REF!=1,"14-15/1",
IF(#REF!=2,"14-15/2",
IF(#REF!=3,"14-15/3",
IF(#REF!=4,"15-16/1",
IF(#REF!=5,"15-16/2",
IF(#REF!=6,"15-16/3","Hata3")))))),
IF(AND(#REF!+#REF!&gt;2014,#REF!+#REF!&lt;2015,BJ478=1),
IF(#REF!=0.1,"14-15/0.1",
IF(#REF!=0.2,"14-15/0.2",
IF(#REF!=0.3,"14-15/0.3","Hata4"))),
IF(#REF!+BJ478=2015,
IF(#REF!=1,"15-16/1",
IF(#REF!=2,"15-16/2",
IF(#REF!=3,"15-16/3",
IF(#REF!=4,"16-17/1",
IF(#REF!=5,"16-17/2",
IF(#REF!=6,"16-17/3","Hata5")))))),
IF(#REF!+BJ478=2016,
IF(#REF!=1,"16-17/1",
IF(#REF!=2,"16-17/2",
IF(#REF!=3,"16-17/3",
IF(#REF!=4,"17-18/1",
IF(#REF!=5,"17-18/2",
IF(#REF!=6,"17-18/3","Hata6")))))),
IF(#REF!+BJ478=2017,
IF(#REF!=1,"17-18/1",
IF(#REF!=2,"17-18/2",
IF(#REF!=3,"17-18/3",
IF(#REF!=4,"18-19/1",
IF(#REF!=5,"18-19/2",
IF(#REF!=6,"18-19/3","Hata7")))))),
IF(#REF!+BJ478=2018,
IF(#REF!=1,"18-19/1",
IF(#REF!=2,"18-19/2",
IF(#REF!=3,"18-19/3",
IF(#REF!=4,"19-20/1",
IF(#REF!=5," 19-20/2",
IF(#REF!=6,"19-20/3","Hata8")))))),
IF(#REF!+BJ478=2019,
IF(#REF!=1,"19-20/1",
IF(#REF!=2,"19-20/2",
IF(#REF!=3,"19-20/3",
IF(#REF!=4,"20-21/1",
IF(#REF!=5,"20-21/2",
IF(#REF!=6,"20-21/3","Hata9")))))),
IF(#REF!+BJ478=2020,
IF(#REF!=1,"20-21/1",
IF(#REF!=2,"20-21/2",
IF(#REF!=3,"20-21/3",
IF(#REF!=4,"21-22/1",
IF(#REF!=5,"21-22/2",
IF(#REF!=6,"21-22/3","Hata10")))))),
IF(#REF!+BJ478=2021,
IF(#REF!=1,"21-22/1",
IF(#REF!=2,"21-22/2",
IF(#REF!=3,"21-22/3",
IF(#REF!=4,"22-23/1",
IF(#REF!=5,"22-23/2",
IF(#REF!=6,"22-23/3","Hata11")))))),
IF(#REF!+BJ478=2022,
IF(#REF!=1,"22-23/1",
IF(#REF!=2,"22-23/2",
IF(#REF!=3,"22-23/3",
IF(#REF!=4,"23-24/1",
IF(#REF!=5,"23-24/2",
IF(#REF!=6,"23-24/3","Hata12")))))),
IF(#REF!+BJ478=2023,
IF(#REF!=1,"23-24/1",
IF(#REF!=2,"23-24/2",
IF(#REF!=3,"23-24/3",
IF(#REF!=4,"24-25/1",
IF(#REF!=5,"24-25/2",
IF(#REF!=6,"24-25/3","Hata13")))))),
))))))))))))))
)</f>
        <v>#REF!</v>
      </c>
      <c r="G478" s="15"/>
      <c r="H478" s="14" t="s">
        <v>584</v>
      </c>
      <c r="I478" s="14">
        <v>4234884</v>
      </c>
      <c r="J478" s="14" t="s">
        <v>585</v>
      </c>
      <c r="Q478" s="14" t="s">
        <v>119</v>
      </c>
      <c r="R478" s="14" t="s">
        <v>120</v>
      </c>
      <c r="S478" s="16">
        <v>7</v>
      </c>
      <c r="T478" s="14">
        <f>VLOOKUP($S478,[1]sistem!$I$3:$L$10,2,FALSE)</f>
        <v>0</v>
      </c>
      <c r="U478" s="14">
        <f>VLOOKUP($S478,[1]sistem!$I$3:$L$10,3,FALSE)</f>
        <v>1</v>
      </c>
      <c r="V478" s="14">
        <f>VLOOKUP($S478,[1]sistem!$I$3:$L$10,4,FALSE)</f>
        <v>1</v>
      </c>
      <c r="W478" s="14" t="e">
        <f>VLOOKUP($BB478,[1]sistem!$I$13:$L$14,2,FALSE)*#REF!</f>
        <v>#REF!</v>
      </c>
      <c r="X478" s="14" t="e">
        <f>VLOOKUP($BB478,[1]sistem!$I$13:$L$14,3,FALSE)*#REF!</f>
        <v>#REF!</v>
      </c>
      <c r="Y478" s="14" t="e">
        <f>VLOOKUP($BB478,[1]sistem!$I$13:$L$14,4,FALSE)*#REF!</f>
        <v>#REF!</v>
      </c>
      <c r="Z478" s="14" t="e">
        <f t="shared" si="129"/>
        <v>#REF!</v>
      </c>
      <c r="AA478" s="14" t="e">
        <f t="shared" si="129"/>
        <v>#REF!</v>
      </c>
      <c r="AB478" s="14" t="e">
        <f t="shared" si="129"/>
        <v>#REF!</v>
      </c>
      <c r="AC478" s="14" t="e">
        <f t="shared" si="130"/>
        <v>#REF!</v>
      </c>
      <c r="AD478" s="14">
        <f>VLOOKUP(BB478,[1]sistem!$I$18:$J$19,2,FALSE)</f>
        <v>14</v>
      </c>
      <c r="AE478" s="14">
        <v>0.25</v>
      </c>
      <c r="AF478" s="14">
        <f>VLOOKUP($S478,[1]sistem!$I$3:$M$10,5,FALSE)</f>
        <v>1</v>
      </c>
      <c r="AI478" s="14" t="e">
        <f>(#REF!+#REF!)*AD478</f>
        <v>#REF!</v>
      </c>
      <c r="AJ478" s="14">
        <f>VLOOKUP($S478,[1]sistem!$I$3:$N$10,6,FALSE)</f>
        <v>2</v>
      </c>
      <c r="AK478" s="14">
        <v>2</v>
      </c>
      <c r="AL478" s="14">
        <f t="shared" si="131"/>
        <v>4</v>
      </c>
      <c r="AM478" s="14">
        <f>VLOOKUP($BB478,[1]sistem!$I$18:$K$19,3,FALSE)</f>
        <v>14</v>
      </c>
      <c r="AN478" s="14" t="e">
        <f>AM478*#REF!</f>
        <v>#REF!</v>
      </c>
      <c r="AO478" s="14" t="e">
        <f t="shared" si="132"/>
        <v>#REF!</v>
      </c>
      <c r="AP478" s="14">
        <f t="shared" si="133"/>
        <v>25</v>
      </c>
      <c r="AQ478" s="14" t="e">
        <f t="shared" si="134"/>
        <v>#REF!</v>
      </c>
      <c r="AR478" s="14" t="e">
        <f>ROUND(AQ478-#REF!,0)</f>
        <v>#REF!</v>
      </c>
      <c r="AS478" s="14">
        <f>IF(BB478="s",IF(S478=0,0,
IF(S478=1,#REF!*4*4,
IF(S478=2,0,
IF(S478=3,#REF!*4*2,
IF(S478=4,0,
IF(S478=5,0,
IF(S478=6,0,
IF(S478=7,0)))))))),
IF(BB478="t",
IF(S478=0,0,
IF(S478=1,#REF!*4*4*0.8,
IF(S478=2,0,
IF(S478=3,#REF!*4*2*0.8,
IF(S478=4,0,
IF(S478=5,0,
IF(S478=6,0,
IF(S478=7,0))))))))))</f>
        <v>0</v>
      </c>
      <c r="AT478" s="14" t="e">
        <f>IF(BB478="s",
IF(S478=0,0,
IF(S478=1,0,
IF(S478=2,#REF!*4*2,
IF(S478=3,#REF!*4,
IF(S478=4,#REF!*4,
IF(S478=5,0,
IF(S478=6,0,
IF(S478=7,#REF!*4)))))))),
IF(BB478="t",
IF(S478=0,0,
IF(S478=1,0,
IF(S478=2,#REF!*4*2*0.8,
IF(S478=3,#REF!*4*0.8,
IF(S478=4,#REF!*4*0.8,
IF(S478=5,0,
IF(S478=6,0,
IF(S478=7,#REF!*4))))))))))</f>
        <v>#REF!</v>
      </c>
      <c r="AU478" s="14" t="e">
        <f>IF(BB478="s",
IF(S478=0,0,
IF(S478=1,#REF!*2,
IF(S478=2,#REF!*2,
IF(S478=3,#REF!*2,
IF(S478=4,#REF!*2,
IF(S478=5,#REF!*2,
IF(S478=6,#REF!*2,
IF(S478=7,#REF!*2)))))))),
IF(BB478="t",
IF(S478=0,#REF!*2*0.8,
IF(S478=1,#REF!*2*0.8,
IF(S478=2,#REF!*2*0.8,
IF(S478=3,#REF!*2*0.8,
IF(S478=4,#REF!*2*0.8,
IF(S478=5,#REF!*2*0.8,
IF(S478=6,#REF!*1*0.8,
IF(S478=7,#REF!*2))))))))))</f>
        <v>#REF!</v>
      </c>
      <c r="AV478" s="14" t="e">
        <f t="shared" si="135"/>
        <v>#REF!</v>
      </c>
      <c r="AW478" s="14" t="e">
        <f>IF(BB478="s",
IF(S478=0,0,
IF(S478=1,(14-2)*(#REF!+#REF!)/4*4,
IF(S478=2,(14-2)*(#REF!+#REF!)/4*2,
IF(S478=3,(14-2)*(#REF!+#REF!)/4*3,
IF(S478=4,(14-2)*(#REF!+#REF!)/4,
IF(S478=5,(14-2)*#REF!/4,
IF(S478=6,0,
IF(S478=7,(14)*#REF!)))))))),
IF(BB478="t",
IF(S478=0,0,
IF(S478=1,(11-2)*(#REF!+#REF!)/4*4,
IF(S478=2,(11-2)*(#REF!+#REF!)/4*2,
IF(S478=3,(11-2)*(#REF!+#REF!)/4*3,
IF(S478=4,(11-2)*(#REF!+#REF!)/4,
IF(S478=5,(11-2)*#REF!/4,
IF(S478=6,0,
IF(S478=7,(11)*#REF!))))))))))</f>
        <v>#REF!</v>
      </c>
      <c r="AX478" s="14" t="e">
        <f t="shared" si="136"/>
        <v>#REF!</v>
      </c>
      <c r="AY478" s="14">
        <f t="shared" si="137"/>
        <v>8</v>
      </c>
      <c r="AZ478" s="14">
        <f t="shared" si="138"/>
        <v>4</v>
      </c>
      <c r="BA478" s="14" t="e">
        <f t="shared" si="139"/>
        <v>#REF!</v>
      </c>
      <c r="BB478" s="14" t="s">
        <v>87</v>
      </c>
      <c r="BC478" s="14">
        <f>IF(BI478="A",0,IF(BB478="s",14*#REF!,IF(BB478="T",11*#REF!,"HATA")))</f>
        <v>0</v>
      </c>
      <c r="BD478" s="14" t="e">
        <f t="shared" si="140"/>
        <v>#REF!</v>
      </c>
      <c r="BE478" s="14" t="e">
        <f t="shared" si="141"/>
        <v>#REF!</v>
      </c>
      <c r="BF478" s="14" t="e">
        <f>IF(BE478-#REF!=0,"DOĞRU","YANLIŞ")</f>
        <v>#REF!</v>
      </c>
      <c r="BG478" s="14" t="e">
        <f>#REF!-BE478</f>
        <v>#REF!</v>
      </c>
      <c r="BH478" s="14">
        <v>0</v>
      </c>
      <c r="BI478" s="14" t="s">
        <v>93</v>
      </c>
      <c r="BJ478" s="14">
        <v>0</v>
      </c>
      <c r="BL478" s="14">
        <v>7</v>
      </c>
      <c r="BN478" s="5" t="e">
        <f>#REF!*14</f>
        <v>#REF!</v>
      </c>
      <c r="BO478" s="6"/>
      <c r="BP478" s="7"/>
      <c r="BQ478" s="8"/>
      <c r="BR478" s="8"/>
      <c r="BS478" s="8"/>
      <c r="BT478" s="8"/>
      <c r="BU478" s="8"/>
      <c r="BV478" s="9"/>
      <c r="BW478" s="10"/>
      <c r="BX478" s="11"/>
      <c r="CE478" s="8"/>
      <c r="CF478" s="17"/>
      <c r="CG478" s="17"/>
      <c r="CH478" s="17"/>
      <c r="CI478" s="17"/>
    </row>
    <row r="479" spans="1:87" hidden="1" x14ac:dyDescent="0.25">
      <c r="A479" s="14" t="s">
        <v>91</v>
      </c>
      <c r="B479" s="14" t="s">
        <v>92</v>
      </c>
      <c r="C479" s="14" t="s">
        <v>92</v>
      </c>
      <c r="D479" s="15" t="s">
        <v>90</v>
      </c>
      <c r="E479" s="15" t="s">
        <v>90</v>
      </c>
      <c r="F479" s="16" t="e">
        <f>IF(BB479="S",
IF(#REF!+BJ479=2012,
IF(#REF!=1,"12-13/1",
IF(#REF!=2,"12-13/2",
IF(#REF!=3,"13-14/1",
IF(#REF!=4,"13-14/2","Hata1")))),
IF(#REF!+BJ479=2013,
IF(#REF!=1,"13-14/1",
IF(#REF!=2,"13-14/2",
IF(#REF!=3,"14-15/1",
IF(#REF!=4,"14-15/2","Hata2")))),
IF(#REF!+BJ479=2014,
IF(#REF!=1,"14-15/1",
IF(#REF!=2,"14-15/2",
IF(#REF!=3,"15-16/1",
IF(#REF!=4,"15-16/2","Hata3")))),
IF(#REF!+BJ479=2015,
IF(#REF!=1,"15-16/1",
IF(#REF!=2,"15-16/2",
IF(#REF!=3,"16-17/1",
IF(#REF!=4,"16-17/2","Hata4")))),
IF(#REF!+BJ479=2016,
IF(#REF!=1,"16-17/1",
IF(#REF!=2,"16-17/2",
IF(#REF!=3,"17-18/1",
IF(#REF!=4,"17-18/2","Hata5")))),
IF(#REF!+BJ479=2017,
IF(#REF!=1,"17-18/1",
IF(#REF!=2,"17-18/2",
IF(#REF!=3,"18-19/1",
IF(#REF!=4,"18-19/2","Hata6")))),
IF(#REF!+BJ479=2018,
IF(#REF!=1,"18-19/1",
IF(#REF!=2,"18-19/2",
IF(#REF!=3,"19-20/1",
IF(#REF!=4,"19-20/2","Hata7")))),
IF(#REF!+BJ479=2019,
IF(#REF!=1,"19-20/1",
IF(#REF!=2,"19-20/2",
IF(#REF!=3,"20-21/1",
IF(#REF!=4,"20-21/2","Hata8")))),
IF(#REF!+BJ479=2020,
IF(#REF!=1,"20-21/1",
IF(#REF!=2,"20-21/2",
IF(#REF!=3,"21-22/1",
IF(#REF!=4,"21-22/2","Hata9")))),
IF(#REF!+BJ479=2021,
IF(#REF!=1,"21-22/1",
IF(#REF!=2,"21-22/2",
IF(#REF!=3,"22-23/1",
IF(#REF!=4,"22-23/2","Hata10")))),
IF(#REF!+BJ479=2022,
IF(#REF!=1,"22-23/1",
IF(#REF!=2,"22-23/2",
IF(#REF!=3,"23-24/1",
IF(#REF!=4,"23-24/2","Hata11")))),
IF(#REF!+BJ479=2023,
IF(#REF!=1,"23-24/1",
IF(#REF!=2,"23-24/2",
IF(#REF!=3,"24-25/1",
IF(#REF!=4,"24-25/2","Hata12")))),
)))))))))))),
IF(BB479="T",
IF(#REF!+BJ479=2012,
IF(#REF!=1,"12-13/1",
IF(#REF!=2,"12-13/2",
IF(#REF!=3,"12-13/3",
IF(#REF!=4,"13-14/1",
IF(#REF!=5,"13-14/2",
IF(#REF!=6,"13-14/3","Hata1")))))),
IF(#REF!+BJ479=2013,
IF(#REF!=1,"13-14/1",
IF(#REF!=2,"13-14/2",
IF(#REF!=3,"13-14/3",
IF(#REF!=4,"14-15/1",
IF(#REF!=5,"14-15/2",
IF(#REF!=6,"14-15/3","Hata2")))))),
IF(#REF!+BJ479=2014,
IF(#REF!=1,"14-15/1",
IF(#REF!=2,"14-15/2",
IF(#REF!=3,"14-15/3",
IF(#REF!=4,"15-16/1",
IF(#REF!=5,"15-16/2",
IF(#REF!=6,"15-16/3","Hata3")))))),
IF(AND(#REF!+#REF!&gt;2014,#REF!+#REF!&lt;2015,BJ479=1),
IF(#REF!=0.1,"14-15/0.1",
IF(#REF!=0.2,"14-15/0.2",
IF(#REF!=0.3,"14-15/0.3","Hata4"))),
IF(#REF!+BJ479=2015,
IF(#REF!=1,"15-16/1",
IF(#REF!=2,"15-16/2",
IF(#REF!=3,"15-16/3",
IF(#REF!=4,"16-17/1",
IF(#REF!=5,"16-17/2",
IF(#REF!=6,"16-17/3","Hata5")))))),
IF(#REF!+BJ479=2016,
IF(#REF!=1,"16-17/1",
IF(#REF!=2,"16-17/2",
IF(#REF!=3,"16-17/3",
IF(#REF!=4,"17-18/1",
IF(#REF!=5,"17-18/2",
IF(#REF!=6,"17-18/3","Hata6")))))),
IF(#REF!+BJ479=2017,
IF(#REF!=1,"17-18/1",
IF(#REF!=2,"17-18/2",
IF(#REF!=3,"17-18/3",
IF(#REF!=4,"18-19/1",
IF(#REF!=5,"18-19/2",
IF(#REF!=6,"18-19/3","Hata7")))))),
IF(#REF!+BJ479=2018,
IF(#REF!=1,"18-19/1",
IF(#REF!=2,"18-19/2",
IF(#REF!=3,"18-19/3",
IF(#REF!=4,"19-20/1",
IF(#REF!=5," 19-20/2",
IF(#REF!=6,"19-20/3","Hata8")))))),
IF(#REF!+BJ479=2019,
IF(#REF!=1,"19-20/1",
IF(#REF!=2,"19-20/2",
IF(#REF!=3,"19-20/3",
IF(#REF!=4,"20-21/1",
IF(#REF!=5,"20-21/2",
IF(#REF!=6,"20-21/3","Hata9")))))),
IF(#REF!+BJ479=2020,
IF(#REF!=1,"20-21/1",
IF(#REF!=2,"20-21/2",
IF(#REF!=3,"20-21/3",
IF(#REF!=4,"21-22/1",
IF(#REF!=5,"21-22/2",
IF(#REF!=6,"21-22/3","Hata10")))))),
IF(#REF!+BJ479=2021,
IF(#REF!=1,"21-22/1",
IF(#REF!=2,"21-22/2",
IF(#REF!=3,"21-22/3",
IF(#REF!=4,"22-23/1",
IF(#REF!=5,"22-23/2",
IF(#REF!=6,"22-23/3","Hata11")))))),
IF(#REF!+BJ479=2022,
IF(#REF!=1,"22-23/1",
IF(#REF!=2,"22-23/2",
IF(#REF!=3,"22-23/3",
IF(#REF!=4,"23-24/1",
IF(#REF!=5,"23-24/2",
IF(#REF!=6,"23-24/3","Hata12")))))),
IF(#REF!+BJ479=2023,
IF(#REF!=1,"23-24/1",
IF(#REF!=2,"23-24/2",
IF(#REF!=3,"23-24/3",
IF(#REF!=4,"24-25/1",
IF(#REF!=5,"24-25/2",
IF(#REF!=6,"24-25/3","Hata13")))))),
))))))))))))))
)</f>
        <v>#REF!</v>
      </c>
      <c r="G479" s="15"/>
      <c r="H479" s="14" t="s">
        <v>584</v>
      </c>
      <c r="I479" s="14">
        <v>4234884</v>
      </c>
      <c r="J479" s="14" t="s">
        <v>589</v>
      </c>
      <c r="L479" s="14">
        <v>4358</v>
      </c>
      <c r="S479" s="16">
        <v>0</v>
      </c>
      <c r="T479" s="14">
        <f>VLOOKUP($S479,[1]sistem!$I$3:$L$10,2,FALSE)</f>
        <v>0</v>
      </c>
      <c r="U479" s="14">
        <f>VLOOKUP($S479,[1]sistem!$I$3:$L$10,3,FALSE)</f>
        <v>0</v>
      </c>
      <c r="V479" s="14">
        <f>VLOOKUP($S479,[1]sistem!$I$3:$L$10,4,FALSE)</f>
        <v>0</v>
      </c>
      <c r="W479" s="14" t="e">
        <f>VLOOKUP($BB479,[1]sistem!$I$13:$L$14,2,FALSE)*#REF!</f>
        <v>#REF!</v>
      </c>
      <c r="X479" s="14" t="e">
        <f>VLOOKUP($BB479,[1]sistem!$I$13:$L$14,3,FALSE)*#REF!</f>
        <v>#REF!</v>
      </c>
      <c r="Y479" s="14" t="e">
        <f>VLOOKUP($BB479,[1]sistem!$I$13:$L$14,4,FALSE)*#REF!</f>
        <v>#REF!</v>
      </c>
      <c r="Z479" s="14" t="e">
        <f t="shared" si="129"/>
        <v>#REF!</v>
      </c>
      <c r="AA479" s="14" t="e">
        <f t="shared" si="129"/>
        <v>#REF!</v>
      </c>
      <c r="AB479" s="14" t="e">
        <f t="shared" si="129"/>
        <v>#REF!</v>
      </c>
      <c r="AC479" s="14" t="e">
        <f t="shared" si="130"/>
        <v>#REF!</v>
      </c>
      <c r="AD479" s="14">
        <f>VLOOKUP(BB479,[1]sistem!$I$18:$J$19,2,FALSE)</f>
        <v>11</v>
      </c>
      <c r="AE479" s="14">
        <v>0.25</v>
      </c>
      <c r="AF479" s="14">
        <f>VLOOKUP($S479,[1]sistem!$I$3:$M$10,5,FALSE)</f>
        <v>0</v>
      </c>
      <c r="AI479" s="14" t="e">
        <f>(#REF!+#REF!)*AD479</f>
        <v>#REF!</v>
      </c>
      <c r="AJ479" s="14">
        <f>VLOOKUP($S479,[1]sistem!$I$3:$N$10,6,FALSE)</f>
        <v>0</v>
      </c>
      <c r="AK479" s="14">
        <v>2</v>
      </c>
      <c r="AL479" s="14">
        <f t="shared" si="131"/>
        <v>0</v>
      </c>
      <c r="AM479" s="14">
        <f>VLOOKUP($BB479,[1]sistem!$I$18:$K$19,3,FALSE)</f>
        <v>11</v>
      </c>
      <c r="AN479" s="14" t="e">
        <f>AM479*#REF!</f>
        <v>#REF!</v>
      </c>
      <c r="AO479" s="14" t="e">
        <f t="shared" si="132"/>
        <v>#REF!</v>
      </c>
      <c r="AP479" s="14">
        <f t="shared" si="133"/>
        <v>25</v>
      </c>
      <c r="AQ479" s="14" t="e">
        <f t="shared" si="134"/>
        <v>#REF!</v>
      </c>
      <c r="AR479" s="14" t="e">
        <f>ROUND(AQ479-#REF!,0)</f>
        <v>#REF!</v>
      </c>
      <c r="AS479" s="14">
        <f>IF(BB479="s",IF(S479=0,0,
IF(S479=1,#REF!*4*4,
IF(S479=2,0,
IF(S479=3,#REF!*4*2,
IF(S479=4,0,
IF(S479=5,0,
IF(S479=6,0,
IF(S479=7,0)))))))),
IF(BB479="t",
IF(S479=0,0,
IF(S479=1,#REF!*4*4*0.8,
IF(S479=2,0,
IF(S479=3,#REF!*4*2*0.8,
IF(S479=4,0,
IF(S479=5,0,
IF(S479=6,0,
IF(S479=7,0))))))))))</f>
        <v>0</v>
      </c>
      <c r="AT479" s="14">
        <f>IF(BB479="s",
IF(S479=0,0,
IF(S479=1,0,
IF(S479=2,#REF!*4*2,
IF(S479=3,#REF!*4,
IF(S479=4,#REF!*4,
IF(S479=5,0,
IF(S479=6,0,
IF(S479=7,#REF!*4)))))))),
IF(BB479="t",
IF(S479=0,0,
IF(S479=1,0,
IF(S479=2,#REF!*4*2*0.8,
IF(S479=3,#REF!*4*0.8,
IF(S479=4,#REF!*4*0.8,
IF(S479=5,0,
IF(S479=6,0,
IF(S479=7,#REF!*4))))))))))</f>
        <v>0</v>
      </c>
      <c r="AU479" s="14" t="e">
        <f>IF(BB479="s",
IF(S479=0,0,
IF(S479=1,#REF!*2,
IF(S479=2,#REF!*2,
IF(S479=3,#REF!*2,
IF(S479=4,#REF!*2,
IF(S479=5,#REF!*2,
IF(S479=6,#REF!*2,
IF(S479=7,#REF!*2)))))))),
IF(BB479="t",
IF(S479=0,#REF!*2*0.8,
IF(S479=1,#REF!*2*0.8,
IF(S479=2,#REF!*2*0.8,
IF(S479=3,#REF!*2*0.8,
IF(S479=4,#REF!*2*0.8,
IF(S479=5,#REF!*2*0.8,
IF(S479=6,#REF!*1*0.8,
IF(S479=7,#REF!*2))))))))))</f>
        <v>#REF!</v>
      </c>
      <c r="AV479" s="14" t="e">
        <f t="shared" si="135"/>
        <v>#REF!</v>
      </c>
      <c r="AW479" s="14">
        <f>IF(BB479="s",
IF(S479=0,0,
IF(S479=1,(14-2)*(#REF!+#REF!)/4*4,
IF(S479=2,(14-2)*(#REF!+#REF!)/4*2,
IF(S479=3,(14-2)*(#REF!+#REF!)/4*3,
IF(S479=4,(14-2)*(#REF!+#REF!)/4,
IF(S479=5,(14-2)*#REF!/4,
IF(S479=6,0,
IF(S479=7,(14)*#REF!)))))))),
IF(BB479="t",
IF(S479=0,0,
IF(S479=1,(11-2)*(#REF!+#REF!)/4*4,
IF(S479=2,(11-2)*(#REF!+#REF!)/4*2,
IF(S479=3,(11-2)*(#REF!+#REF!)/4*3,
IF(S479=4,(11-2)*(#REF!+#REF!)/4,
IF(S479=5,(11-2)*#REF!/4,
IF(S479=6,0,
IF(S479=7,(11)*#REF!))))))))))</f>
        <v>0</v>
      </c>
      <c r="AX479" s="14" t="e">
        <f t="shared" si="136"/>
        <v>#REF!</v>
      </c>
      <c r="AY479" s="14">
        <f t="shared" si="137"/>
        <v>0</v>
      </c>
      <c r="AZ479" s="14">
        <f t="shared" si="138"/>
        <v>0</v>
      </c>
      <c r="BA479" s="14" t="e">
        <f t="shared" si="139"/>
        <v>#REF!</v>
      </c>
      <c r="BB479" s="14" t="s">
        <v>186</v>
      </c>
      <c r="BC479" s="14" t="e">
        <f>IF(BI479="A",0,IF(BB479="s",14*#REF!,IF(BB479="T",11*#REF!,"HATA")))</f>
        <v>#REF!</v>
      </c>
      <c r="BD479" s="14" t="e">
        <f t="shared" si="140"/>
        <v>#REF!</v>
      </c>
      <c r="BE479" s="14" t="e">
        <f t="shared" si="141"/>
        <v>#REF!</v>
      </c>
      <c r="BF479" s="14" t="e">
        <f>IF(BE479-#REF!=0,"DOĞRU","YANLIŞ")</f>
        <v>#REF!</v>
      </c>
      <c r="BG479" s="14" t="e">
        <f>#REF!-BE479</f>
        <v>#REF!</v>
      </c>
      <c r="BH479" s="14">
        <v>0</v>
      </c>
      <c r="BJ479" s="14">
        <v>0</v>
      </c>
      <c r="BL479" s="14">
        <v>0</v>
      </c>
      <c r="BN479" s="5" t="e">
        <f>#REF!*14</f>
        <v>#REF!</v>
      </c>
      <c r="BO479" s="6"/>
      <c r="BP479" s="7"/>
      <c r="BQ479" s="8"/>
      <c r="BR479" s="8"/>
      <c r="BS479" s="8"/>
      <c r="BT479" s="8"/>
      <c r="BU479" s="8"/>
      <c r="BV479" s="9"/>
      <c r="BW479" s="10"/>
      <c r="BX479" s="11"/>
      <c r="CE479" s="8"/>
      <c r="CF479" s="17"/>
      <c r="CG479" s="17"/>
      <c r="CH479" s="17"/>
      <c r="CI479" s="17"/>
    </row>
    <row r="480" spans="1:87" hidden="1" x14ac:dyDescent="0.25">
      <c r="A480" s="14" t="s">
        <v>121</v>
      </c>
      <c r="B480" s="14" t="s">
        <v>122</v>
      </c>
      <c r="C480" s="14" t="s">
        <v>122</v>
      </c>
      <c r="D480" s="15" t="s">
        <v>90</v>
      </c>
      <c r="E480" s="15" t="s">
        <v>90</v>
      </c>
      <c r="F480" s="16" t="e">
        <f>IF(BB480="S",
IF(#REF!+BJ480=2012,
IF(#REF!=1,"12-13/1",
IF(#REF!=2,"12-13/2",
IF(#REF!=3,"13-14/1",
IF(#REF!=4,"13-14/2","Hata1")))),
IF(#REF!+BJ480=2013,
IF(#REF!=1,"13-14/1",
IF(#REF!=2,"13-14/2",
IF(#REF!=3,"14-15/1",
IF(#REF!=4,"14-15/2","Hata2")))),
IF(#REF!+BJ480=2014,
IF(#REF!=1,"14-15/1",
IF(#REF!=2,"14-15/2",
IF(#REF!=3,"15-16/1",
IF(#REF!=4,"15-16/2","Hata3")))),
IF(#REF!+BJ480=2015,
IF(#REF!=1,"15-16/1",
IF(#REF!=2,"15-16/2",
IF(#REF!=3,"16-17/1",
IF(#REF!=4,"16-17/2","Hata4")))),
IF(#REF!+BJ480=2016,
IF(#REF!=1,"16-17/1",
IF(#REF!=2,"16-17/2",
IF(#REF!=3,"17-18/1",
IF(#REF!=4,"17-18/2","Hata5")))),
IF(#REF!+BJ480=2017,
IF(#REF!=1,"17-18/1",
IF(#REF!=2,"17-18/2",
IF(#REF!=3,"18-19/1",
IF(#REF!=4,"18-19/2","Hata6")))),
IF(#REF!+BJ480=2018,
IF(#REF!=1,"18-19/1",
IF(#REF!=2,"18-19/2",
IF(#REF!=3,"19-20/1",
IF(#REF!=4,"19-20/2","Hata7")))),
IF(#REF!+BJ480=2019,
IF(#REF!=1,"19-20/1",
IF(#REF!=2,"19-20/2",
IF(#REF!=3,"20-21/1",
IF(#REF!=4,"20-21/2","Hata8")))),
IF(#REF!+BJ480=2020,
IF(#REF!=1,"20-21/1",
IF(#REF!=2,"20-21/2",
IF(#REF!=3,"21-22/1",
IF(#REF!=4,"21-22/2","Hata9")))),
IF(#REF!+BJ480=2021,
IF(#REF!=1,"21-22/1",
IF(#REF!=2,"21-22/2",
IF(#REF!=3,"22-23/1",
IF(#REF!=4,"22-23/2","Hata10")))),
IF(#REF!+BJ480=2022,
IF(#REF!=1,"22-23/1",
IF(#REF!=2,"22-23/2",
IF(#REF!=3,"23-24/1",
IF(#REF!=4,"23-24/2","Hata11")))),
IF(#REF!+BJ480=2023,
IF(#REF!=1,"23-24/1",
IF(#REF!=2,"23-24/2",
IF(#REF!=3,"24-25/1",
IF(#REF!=4,"24-25/2","Hata12")))),
)))))))))))),
IF(BB480="T",
IF(#REF!+BJ480=2012,
IF(#REF!=1,"12-13/1",
IF(#REF!=2,"12-13/2",
IF(#REF!=3,"12-13/3",
IF(#REF!=4,"13-14/1",
IF(#REF!=5,"13-14/2",
IF(#REF!=6,"13-14/3","Hata1")))))),
IF(#REF!+BJ480=2013,
IF(#REF!=1,"13-14/1",
IF(#REF!=2,"13-14/2",
IF(#REF!=3,"13-14/3",
IF(#REF!=4,"14-15/1",
IF(#REF!=5,"14-15/2",
IF(#REF!=6,"14-15/3","Hata2")))))),
IF(#REF!+BJ480=2014,
IF(#REF!=1,"14-15/1",
IF(#REF!=2,"14-15/2",
IF(#REF!=3,"14-15/3",
IF(#REF!=4,"15-16/1",
IF(#REF!=5,"15-16/2",
IF(#REF!=6,"15-16/3","Hata3")))))),
IF(AND(#REF!+#REF!&gt;2014,#REF!+#REF!&lt;2015,BJ480=1),
IF(#REF!=0.1,"14-15/0.1",
IF(#REF!=0.2,"14-15/0.2",
IF(#REF!=0.3,"14-15/0.3","Hata4"))),
IF(#REF!+BJ480=2015,
IF(#REF!=1,"15-16/1",
IF(#REF!=2,"15-16/2",
IF(#REF!=3,"15-16/3",
IF(#REF!=4,"16-17/1",
IF(#REF!=5,"16-17/2",
IF(#REF!=6,"16-17/3","Hata5")))))),
IF(#REF!+BJ480=2016,
IF(#REF!=1,"16-17/1",
IF(#REF!=2,"16-17/2",
IF(#REF!=3,"16-17/3",
IF(#REF!=4,"17-18/1",
IF(#REF!=5,"17-18/2",
IF(#REF!=6,"17-18/3","Hata6")))))),
IF(#REF!+BJ480=2017,
IF(#REF!=1,"17-18/1",
IF(#REF!=2,"17-18/2",
IF(#REF!=3,"17-18/3",
IF(#REF!=4,"18-19/1",
IF(#REF!=5,"18-19/2",
IF(#REF!=6,"18-19/3","Hata7")))))),
IF(#REF!+BJ480=2018,
IF(#REF!=1,"18-19/1",
IF(#REF!=2,"18-19/2",
IF(#REF!=3,"18-19/3",
IF(#REF!=4,"19-20/1",
IF(#REF!=5," 19-20/2",
IF(#REF!=6,"19-20/3","Hata8")))))),
IF(#REF!+BJ480=2019,
IF(#REF!=1,"19-20/1",
IF(#REF!=2,"19-20/2",
IF(#REF!=3,"19-20/3",
IF(#REF!=4,"20-21/1",
IF(#REF!=5,"20-21/2",
IF(#REF!=6,"20-21/3","Hata9")))))),
IF(#REF!+BJ480=2020,
IF(#REF!=1,"20-21/1",
IF(#REF!=2,"20-21/2",
IF(#REF!=3,"20-21/3",
IF(#REF!=4,"21-22/1",
IF(#REF!=5,"21-22/2",
IF(#REF!=6,"21-22/3","Hata10")))))),
IF(#REF!+BJ480=2021,
IF(#REF!=1,"21-22/1",
IF(#REF!=2,"21-22/2",
IF(#REF!=3,"21-22/3",
IF(#REF!=4,"22-23/1",
IF(#REF!=5,"22-23/2",
IF(#REF!=6,"22-23/3","Hata11")))))),
IF(#REF!+BJ480=2022,
IF(#REF!=1,"22-23/1",
IF(#REF!=2,"22-23/2",
IF(#REF!=3,"22-23/3",
IF(#REF!=4,"23-24/1",
IF(#REF!=5,"23-24/2",
IF(#REF!=6,"23-24/3","Hata12")))))),
IF(#REF!+BJ480=2023,
IF(#REF!=1,"23-24/1",
IF(#REF!=2,"23-24/2",
IF(#REF!=3,"23-24/3",
IF(#REF!=4,"24-25/1",
IF(#REF!=5,"24-25/2",
IF(#REF!=6,"24-25/3","Hata13")))))),
))))))))))))))
)</f>
        <v>#REF!</v>
      </c>
      <c r="G480" s="15"/>
      <c r="H480" s="14" t="s">
        <v>584</v>
      </c>
      <c r="I480" s="14">
        <v>4234884</v>
      </c>
      <c r="J480" s="14" t="s">
        <v>585</v>
      </c>
      <c r="Q480" s="14" t="s">
        <v>123</v>
      </c>
      <c r="R480" s="14" t="s">
        <v>123</v>
      </c>
      <c r="S480" s="16">
        <v>7</v>
      </c>
      <c r="T480" s="14">
        <f>VLOOKUP($S480,[1]sistem!$I$3:$L$10,2,FALSE)</f>
        <v>0</v>
      </c>
      <c r="U480" s="14">
        <f>VLOOKUP($S480,[1]sistem!$I$3:$L$10,3,FALSE)</f>
        <v>1</v>
      </c>
      <c r="V480" s="14">
        <f>VLOOKUP($S480,[1]sistem!$I$3:$L$10,4,FALSE)</f>
        <v>1</v>
      </c>
      <c r="W480" s="14" t="e">
        <f>VLOOKUP($BB480,[1]sistem!$I$13:$L$14,2,FALSE)*#REF!</f>
        <v>#REF!</v>
      </c>
      <c r="X480" s="14" t="e">
        <f>VLOOKUP($BB480,[1]sistem!$I$13:$L$14,3,FALSE)*#REF!</f>
        <v>#REF!</v>
      </c>
      <c r="Y480" s="14" t="e">
        <f>VLOOKUP($BB480,[1]sistem!$I$13:$L$14,4,FALSE)*#REF!</f>
        <v>#REF!</v>
      </c>
      <c r="Z480" s="14" t="e">
        <f t="shared" si="129"/>
        <v>#REF!</v>
      </c>
      <c r="AA480" s="14" t="e">
        <f t="shared" si="129"/>
        <v>#REF!</v>
      </c>
      <c r="AB480" s="14" t="e">
        <f t="shared" si="129"/>
        <v>#REF!</v>
      </c>
      <c r="AC480" s="14" t="e">
        <f t="shared" si="130"/>
        <v>#REF!</v>
      </c>
      <c r="AD480" s="14">
        <f>VLOOKUP(BB480,[1]sistem!$I$18:$J$19,2,FALSE)</f>
        <v>14</v>
      </c>
      <c r="AE480" s="14">
        <v>0.25</v>
      </c>
      <c r="AF480" s="14">
        <f>VLOOKUP($S480,[1]sistem!$I$3:$M$10,5,FALSE)</f>
        <v>1</v>
      </c>
      <c r="AG480" s="14">
        <v>4</v>
      </c>
      <c r="AI480" s="14">
        <f>AG480*AM480</f>
        <v>56</v>
      </c>
      <c r="AJ480" s="14">
        <f>VLOOKUP($S480,[1]sistem!$I$3:$N$10,6,FALSE)</f>
        <v>2</v>
      </c>
      <c r="AK480" s="14">
        <v>2</v>
      </c>
      <c r="AL480" s="14">
        <f t="shared" si="131"/>
        <v>4</v>
      </c>
      <c r="AM480" s="14">
        <f>VLOOKUP($BB480,[1]sistem!$I$18:$K$19,3,FALSE)</f>
        <v>14</v>
      </c>
      <c r="AN480" s="14" t="e">
        <f>AM480*#REF!</f>
        <v>#REF!</v>
      </c>
      <c r="AO480" s="14" t="e">
        <f t="shared" si="132"/>
        <v>#REF!</v>
      </c>
      <c r="AP480" s="14">
        <f t="shared" si="133"/>
        <v>25</v>
      </c>
      <c r="AQ480" s="14" t="e">
        <f t="shared" si="134"/>
        <v>#REF!</v>
      </c>
      <c r="AR480" s="14" t="e">
        <f>ROUND(AQ480-#REF!,0)</f>
        <v>#REF!</v>
      </c>
      <c r="AS480" s="14">
        <f>IF(BB480="s",IF(S480=0,0,
IF(S480=1,#REF!*4*4,
IF(S480=2,0,
IF(S480=3,#REF!*4*2,
IF(S480=4,0,
IF(S480=5,0,
IF(S480=6,0,
IF(S480=7,0)))))))),
IF(BB480="t",
IF(S480=0,0,
IF(S480=1,#REF!*4*4*0.8,
IF(S480=2,0,
IF(S480=3,#REF!*4*2*0.8,
IF(S480=4,0,
IF(S480=5,0,
IF(S480=6,0,
IF(S480=7,0))))))))))</f>
        <v>0</v>
      </c>
      <c r="AT480" s="14" t="e">
        <f>IF(BB480="s",
IF(S480=0,0,
IF(S480=1,0,
IF(S480=2,#REF!*4*2,
IF(S480=3,#REF!*4,
IF(S480=4,#REF!*4,
IF(S480=5,0,
IF(S480=6,0,
IF(S480=7,#REF!*4)))))))),
IF(BB480="t",
IF(S480=0,0,
IF(S480=1,0,
IF(S480=2,#REF!*4*2*0.8,
IF(S480=3,#REF!*4*0.8,
IF(S480=4,#REF!*4*0.8,
IF(S480=5,0,
IF(S480=6,0,
IF(S480=7,#REF!*4))))))))))</f>
        <v>#REF!</v>
      </c>
      <c r="AU480" s="14" t="e">
        <f>IF(BB480="s",
IF(S480=0,0,
IF(S480=1,#REF!*2,
IF(S480=2,#REF!*2,
IF(S480=3,#REF!*2,
IF(S480=4,#REF!*2,
IF(S480=5,#REF!*2,
IF(S480=6,#REF!*2,
IF(S480=7,#REF!*2)))))))),
IF(BB480="t",
IF(S480=0,#REF!*2*0.8,
IF(S480=1,#REF!*2*0.8,
IF(S480=2,#REF!*2*0.8,
IF(S480=3,#REF!*2*0.8,
IF(S480=4,#REF!*2*0.8,
IF(S480=5,#REF!*2*0.8,
IF(S480=6,#REF!*1*0.8,
IF(S480=7,#REF!*2))))))))))</f>
        <v>#REF!</v>
      </c>
      <c r="AV480" s="14" t="e">
        <f t="shared" si="135"/>
        <v>#REF!</v>
      </c>
      <c r="AW480" s="14" t="e">
        <f>IF(BB480="s",
IF(S480=0,0,
IF(S480=1,(14-2)*(#REF!+#REF!)/4*4,
IF(S480=2,(14-2)*(#REF!+#REF!)/4*2,
IF(S480=3,(14-2)*(#REF!+#REF!)/4*3,
IF(S480=4,(14-2)*(#REF!+#REF!)/4,
IF(S480=5,(14-2)*#REF!/4,
IF(S480=6,0,
IF(S480=7,(14)*#REF!)))))))),
IF(BB480="t",
IF(S480=0,0,
IF(S480=1,(11-2)*(#REF!+#REF!)/4*4,
IF(S480=2,(11-2)*(#REF!+#REF!)/4*2,
IF(S480=3,(11-2)*(#REF!+#REF!)/4*3,
IF(S480=4,(11-2)*(#REF!+#REF!)/4,
IF(S480=5,(11-2)*#REF!/4,
IF(S480=6,0,
IF(S480=7,(11)*#REF!))))))))))</f>
        <v>#REF!</v>
      </c>
      <c r="AX480" s="14" t="e">
        <f t="shared" si="136"/>
        <v>#REF!</v>
      </c>
      <c r="AY480" s="14">
        <f t="shared" si="137"/>
        <v>8</v>
      </c>
      <c r="AZ480" s="14">
        <f t="shared" si="138"/>
        <v>4</v>
      </c>
      <c r="BA480" s="14" t="e">
        <f t="shared" si="139"/>
        <v>#REF!</v>
      </c>
      <c r="BB480" s="14" t="s">
        <v>87</v>
      </c>
      <c r="BC480" s="14" t="e">
        <f>IF(BI480="A",0,IF(BB480="s",14*#REF!,IF(BB480="T",11*#REF!,"HATA")))</f>
        <v>#REF!</v>
      </c>
      <c r="BD480" s="14" t="e">
        <f t="shared" si="140"/>
        <v>#REF!</v>
      </c>
      <c r="BE480" s="14" t="e">
        <f t="shared" si="141"/>
        <v>#REF!</v>
      </c>
      <c r="BF480" s="14" t="e">
        <f>IF(BE480-#REF!=0,"DOĞRU","YANLIŞ")</f>
        <v>#REF!</v>
      </c>
      <c r="BG480" s="14" t="e">
        <f>#REF!-BE480</f>
        <v>#REF!</v>
      </c>
      <c r="BH480" s="14">
        <v>1</v>
      </c>
      <c r="BJ480" s="14">
        <v>0</v>
      </c>
      <c r="BL480" s="14">
        <v>7</v>
      </c>
      <c r="BN480" s="5" t="e">
        <f>#REF!*14</f>
        <v>#REF!</v>
      </c>
      <c r="BO480" s="6"/>
      <c r="BP480" s="7"/>
      <c r="BQ480" s="8"/>
      <c r="BR480" s="8"/>
      <c r="BS480" s="8"/>
      <c r="BT480" s="8"/>
      <c r="BU480" s="8"/>
      <c r="BV480" s="9"/>
      <c r="BW480" s="10"/>
      <c r="BX480" s="11"/>
      <c r="CE480" s="8"/>
      <c r="CF480" s="17"/>
      <c r="CG480" s="17"/>
      <c r="CH480" s="17"/>
      <c r="CI480" s="17"/>
    </row>
    <row r="481" spans="1:87" hidden="1" x14ac:dyDescent="0.25">
      <c r="A481" s="14" t="s">
        <v>590</v>
      </c>
      <c r="B481" s="14" t="s">
        <v>591</v>
      </c>
      <c r="C481" s="14" t="s">
        <v>591</v>
      </c>
      <c r="D481" s="15" t="s">
        <v>90</v>
      </c>
      <c r="E481" s="15" t="s">
        <v>90</v>
      </c>
      <c r="F481" s="16" t="e">
        <f>IF(BB481="S",
IF(#REF!+BJ481=2012,
IF(#REF!=1,"12-13/1",
IF(#REF!=2,"12-13/2",
IF(#REF!=3,"13-14/1",
IF(#REF!=4,"13-14/2","Hata1")))),
IF(#REF!+BJ481=2013,
IF(#REF!=1,"13-14/1",
IF(#REF!=2,"13-14/2",
IF(#REF!=3,"14-15/1",
IF(#REF!=4,"14-15/2","Hata2")))),
IF(#REF!+BJ481=2014,
IF(#REF!=1,"14-15/1",
IF(#REF!=2,"14-15/2",
IF(#REF!=3,"15-16/1",
IF(#REF!=4,"15-16/2","Hata3")))),
IF(#REF!+BJ481=2015,
IF(#REF!=1,"15-16/1",
IF(#REF!=2,"15-16/2",
IF(#REF!=3,"16-17/1",
IF(#REF!=4,"16-17/2","Hata4")))),
IF(#REF!+BJ481=2016,
IF(#REF!=1,"16-17/1",
IF(#REF!=2,"16-17/2",
IF(#REF!=3,"17-18/1",
IF(#REF!=4,"17-18/2","Hata5")))),
IF(#REF!+BJ481=2017,
IF(#REF!=1,"17-18/1",
IF(#REF!=2,"17-18/2",
IF(#REF!=3,"18-19/1",
IF(#REF!=4,"18-19/2","Hata6")))),
IF(#REF!+BJ481=2018,
IF(#REF!=1,"18-19/1",
IF(#REF!=2,"18-19/2",
IF(#REF!=3,"19-20/1",
IF(#REF!=4,"19-20/2","Hata7")))),
IF(#REF!+BJ481=2019,
IF(#REF!=1,"19-20/1",
IF(#REF!=2,"19-20/2",
IF(#REF!=3,"20-21/1",
IF(#REF!=4,"20-21/2","Hata8")))),
IF(#REF!+BJ481=2020,
IF(#REF!=1,"20-21/1",
IF(#REF!=2,"20-21/2",
IF(#REF!=3,"21-22/1",
IF(#REF!=4,"21-22/2","Hata9")))),
IF(#REF!+BJ481=2021,
IF(#REF!=1,"21-22/1",
IF(#REF!=2,"21-22/2",
IF(#REF!=3,"22-23/1",
IF(#REF!=4,"22-23/2","Hata10")))),
IF(#REF!+BJ481=2022,
IF(#REF!=1,"22-23/1",
IF(#REF!=2,"22-23/2",
IF(#REF!=3,"23-24/1",
IF(#REF!=4,"23-24/2","Hata11")))),
IF(#REF!+BJ481=2023,
IF(#REF!=1,"23-24/1",
IF(#REF!=2,"23-24/2",
IF(#REF!=3,"24-25/1",
IF(#REF!=4,"24-25/2","Hata12")))),
)))))))))))),
IF(BB481="T",
IF(#REF!+BJ481=2012,
IF(#REF!=1,"12-13/1",
IF(#REF!=2,"12-13/2",
IF(#REF!=3,"12-13/3",
IF(#REF!=4,"13-14/1",
IF(#REF!=5,"13-14/2",
IF(#REF!=6,"13-14/3","Hata1")))))),
IF(#REF!+BJ481=2013,
IF(#REF!=1,"13-14/1",
IF(#REF!=2,"13-14/2",
IF(#REF!=3,"13-14/3",
IF(#REF!=4,"14-15/1",
IF(#REF!=5,"14-15/2",
IF(#REF!=6,"14-15/3","Hata2")))))),
IF(#REF!+BJ481=2014,
IF(#REF!=1,"14-15/1",
IF(#REF!=2,"14-15/2",
IF(#REF!=3,"14-15/3",
IF(#REF!=4,"15-16/1",
IF(#REF!=5,"15-16/2",
IF(#REF!=6,"15-16/3","Hata3")))))),
IF(AND(#REF!+#REF!&gt;2014,#REF!+#REF!&lt;2015,BJ481=1),
IF(#REF!=0.1,"14-15/0.1",
IF(#REF!=0.2,"14-15/0.2",
IF(#REF!=0.3,"14-15/0.3","Hata4"))),
IF(#REF!+BJ481=2015,
IF(#REF!=1,"15-16/1",
IF(#REF!=2,"15-16/2",
IF(#REF!=3,"15-16/3",
IF(#REF!=4,"16-17/1",
IF(#REF!=5,"16-17/2",
IF(#REF!=6,"16-17/3","Hata5")))))),
IF(#REF!+BJ481=2016,
IF(#REF!=1,"16-17/1",
IF(#REF!=2,"16-17/2",
IF(#REF!=3,"16-17/3",
IF(#REF!=4,"17-18/1",
IF(#REF!=5,"17-18/2",
IF(#REF!=6,"17-18/3","Hata6")))))),
IF(#REF!+BJ481=2017,
IF(#REF!=1,"17-18/1",
IF(#REF!=2,"17-18/2",
IF(#REF!=3,"17-18/3",
IF(#REF!=4,"18-19/1",
IF(#REF!=5,"18-19/2",
IF(#REF!=6,"18-19/3","Hata7")))))),
IF(#REF!+BJ481=2018,
IF(#REF!=1,"18-19/1",
IF(#REF!=2,"18-19/2",
IF(#REF!=3,"18-19/3",
IF(#REF!=4,"19-20/1",
IF(#REF!=5," 19-20/2",
IF(#REF!=6,"19-20/3","Hata8")))))),
IF(#REF!+BJ481=2019,
IF(#REF!=1,"19-20/1",
IF(#REF!=2,"19-20/2",
IF(#REF!=3,"19-20/3",
IF(#REF!=4,"20-21/1",
IF(#REF!=5,"20-21/2",
IF(#REF!=6,"20-21/3","Hata9")))))),
IF(#REF!+BJ481=2020,
IF(#REF!=1,"20-21/1",
IF(#REF!=2,"20-21/2",
IF(#REF!=3,"20-21/3",
IF(#REF!=4,"21-22/1",
IF(#REF!=5,"21-22/2",
IF(#REF!=6,"21-22/3","Hata10")))))),
IF(#REF!+BJ481=2021,
IF(#REF!=1,"21-22/1",
IF(#REF!=2,"21-22/2",
IF(#REF!=3,"21-22/3",
IF(#REF!=4,"22-23/1",
IF(#REF!=5,"22-23/2",
IF(#REF!=6,"22-23/3","Hata11")))))),
IF(#REF!+BJ481=2022,
IF(#REF!=1,"22-23/1",
IF(#REF!=2,"22-23/2",
IF(#REF!=3,"22-23/3",
IF(#REF!=4,"23-24/1",
IF(#REF!=5,"23-24/2",
IF(#REF!=6,"23-24/3","Hata12")))))),
IF(#REF!+BJ481=2023,
IF(#REF!=1,"23-24/1",
IF(#REF!=2,"23-24/2",
IF(#REF!=3,"23-24/3",
IF(#REF!=4,"24-25/1",
IF(#REF!=5,"24-25/2",
IF(#REF!=6,"24-25/3","Hata13")))))),
))))))))))))))
)</f>
        <v>#REF!</v>
      </c>
      <c r="G481" s="15"/>
      <c r="H481" s="14" t="s">
        <v>584</v>
      </c>
      <c r="I481" s="14">
        <v>4234884</v>
      </c>
      <c r="J481" s="14" t="s">
        <v>585</v>
      </c>
      <c r="S481" s="16">
        <v>2</v>
      </c>
      <c r="T481" s="14">
        <f>VLOOKUP($S481,[1]sistem!$I$3:$L$10,2,FALSE)</f>
        <v>0</v>
      </c>
      <c r="U481" s="14">
        <f>VLOOKUP($S481,[1]sistem!$I$3:$L$10,3,FALSE)</f>
        <v>2</v>
      </c>
      <c r="V481" s="14">
        <f>VLOOKUP($S481,[1]sistem!$I$3:$L$10,4,FALSE)</f>
        <v>1</v>
      </c>
      <c r="W481" s="14" t="e">
        <f>VLOOKUP($BB481,[1]sistem!$I$13:$L$14,2,FALSE)*#REF!</f>
        <v>#REF!</v>
      </c>
      <c r="X481" s="14" t="e">
        <f>VLOOKUP($BB481,[1]sistem!$I$13:$L$14,3,FALSE)*#REF!</f>
        <v>#REF!</v>
      </c>
      <c r="Y481" s="14" t="e">
        <f>VLOOKUP($BB481,[1]sistem!$I$13:$L$14,4,FALSE)*#REF!</f>
        <v>#REF!</v>
      </c>
      <c r="Z481" s="14" t="e">
        <f t="shared" si="129"/>
        <v>#REF!</v>
      </c>
      <c r="AA481" s="14" t="e">
        <f t="shared" si="129"/>
        <v>#REF!</v>
      </c>
      <c r="AB481" s="14" t="e">
        <f t="shared" si="129"/>
        <v>#REF!</v>
      </c>
      <c r="AC481" s="14" t="e">
        <f t="shared" si="130"/>
        <v>#REF!</v>
      </c>
      <c r="AD481" s="14">
        <f>VLOOKUP(BB481,[1]sistem!$I$18:$J$19,2,FALSE)</f>
        <v>14</v>
      </c>
      <c r="AE481" s="14">
        <v>0.25</v>
      </c>
      <c r="AF481" s="14">
        <f>VLOOKUP($S481,[1]sistem!$I$3:$M$10,5,FALSE)</f>
        <v>2</v>
      </c>
      <c r="AI481" s="14" t="e">
        <f>(#REF!+#REF!)*AD481</f>
        <v>#REF!</v>
      </c>
      <c r="AJ481" s="14">
        <f>VLOOKUP($S481,[1]sistem!$I$3:$N$10,6,FALSE)</f>
        <v>3</v>
      </c>
      <c r="AK481" s="14">
        <v>2</v>
      </c>
      <c r="AL481" s="14">
        <f t="shared" si="131"/>
        <v>6</v>
      </c>
      <c r="AM481" s="14">
        <f>VLOOKUP($BB481,[1]sistem!$I$18:$K$19,3,FALSE)</f>
        <v>14</v>
      </c>
      <c r="AN481" s="14" t="e">
        <f>AM481*#REF!</f>
        <v>#REF!</v>
      </c>
      <c r="AO481" s="14" t="e">
        <f t="shared" si="132"/>
        <v>#REF!</v>
      </c>
      <c r="AP481" s="14">
        <f t="shared" si="133"/>
        <v>25</v>
      </c>
      <c r="AQ481" s="14" t="e">
        <f t="shared" si="134"/>
        <v>#REF!</v>
      </c>
      <c r="AR481" s="14" t="e">
        <f>ROUND(AQ481-#REF!,0)</f>
        <v>#REF!</v>
      </c>
      <c r="AS481" s="14">
        <f>IF(BB481="s",IF(S481=0,0,
IF(S481=1,#REF!*4*4,
IF(S481=2,0,
IF(S481=3,#REF!*4*2,
IF(S481=4,0,
IF(S481=5,0,
IF(S481=6,0,
IF(S481=7,0)))))))),
IF(BB481="t",
IF(S481=0,0,
IF(S481=1,#REF!*4*4*0.8,
IF(S481=2,0,
IF(S481=3,#REF!*4*2*0.8,
IF(S481=4,0,
IF(S481=5,0,
IF(S481=6,0,
IF(S481=7,0))))))))))</f>
        <v>0</v>
      </c>
      <c r="AT481" s="14" t="e">
        <f>IF(BB481="s",
IF(S481=0,0,
IF(S481=1,0,
IF(S481=2,#REF!*4*2,
IF(S481=3,#REF!*4,
IF(S481=4,#REF!*4,
IF(S481=5,0,
IF(S481=6,0,
IF(S481=7,#REF!*4)))))))),
IF(BB481="t",
IF(S481=0,0,
IF(S481=1,0,
IF(S481=2,#REF!*4*2*0.8,
IF(S481=3,#REF!*4*0.8,
IF(S481=4,#REF!*4*0.8,
IF(S481=5,0,
IF(S481=6,0,
IF(S481=7,#REF!*4))))))))))</f>
        <v>#REF!</v>
      </c>
      <c r="AU481" s="14" t="e">
        <f>IF(BB481="s",
IF(S481=0,0,
IF(S481=1,#REF!*2,
IF(S481=2,#REF!*2,
IF(S481=3,#REF!*2,
IF(S481=4,#REF!*2,
IF(S481=5,#REF!*2,
IF(S481=6,#REF!*2,
IF(S481=7,#REF!*2)))))))),
IF(BB481="t",
IF(S481=0,#REF!*2*0.8,
IF(S481=1,#REF!*2*0.8,
IF(S481=2,#REF!*2*0.8,
IF(S481=3,#REF!*2*0.8,
IF(S481=4,#REF!*2*0.8,
IF(S481=5,#REF!*2*0.8,
IF(S481=6,#REF!*1*0.8,
IF(S481=7,#REF!*2))))))))))</f>
        <v>#REF!</v>
      </c>
      <c r="AV481" s="14" t="e">
        <f t="shared" si="135"/>
        <v>#REF!</v>
      </c>
      <c r="AW481" s="14" t="e">
        <f>IF(BB481="s",
IF(S481=0,0,
IF(S481=1,(14-2)*(#REF!+#REF!)/4*4,
IF(S481=2,(14-2)*(#REF!+#REF!)/4*2,
IF(S481=3,(14-2)*(#REF!+#REF!)/4*3,
IF(S481=4,(14-2)*(#REF!+#REF!)/4,
IF(S481=5,(14-2)*#REF!/4,
IF(S481=6,0,
IF(S481=7,(14)*#REF!)))))))),
IF(BB481="t",
IF(S481=0,0,
IF(S481=1,(11-2)*(#REF!+#REF!)/4*4,
IF(S481=2,(11-2)*(#REF!+#REF!)/4*2,
IF(S481=3,(11-2)*(#REF!+#REF!)/4*3,
IF(S481=4,(11-2)*(#REF!+#REF!)/4,
IF(S481=5,(11-2)*#REF!/4,
IF(S481=6,0,
IF(S481=7,(11)*#REF!))))))))))</f>
        <v>#REF!</v>
      </c>
      <c r="AX481" s="14" t="e">
        <f t="shared" si="136"/>
        <v>#REF!</v>
      </c>
      <c r="AY481" s="14">
        <f t="shared" si="137"/>
        <v>12</v>
      </c>
      <c r="AZ481" s="14">
        <f t="shared" si="138"/>
        <v>6</v>
      </c>
      <c r="BA481" s="14" t="e">
        <f t="shared" si="139"/>
        <v>#REF!</v>
      </c>
      <c r="BB481" s="14" t="s">
        <v>87</v>
      </c>
      <c r="BC481" s="14" t="e">
        <f>IF(BI481="A",0,IF(BB481="s",14*#REF!,IF(BB481="T",11*#REF!,"HATA")))</f>
        <v>#REF!</v>
      </c>
      <c r="BD481" s="14" t="e">
        <f t="shared" si="140"/>
        <v>#REF!</v>
      </c>
      <c r="BE481" s="14" t="e">
        <f t="shared" si="141"/>
        <v>#REF!</v>
      </c>
      <c r="BF481" s="14" t="e">
        <f>IF(BE481-#REF!=0,"DOĞRU","YANLIŞ")</f>
        <v>#REF!</v>
      </c>
      <c r="BG481" s="14" t="e">
        <f>#REF!-BE481</f>
        <v>#REF!</v>
      </c>
      <c r="BH481" s="14">
        <v>0</v>
      </c>
      <c r="BJ481" s="14">
        <v>0</v>
      </c>
      <c r="BL481" s="14">
        <v>2</v>
      </c>
      <c r="BN481" s="5" t="e">
        <f>#REF!*14</f>
        <v>#REF!</v>
      </c>
      <c r="BO481" s="6"/>
      <c r="BP481" s="7"/>
      <c r="BQ481" s="8"/>
      <c r="BR481" s="8"/>
      <c r="BS481" s="8"/>
      <c r="BT481" s="8"/>
      <c r="BU481" s="8"/>
      <c r="BV481" s="9"/>
      <c r="BW481" s="10"/>
      <c r="BX481" s="11"/>
      <c r="CE481" s="8"/>
      <c r="CF481" s="17"/>
      <c r="CG481" s="17"/>
      <c r="CH481" s="17"/>
      <c r="CI481" s="17"/>
    </row>
    <row r="482" spans="1:87" hidden="1" x14ac:dyDescent="0.25">
      <c r="A482" s="14" t="s">
        <v>592</v>
      </c>
      <c r="B482" s="14" t="s">
        <v>593</v>
      </c>
      <c r="C482" s="14" t="s">
        <v>593</v>
      </c>
      <c r="D482" s="15" t="s">
        <v>90</v>
      </c>
      <c r="E482" s="15" t="s">
        <v>90</v>
      </c>
      <c r="F482" s="16" t="e">
        <f>IF(BB482="S",
IF(#REF!+BJ482=2012,
IF(#REF!=1,"12-13/1",
IF(#REF!=2,"12-13/2",
IF(#REF!=3,"13-14/1",
IF(#REF!=4,"13-14/2","Hata1")))),
IF(#REF!+BJ482=2013,
IF(#REF!=1,"13-14/1",
IF(#REF!=2,"13-14/2",
IF(#REF!=3,"14-15/1",
IF(#REF!=4,"14-15/2","Hata2")))),
IF(#REF!+BJ482=2014,
IF(#REF!=1,"14-15/1",
IF(#REF!=2,"14-15/2",
IF(#REF!=3,"15-16/1",
IF(#REF!=4,"15-16/2","Hata3")))),
IF(#REF!+BJ482=2015,
IF(#REF!=1,"15-16/1",
IF(#REF!=2,"15-16/2",
IF(#REF!=3,"16-17/1",
IF(#REF!=4,"16-17/2","Hata4")))),
IF(#REF!+BJ482=2016,
IF(#REF!=1,"16-17/1",
IF(#REF!=2,"16-17/2",
IF(#REF!=3,"17-18/1",
IF(#REF!=4,"17-18/2","Hata5")))),
IF(#REF!+BJ482=2017,
IF(#REF!=1,"17-18/1",
IF(#REF!=2,"17-18/2",
IF(#REF!=3,"18-19/1",
IF(#REF!=4,"18-19/2","Hata6")))),
IF(#REF!+BJ482=2018,
IF(#REF!=1,"18-19/1",
IF(#REF!=2,"18-19/2",
IF(#REF!=3,"19-20/1",
IF(#REF!=4,"19-20/2","Hata7")))),
IF(#REF!+BJ482=2019,
IF(#REF!=1,"19-20/1",
IF(#REF!=2,"19-20/2",
IF(#REF!=3,"20-21/1",
IF(#REF!=4,"20-21/2","Hata8")))),
IF(#REF!+BJ482=2020,
IF(#REF!=1,"20-21/1",
IF(#REF!=2,"20-21/2",
IF(#REF!=3,"21-22/1",
IF(#REF!=4,"21-22/2","Hata9")))),
IF(#REF!+BJ482=2021,
IF(#REF!=1,"21-22/1",
IF(#REF!=2,"21-22/2",
IF(#REF!=3,"22-23/1",
IF(#REF!=4,"22-23/2","Hata10")))),
IF(#REF!+BJ482=2022,
IF(#REF!=1,"22-23/1",
IF(#REF!=2,"22-23/2",
IF(#REF!=3,"23-24/1",
IF(#REF!=4,"23-24/2","Hata11")))),
IF(#REF!+BJ482=2023,
IF(#REF!=1,"23-24/1",
IF(#REF!=2,"23-24/2",
IF(#REF!=3,"24-25/1",
IF(#REF!=4,"24-25/2","Hata12")))),
)))))))))))),
IF(BB482="T",
IF(#REF!+BJ482=2012,
IF(#REF!=1,"12-13/1",
IF(#REF!=2,"12-13/2",
IF(#REF!=3,"12-13/3",
IF(#REF!=4,"13-14/1",
IF(#REF!=5,"13-14/2",
IF(#REF!=6,"13-14/3","Hata1")))))),
IF(#REF!+BJ482=2013,
IF(#REF!=1,"13-14/1",
IF(#REF!=2,"13-14/2",
IF(#REF!=3,"13-14/3",
IF(#REF!=4,"14-15/1",
IF(#REF!=5,"14-15/2",
IF(#REF!=6,"14-15/3","Hata2")))))),
IF(#REF!+BJ482=2014,
IF(#REF!=1,"14-15/1",
IF(#REF!=2,"14-15/2",
IF(#REF!=3,"14-15/3",
IF(#REF!=4,"15-16/1",
IF(#REF!=5,"15-16/2",
IF(#REF!=6,"15-16/3","Hata3")))))),
IF(AND(#REF!+#REF!&gt;2014,#REF!+#REF!&lt;2015,BJ482=1),
IF(#REF!=0.1,"14-15/0.1",
IF(#REF!=0.2,"14-15/0.2",
IF(#REF!=0.3,"14-15/0.3","Hata4"))),
IF(#REF!+BJ482=2015,
IF(#REF!=1,"15-16/1",
IF(#REF!=2,"15-16/2",
IF(#REF!=3,"15-16/3",
IF(#REF!=4,"16-17/1",
IF(#REF!=5,"16-17/2",
IF(#REF!=6,"16-17/3","Hata5")))))),
IF(#REF!+BJ482=2016,
IF(#REF!=1,"16-17/1",
IF(#REF!=2,"16-17/2",
IF(#REF!=3,"16-17/3",
IF(#REF!=4,"17-18/1",
IF(#REF!=5,"17-18/2",
IF(#REF!=6,"17-18/3","Hata6")))))),
IF(#REF!+BJ482=2017,
IF(#REF!=1,"17-18/1",
IF(#REF!=2,"17-18/2",
IF(#REF!=3,"17-18/3",
IF(#REF!=4,"18-19/1",
IF(#REF!=5,"18-19/2",
IF(#REF!=6,"18-19/3","Hata7")))))),
IF(#REF!+BJ482=2018,
IF(#REF!=1,"18-19/1",
IF(#REF!=2,"18-19/2",
IF(#REF!=3,"18-19/3",
IF(#REF!=4,"19-20/1",
IF(#REF!=5," 19-20/2",
IF(#REF!=6,"19-20/3","Hata8")))))),
IF(#REF!+BJ482=2019,
IF(#REF!=1,"19-20/1",
IF(#REF!=2,"19-20/2",
IF(#REF!=3,"19-20/3",
IF(#REF!=4,"20-21/1",
IF(#REF!=5,"20-21/2",
IF(#REF!=6,"20-21/3","Hata9")))))),
IF(#REF!+BJ482=2020,
IF(#REF!=1,"20-21/1",
IF(#REF!=2,"20-21/2",
IF(#REF!=3,"20-21/3",
IF(#REF!=4,"21-22/1",
IF(#REF!=5,"21-22/2",
IF(#REF!=6,"21-22/3","Hata10")))))),
IF(#REF!+BJ482=2021,
IF(#REF!=1,"21-22/1",
IF(#REF!=2,"21-22/2",
IF(#REF!=3,"21-22/3",
IF(#REF!=4,"22-23/1",
IF(#REF!=5,"22-23/2",
IF(#REF!=6,"22-23/3","Hata11")))))),
IF(#REF!+BJ482=2022,
IF(#REF!=1,"22-23/1",
IF(#REF!=2,"22-23/2",
IF(#REF!=3,"22-23/3",
IF(#REF!=4,"23-24/1",
IF(#REF!=5,"23-24/2",
IF(#REF!=6,"23-24/3","Hata12")))))),
IF(#REF!+BJ482=2023,
IF(#REF!=1,"23-24/1",
IF(#REF!=2,"23-24/2",
IF(#REF!=3,"23-24/3",
IF(#REF!=4,"24-25/1",
IF(#REF!=5,"24-25/2",
IF(#REF!=6,"24-25/3","Hata13")))))),
))))))))))))))
)</f>
        <v>#REF!</v>
      </c>
      <c r="G482" s="15"/>
      <c r="H482" s="14" t="s">
        <v>584</v>
      </c>
      <c r="I482" s="14">
        <v>4234884</v>
      </c>
      <c r="J482" s="14" t="s">
        <v>585</v>
      </c>
      <c r="S482" s="16">
        <v>2</v>
      </c>
      <c r="T482" s="14">
        <f>VLOOKUP($S482,[1]sistem!$I$3:$L$10,2,FALSE)</f>
        <v>0</v>
      </c>
      <c r="U482" s="14">
        <f>VLOOKUP($S482,[1]sistem!$I$3:$L$10,3,FALSE)</f>
        <v>2</v>
      </c>
      <c r="V482" s="14">
        <f>VLOOKUP($S482,[1]sistem!$I$3:$L$10,4,FALSE)</f>
        <v>1</v>
      </c>
      <c r="W482" s="14" t="e">
        <f>VLOOKUP($BB482,[1]sistem!$I$13:$L$14,2,FALSE)*#REF!</f>
        <v>#REF!</v>
      </c>
      <c r="X482" s="14" t="e">
        <f>VLOOKUP($BB482,[1]sistem!$I$13:$L$14,3,FALSE)*#REF!</f>
        <v>#REF!</v>
      </c>
      <c r="Y482" s="14" t="e">
        <f>VLOOKUP($BB482,[1]sistem!$I$13:$L$14,4,FALSE)*#REF!</f>
        <v>#REF!</v>
      </c>
      <c r="Z482" s="14" t="e">
        <f t="shared" si="129"/>
        <v>#REF!</v>
      </c>
      <c r="AA482" s="14" t="e">
        <f t="shared" si="129"/>
        <v>#REF!</v>
      </c>
      <c r="AB482" s="14" t="e">
        <f t="shared" si="129"/>
        <v>#REF!</v>
      </c>
      <c r="AC482" s="14" t="e">
        <f t="shared" si="130"/>
        <v>#REF!</v>
      </c>
      <c r="AD482" s="14">
        <f>VLOOKUP(BB482,[1]sistem!$I$18:$J$19,2,FALSE)</f>
        <v>14</v>
      </c>
      <c r="AE482" s="14">
        <v>0.25</v>
      </c>
      <c r="AF482" s="14">
        <f>VLOOKUP($S482,[1]sistem!$I$3:$M$10,5,FALSE)</f>
        <v>2</v>
      </c>
      <c r="AG482" s="14">
        <v>5</v>
      </c>
      <c r="AI482" s="14">
        <f>AG482*AM482</f>
        <v>70</v>
      </c>
      <c r="AJ482" s="14">
        <f>VLOOKUP($S482,[1]sistem!$I$3:$N$10,6,FALSE)</f>
        <v>3</v>
      </c>
      <c r="AK482" s="14">
        <v>2</v>
      </c>
      <c r="AL482" s="14">
        <f t="shared" si="131"/>
        <v>6</v>
      </c>
      <c r="AM482" s="14">
        <f>VLOOKUP($BB482,[1]sistem!$I$18:$K$19,3,FALSE)</f>
        <v>14</v>
      </c>
      <c r="AN482" s="14" t="e">
        <f>AM482*#REF!</f>
        <v>#REF!</v>
      </c>
      <c r="AO482" s="14" t="e">
        <f t="shared" si="132"/>
        <v>#REF!</v>
      </c>
      <c r="AP482" s="14">
        <f t="shared" si="133"/>
        <v>25</v>
      </c>
      <c r="AQ482" s="14" t="e">
        <f t="shared" si="134"/>
        <v>#REF!</v>
      </c>
      <c r="AR482" s="14" t="e">
        <f>ROUND(AQ482-#REF!,0)</f>
        <v>#REF!</v>
      </c>
      <c r="AS482" s="14">
        <f>IF(BB482="s",IF(S482=0,0,
IF(S482=1,#REF!*4*4,
IF(S482=2,0,
IF(S482=3,#REF!*4*2,
IF(S482=4,0,
IF(S482=5,0,
IF(S482=6,0,
IF(S482=7,0)))))))),
IF(BB482="t",
IF(S482=0,0,
IF(S482=1,#REF!*4*4*0.8,
IF(S482=2,0,
IF(S482=3,#REF!*4*2*0.8,
IF(S482=4,0,
IF(S482=5,0,
IF(S482=6,0,
IF(S482=7,0))))))))))</f>
        <v>0</v>
      </c>
      <c r="AT482" s="14" t="e">
        <f>IF(BB482="s",
IF(S482=0,0,
IF(S482=1,0,
IF(S482=2,#REF!*4*2,
IF(S482=3,#REF!*4,
IF(S482=4,#REF!*4,
IF(S482=5,0,
IF(S482=6,0,
IF(S482=7,#REF!*4)))))))),
IF(BB482="t",
IF(S482=0,0,
IF(S482=1,0,
IF(S482=2,#REF!*4*2*0.8,
IF(S482=3,#REF!*4*0.8,
IF(S482=4,#REF!*4*0.8,
IF(S482=5,0,
IF(S482=6,0,
IF(S482=7,#REF!*4))))))))))</f>
        <v>#REF!</v>
      </c>
      <c r="AU482" s="14" t="e">
        <f>IF(BB482="s",
IF(S482=0,0,
IF(S482=1,#REF!*2,
IF(S482=2,#REF!*2,
IF(S482=3,#REF!*2,
IF(S482=4,#REF!*2,
IF(S482=5,#REF!*2,
IF(S482=6,#REF!*2,
IF(S482=7,#REF!*2)))))))),
IF(BB482="t",
IF(S482=0,#REF!*2*0.8,
IF(S482=1,#REF!*2*0.8,
IF(S482=2,#REF!*2*0.8,
IF(S482=3,#REF!*2*0.8,
IF(S482=4,#REF!*2*0.8,
IF(S482=5,#REF!*2*0.8,
IF(S482=6,#REF!*1*0.8,
IF(S482=7,#REF!*2))))))))))</f>
        <v>#REF!</v>
      </c>
      <c r="AV482" s="14" t="e">
        <f t="shared" si="135"/>
        <v>#REF!</v>
      </c>
      <c r="AW482" s="14" t="e">
        <f>IF(BB482="s",
IF(S482=0,0,
IF(S482=1,(14-2)*(#REF!+#REF!)/4*4,
IF(S482=2,(14-2)*(#REF!+#REF!)/4*2,
IF(S482=3,(14-2)*(#REF!+#REF!)/4*3,
IF(S482=4,(14-2)*(#REF!+#REF!)/4,
IF(S482=5,(14-2)*#REF!/4,
IF(S482=6,0,
IF(S482=7,(14)*#REF!)))))))),
IF(BB482="t",
IF(S482=0,0,
IF(S482=1,(11-2)*(#REF!+#REF!)/4*4,
IF(S482=2,(11-2)*(#REF!+#REF!)/4*2,
IF(S482=3,(11-2)*(#REF!+#REF!)/4*3,
IF(S482=4,(11-2)*(#REF!+#REF!)/4,
IF(S482=5,(11-2)*#REF!/4,
IF(S482=6,0,
IF(S482=7,(11)*#REF!))))))))))</f>
        <v>#REF!</v>
      </c>
      <c r="AX482" s="14" t="e">
        <f t="shared" si="136"/>
        <v>#REF!</v>
      </c>
      <c r="AY482" s="14">
        <f t="shared" si="137"/>
        <v>12</v>
      </c>
      <c r="AZ482" s="14">
        <f t="shared" si="138"/>
        <v>6</v>
      </c>
      <c r="BA482" s="14" t="e">
        <f t="shared" si="139"/>
        <v>#REF!</v>
      </c>
      <c r="BB482" s="14" t="s">
        <v>87</v>
      </c>
      <c r="BC482" s="14" t="e">
        <f>IF(BI482="A",0,IF(BB482="s",14*#REF!,IF(BB482="T",11*#REF!,"HATA")))</f>
        <v>#REF!</v>
      </c>
      <c r="BD482" s="14" t="e">
        <f t="shared" si="140"/>
        <v>#REF!</v>
      </c>
      <c r="BE482" s="14" t="e">
        <f t="shared" si="141"/>
        <v>#REF!</v>
      </c>
      <c r="BF482" s="14" t="e">
        <f>IF(BE482-#REF!=0,"DOĞRU","YANLIŞ")</f>
        <v>#REF!</v>
      </c>
      <c r="BG482" s="14" t="e">
        <f>#REF!-BE482</f>
        <v>#REF!</v>
      </c>
      <c r="BH482" s="14">
        <v>0</v>
      </c>
      <c r="BJ482" s="14">
        <v>0</v>
      </c>
      <c r="BL482" s="14">
        <v>2</v>
      </c>
      <c r="BN482" s="5" t="e">
        <f>#REF!*14</f>
        <v>#REF!</v>
      </c>
      <c r="BO482" s="6"/>
      <c r="BP482" s="7"/>
      <c r="BQ482" s="8"/>
      <c r="BR482" s="8"/>
      <c r="BS482" s="8"/>
      <c r="BT482" s="8"/>
      <c r="BU482" s="8"/>
      <c r="BV482" s="9"/>
      <c r="BW482" s="10"/>
      <c r="BX482" s="11"/>
      <c r="CE482" s="8"/>
      <c r="CF482" s="17"/>
      <c r="CG482" s="17"/>
      <c r="CH482" s="17"/>
      <c r="CI482" s="17"/>
    </row>
    <row r="483" spans="1:87" hidden="1" x14ac:dyDescent="0.25">
      <c r="A483" s="14" t="s">
        <v>594</v>
      </c>
      <c r="B483" s="14" t="s">
        <v>595</v>
      </c>
      <c r="C483" s="14" t="s">
        <v>595</v>
      </c>
      <c r="D483" s="15" t="s">
        <v>90</v>
      </c>
      <c r="E483" s="15" t="s">
        <v>90</v>
      </c>
      <c r="F483" s="16" t="e">
        <f>IF(BB483="S",
IF(#REF!+BJ483=2012,
IF(#REF!=1,"12-13/1",
IF(#REF!=2,"12-13/2",
IF(#REF!=3,"13-14/1",
IF(#REF!=4,"13-14/2","Hata1")))),
IF(#REF!+BJ483=2013,
IF(#REF!=1,"13-14/1",
IF(#REF!=2,"13-14/2",
IF(#REF!=3,"14-15/1",
IF(#REF!=4,"14-15/2","Hata2")))),
IF(#REF!+BJ483=2014,
IF(#REF!=1,"14-15/1",
IF(#REF!=2,"14-15/2",
IF(#REF!=3,"15-16/1",
IF(#REF!=4,"15-16/2","Hata3")))),
IF(#REF!+BJ483=2015,
IF(#REF!=1,"15-16/1",
IF(#REF!=2,"15-16/2",
IF(#REF!=3,"16-17/1",
IF(#REF!=4,"16-17/2","Hata4")))),
IF(#REF!+BJ483=2016,
IF(#REF!=1,"16-17/1",
IF(#REF!=2,"16-17/2",
IF(#REF!=3,"17-18/1",
IF(#REF!=4,"17-18/2","Hata5")))),
IF(#REF!+BJ483=2017,
IF(#REF!=1,"17-18/1",
IF(#REF!=2,"17-18/2",
IF(#REF!=3,"18-19/1",
IF(#REF!=4,"18-19/2","Hata6")))),
IF(#REF!+BJ483=2018,
IF(#REF!=1,"18-19/1",
IF(#REF!=2,"18-19/2",
IF(#REF!=3,"19-20/1",
IF(#REF!=4,"19-20/2","Hata7")))),
IF(#REF!+BJ483=2019,
IF(#REF!=1,"19-20/1",
IF(#REF!=2,"19-20/2",
IF(#REF!=3,"20-21/1",
IF(#REF!=4,"20-21/2","Hata8")))),
IF(#REF!+BJ483=2020,
IF(#REF!=1,"20-21/1",
IF(#REF!=2,"20-21/2",
IF(#REF!=3,"21-22/1",
IF(#REF!=4,"21-22/2","Hata9")))),
IF(#REF!+BJ483=2021,
IF(#REF!=1,"21-22/1",
IF(#REF!=2,"21-22/2",
IF(#REF!=3,"22-23/1",
IF(#REF!=4,"22-23/2","Hata10")))),
IF(#REF!+BJ483=2022,
IF(#REF!=1,"22-23/1",
IF(#REF!=2,"22-23/2",
IF(#REF!=3,"23-24/1",
IF(#REF!=4,"23-24/2","Hata11")))),
IF(#REF!+BJ483=2023,
IF(#REF!=1,"23-24/1",
IF(#REF!=2,"23-24/2",
IF(#REF!=3,"24-25/1",
IF(#REF!=4,"24-25/2","Hata12")))),
)))))))))))),
IF(BB483="T",
IF(#REF!+BJ483=2012,
IF(#REF!=1,"12-13/1",
IF(#REF!=2,"12-13/2",
IF(#REF!=3,"12-13/3",
IF(#REF!=4,"13-14/1",
IF(#REF!=5,"13-14/2",
IF(#REF!=6,"13-14/3","Hata1")))))),
IF(#REF!+BJ483=2013,
IF(#REF!=1,"13-14/1",
IF(#REF!=2,"13-14/2",
IF(#REF!=3,"13-14/3",
IF(#REF!=4,"14-15/1",
IF(#REF!=5,"14-15/2",
IF(#REF!=6,"14-15/3","Hata2")))))),
IF(#REF!+BJ483=2014,
IF(#REF!=1,"14-15/1",
IF(#REF!=2,"14-15/2",
IF(#REF!=3,"14-15/3",
IF(#REF!=4,"15-16/1",
IF(#REF!=5,"15-16/2",
IF(#REF!=6,"15-16/3","Hata3")))))),
IF(AND(#REF!+#REF!&gt;2014,#REF!+#REF!&lt;2015,BJ483=1),
IF(#REF!=0.1,"14-15/0.1",
IF(#REF!=0.2,"14-15/0.2",
IF(#REF!=0.3,"14-15/0.3","Hata4"))),
IF(#REF!+BJ483=2015,
IF(#REF!=1,"15-16/1",
IF(#REF!=2,"15-16/2",
IF(#REF!=3,"15-16/3",
IF(#REF!=4,"16-17/1",
IF(#REF!=5,"16-17/2",
IF(#REF!=6,"16-17/3","Hata5")))))),
IF(#REF!+BJ483=2016,
IF(#REF!=1,"16-17/1",
IF(#REF!=2,"16-17/2",
IF(#REF!=3,"16-17/3",
IF(#REF!=4,"17-18/1",
IF(#REF!=5,"17-18/2",
IF(#REF!=6,"17-18/3","Hata6")))))),
IF(#REF!+BJ483=2017,
IF(#REF!=1,"17-18/1",
IF(#REF!=2,"17-18/2",
IF(#REF!=3,"17-18/3",
IF(#REF!=4,"18-19/1",
IF(#REF!=5,"18-19/2",
IF(#REF!=6,"18-19/3","Hata7")))))),
IF(#REF!+BJ483=2018,
IF(#REF!=1,"18-19/1",
IF(#REF!=2,"18-19/2",
IF(#REF!=3,"18-19/3",
IF(#REF!=4,"19-20/1",
IF(#REF!=5," 19-20/2",
IF(#REF!=6,"19-20/3","Hata8")))))),
IF(#REF!+BJ483=2019,
IF(#REF!=1,"19-20/1",
IF(#REF!=2,"19-20/2",
IF(#REF!=3,"19-20/3",
IF(#REF!=4,"20-21/1",
IF(#REF!=5,"20-21/2",
IF(#REF!=6,"20-21/3","Hata9")))))),
IF(#REF!+BJ483=2020,
IF(#REF!=1,"20-21/1",
IF(#REF!=2,"20-21/2",
IF(#REF!=3,"20-21/3",
IF(#REF!=4,"21-22/1",
IF(#REF!=5,"21-22/2",
IF(#REF!=6,"21-22/3","Hata10")))))),
IF(#REF!+BJ483=2021,
IF(#REF!=1,"21-22/1",
IF(#REF!=2,"21-22/2",
IF(#REF!=3,"21-22/3",
IF(#REF!=4,"22-23/1",
IF(#REF!=5,"22-23/2",
IF(#REF!=6,"22-23/3","Hata11")))))),
IF(#REF!+BJ483=2022,
IF(#REF!=1,"22-23/1",
IF(#REF!=2,"22-23/2",
IF(#REF!=3,"22-23/3",
IF(#REF!=4,"23-24/1",
IF(#REF!=5,"23-24/2",
IF(#REF!=6,"23-24/3","Hata12")))))),
IF(#REF!+BJ483=2023,
IF(#REF!=1,"23-24/1",
IF(#REF!=2,"23-24/2",
IF(#REF!=3,"23-24/3",
IF(#REF!=4,"24-25/1",
IF(#REF!=5,"24-25/2",
IF(#REF!=6,"24-25/3","Hata13")))))),
))))))))))))))
)</f>
        <v>#REF!</v>
      </c>
      <c r="G483" s="15"/>
      <c r="H483" s="14" t="s">
        <v>584</v>
      </c>
      <c r="I483" s="14">
        <v>4234884</v>
      </c>
      <c r="J483" s="14" t="s">
        <v>585</v>
      </c>
      <c r="S483" s="16">
        <v>2</v>
      </c>
      <c r="T483" s="14">
        <f>VLOOKUP($S483,[1]sistem!$I$3:$L$10,2,FALSE)</f>
        <v>0</v>
      </c>
      <c r="U483" s="14">
        <f>VLOOKUP($S483,[1]sistem!$I$3:$L$10,3,FALSE)</f>
        <v>2</v>
      </c>
      <c r="V483" s="14">
        <f>VLOOKUP($S483,[1]sistem!$I$3:$L$10,4,FALSE)</f>
        <v>1</v>
      </c>
      <c r="W483" s="14" t="e">
        <f>VLOOKUP($BB483,[1]sistem!$I$13:$L$14,2,FALSE)*#REF!</f>
        <v>#REF!</v>
      </c>
      <c r="X483" s="14" t="e">
        <f>VLOOKUP($BB483,[1]sistem!$I$13:$L$14,3,FALSE)*#REF!</f>
        <v>#REF!</v>
      </c>
      <c r="Y483" s="14" t="e">
        <f>VLOOKUP($BB483,[1]sistem!$I$13:$L$14,4,FALSE)*#REF!</f>
        <v>#REF!</v>
      </c>
      <c r="Z483" s="14" t="e">
        <f t="shared" si="129"/>
        <v>#REF!</v>
      </c>
      <c r="AA483" s="14" t="e">
        <f t="shared" si="129"/>
        <v>#REF!</v>
      </c>
      <c r="AB483" s="14" t="e">
        <f t="shared" si="129"/>
        <v>#REF!</v>
      </c>
      <c r="AC483" s="14" t="e">
        <f t="shared" si="130"/>
        <v>#REF!</v>
      </c>
      <c r="AD483" s="14">
        <f>VLOOKUP(BB483,[1]sistem!$I$18:$J$19,2,FALSE)</f>
        <v>14</v>
      </c>
      <c r="AE483" s="14">
        <v>0.25</v>
      </c>
      <c r="AF483" s="14">
        <f>VLOOKUP($S483,[1]sistem!$I$3:$M$10,5,FALSE)</f>
        <v>2</v>
      </c>
      <c r="AG483" s="14">
        <v>5</v>
      </c>
      <c r="AI483" s="14">
        <f>AG483*AM483</f>
        <v>70</v>
      </c>
      <c r="AJ483" s="14">
        <f>VLOOKUP($S483,[1]sistem!$I$3:$N$10,6,FALSE)</f>
        <v>3</v>
      </c>
      <c r="AK483" s="14">
        <v>2</v>
      </c>
      <c r="AL483" s="14">
        <f t="shared" si="131"/>
        <v>6</v>
      </c>
      <c r="AM483" s="14">
        <f>VLOOKUP($BB483,[1]sistem!$I$18:$K$19,3,FALSE)</f>
        <v>14</v>
      </c>
      <c r="AN483" s="14" t="e">
        <f>AM483*#REF!</f>
        <v>#REF!</v>
      </c>
      <c r="AO483" s="14" t="e">
        <f t="shared" si="132"/>
        <v>#REF!</v>
      </c>
      <c r="AP483" s="14">
        <f t="shared" si="133"/>
        <v>25</v>
      </c>
      <c r="AQ483" s="14" t="e">
        <f t="shared" si="134"/>
        <v>#REF!</v>
      </c>
      <c r="AR483" s="14" t="e">
        <f>ROUND(AQ483-#REF!,0)</f>
        <v>#REF!</v>
      </c>
      <c r="AS483" s="14">
        <f>IF(BB483="s",IF(S483=0,0,
IF(S483=1,#REF!*4*4,
IF(S483=2,0,
IF(S483=3,#REF!*4*2,
IF(S483=4,0,
IF(S483=5,0,
IF(S483=6,0,
IF(S483=7,0)))))))),
IF(BB483="t",
IF(S483=0,0,
IF(S483=1,#REF!*4*4*0.8,
IF(S483=2,0,
IF(S483=3,#REF!*4*2*0.8,
IF(S483=4,0,
IF(S483=5,0,
IF(S483=6,0,
IF(S483=7,0))))))))))</f>
        <v>0</v>
      </c>
      <c r="AT483" s="14" t="e">
        <f>IF(BB483="s",
IF(S483=0,0,
IF(S483=1,0,
IF(S483=2,#REF!*4*2,
IF(S483=3,#REF!*4,
IF(S483=4,#REF!*4,
IF(S483=5,0,
IF(S483=6,0,
IF(S483=7,#REF!*4)))))))),
IF(BB483="t",
IF(S483=0,0,
IF(S483=1,0,
IF(S483=2,#REF!*4*2*0.8,
IF(S483=3,#REF!*4*0.8,
IF(S483=4,#REF!*4*0.8,
IF(S483=5,0,
IF(S483=6,0,
IF(S483=7,#REF!*4))))))))))</f>
        <v>#REF!</v>
      </c>
      <c r="AU483" s="14" t="e">
        <f>IF(BB483="s",
IF(S483=0,0,
IF(S483=1,#REF!*2,
IF(S483=2,#REF!*2,
IF(S483=3,#REF!*2,
IF(S483=4,#REF!*2,
IF(S483=5,#REF!*2,
IF(S483=6,#REF!*2,
IF(S483=7,#REF!*2)))))))),
IF(BB483="t",
IF(S483=0,#REF!*2*0.8,
IF(S483=1,#REF!*2*0.8,
IF(S483=2,#REF!*2*0.8,
IF(S483=3,#REF!*2*0.8,
IF(S483=4,#REF!*2*0.8,
IF(S483=5,#REF!*2*0.8,
IF(S483=6,#REF!*1*0.8,
IF(S483=7,#REF!*2))))))))))</f>
        <v>#REF!</v>
      </c>
      <c r="AV483" s="14" t="e">
        <f t="shared" si="135"/>
        <v>#REF!</v>
      </c>
      <c r="AW483" s="14" t="e">
        <f>IF(BB483="s",
IF(S483=0,0,
IF(S483=1,(14-2)*(#REF!+#REF!)/4*4,
IF(S483=2,(14-2)*(#REF!+#REF!)/4*2,
IF(S483=3,(14-2)*(#REF!+#REF!)/4*3,
IF(S483=4,(14-2)*(#REF!+#REF!)/4,
IF(S483=5,(14-2)*#REF!/4,
IF(S483=6,0,
IF(S483=7,(14)*#REF!)))))))),
IF(BB483="t",
IF(S483=0,0,
IF(S483=1,(11-2)*(#REF!+#REF!)/4*4,
IF(S483=2,(11-2)*(#REF!+#REF!)/4*2,
IF(S483=3,(11-2)*(#REF!+#REF!)/4*3,
IF(S483=4,(11-2)*(#REF!+#REF!)/4,
IF(S483=5,(11-2)*#REF!/4,
IF(S483=6,0,
IF(S483=7,(11)*#REF!))))))))))</f>
        <v>#REF!</v>
      </c>
      <c r="AX483" s="14" t="e">
        <f t="shared" si="136"/>
        <v>#REF!</v>
      </c>
      <c r="AY483" s="14">
        <f t="shared" si="137"/>
        <v>12</v>
      </c>
      <c r="AZ483" s="14">
        <f t="shared" si="138"/>
        <v>6</v>
      </c>
      <c r="BA483" s="14" t="e">
        <f t="shared" si="139"/>
        <v>#REF!</v>
      </c>
      <c r="BB483" s="14" t="s">
        <v>87</v>
      </c>
      <c r="BC483" s="14" t="e">
        <f>IF(BI483="A",0,IF(BB483="s",14*#REF!,IF(BB483="T",11*#REF!,"HATA")))</f>
        <v>#REF!</v>
      </c>
      <c r="BD483" s="14" t="e">
        <f t="shared" si="140"/>
        <v>#REF!</v>
      </c>
      <c r="BE483" s="14" t="e">
        <f t="shared" si="141"/>
        <v>#REF!</v>
      </c>
      <c r="BF483" s="14" t="e">
        <f>IF(BE483-#REF!=0,"DOĞRU","YANLIŞ")</f>
        <v>#REF!</v>
      </c>
      <c r="BG483" s="14" t="e">
        <f>#REF!-BE483</f>
        <v>#REF!</v>
      </c>
      <c r="BH483" s="14">
        <v>0</v>
      </c>
      <c r="BJ483" s="14">
        <v>0</v>
      </c>
      <c r="BL483" s="14">
        <v>2</v>
      </c>
      <c r="BN483" s="5" t="e">
        <f>#REF!*14</f>
        <v>#REF!</v>
      </c>
      <c r="BO483" s="6"/>
      <c r="BP483" s="7"/>
      <c r="BQ483" s="8"/>
      <c r="BR483" s="8"/>
      <c r="BS483" s="8"/>
      <c r="BT483" s="8"/>
      <c r="BU483" s="8"/>
      <c r="BV483" s="9"/>
      <c r="BW483" s="10"/>
      <c r="BX483" s="11"/>
      <c r="CE483" s="8"/>
      <c r="CF483" s="17"/>
      <c r="CG483" s="17"/>
      <c r="CH483" s="17"/>
      <c r="CI483" s="17"/>
    </row>
    <row r="484" spans="1:87" hidden="1" x14ac:dyDescent="0.25">
      <c r="A484" s="14" t="s">
        <v>131</v>
      </c>
      <c r="B484" s="14" t="s">
        <v>132</v>
      </c>
      <c r="C484" s="14" t="s">
        <v>132</v>
      </c>
      <c r="D484" s="15" t="s">
        <v>90</v>
      </c>
      <c r="E484" s="15" t="s">
        <v>90</v>
      </c>
      <c r="F484" s="16" t="e">
        <f>IF(BB484="S",
IF(#REF!+BJ484=2012,
IF(#REF!=1,"12-13/1",
IF(#REF!=2,"12-13/2",
IF(#REF!=3,"13-14/1",
IF(#REF!=4,"13-14/2","Hata1")))),
IF(#REF!+BJ484=2013,
IF(#REF!=1,"13-14/1",
IF(#REF!=2,"13-14/2",
IF(#REF!=3,"14-15/1",
IF(#REF!=4,"14-15/2","Hata2")))),
IF(#REF!+BJ484=2014,
IF(#REF!=1,"14-15/1",
IF(#REF!=2,"14-15/2",
IF(#REF!=3,"15-16/1",
IF(#REF!=4,"15-16/2","Hata3")))),
IF(#REF!+BJ484=2015,
IF(#REF!=1,"15-16/1",
IF(#REF!=2,"15-16/2",
IF(#REF!=3,"16-17/1",
IF(#REF!=4,"16-17/2","Hata4")))),
IF(#REF!+BJ484=2016,
IF(#REF!=1,"16-17/1",
IF(#REF!=2,"16-17/2",
IF(#REF!=3,"17-18/1",
IF(#REF!=4,"17-18/2","Hata5")))),
IF(#REF!+BJ484=2017,
IF(#REF!=1,"17-18/1",
IF(#REF!=2,"17-18/2",
IF(#REF!=3,"18-19/1",
IF(#REF!=4,"18-19/2","Hata6")))),
IF(#REF!+BJ484=2018,
IF(#REF!=1,"18-19/1",
IF(#REF!=2,"18-19/2",
IF(#REF!=3,"19-20/1",
IF(#REF!=4,"19-20/2","Hata7")))),
IF(#REF!+BJ484=2019,
IF(#REF!=1,"19-20/1",
IF(#REF!=2,"19-20/2",
IF(#REF!=3,"20-21/1",
IF(#REF!=4,"20-21/2","Hata8")))),
IF(#REF!+BJ484=2020,
IF(#REF!=1,"20-21/1",
IF(#REF!=2,"20-21/2",
IF(#REF!=3,"21-22/1",
IF(#REF!=4,"21-22/2","Hata9")))),
IF(#REF!+BJ484=2021,
IF(#REF!=1,"21-22/1",
IF(#REF!=2,"21-22/2",
IF(#REF!=3,"22-23/1",
IF(#REF!=4,"22-23/2","Hata10")))),
IF(#REF!+BJ484=2022,
IF(#REF!=1,"22-23/1",
IF(#REF!=2,"22-23/2",
IF(#REF!=3,"23-24/1",
IF(#REF!=4,"23-24/2","Hata11")))),
IF(#REF!+BJ484=2023,
IF(#REF!=1,"23-24/1",
IF(#REF!=2,"23-24/2",
IF(#REF!=3,"24-25/1",
IF(#REF!=4,"24-25/2","Hata12")))),
)))))))))))),
IF(BB484="T",
IF(#REF!+BJ484=2012,
IF(#REF!=1,"12-13/1",
IF(#REF!=2,"12-13/2",
IF(#REF!=3,"12-13/3",
IF(#REF!=4,"13-14/1",
IF(#REF!=5,"13-14/2",
IF(#REF!=6,"13-14/3","Hata1")))))),
IF(#REF!+BJ484=2013,
IF(#REF!=1,"13-14/1",
IF(#REF!=2,"13-14/2",
IF(#REF!=3,"13-14/3",
IF(#REF!=4,"14-15/1",
IF(#REF!=5,"14-15/2",
IF(#REF!=6,"14-15/3","Hata2")))))),
IF(#REF!+BJ484=2014,
IF(#REF!=1,"14-15/1",
IF(#REF!=2,"14-15/2",
IF(#REF!=3,"14-15/3",
IF(#REF!=4,"15-16/1",
IF(#REF!=5,"15-16/2",
IF(#REF!=6,"15-16/3","Hata3")))))),
IF(AND(#REF!+#REF!&gt;2014,#REF!+#REF!&lt;2015,BJ484=1),
IF(#REF!=0.1,"14-15/0.1",
IF(#REF!=0.2,"14-15/0.2",
IF(#REF!=0.3,"14-15/0.3","Hata4"))),
IF(#REF!+BJ484=2015,
IF(#REF!=1,"15-16/1",
IF(#REF!=2,"15-16/2",
IF(#REF!=3,"15-16/3",
IF(#REF!=4,"16-17/1",
IF(#REF!=5,"16-17/2",
IF(#REF!=6,"16-17/3","Hata5")))))),
IF(#REF!+BJ484=2016,
IF(#REF!=1,"16-17/1",
IF(#REF!=2,"16-17/2",
IF(#REF!=3,"16-17/3",
IF(#REF!=4,"17-18/1",
IF(#REF!=5,"17-18/2",
IF(#REF!=6,"17-18/3","Hata6")))))),
IF(#REF!+BJ484=2017,
IF(#REF!=1,"17-18/1",
IF(#REF!=2,"17-18/2",
IF(#REF!=3,"17-18/3",
IF(#REF!=4,"18-19/1",
IF(#REF!=5,"18-19/2",
IF(#REF!=6,"18-19/3","Hata7")))))),
IF(#REF!+BJ484=2018,
IF(#REF!=1,"18-19/1",
IF(#REF!=2,"18-19/2",
IF(#REF!=3,"18-19/3",
IF(#REF!=4,"19-20/1",
IF(#REF!=5," 19-20/2",
IF(#REF!=6,"19-20/3","Hata8")))))),
IF(#REF!+BJ484=2019,
IF(#REF!=1,"19-20/1",
IF(#REF!=2,"19-20/2",
IF(#REF!=3,"19-20/3",
IF(#REF!=4,"20-21/1",
IF(#REF!=5,"20-21/2",
IF(#REF!=6,"20-21/3","Hata9")))))),
IF(#REF!+BJ484=2020,
IF(#REF!=1,"20-21/1",
IF(#REF!=2,"20-21/2",
IF(#REF!=3,"20-21/3",
IF(#REF!=4,"21-22/1",
IF(#REF!=5,"21-22/2",
IF(#REF!=6,"21-22/3","Hata10")))))),
IF(#REF!+BJ484=2021,
IF(#REF!=1,"21-22/1",
IF(#REF!=2,"21-22/2",
IF(#REF!=3,"21-22/3",
IF(#REF!=4,"22-23/1",
IF(#REF!=5,"22-23/2",
IF(#REF!=6,"22-23/3","Hata11")))))),
IF(#REF!+BJ484=2022,
IF(#REF!=1,"22-23/1",
IF(#REF!=2,"22-23/2",
IF(#REF!=3,"22-23/3",
IF(#REF!=4,"23-24/1",
IF(#REF!=5,"23-24/2",
IF(#REF!=6,"23-24/3","Hata12")))))),
IF(#REF!+BJ484=2023,
IF(#REF!=1,"23-24/1",
IF(#REF!=2,"23-24/2",
IF(#REF!=3,"23-24/3",
IF(#REF!=4,"24-25/1",
IF(#REF!=5,"24-25/2",
IF(#REF!=6,"24-25/3","Hata13")))))),
))))))))))))))
)</f>
        <v>#REF!</v>
      </c>
      <c r="G484" s="15"/>
      <c r="H484" s="14" t="s">
        <v>584</v>
      </c>
      <c r="I484" s="14">
        <v>4234884</v>
      </c>
      <c r="J484" s="14" t="s">
        <v>585</v>
      </c>
      <c r="Q484" s="14" t="s">
        <v>133</v>
      </c>
      <c r="R484" s="14" t="s">
        <v>133</v>
      </c>
      <c r="S484" s="16">
        <v>7</v>
      </c>
      <c r="T484" s="14">
        <f>VLOOKUP($S484,[1]sistem!$I$3:$L$10,2,FALSE)</f>
        <v>0</v>
      </c>
      <c r="U484" s="14">
        <f>VLOOKUP($S484,[1]sistem!$I$3:$L$10,3,FALSE)</f>
        <v>1</v>
      </c>
      <c r="V484" s="14">
        <f>VLOOKUP($S484,[1]sistem!$I$3:$L$10,4,FALSE)</f>
        <v>1</v>
      </c>
      <c r="W484" s="14" t="e">
        <f>VLOOKUP($BB484,[1]sistem!$I$13:$L$14,2,FALSE)*#REF!</f>
        <v>#REF!</v>
      </c>
      <c r="X484" s="14" t="e">
        <f>VLOOKUP($BB484,[1]sistem!$I$13:$L$14,3,FALSE)*#REF!</f>
        <v>#REF!</v>
      </c>
      <c r="Y484" s="14" t="e">
        <f>VLOOKUP($BB484,[1]sistem!$I$13:$L$14,4,FALSE)*#REF!</f>
        <v>#REF!</v>
      </c>
      <c r="Z484" s="14" t="e">
        <f t="shared" si="129"/>
        <v>#REF!</v>
      </c>
      <c r="AA484" s="14" t="e">
        <f t="shared" si="129"/>
        <v>#REF!</v>
      </c>
      <c r="AB484" s="14" t="e">
        <f t="shared" si="129"/>
        <v>#REF!</v>
      </c>
      <c r="AC484" s="14" t="e">
        <f t="shared" si="130"/>
        <v>#REF!</v>
      </c>
      <c r="AD484" s="14">
        <f>VLOOKUP(BB484,[1]sistem!$I$18:$J$19,2,FALSE)</f>
        <v>14</v>
      </c>
      <c r="AE484" s="14">
        <v>0.25</v>
      </c>
      <c r="AF484" s="14">
        <f>VLOOKUP($S484,[1]sistem!$I$3:$M$10,5,FALSE)</f>
        <v>1</v>
      </c>
      <c r="AI484" s="14" t="e">
        <f>(#REF!+#REF!)*AD484</f>
        <v>#REF!</v>
      </c>
      <c r="AJ484" s="14">
        <f>VLOOKUP($S484,[1]sistem!$I$3:$N$10,6,FALSE)</f>
        <v>2</v>
      </c>
      <c r="AK484" s="14">
        <v>2</v>
      </c>
      <c r="AL484" s="14">
        <f t="shared" si="131"/>
        <v>4</v>
      </c>
      <c r="AM484" s="14">
        <f>VLOOKUP($BB484,[1]sistem!$I$18:$K$19,3,FALSE)</f>
        <v>14</v>
      </c>
      <c r="AN484" s="14" t="e">
        <f>AM484*#REF!</f>
        <v>#REF!</v>
      </c>
      <c r="AO484" s="14" t="e">
        <f t="shared" si="132"/>
        <v>#REF!</v>
      </c>
      <c r="AP484" s="14">
        <f t="shared" si="133"/>
        <v>25</v>
      </c>
      <c r="AQ484" s="14" t="e">
        <f t="shared" si="134"/>
        <v>#REF!</v>
      </c>
      <c r="AR484" s="14" t="e">
        <f>ROUND(AQ484-#REF!,0)</f>
        <v>#REF!</v>
      </c>
      <c r="AS484" s="14">
        <f>IF(BB484="s",IF(S484=0,0,
IF(S484=1,#REF!*4*4,
IF(S484=2,0,
IF(S484=3,#REF!*4*2,
IF(S484=4,0,
IF(S484=5,0,
IF(S484=6,0,
IF(S484=7,0)))))))),
IF(BB484="t",
IF(S484=0,0,
IF(S484=1,#REF!*4*4*0.8,
IF(S484=2,0,
IF(S484=3,#REF!*4*2*0.8,
IF(S484=4,0,
IF(S484=5,0,
IF(S484=6,0,
IF(S484=7,0))))))))))</f>
        <v>0</v>
      </c>
      <c r="AT484" s="14" t="e">
        <f>IF(BB484="s",
IF(S484=0,0,
IF(S484=1,0,
IF(S484=2,#REF!*4*2,
IF(S484=3,#REF!*4,
IF(S484=4,#REF!*4,
IF(S484=5,0,
IF(S484=6,0,
IF(S484=7,#REF!*4)))))))),
IF(BB484="t",
IF(S484=0,0,
IF(S484=1,0,
IF(S484=2,#REF!*4*2*0.8,
IF(S484=3,#REF!*4*0.8,
IF(S484=4,#REF!*4*0.8,
IF(S484=5,0,
IF(S484=6,0,
IF(S484=7,#REF!*4))))))))))</f>
        <v>#REF!</v>
      </c>
      <c r="AU484" s="14" t="e">
        <f>IF(BB484="s",
IF(S484=0,0,
IF(S484=1,#REF!*2,
IF(S484=2,#REF!*2,
IF(S484=3,#REF!*2,
IF(S484=4,#REF!*2,
IF(S484=5,#REF!*2,
IF(S484=6,#REF!*2,
IF(S484=7,#REF!*2)))))))),
IF(BB484="t",
IF(S484=0,#REF!*2*0.8,
IF(S484=1,#REF!*2*0.8,
IF(S484=2,#REF!*2*0.8,
IF(S484=3,#REF!*2*0.8,
IF(S484=4,#REF!*2*0.8,
IF(S484=5,#REF!*2*0.8,
IF(S484=6,#REF!*1*0.8,
IF(S484=7,#REF!*2))))))))))</f>
        <v>#REF!</v>
      </c>
      <c r="AV484" s="14" t="e">
        <f t="shared" si="135"/>
        <v>#REF!</v>
      </c>
      <c r="AW484" s="14" t="e">
        <f>IF(BB484="s",
IF(S484=0,0,
IF(S484=1,(14-2)*(#REF!+#REF!)/4*4,
IF(S484=2,(14-2)*(#REF!+#REF!)/4*2,
IF(S484=3,(14-2)*(#REF!+#REF!)/4*3,
IF(S484=4,(14-2)*(#REF!+#REF!)/4,
IF(S484=5,(14-2)*#REF!/4,
IF(S484=6,0,
IF(S484=7,(14)*#REF!)))))))),
IF(BB484="t",
IF(S484=0,0,
IF(S484=1,(11-2)*(#REF!+#REF!)/4*4,
IF(S484=2,(11-2)*(#REF!+#REF!)/4*2,
IF(S484=3,(11-2)*(#REF!+#REF!)/4*3,
IF(S484=4,(11-2)*(#REF!+#REF!)/4,
IF(S484=5,(11-2)*#REF!/4,
IF(S484=6,0,
IF(S484=7,(11)*#REF!))))))))))</f>
        <v>#REF!</v>
      </c>
      <c r="AX484" s="14" t="e">
        <f t="shared" si="136"/>
        <v>#REF!</v>
      </c>
      <c r="AY484" s="14">
        <f t="shared" si="137"/>
        <v>8</v>
      </c>
      <c r="AZ484" s="14">
        <f t="shared" si="138"/>
        <v>4</v>
      </c>
      <c r="BA484" s="14" t="e">
        <f t="shared" si="139"/>
        <v>#REF!</v>
      </c>
      <c r="BB484" s="14" t="s">
        <v>87</v>
      </c>
      <c r="BC484" s="14">
        <f>IF(BI484="A",0,IF(BB484="s",14*#REF!,IF(BB484="T",11*#REF!,"HATA")))</f>
        <v>0</v>
      </c>
      <c r="BD484" s="14" t="e">
        <f t="shared" si="140"/>
        <v>#REF!</v>
      </c>
      <c r="BE484" s="14" t="e">
        <f t="shared" si="141"/>
        <v>#REF!</v>
      </c>
      <c r="BF484" s="14" t="e">
        <f>IF(BE484-#REF!=0,"DOĞRU","YANLIŞ")</f>
        <v>#REF!</v>
      </c>
      <c r="BG484" s="14" t="e">
        <f>#REF!-BE484</f>
        <v>#REF!</v>
      </c>
      <c r="BH484" s="14">
        <v>0</v>
      </c>
      <c r="BI484" s="14" t="s">
        <v>93</v>
      </c>
      <c r="BJ484" s="14">
        <v>0</v>
      </c>
      <c r="BL484" s="14">
        <v>7</v>
      </c>
      <c r="BN484" s="5" t="e">
        <f>#REF!*14</f>
        <v>#REF!</v>
      </c>
      <c r="BO484" s="6"/>
      <c r="BP484" s="7"/>
      <c r="BQ484" s="8"/>
      <c r="BR484" s="8"/>
      <c r="BS484" s="8"/>
      <c r="BT484" s="8"/>
      <c r="BU484" s="8"/>
      <c r="BV484" s="9"/>
      <c r="BW484" s="10"/>
      <c r="BX484" s="11"/>
      <c r="CE484" s="8"/>
      <c r="CF484" s="17"/>
      <c r="CG484" s="17"/>
      <c r="CH484" s="17"/>
      <c r="CI484" s="17"/>
    </row>
    <row r="485" spans="1:87" hidden="1" x14ac:dyDescent="0.25">
      <c r="A485" s="14" t="s">
        <v>596</v>
      </c>
      <c r="B485" s="14" t="s">
        <v>597</v>
      </c>
      <c r="C485" s="14" t="s">
        <v>597</v>
      </c>
      <c r="D485" s="15" t="s">
        <v>90</v>
      </c>
      <c r="E485" s="15" t="s">
        <v>90</v>
      </c>
      <c r="F485" s="16" t="e">
        <f>IF(BB485="S",
IF(#REF!+BJ485=2012,
IF(#REF!=1,"12-13/1",
IF(#REF!=2,"12-13/2",
IF(#REF!=3,"13-14/1",
IF(#REF!=4,"13-14/2","Hata1")))),
IF(#REF!+BJ485=2013,
IF(#REF!=1,"13-14/1",
IF(#REF!=2,"13-14/2",
IF(#REF!=3,"14-15/1",
IF(#REF!=4,"14-15/2","Hata2")))),
IF(#REF!+BJ485=2014,
IF(#REF!=1,"14-15/1",
IF(#REF!=2,"14-15/2",
IF(#REF!=3,"15-16/1",
IF(#REF!=4,"15-16/2","Hata3")))),
IF(#REF!+BJ485=2015,
IF(#REF!=1,"15-16/1",
IF(#REF!=2,"15-16/2",
IF(#REF!=3,"16-17/1",
IF(#REF!=4,"16-17/2","Hata4")))),
IF(#REF!+BJ485=2016,
IF(#REF!=1,"16-17/1",
IF(#REF!=2,"16-17/2",
IF(#REF!=3,"17-18/1",
IF(#REF!=4,"17-18/2","Hata5")))),
IF(#REF!+BJ485=2017,
IF(#REF!=1,"17-18/1",
IF(#REF!=2,"17-18/2",
IF(#REF!=3,"18-19/1",
IF(#REF!=4,"18-19/2","Hata6")))),
IF(#REF!+BJ485=2018,
IF(#REF!=1,"18-19/1",
IF(#REF!=2,"18-19/2",
IF(#REF!=3,"19-20/1",
IF(#REF!=4,"19-20/2","Hata7")))),
IF(#REF!+BJ485=2019,
IF(#REF!=1,"19-20/1",
IF(#REF!=2,"19-20/2",
IF(#REF!=3,"20-21/1",
IF(#REF!=4,"20-21/2","Hata8")))),
IF(#REF!+BJ485=2020,
IF(#REF!=1,"20-21/1",
IF(#REF!=2,"20-21/2",
IF(#REF!=3,"21-22/1",
IF(#REF!=4,"21-22/2","Hata9")))),
IF(#REF!+BJ485=2021,
IF(#REF!=1,"21-22/1",
IF(#REF!=2,"21-22/2",
IF(#REF!=3,"22-23/1",
IF(#REF!=4,"22-23/2","Hata10")))),
IF(#REF!+BJ485=2022,
IF(#REF!=1,"22-23/1",
IF(#REF!=2,"22-23/2",
IF(#REF!=3,"23-24/1",
IF(#REF!=4,"23-24/2","Hata11")))),
IF(#REF!+BJ485=2023,
IF(#REF!=1,"23-24/1",
IF(#REF!=2,"23-24/2",
IF(#REF!=3,"24-25/1",
IF(#REF!=4,"24-25/2","Hata12")))),
)))))))))))),
IF(BB485="T",
IF(#REF!+BJ485=2012,
IF(#REF!=1,"12-13/1",
IF(#REF!=2,"12-13/2",
IF(#REF!=3,"12-13/3",
IF(#REF!=4,"13-14/1",
IF(#REF!=5,"13-14/2",
IF(#REF!=6,"13-14/3","Hata1")))))),
IF(#REF!+BJ485=2013,
IF(#REF!=1,"13-14/1",
IF(#REF!=2,"13-14/2",
IF(#REF!=3,"13-14/3",
IF(#REF!=4,"14-15/1",
IF(#REF!=5,"14-15/2",
IF(#REF!=6,"14-15/3","Hata2")))))),
IF(#REF!+BJ485=2014,
IF(#REF!=1,"14-15/1",
IF(#REF!=2,"14-15/2",
IF(#REF!=3,"14-15/3",
IF(#REF!=4,"15-16/1",
IF(#REF!=5,"15-16/2",
IF(#REF!=6,"15-16/3","Hata3")))))),
IF(AND(#REF!+#REF!&gt;2014,#REF!+#REF!&lt;2015,BJ485=1),
IF(#REF!=0.1,"14-15/0.1",
IF(#REF!=0.2,"14-15/0.2",
IF(#REF!=0.3,"14-15/0.3","Hata4"))),
IF(#REF!+BJ485=2015,
IF(#REF!=1,"15-16/1",
IF(#REF!=2,"15-16/2",
IF(#REF!=3,"15-16/3",
IF(#REF!=4,"16-17/1",
IF(#REF!=5,"16-17/2",
IF(#REF!=6,"16-17/3","Hata5")))))),
IF(#REF!+BJ485=2016,
IF(#REF!=1,"16-17/1",
IF(#REF!=2,"16-17/2",
IF(#REF!=3,"16-17/3",
IF(#REF!=4,"17-18/1",
IF(#REF!=5,"17-18/2",
IF(#REF!=6,"17-18/3","Hata6")))))),
IF(#REF!+BJ485=2017,
IF(#REF!=1,"17-18/1",
IF(#REF!=2,"17-18/2",
IF(#REF!=3,"17-18/3",
IF(#REF!=4,"18-19/1",
IF(#REF!=5,"18-19/2",
IF(#REF!=6,"18-19/3","Hata7")))))),
IF(#REF!+BJ485=2018,
IF(#REF!=1,"18-19/1",
IF(#REF!=2,"18-19/2",
IF(#REF!=3,"18-19/3",
IF(#REF!=4,"19-20/1",
IF(#REF!=5," 19-20/2",
IF(#REF!=6,"19-20/3","Hata8")))))),
IF(#REF!+BJ485=2019,
IF(#REF!=1,"19-20/1",
IF(#REF!=2,"19-20/2",
IF(#REF!=3,"19-20/3",
IF(#REF!=4,"20-21/1",
IF(#REF!=5,"20-21/2",
IF(#REF!=6,"20-21/3","Hata9")))))),
IF(#REF!+BJ485=2020,
IF(#REF!=1,"20-21/1",
IF(#REF!=2,"20-21/2",
IF(#REF!=3,"20-21/3",
IF(#REF!=4,"21-22/1",
IF(#REF!=5,"21-22/2",
IF(#REF!=6,"21-22/3","Hata10")))))),
IF(#REF!+BJ485=2021,
IF(#REF!=1,"21-22/1",
IF(#REF!=2,"21-22/2",
IF(#REF!=3,"21-22/3",
IF(#REF!=4,"22-23/1",
IF(#REF!=5,"22-23/2",
IF(#REF!=6,"22-23/3","Hata11")))))),
IF(#REF!+BJ485=2022,
IF(#REF!=1,"22-23/1",
IF(#REF!=2,"22-23/2",
IF(#REF!=3,"22-23/3",
IF(#REF!=4,"23-24/1",
IF(#REF!=5,"23-24/2",
IF(#REF!=6,"23-24/3","Hata12")))))),
IF(#REF!+BJ485=2023,
IF(#REF!=1,"23-24/1",
IF(#REF!=2,"23-24/2",
IF(#REF!=3,"23-24/3",
IF(#REF!=4,"24-25/1",
IF(#REF!=5,"24-25/2",
IF(#REF!=6,"24-25/3","Hata13")))))),
))))))))))))))
)</f>
        <v>#REF!</v>
      </c>
      <c r="G485" s="15"/>
      <c r="H485" s="14" t="s">
        <v>584</v>
      </c>
      <c r="I485" s="14">
        <v>4234884</v>
      </c>
      <c r="J485" s="14" t="s">
        <v>585</v>
      </c>
      <c r="S485" s="16">
        <v>4</v>
      </c>
      <c r="T485" s="14">
        <f>VLOOKUP($S485,[1]sistem!$I$3:$L$10,2,FALSE)</f>
        <v>0</v>
      </c>
      <c r="U485" s="14">
        <f>VLOOKUP($S485,[1]sistem!$I$3:$L$10,3,FALSE)</f>
        <v>1</v>
      </c>
      <c r="V485" s="14">
        <f>VLOOKUP($S485,[1]sistem!$I$3:$L$10,4,FALSE)</f>
        <v>1</v>
      </c>
      <c r="W485" s="14" t="e">
        <f>VLOOKUP($BB485,[1]sistem!$I$13:$L$14,2,FALSE)*#REF!</f>
        <v>#REF!</v>
      </c>
      <c r="X485" s="14" t="e">
        <f>VLOOKUP($BB485,[1]sistem!$I$13:$L$14,3,FALSE)*#REF!</f>
        <v>#REF!</v>
      </c>
      <c r="Y485" s="14" t="e">
        <f>VLOOKUP($BB485,[1]sistem!$I$13:$L$14,4,FALSE)*#REF!</f>
        <v>#REF!</v>
      </c>
      <c r="Z485" s="14" t="e">
        <f t="shared" si="129"/>
        <v>#REF!</v>
      </c>
      <c r="AA485" s="14" t="e">
        <f t="shared" si="129"/>
        <v>#REF!</v>
      </c>
      <c r="AB485" s="14" t="e">
        <f t="shared" si="129"/>
        <v>#REF!</v>
      </c>
      <c r="AC485" s="14" t="e">
        <f t="shared" si="130"/>
        <v>#REF!</v>
      </c>
      <c r="AD485" s="14">
        <f>VLOOKUP(BB485,[1]sistem!$I$18:$J$19,2,FALSE)</f>
        <v>14</v>
      </c>
      <c r="AE485" s="14">
        <v>0.25</v>
      </c>
      <c r="AF485" s="14">
        <f>VLOOKUP($S485,[1]sistem!$I$3:$M$10,5,FALSE)</f>
        <v>1</v>
      </c>
      <c r="AG485" s="14">
        <v>4</v>
      </c>
      <c r="AI485" s="14">
        <f>AG485*AM485</f>
        <v>56</v>
      </c>
      <c r="AJ485" s="14">
        <f>VLOOKUP($S485,[1]sistem!$I$3:$N$10,6,FALSE)</f>
        <v>2</v>
      </c>
      <c r="AK485" s="14">
        <v>2</v>
      </c>
      <c r="AL485" s="14">
        <f t="shared" si="131"/>
        <v>4</v>
      </c>
      <c r="AM485" s="14">
        <f>VLOOKUP($BB485,[1]sistem!$I$18:$K$19,3,FALSE)</f>
        <v>14</v>
      </c>
      <c r="AN485" s="14" t="e">
        <f>AM485*#REF!</f>
        <v>#REF!</v>
      </c>
      <c r="AO485" s="14" t="e">
        <f t="shared" si="132"/>
        <v>#REF!</v>
      </c>
      <c r="AP485" s="14">
        <f t="shared" si="133"/>
        <v>25</v>
      </c>
      <c r="AQ485" s="14" t="e">
        <f t="shared" si="134"/>
        <v>#REF!</v>
      </c>
      <c r="AR485" s="14" t="e">
        <f>ROUND(AQ485-#REF!,0)</f>
        <v>#REF!</v>
      </c>
      <c r="AS485" s="14">
        <f>IF(BB485="s",IF(S485=0,0,
IF(S485=1,#REF!*4*4,
IF(S485=2,0,
IF(S485=3,#REF!*4*2,
IF(S485=4,0,
IF(S485=5,0,
IF(S485=6,0,
IF(S485=7,0)))))))),
IF(BB485="t",
IF(S485=0,0,
IF(S485=1,#REF!*4*4*0.8,
IF(S485=2,0,
IF(S485=3,#REF!*4*2*0.8,
IF(S485=4,0,
IF(S485=5,0,
IF(S485=6,0,
IF(S485=7,0))))))))))</f>
        <v>0</v>
      </c>
      <c r="AT485" s="14" t="e">
        <f>IF(BB485="s",
IF(S485=0,0,
IF(S485=1,0,
IF(S485=2,#REF!*4*2,
IF(S485=3,#REF!*4,
IF(S485=4,#REF!*4,
IF(S485=5,0,
IF(S485=6,0,
IF(S485=7,#REF!*4)))))))),
IF(BB485="t",
IF(S485=0,0,
IF(S485=1,0,
IF(S485=2,#REF!*4*2*0.8,
IF(S485=3,#REF!*4*0.8,
IF(S485=4,#REF!*4*0.8,
IF(S485=5,0,
IF(S485=6,0,
IF(S485=7,#REF!*4))))))))))</f>
        <v>#REF!</v>
      </c>
      <c r="AU485" s="14" t="e">
        <f>IF(BB485="s",
IF(S485=0,0,
IF(S485=1,#REF!*2,
IF(S485=2,#REF!*2,
IF(S485=3,#REF!*2,
IF(S485=4,#REF!*2,
IF(S485=5,#REF!*2,
IF(S485=6,#REF!*2,
IF(S485=7,#REF!*2)))))))),
IF(BB485="t",
IF(S485=0,#REF!*2*0.8,
IF(S485=1,#REF!*2*0.8,
IF(S485=2,#REF!*2*0.8,
IF(S485=3,#REF!*2*0.8,
IF(S485=4,#REF!*2*0.8,
IF(S485=5,#REF!*2*0.8,
IF(S485=6,#REF!*1*0.8,
IF(S485=7,#REF!*2))))))))))</f>
        <v>#REF!</v>
      </c>
      <c r="AV485" s="14" t="e">
        <f t="shared" si="135"/>
        <v>#REF!</v>
      </c>
      <c r="AW485" s="14" t="e">
        <f>IF(BB485="s",
IF(S485=0,0,
IF(S485=1,(14-2)*(#REF!+#REF!)/4*4,
IF(S485=2,(14-2)*(#REF!+#REF!)/4*2,
IF(S485=3,(14-2)*(#REF!+#REF!)/4*3,
IF(S485=4,(14-2)*(#REF!+#REF!)/4,
IF(S485=5,(14-2)*#REF!/4,
IF(S485=6,0,
IF(S485=7,(14)*#REF!)))))))),
IF(BB485="t",
IF(S485=0,0,
IF(S485=1,(11-2)*(#REF!+#REF!)/4*4,
IF(S485=2,(11-2)*(#REF!+#REF!)/4*2,
IF(S485=3,(11-2)*(#REF!+#REF!)/4*3,
IF(S485=4,(11-2)*(#REF!+#REF!)/4,
IF(S485=5,(11-2)*#REF!/4,
IF(S485=6,0,
IF(S485=7,(11)*#REF!))))))))))</f>
        <v>#REF!</v>
      </c>
      <c r="AX485" s="14" t="e">
        <f t="shared" si="136"/>
        <v>#REF!</v>
      </c>
      <c r="AY485" s="14">
        <f t="shared" si="137"/>
        <v>8</v>
      </c>
      <c r="AZ485" s="14">
        <f t="shared" si="138"/>
        <v>4</v>
      </c>
      <c r="BA485" s="14" t="e">
        <f t="shared" si="139"/>
        <v>#REF!</v>
      </c>
      <c r="BB485" s="14" t="s">
        <v>87</v>
      </c>
      <c r="BC485" s="14" t="e">
        <f>IF(BI485="A",0,IF(BB485="s",14*#REF!,IF(BB485="T",11*#REF!,"HATA")))</f>
        <v>#REF!</v>
      </c>
      <c r="BD485" s="14" t="e">
        <f t="shared" si="140"/>
        <v>#REF!</v>
      </c>
      <c r="BE485" s="14" t="e">
        <f t="shared" si="141"/>
        <v>#REF!</v>
      </c>
      <c r="BF485" s="14" t="e">
        <f>IF(BE485-#REF!=0,"DOĞRU","YANLIŞ")</f>
        <v>#REF!</v>
      </c>
      <c r="BG485" s="14" t="e">
        <f>#REF!-BE485</f>
        <v>#REF!</v>
      </c>
      <c r="BH485" s="14">
        <v>0</v>
      </c>
      <c r="BJ485" s="14">
        <v>0</v>
      </c>
      <c r="BL485" s="14">
        <v>4</v>
      </c>
      <c r="BN485" s="5" t="e">
        <f>#REF!*14</f>
        <v>#REF!</v>
      </c>
      <c r="BO485" s="6"/>
      <c r="BP485" s="7"/>
      <c r="BQ485" s="8"/>
      <c r="BR485" s="8"/>
      <c r="BS485" s="8"/>
      <c r="BT485" s="8"/>
      <c r="BU485" s="8"/>
      <c r="BV485" s="9"/>
      <c r="BW485" s="10"/>
      <c r="BX485" s="11"/>
      <c r="CE485" s="8"/>
      <c r="CF485" s="17"/>
      <c r="CG485" s="17"/>
      <c r="CH485" s="17"/>
      <c r="CI485" s="17"/>
    </row>
    <row r="486" spans="1:87" hidden="1" x14ac:dyDescent="0.25">
      <c r="A486" s="14" t="s">
        <v>91</v>
      </c>
      <c r="B486" s="14" t="s">
        <v>92</v>
      </c>
      <c r="C486" s="14" t="s">
        <v>92</v>
      </c>
      <c r="D486" s="15" t="s">
        <v>90</v>
      </c>
      <c r="E486" s="15" t="s">
        <v>90</v>
      </c>
      <c r="F486" s="16" t="e">
        <f>IF(BB486="S",
IF(#REF!+BJ486=2012,
IF(#REF!=1,"12-13/1",
IF(#REF!=2,"12-13/2",
IF(#REF!=3,"13-14/1",
IF(#REF!=4,"13-14/2","Hata1")))),
IF(#REF!+BJ486=2013,
IF(#REF!=1,"13-14/1",
IF(#REF!=2,"13-14/2",
IF(#REF!=3,"14-15/1",
IF(#REF!=4,"14-15/2","Hata2")))),
IF(#REF!+BJ486=2014,
IF(#REF!=1,"14-15/1",
IF(#REF!=2,"14-15/2",
IF(#REF!=3,"15-16/1",
IF(#REF!=4,"15-16/2","Hata3")))),
IF(#REF!+BJ486=2015,
IF(#REF!=1,"15-16/1",
IF(#REF!=2,"15-16/2",
IF(#REF!=3,"16-17/1",
IF(#REF!=4,"16-17/2","Hata4")))),
IF(#REF!+BJ486=2016,
IF(#REF!=1,"16-17/1",
IF(#REF!=2,"16-17/2",
IF(#REF!=3,"17-18/1",
IF(#REF!=4,"17-18/2","Hata5")))),
IF(#REF!+BJ486=2017,
IF(#REF!=1,"17-18/1",
IF(#REF!=2,"17-18/2",
IF(#REF!=3,"18-19/1",
IF(#REF!=4,"18-19/2","Hata6")))),
IF(#REF!+BJ486=2018,
IF(#REF!=1,"18-19/1",
IF(#REF!=2,"18-19/2",
IF(#REF!=3,"19-20/1",
IF(#REF!=4,"19-20/2","Hata7")))),
IF(#REF!+BJ486=2019,
IF(#REF!=1,"19-20/1",
IF(#REF!=2,"19-20/2",
IF(#REF!=3,"20-21/1",
IF(#REF!=4,"20-21/2","Hata8")))),
IF(#REF!+BJ486=2020,
IF(#REF!=1,"20-21/1",
IF(#REF!=2,"20-21/2",
IF(#REF!=3,"21-22/1",
IF(#REF!=4,"21-22/2","Hata9")))),
IF(#REF!+BJ486=2021,
IF(#REF!=1,"21-22/1",
IF(#REF!=2,"21-22/2",
IF(#REF!=3,"22-23/1",
IF(#REF!=4,"22-23/2","Hata10")))),
IF(#REF!+BJ486=2022,
IF(#REF!=1,"22-23/1",
IF(#REF!=2,"22-23/2",
IF(#REF!=3,"23-24/1",
IF(#REF!=4,"23-24/2","Hata11")))),
IF(#REF!+BJ486=2023,
IF(#REF!=1,"23-24/1",
IF(#REF!=2,"23-24/2",
IF(#REF!=3,"24-25/1",
IF(#REF!=4,"24-25/2","Hata12")))),
)))))))))))),
IF(BB486="T",
IF(#REF!+BJ486=2012,
IF(#REF!=1,"12-13/1",
IF(#REF!=2,"12-13/2",
IF(#REF!=3,"12-13/3",
IF(#REF!=4,"13-14/1",
IF(#REF!=5,"13-14/2",
IF(#REF!=6,"13-14/3","Hata1")))))),
IF(#REF!+BJ486=2013,
IF(#REF!=1,"13-14/1",
IF(#REF!=2,"13-14/2",
IF(#REF!=3,"13-14/3",
IF(#REF!=4,"14-15/1",
IF(#REF!=5,"14-15/2",
IF(#REF!=6,"14-15/3","Hata2")))))),
IF(#REF!+BJ486=2014,
IF(#REF!=1,"14-15/1",
IF(#REF!=2,"14-15/2",
IF(#REF!=3,"14-15/3",
IF(#REF!=4,"15-16/1",
IF(#REF!=5,"15-16/2",
IF(#REF!=6,"15-16/3","Hata3")))))),
IF(AND(#REF!+#REF!&gt;2014,#REF!+#REF!&lt;2015,BJ486=1),
IF(#REF!=0.1,"14-15/0.1",
IF(#REF!=0.2,"14-15/0.2",
IF(#REF!=0.3,"14-15/0.3","Hata4"))),
IF(#REF!+BJ486=2015,
IF(#REF!=1,"15-16/1",
IF(#REF!=2,"15-16/2",
IF(#REF!=3,"15-16/3",
IF(#REF!=4,"16-17/1",
IF(#REF!=5,"16-17/2",
IF(#REF!=6,"16-17/3","Hata5")))))),
IF(#REF!+BJ486=2016,
IF(#REF!=1,"16-17/1",
IF(#REF!=2,"16-17/2",
IF(#REF!=3,"16-17/3",
IF(#REF!=4,"17-18/1",
IF(#REF!=5,"17-18/2",
IF(#REF!=6,"17-18/3","Hata6")))))),
IF(#REF!+BJ486=2017,
IF(#REF!=1,"17-18/1",
IF(#REF!=2,"17-18/2",
IF(#REF!=3,"17-18/3",
IF(#REF!=4,"18-19/1",
IF(#REF!=5,"18-19/2",
IF(#REF!=6,"18-19/3","Hata7")))))),
IF(#REF!+BJ486=2018,
IF(#REF!=1,"18-19/1",
IF(#REF!=2,"18-19/2",
IF(#REF!=3,"18-19/3",
IF(#REF!=4,"19-20/1",
IF(#REF!=5," 19-20/2",
IF(#REF!=6,"19-20/3","Hata8")))))),
IF(#REF!+BJ486=2019,
IF(#REF!=1,"19-20/1",
IF(#REF!=2,"19-20/2",
IF(#REF!=3,"19-20/3",
IF(#REF!=4,"20-21/1",
IF(#REF!=5,"20-21/2",
IF(#REF!=6,"20-21/3","Hata9")))))),
IF(#REF!+BJ486=2020,
IF(#REF!=1,"20-21/1",
IF(#REF!=2,"20-21/2",
IF(#REF!=3,"20-21/3",
IF(#REF!=4,"21-22/1",
IF(#REF!=5,"21-22/2",
IF(#REF!=6,"21-22/3","Hata10")))))),
IF(#REF!+BJ486=2021,
IF(#REF!=1,"21-22/1",
IF(#REF!=2,"21-22/2",
IF(#REF!=3,"21-22/3",
IF(#REF!=4,"22-23/1",
IF(#REF!=5,"22-23/2",
IF(#REF!=6,"22-23/3","Hata11")))))),
IF(#REF!+BJ486=2022,
IF(#REF!=1,"22-23/1",
IF(#REF!=2,"22-23/2",
IF(#REF!=3,"22-23/3",
IF(#REF!=4,"23-24/1",
IF(#REF!=5,"23-24/2",
IF(#REF!=6,"23-24/3","Hata12")))))),
IF(#REF!+BJ486=2023,
IF(#REF!=1,"23-24/1",
IF(#REF!=2,"23-24/2",
IF(#REF!=3,"23-24/3",
IF(#REF!=4,"24-25/1",
IF(#REF!=5,"24-25/2",
IF(#REF!=6,"24-25/3","Hata13")))))),
))))))))))))))
)</f>
        <v>#REF!</v>
      </c>
      <c r="G486" s="15"/>
      <c r="H486" s="14" t="s">
        <v>584</v>
      </c>
      <c r="I486" s="14">
        <v>4234884</v>
      </c>
      <c r="J486" s="14" t="s">
        <v>589</v>
      </c>
      <c r="L486" s="14">
        <v>4358</v>
      </c>
      <c r="S486" s="16">
        <v>0</v>
      </c>
      <c r="T486" s="14">
        <f>VLOOKUP($S486,[1]sistem!$I$3:$L$10,2,FALSE)</f>
        <v>0</v>
      </c>
      <c r="U486" s="14">
        <f>VLOOKUP($S486,[1]sistem!$I$3:$L$10,3,FALSE)</f>
        <v>0</v>
      </c>
      <c r="V486" s="14">
        <f>VLOOKUP($S486,[1]sistem!$I$3:$L$10,4,FALSE)</f>
        <v>0</v>
      </c>
      <c r="W486" s="14" t="e">
        <f>VLOOKUP($BB486,[1]sistem!$I$13:$L$14,2,FALSE)*#REF!</f>
        <v>#REF!</v>
      </c>
      <c r="X486" s="14" t="e">
        <f>VLOOKUP($BB486,[1]sistem!$I$13:$L$14,3,FALSE)*#REF!</f>
        <v>#REF!</v>
      </c>
      <c r="Y486" s="14" t="e">
        <f>VLOOKUP($BB486,[1]sistem!$I$13:$L$14,4,FALSE)*#REF!</f>
        <v>#REF!</v>
      </c>
      <c r="Z486" s="14" t="e">
        <f t="shared" si="129"/>
        <v>#REF!</v>
      </c>
      <c r="AA486" s="14" t="e">
        <f t="shared" si="129"/>
        <v>#REF!</v>
      </c>
      <c r="AB486" s="14" t="e">
        <f t="shared" si="129"/>
        <v>#REF!</v>
      </c>
      <c r="AC486" s="14" t="e">
        <f t="shared" si="130"/>
        <v>#REF!</v>
      </c>
      <c r="AD486" s="14">
        <f>VLOOKUP(BB486,[1]sistem!$I$18:$J$19,2,FALSE)</f>
        <v>11</v>
      </c>
      <c r="AE486" s="14">
        <v>0.25</v>
      </c>
      <c r="AF486" s="14">
        <f>VLOOKUP($S486,[1]sistem!$I$3:$M$10,5,FALSE)</f>
        <v>0</v>
      </c>
      <c r="AI486" s="14" t="e">
        <f>(#REF!+#REF!)*AD486</f>
        <v>#REF!</v>
      </c>
      <c r="AJ486" s="14">
        <f>VLOOKUP($S486,[1]sistem!$I$3:$N$10,6,FALSE)</f>
        <v>0</v>
      </c>
      <c r="AK486" s="14">
        <v>2</v>
      </c>
      <c r="AL486" s="14">
        <f t="shared" si="131"/>
        <v>0</v>
      </c>
      <c r="AM486" s="14">
        <f>VLOOKUP($BB486,[1]sistem!$I$18:$K$19,3,FALSE)</f>
        <v>11</v>
      </c>
      <c r="AN486" s="14" t="e">
        <f>AM486*#REF!</f>
        <v>#REF!</v>
      </c>
      <c r="AO486" s="14" t="e">
        <f t="shared" si="132"/>
        <v>#REF!</v>
      </c>
      <c r="AP486" s="14">
        <f t="shared" si="133"/>
        <v>25</v>
      </c>
      <c r="AQ486" s="14" t="e">
        <f t="shared" si="134"/>
        <v>#REF!</v>
      </c>
      <c r="AR486" s="14" t="e">
        <f>ROUND(AQ486-#REF!,0)</f>
        <v>#REF!</v>
      </c>
      <c r="AS486" s="14">
        <f>IF(BB486="s",IF(S486=0,0,
IF(S486=1,#REF!*4*4,
IF(S486=2,0,
IF(S486=3,#REF!*4*2,
IF(S486=4,0,
IF(S486=5,0,
IF(S486=6,0,
IF(S486=7,0)))))))),
IF(BB486="t",
IF(S486=0,0,
IF(S486=1,#REF!*4*4*0.8,
IF(S486=2,0,
IF(S486=3,#REF!*4*2*0.8,
IF(S486=4,0,
IF(S486=5,0,
IF(S486=6,0,
IF(S486=7,0))))))))))</f>
        <v>0</v>
      </c>
      <c r="AT486" s="14">
        <f>IF(BB486="s",
IF(S486=0,0,
IF(S486=1,0,
IF(S486=2,#REF!*4*2,
IF(S486=3,#REF!*4,
IF(S486=4,#REF!*4,
IF(S486=5,0,
IF(S486=6,0,
IF(S486=7,#REF!*4)))))))),
IF(BB486="t",
IF(S486=0,0,
IF(S486=1,0,
IF(S486=2,#REF!*4*2*0.8,
IF(S486=3,#REF!*4*0.8,
IF(S486=4,#REF!*4*0.8,
IF(S486=5,0,
IF(S486=6,0,
IF(S486=7,#REF!*4))))))))))</f>
        <v>0</v>
      </c>
      <c r="AU486" s="14" t="e">
        <f>IF(BB486="s",
IF(S486=0,0,
IF(S486=1,#REF!*2,
IF(S486=2,#REF!*2,
IF(S486=3,#REF!*2,
IF(S486=4,#REF!*2,
IF(S486=5,#REF!*2,
IF(S486=6,#REF!*2,
IF(S486=7,#REF!*2)))))))),
IF(BB486="t",
IF(S486=0,#REF!*2*0.8,
IF(S486=1,#REF!*2*0.8,
IF(S486=2,#REF!*2*0.8,
IF(S486=3,#REF!*2*0.8,
IF(S486=4,#REF!*2*0.8,
IF(S486=5,#REF!*2*0.8,
IF(S486=6,#REF!*1*0.8,
IF(S486=7,#REF!*2))))))))))</f>
        <v>#REF!</v>
      </c>
      <c r="AV486" s="14" t="e">
        <f t="shared" si="135"/>
        <v>#REF!</v>
      </c>
      <c r="AW486" s="14">
        <f>IF(BB486="s",
IF(S486=0,0,
IF(S486=1,(14-2)*(#REF!+#REF!)/4*4,
IF(S486=2,(14-2)*(#REF!+#REF!)/4*2,
IF(S486=3,(14-2)*(#REF!+#REF!)/4*3,
IF(S486=4,(14-2)*(#REF!+#REF!)/4,
IF(S486=5,(14-2)*#REF!/4,
IF(S486=6,0,
IF(S486=7,(14)*#REF!)))))))),
IF(BB486="t",
IF(S486=0,0,
IF(S486=1,(11-2)*(#REF!+#REF!)/4*4,
IF(S486=2,(11-2)*(#REF!+#REF!)/4*2,
IF(S486=3,(11-2)*(#REF!+#REF!)/4*3,
IF(S486=4,(11-2)*(#REF!+#REF!)/4,
IF(S486=5,(11-2)*#REF!/4,
IF(S486=6,0,
IF(S486=7,(11)*#REF!))))))))))</f>
        <v>0</v>
      </c>
      <c r="AX486" s="14" t="e">
        <f t="shared" si="136"/>
        <v>#REF!</v>
      </c>
      <c r="AY486" s="14">
        <f t="shared" si="137"/>
        <v>0</v>
      </c>
      <c r="AZ486" s="14">
        <f t="shared" si="138"/>
        <v>0</v>
      </c>
      <c r="BA486" s="14" t="e">
        <f t="shared" si="139"/>
        <v>#REF!</v>
      </c>
      <c r="BB486" s="14" t="s">
        <v>186</v>
      </c>
      <c r="BC486" s="14" t="e">
        <f>IF(BI486="A",0,IF(BB486="s",14*#REF!,IF(BB486="T",11*#REF!,"HATA")))</f>
        <v>#REF!</v>
      </c>
      <c r="BD486" s="14" t="e">
        <f t="shared" si="140"/>
        <v>#REF!</v>
      </c>
      <c r="BE486" s="14" t="e">
        <f t="shared" si="141"/>
        <v>#REF!</v>
      </c>
      <c r="BF486" s="14" t="e">
        <f>IF(BE486-#REF!=0,"DOĞRU","YANLIŞ")</f>
        <v>#REF!</v>
      </c>
      <c r="BG486" s="14" t="e">
        <f>#REF!-BE486</f>
        <v>#REF!</v>
      </c>
      <c r="BH486" s="14">
        <v>0</v>
      </c>
      <c r="BJ486" s="14">
        <v>0</v>
      </c>
      <c r="BL486" s="14">
        <v>0</v>
      </c>
      <c r="BN486" s="5" t="e">
        <f>#REF!*14</f>
        <v>#REF!</v>
      </c>
      <c r="BO486" s="6"/>
      <c r="BP486" s="7"/>
      <c r="BQ486" s="8"/>
      <c r="BR486" s="8"/>
      <c r="BS486" s="8"/>
      <c r="BT486" s="8"/>
      <c r="BU486" s="8"/>
      <c r="BV486" s="9"/>
      <c r="BW486" s="10"/>
      <c r="BX486" s="11"/>
      <c r="CE486" s="8"/>
      <c r="CF486" s="17"/>
      <c r="CG486" s="17"/>
      <c r="CH486" s="17"/>
      <c r="CI486" s="17"/>
    </row>
    <row r="487" spans="1:87" hidden="1" x14ac:dyDescent="0.25">
      <c r="A487" s="14" t="s">
        <v>94</v>
      </c>
      <c r="B487" s="14" t="s">
        <v>95</v>
      </c>
      <c r="C487" s="14" t="s">
        <v>95</v>
      </c>
      <c r="D487" s="15" t="s">
        <v>90</v>
      </c>
      <c r="E487" s="15" t="s">
        <v>90</v>
      </c>
      <c r="F487" s="16" t="e">
        <f>IF(BB487="S",
IF(#REF!+BJ487=2012,
IF(#REF!=1,"12-13/1",
IF(#REF!=2,"12-13/2",
IF(#REF!=3,"13-14/1",
IF(#REF!=4,"13-14/2","Hata1")))),
IF(#REF!+BJ487=2013,
IF(#REF!=1,"13-14/1",
IF(#REF!=2,"13-14/2",
IF(#REF!=3,"14-15/1",
IF(#REF!=4,"14-15/2","Hata2")))),
IF(#REF!+BJ487=2014,
IF(#REF!=1,"14-15/1",
IF(#REF!=2,"14-15/2",
IF(#REF!=3,"15-16/1",
IF(#REF!=4,"15-16/2","Hata3")))),
IF(#REF!+BJ487=2015,
IF(#REF!=1,"15-16/1",
IF(#REF!=2,"15-16/2",
IF(#REF!=3,"16-17/1",
IF(#REF!=4,"16-17/2","Hata4")))),
IF(#REF!+BJ487=2016,
IF(#REF!=1,"16-17/1",
IF(#REF!=2,"16-17/2",
IF(#REF!=3,"17-18/1",
IF(#REF!=4,"17-18/2","Hata5")))),
IF(#REF!+BJ487=2017,
IF(#REF!=1,"17-18/1",
IF(#REF!=2,"17-18/2",
IF(#REF!=3,"18-19/1",
IF(#REF!=4,"18-19/2","Hata6")))),
IF(#REF!+BJ487=2018,
IF(#REF!=1,"18-19/1",
IF(#REF!=2,"18-19/2",
IF(#REF!=3,"19-20/1",
IF(#REF!=4,"19-20/2","Hata7")))),
IF(#REF!+BJ487=2019,
IF(#REF!=1,"19-20/1",
IF(#REF!=2,"19-20/2",
IF(#REF!=3,"20-21/1",
IF(#REF!=4,"20-21/2","Hata8")))),
IF(#REF!+BJ487=2020,
IF(#REF!=1,"20-21/1",
IF(#REF!=2,"20-21/2",
IF(#REF!=3,"21-22/1",
IF(#REF!=4,"21-22/2","Hata9")))),
IF(#REF!+BJ487=2021,
IF(#REF!=1,"21-22/1",
IF(#REF!=2,"21-22/2",
IF(#REF!=3,"22-23/1",
IF(#REF!=4,"22-23/2","Hata10")))),
IF(#REF!+BJ487=2022,
IF(#REF!=1,"22-23/1",
IF(#REF!=2,"22-23/2",
IF(#REF!=3,"23-24/1",
IF(#REF!=4,"23-24/2","Hata11")))),
IF(#REF!+BJ487=2023,
IF(#REF!=1,"23-24/1",
IF(#REF!=2,"23-24/2",
IF(#REF!=3,"24-25/1",
IF(#REF!=4,"24-25/2","Hata12")))),
)))))))))))),
IF(BB487="T",
IF(#REF!+BJ487=2012,
IF(#REF!=1,"12-13/1",
IF(#REF!=2,"12-13/2",
IF(#REF!=3,"12-13/3",
IF(#REF!=4,"13-14/1",
IF(#REF!=5,"13-14/2",
IF(#REF!=6,"13-14/3","Hata1")))))),
IF(#REF!+BJ487=2013,
IF(#REF!=1,"13-14/1",
IF(#REF!=2,"13-14/2",
IF(#REF!=3,"13-14/3",
IF(#REF!=4,"14-15/1",
IF(#REF!=5,"14-15/2",
IF(#REF!=6,"14-15/3","Hata2")))))),
IF(#REF!+BJ487=2014,
IF(#REF!=1,"14-15/1",
IF(#REF!=2,"14-15/2",
IF(#REF!=3,"14-15/3",
IF(#REF!=4,"15-16/1",
IF(#REF!=5,"15-16/2",
IF(#REF!=6,"15-16/3","Hata3")))))),
IF(AND(#REF!+#REF!&gt;2014,#REF!+#REF!&lt;2015,BJ487=1),
IF(#REF!=0.1,"14-15/0.1",
IF(#REF!=0.2,"14-15/0.2",
IF(#REF!=0.3,"14-15/0.3","Hata4"))),
IF(#REF!+BJ487=2015,
IF(#REF!=1,"15-16/1",
IF(#REF!=2,"15-16/2",
IF(#REF!=3,"15-16/3",
IF(#REF!=4,"16-17/1",
IF(#REF!=5,"16-17/2",
IF(#REF!=6,"16-17/3","Hata5")))))),
IF(#REF!+BJ487=2016,
IF(#REF!=1,"16-17/1",
IF(#REF!=2,"16-17/2",
IF(#REF!=3,"16-17/3",
IF(#REF!=4,"17-18/1",
IF(#REF!=5,"17-18/2",
IF(#REF!=6,"17-18/3","Hata6")))))),
IF(#REF!+BJ487=2017,
IF(#REF!=1,"17-18/1",
IF(#REF!=2,"17-18/2",
IF(#REF!=3,"17-18/3",
IF(#REF!=4,"18-19/1",
IF(#REF!=5,"18-19/2",
IF(#REF!=6,"18-19/3","Hata7")))))),
IF(#REF!+BJ487=2018,
IF(#REF!=1,"18-19/1",
IF(#REF!=2,"18-19/2",
IF(#REF!=3,"18-19/3",
IF(#REF!=4,"19-20/1",
IF(#REF!=5," 19-20/2",
IF(#REF!=6,"19-20/3","Hata8")))))),
IF(#REF!+BJ487=2019,
IF(#REF!=1,"19-20/1",
IF(#REF!=2,"19-20/2",
IF(#REF!=3,"19-20/3",
IF(#REF!=4,"20-21/1",
IF(#REF!=5,"20-21/2",
IF(#REF!=6,"20-21/3","Hata9")))))),
IF(#REF!+BJ487=2020,
IF(#REF!=1,"20-21/1",
IF(#REF!=2,"20-21/2",
IF(#REF!=3,"20-21/3",
IF(#REF!=4,"21-22/1",
IF(#REF!=5,"21-22/2",
IF(#REF!=6,"21-22/3","Hata10")))))),
IF(#REF!+BJ487=2021,
IF(#REF!=1,"21-22/1",
IF(#REF!=2,"21-22/2",
IF(#REF!=3,"21-22/3",
IF(#REF!=4,"22-23/1",
IF(#REF!=5,"22-23/2",
IF(#REF!=6,"22-23/3","Hata11")))))),
IF(#REF!+BJ487=2022,
IF(#REF!=1,"22-23/1",
IF(#REF!=2,"22-23/2",
IF(#REF!=3,"22-23/3",
IF(#REF!=4,"23-24/1",
IF(#REF!=5,"23-24/2",
IF(#REF!=6,"23-24/3","Hata12")))))),
IF(#REF!+BJ487=2023,
IF(#REF!=1,"23-24/1",
IF(#REF!=2,"23-24/2",
IF(#REF!=3,"23-24/3",
IF(#REF!=4,"24-25/1",
IF(#REF!=5,"24-25/2",
IF(#REF!=6,"24-25/3","Hata13")))))),
))))))))))))))
)</f>
        <v>#REF!</v>
      </c>
      <c r="G487" s="15"/>
      <c r="H487" s="14" t="s">
        <v>584</v>
      </c>
      <c r="I487" s="14">
        <v>4234884</v>
      </c>
      <c r="J487" s="14" t="s">
        <v>585</v>
      </c>
      <c r="S487" s="16">
        <v>4</v>
      </c>
      <c r="T487" s="14">
        <f>VLOOKUP($S487,[1]sistem!$I$3:$L$10,2,FALSE)</f>
        <v>0</v>
      </c>
      <c r="U487" s="14">
        <f>VLOOKUP($S487,[1]sistem!$I$3:$L$10,3,FALSE)</f>
        <v>1</v>
      </c>
      <c r="V487" s="14">
        <f>VLOOKUP($S487,[1]sistem!$I$3:$L$10,4,FALSE)</f>
        <v>1</v>
      </c>
      <c r="W487" s="14" t="e">
        <f>VLOOKUP($BB487,[1]sistem!$I$13:$L$14,2,FALSE)*#REF!</f>
        <v>#REF!</v>
      </c>
      <c r="X487" s="14" t="e">
        <f>VLOOKUP($BB487,[1]sistem!$I$13:$L$14,3,FALSE)*#REF!</f>
        <v>#REF!</v>
      </c>
      <c r="Y487" s="14" t="e">
        <f>VLOOKUP($BB487,[1]sistem!$I$13:$L$14,4,FALSE)*#REF!</f>
        <v>#REF!</v>
      </c>
      <c r="Z487" s="14" t="e">
        <f t="shared" si="129"/>
        <v>#REF!</v>
      </c>
      <c r="AA487" s="14" t="e">
        <f t="shared" si="129"/>
        <v>#REF!</v>
      </c>
      <c r="AB487" s="14" t="e">
        <f t="shared" si="129"/>
        <v>#REF!</v>
      </c>
      <c r="AC487" s="14" t="e">
        <f t="shared" si="130"/>
        <v>#REF!</v>
      </c>
      <c r="AD487" s="14">
        <f>VLOOKUP(BB487,[1]sistem!$I$18:$J$19,2,FALSE)</f>
        <v>14</v>
      </c>
      <c r="AE487" s="14">
        <v>0.25</v>
      </c>
      <c r="AF487" s="14">
        <f>VLOOKUP($S487,[1]sistem!$I$3:$M$10,5,FALSE)</f>
        <v>1</v>
      </c>
      <c r="AI487" s="14" t="e">
        <f>(#REF!+#REF!)*AD487</f>
        <v>#REF!</v>
      </c>
      <c r="AJ487" s="14">
        <f>VLOOKUP($S487,[1]sistem!$I$3:$N$10,6,FALSE)</f>
        <v>2</v>
      </c>
      <c r="AK487" s="14">
        <v>2</v>
      </c>
      <c r="AL487" s="14">
        <f t="shared" si="131"/>
        <v>4</v>
      </c>
      <c r="AM487" s="14">
        <f>VLOOKUP($BB487,[1]sistem!$I$18:$K$19,3,FALSE)</f>
        <v>14</v>
      </c>
      <c r="AN487" s="14" t="e">
        <f>AM487*#REF!</f>
        <v>#REF!</v>
      </c>
      <c r="AO487" s="14" t="e">
        <f t="shared" si="132"/>
        <v>#REF!</v>
      </c>
      <c r="AP487" s="14">
        <f t="shared" si="133"/>
        <v>25</v>
      </c>
      <c r="AQ487" s="14" t="e">
        <f t="shared" si="134"/>
        <v>#REF!</v>
      </c>
      <c r="AR487" s="14" t="e">
        <f>ROUND(AQ487-#REF!,0)</f>
        <v>#REF!</v>
      </c>
      <c r="AS487" s="14">
        <f>IF(BB487="s",IF(S487=0,0,
IF(S487=1,#REF!*4*4,
IF(S487=2,0,
IF(S487=3,#REF!*4*2,
IF(S487=4,0,
IF(S487=5,0,
IF(S487=6,0,
IF(S487=7,0)))))))),
IF(BB487="t",
IF(S487=0,0,
IF(S487=1,#REF!*4*4*0.8,
IF(S487=2,0,
IF(S487=3,#REF!*4*2*0.8,
IF(S487=4,0,
IF(S487=5,0,
IF(S487=6,0,
IF(S487=7,0))))))))))</f>
        <v>0</v>
      </c>
      <c r="AT487" s="14" t="e">
        <f>IF(BB487="s",
IF(S487=0,0,
IF(S487=1,0,
IF(S487=2,#REF!*4*2,
IF(S487=3,#REF!*4,
IF(S487=4,#REF!*4,
IF(S487=5,0,
IF(S487=6,0,
IF(S487=7,#REF!*4)))))))),
IF(BB487="t",
IF(S487=0,0,
IF(S487=1,0,
IF(S487=2,#REF!*4*2*0.8,
IF(S487=3,#REF!*4*0.8,
IF(S487=4,#REF!*4*0.8,
IF(S487=5,0,
IF(S487=6,0,
IF(S487=7,#REF!*4))))))))))</f>
        <v>#REF!</v>
      </c>
      <c r="AU487" s="14" t="e">
        <f>IF(BB487="s",
IF(S487=0,0,
IF(S487=1,#REF!*2,
IF(S487=2,#REF!*2,
IF(S487=3,#REF!*2,
IF(S487=4,#REF!*2,
IF(S487=5,#REF!*2,
IF(S487=6,#REF!*2,
IF(S487=7,#REF!*2)))))))),
IF(BB487="t",
IF(S487=0,#REF!*2*0.8,
IF(S487=1,#REF!*2*0.8,
IF(S487=2,#REF!*2*0.8,
IF(S487=3,#REF!*2*0.8,
IF(S487=4,#REF!*2*0.8,
IF(S487=5,#REF!*2*0.8,
IF(S487=6,#REF!*1*0.8,
IF(S487=7,#REF!*2))))))))))</f>
        <v>#REF!</v>
      </c>
      <c r="AV487" s="14" t="e">
        <f t="shared" si="135"/>
        <v>#REF!</v>
      </c>
      <c r="AW487" s="14" t="e">
        <f>IF(BB487="s",
IF(S487=0,0,
IF(S487=1,(14-2)*(#REF!+#REF!)/4*4,
IF(S487=2,(14-2)*(#REF!+#REF!)/4*2,
IF(S487=3,(14-2)*(#REF!+#REF!)/4*3,
IF(S487=4,(14-2)*(#REF!+#REF!)/4,
IF(S487=5,(14-2)*#REF!/4,
IF(S487=6,0,
IF(S487=7,(14)*#REF!)))))))),
IF(BB487="t",
IF(S487=0,0,
IF(S487=1,(11-2)*(#REF!+#REF!)/4*4,
IF(S487=2,(11-2)*(#REF!+#REF!)/4*2,
IF(S487=3,(11-2)*(#REF!+#REF!)/4*3,
IF(S487=4,(11-2)*(#REF!+#REF!)/4,
IF(S487=5,(11-2)*#REF!/4,
IF(S487=6,0,
IF(S487=7,(11)*#REF!))))))))))</f>
        <v>#REF!</v>
      </c>
      <c r="AX487" s="14" t="e">
        <f t="shared" si="136"/>
        <v>#REF!</v>
      </c>
      <c r="AY487" s="14">
        <f t="shared" si="137"/>
        <v>8</v>
      </c>
      <c r="AZ487" s="14">
        <f t="shared" si="138"/>
        <v>4</v>
      </c>
      <c r="BA487" s="14" t="e">
        <f t="shared" si="139"/>
        <v>#REF!</v>
      </c>
      <c r="BB487" s="14" t="s">
        <v>87</v>
      </c>
      <c r="BC487" s="14" t="e">
        <f>IF(BI487="A",0,IF(BB487="s",14*#REF!,IF(BB487="T",11*#REF!,"HATA")))</f>
        <v>#REF!</v>
      </c>
      <c r="BD487" s="14" t="e">
        <f t="shared" si="140"/>
        <v>#REF!</v>
      </c>
      <c r="BE487" s="14" t="e">
        <f t="shared" si="141"/>
        <v>#REF!</v>
      </c>
      <c r="BF487" s="14" t="e">
        <f>IF(BE487-#REF!=0,"DOĞRU","YANLIŞ")</f>
        <v>#REF!</v>
      </c>
      <c r="BG487" s="14" t="e">
        <f>#REF!-BE487</f>
        <v>#REF!</v>
      </c>
      <c r="BH487" s="14">
        <v>0</v>
      </c>
      <c r="BJ487" s="14">
        <v>0</v>
      </c>
      <c r="BL487" s="14">
        <v>4</v>
      </c>
      <c r="BN487" s="5" t="e">
        <f>#REF!*14</f>
        <v>#REF!</v>
      </c>
      <c r="BO487" s="6"/>
      <c r="BP487" s="7"/>
      <c r="BQ487" s="8"/>
      <c r="BR487" s="8"/>
      <c r="BS487" s="8"/>
      <c r="BT487" s="8"/>
      <c r="BU487" s="8"/>
      <c r="BV487" s="9"/>
      <c r="BW487" s="10"/>
      <c r="BX487" s="11"/>
      <c r="CE487" s="8"/>
      <c r="CF487" s="17"/>
      <c r="CG487" s="17"/>
      <c r="CH487" s="17"/>
      <c r="CI487" s="17"/>
    </row>
    <row r="488" spans="1:87" hidden="1" x14ac:dyDescent="0.25">
      <c r="A488" s="14" t="s">
        <v>96</v>
      </c>
      <c r="B488" s="14" t="s">
        <v>97</v>
      </c>
      <c r="C488" s="14" t="s">
        <v>97</v>
      </c>
      <c r="D488" s="15" t="s">
        <v>90</v>
      </c>
      <c r="E488" s="15" t="s">
        <v>90</v>
      </c>
      <c r="F488" s="16" t="e">
        <f>IF(BB488="S",
IF(#REF!+BJ488=2012,
IF(#REF!=1,"12-13/1",
IF(#REF!=2,"12-13/2",
IF(#REF!=3,"13-14/1",
IF(#REF!=4,"13-14/2","Hata1")))),
IF(#REF!+BJ488=2013,
IF(#REF!=1,"13-14/1",
IF(#REF!=2,"13-14/2",
IF(#REF!=3,"14-15/1",
IF(#REF!=4,"14-15/2","Hata2")))),
IF(#REF!+BJ488=2014,
IF(#REF!=1,"14-15/1",
IF(#REF!=2,"14-15/2",
IF(#REF!=3,"15-16/1",
IF(#REF!=4,"15-16/2","Hata3")))),
IF(#REF!+BJ488=2015,
IF(#REF!=1,"15-16/1",
IF(#REF!=2,"15-16/2",
IF(#REF!=3,"16-17/1",
IF(#REF!=4,"16-17/2","Hata4")))),
IF(#REF!+BJ488=2016,
IF(#REF!=1,"16-17/1",
IF(#REF!=2,"16-17/2",
IF(#REF!=3,"17-18/1",
IF(#REF!=4,"17-18/2","Hata5")))),
IF(#REF!+BJ488=2017,
IF(#REF!=1,"17-18/1",
IF(#REF!=2,"17-18/2",
IF(#REF!=3,"18-19/1",
IF(#REF!=4,"18-19/2","Hata6")))),
IF(#REF!+BJ488=2018,
IF(#REF!=1,"18-19/1",
IF(#REF!=2,"18-19/2",
IF(#REF!=3,"19-20/1",
IF(#REF!=4,"19-20/2","Hata7")))),
IF(#REF!+BJ488=2019,
IF(#REF!=1,"19-20/1",
IF(#REF!=2,"19-20/2",
IF(#REF!=3,"20-21/1",
IF(#REF!=4,"20-21/2","Hata8")))),
IF(#REF!+BJ488=2020,
IF(#REF!=1,"20-21/1",
IF(#REF!=2,"20-21/2",
IF(#REF!=3,"21-22/1",
IF(#REF!=4,"21-22/2","Hata9")))),
IF(#REF!+BJ488=2021,
IF(#REF!=1,"21-22/1",
IF(#REF!=2,"21-22/2",
IF(#REF!=3,"22-23/1",
IF(#REF!=4,"22-23/2","Hata10")))),
IF(#REF!+BJ488=2022,
IF(#REF!=1,"22-23/1",
IF(#REF!=2,"22-23/2",
IF(#REF!=3,"23-24/1",
IF(#REF!=4,"23-24/2","Hata11")))),
IF(#REF!+BJ488=2023,
IF(#REF!=1,"23-24/1",
IF(#REF!=2,"23-24/2",
IF(#REF!=3,"24-25/1",
IF(#REF!=4,"24-25/2","Hata12")))),
)))))))))))),
IF(BB488="T",
IF(#REF!+BJ488=2012,
IF(#REF!=1,"12-13/1",
IF(#REF!=2,"12-13/2",
IF(#REF!=3,"12-13/3",
IF(#REF!=4,"13-14/1",
IF(#REF!=5,"13-14/2",
IF(#REF!=6,"13-14/3","Hata1")))))),
IF(#REF!+BJ488=2013,
IF(#REF!=1,"13-14/1",
IF(#REF!=2,"13-14/2",
IF(#REF!=3,"13-14/3",
IF(#REF!=4,"14-15/1",
IF(#REF!=5,"14-15/2",
IF(#REF!=6,"14-15/3","Hata2")))))),
IF(#REF!+BJ488=2014,
IF(#REF!=1,"14-15/1",
IF(#REF!=2,"14-15/2",
IF(#REF!=3,"14-15/3",
IF(#REF!=4,"15-16/1",
IF(#REF!=5,"15-16/2",
IF(#REF!=6,"15-16/3","Hata3")))))),
IF(AND(#REF!+#REF!&gt;2014,#REF!+#REF!&lt;2015,BJ488=1),
IF(#REF!=0.1,"14-15/0.1",
IF(#REF!=0.2,"14-15/0.2",
IF(#REF!=0.3,"14-15/0.3","Hata4"))),
IF(#REF!+BJ488=2015,
IF(#REF!=1,"15-16/1",
IF(#REF!=2,"15-16/2",
IF(#REF!=3,"15-16/3",
IF(#REF!=4,"16-17/1",
IF(#REF!=5,"16-17/2",
IF(#REF!=6,"16-17/3","Hata5")))))),
IF(#REF!+BJ488=2016,
IF(#REF!=1,"16-17/1",
IF(#REF!=2,"16-17/2",
IF(#REF!=3,"16-17/3",
IF(#REF!=4,"17-18/1",
IF(#REF!=5,"17-18/2",
IF(#REF!=6,"17-18/3","Hata6")))))),
IF(#REF!+BJ488=2017,
IF(#REF!=1,"17-18/1",
IF(#REF!=2,"17-18/2",
IF(#REF!=3,"17-18/3",
IF(#REF!=4,"18-19/1",
IF(#REF!=5,"18-19/2",
IF(#REF!=6,"18-19/3","Hata7")))))),
IF(#REF!+BJ488=2018,
IF(#REF!=1,"18-19/1",
IF(#REF!=2,"18-19/2",
IF(#REF!=3,"18-19/3",
IF(#REF!=4,"19-20/1",
IF(#REF!=5," 19-20/2",
IF(#REF!=6,"19-20/3","Hata8")))))),
IF(#REF!+BJ488=2019,
IF(#REF!=1,"19-20/1",
IF(#REF!=2,"19-20/2",
IF(#REF!=3,"19-20/3",
IF(#REF!=4,"20-21/1",
IF(#REF!=5,"20-21/2",
IF(#REF!=6,"20-21/3","Hata9")))))),
IF(#REF!+BJ488=2020,
IF(#REF!=1,"20-21/1",
IF(#REF!=2,"20-21/2",
IF(#REF!=3,"20-21/3",
IF(#REF!=4,"21-22/1",
IF(#REF!=5,"21-22/2",
IF(#REF!=6,"21-22/3","Hata10")))))),
IF(#REF!+BJ488=2021,
IF(#REF!=1,"21-22/1",
IF(#REF!=2,"21-22/2",
IF(#REF!=3,"21-22/3",
IF(#REF!=4,"22-23/1",
IF(#REF!=5,"22-23/2",
IF(#REF!=6,"22-23/3","Hata11")))))),
IF(#REF!+BJ488=2022,
IF(#REF!=1,"22-23/1",
IF(#REF!=2,"22-23/2",
IF(#REF!=3,"22-23/3",
IF(#REF!=4,"23-24/1",
IF(#REF!=5,"23-24/2",
IF(#REF!=6,"23-24/3","Hata12")))))),
IF(#REF!+BJ488=2023,
IF(#REF!=1,"23-24/1",
IF(#REF!=2,"23-24/2",
IF(#REF!=3,"23-24/3",
IF(#REF!=4,"24-25/1",
IF(#REF!=5,"24-25/2",
IF(#REF!=6,"24-25/3","Hata13")))))),
))))))))))))))
)</f>
        <v>#REF!</v>
      </c>
      <c r="G488" s="15"/>
      <c r="H488" s="14" t="s">
        <v>584</v>
      </c>
      <c r="I488" s="14">
        <v>4234884</v>
      </c>
      <c r="J488" s="14" t="s">
        <v>585</v>
      </c>
      <c r="Q488" s="14" t="s">
        <v>98</v>
      </c>
      <c r="R488" s="14" t="s">
        <v>98</v>
      </c>
      <c r="S488" s="16">
        <v>0</v>
      </c>
      <c r="T488" s="14">
        <f>VLOOKUP($S488,[1]sistem!$I$3:$L$10,2,FALSE)</f>
        <v>0</v>
      </c>
      <c r="U488" s="14">
        <f>VLOOKUP($S488,[1]sistem!$I$3:$L$10,3,FALSE)</f>
        <v>0</v>
      </c>
      <c r="V488" s="14">
        <f>VLOOKUP($S488,[1]sistem!$I$3:$L$10,4,FALSE)</f>
        <v>0</v>
      </c>
      <c r="W488" s="14" t="e">
        <f>VLOOKUP($BB488,[1]sistem!$I$13:$L$14,2,FALSE)*#REF!</f>
        <v>#REF!</v>
      </c>
      <c r="X488" s="14" t="e">
        <f>VLOOKUP($BB488,[1]sistem!$I$13:$L$14,3,FALSE)*#REF!</f>
        <v>#REF!</v>
      </c>
      <c r="Y488" s="14" t="e">
        <f>VLOOKUP($BB488,[1]sistem!$I$13:$L$14,4,FALSE)*#REF!</f>
        <v>#REF!</v>
      </c>
      <c r="Z488" s="14" t="e">
        <f t="shared" si="129"/>
        <v>#REF!</v>
      </c>
      <c r="AA488" s="14" t="e">
        <f t="shared" si="129"/>
        <v>#REF!</v>
      </c>
      <c r="AB488" s="14" t="e">
        <f t="shared" si="129"/>
        <v>#REF!</v>
      </c>
      <c r="AC488" s="14" t="e">
        <f t="shared" si="130"/>
        <v>#REF!</v>
      </c>
      <c r="AD488" s="14">
        <f>VLOOKUP(BB488,[1]sistem!$I$18:$J$19,2,FALSE)</f>
        <v>14</v>
      </c>
      <c r="AE488" s="14">
        <v>0.25</v>
      </c>
      <c r="AF488" s="14">
        <f>VLOOKUP($S488,[1]sistem!$I$3:$M$10,5,FALSE)</f>
        <v>0</v>
      </c>
      <c r="AI488" s="14" t="e">
        <f>(#REF!+#REF!)*AD488</f>
        <v>#REF!</v>
      </c>
      <c r="AJ488" s="14">
        <f>VLOOKUP($S488,[1]sistem!$I$3:$N$10,6,FALSE)</f>
        <v>0</v>
      </c>
      <c r="AK488" s="14">
        <v>2</v>
      </c>
      <c r="AL488" s="14">
        <f t="shared" si="131"/>
        <v>0</v>
      </c>
      <c r="AM488" s="14">
        <f>VLOOKUP($BB488,[1]sistem!$I$18:$K$19,3,FALSE)</f>
        <v>14</v>
      </c>
      <c r="AN488" s="14" t="e">
        <f>AM488*#REF!</f>
        <v>#REF!</v>
      </c>
      <c r="AO488" s="14" t="e">
        <f t="shared" si="132"/>
        <v>#REF!</v>
      </c>
      <c r="AP488" s="14">
        <f t="shared" si="133"/>
        <v>25</v>
      </c>
      <c r="AQ488" s="14" t="e">
        <f t="shared" si="134"/>
        <v>#REF!</v>
      </c>
      <c r="AR488" s="14" t="e">
        <f>ROUND(AQ488-#REF!,0)</f>
        <v>#REF!</v>
      </c>
      <c r="AS488" s="14">
        <f>IF(BB488="s",IF(S488=0,0,
IF(S488=1,#REF!*4*4,
IF(S488=2,0,
IF(S488=3,#REF!*4*2,
IF(S488=4,0,
IF(S488=5,0,
IF(S488=6,0,
IF(S488=7,0)))))))),
IF(BB488="t",
IF(S488=0,0,
IF(S488=1,#REF!*4*4*0.8,
IF(S488=2,0,
IF(S488=3,#REF!*4*2*0.8,
IF(S488=4,0,
IF(S488=5,0,
IF(S488=6,0,
IF(S488=7,0))))))))))</f>
        <v>0</v>
      </c>
      <c r="AT488" s="14">
        <f>IF(BB488="s",
IF(S488=0,0,
IF(S488=1,0,
IF(S488=2,#REF!*4*2,
IF(S488=3,#REF!*4,
IF(S488=4,#REF!*4,
IF(S488=5,0,
IF(S488=6,0,
IF(S488=7,#REF!*4)))))))),
IF(BB488="t",
IF(S488=0,0,
IF(S488=1,0,
IF(S488=2,#REF!*4*2*0.8,
IF(S488=3,#REF!*4*0.8,
IF(S488=4,#REF!*4*0.8,
IF(S488=5,0,
IF(S488=6,0,
IF(S488=7,#REF!*4))))))))))</f>
        <v>0</v>
      </c>
      <c r="AU488" s="14">
        <f>IF(BB488="s",
IF(S488=0,0,
IF(S488=1,#REF!*2,
IF(S488=2,#REF!*2,
IF(S488=3,#REF!*2,
IF(S488=4,#REF!*2,
IF(S488=5,#REF!*2,
IF(S488=6,#REF!*2,
IF(S488=7,#REF!*2)))))))),
IF(BB488="t",
IF(S488=0,#REF!*2*0.8,
IF(S488=1,#REF!*2*0.8,
IF(S488=2,#REF!*2*0.8,
IF(S488=3,#REF!*2*0.8,
IF(S488=4,#REF!*2*0.8,
IF(S488=5,#REF!*2*0.8,
IF(S488=6,#REF!*1*0.8,
IF(S488=7,#REF!*2))))))))))</f>
        <v>0</v>
      </c>
      <c r="AV488" s="14" t="e">
        <f t="shared" si="135"/>
        <v>#REF!</v>
      </c>
      <c r="AW488" s="14">
        <f>IF(BB488="s",
IF(S488=0,0,
IF(S488=1,(14-2)*(#REF!+#REF!)/4*4,
IF(S488=2,(14-2)*(#REF!+#REF!)/4*2,
IF(S488=3,(14-2)*(#REF!+#REF!)/4*3,
IF(S488=4,(14-2)*(#REF!+#REF!)/4,
IF(S488=5,(14-2)*#REF!/4,
IF(S488=6,0,
IF(S488=7,(14)*#REF!)))))))),
IF(BB488="t",
IF(S488=0,0,
IF(S488=1,(11-2)*(#REF!+#REF!)/4*4,
IF(S488=2,(11-2)*(#REF!+#REF!)/4*2,
IF(S488=3,(11-2)*(#REF!+#REF!)/4*3,
IF(S488=4,(11-2)*(#REF!+#REF!)/4,
IF(S488=5,(11-2)*#REF!/4,
IF(S488=6,0,
IF(S488=7,(11)*#REF!))))))))))</f>
        <v>0</v>
      </c>
      <c r="AX488" s="14" t="e">
        <f t="shared" si="136"/>
        <v>#REF!</v>
      </c>
      <c r="AY488" s="14">
        <f t="shared" si="137"/>
        <v>0</v>
      </c>
      <c r="AZ488" s="14">
        <f t="shared" si="138"/>
        <v>0</v>
      </c>
      <c r="BA488" s="14">
        <f t="shared" si="139"/>
        <v>0</v>
      </c>
      <c r="BB488" s="14" t="s">
        <v>87</v>
      </c>
      <c r="BC488" s="14" t="e">
        <f>IF(BI488="A",0,IF(BB488="s",14*#REF!,IF(BB488="T",11*#REF!,"HATA")))</f>
        <v>#REF!</v>
      </c>
      <c r="BD488" s="14" t="e">
        <f t="shared" si="140"/>
        <v>#REF!</v>
      </c>
      <c r="BE488" s="14" t="e">
        <f t="shared" si="141"/>
        <v>#REF!</v>
      </c>
      <c r="BF488" s="14" t="e">
        <f>IF(BE488-#REF!=0,"DOĞRU","YANLIŞ")</f>
        <v>#REF!</v>
      </c>
      <c r="BG488" s="14" t="e">
        <f>#REF!-BE488</f>
        <v>#REF!</v>
      </c>
      <c r="BH488" s="14">
        <v>0</v>
      </c>
      <c r="BJ488" s="14">
        <v>0</v>
      </c>
      <c r="BL488" s="14">
        <v>0</v>
      </c>
      <c r="BN488" s="5" t="e">
        <f>#REF!*14</f>
        <v>#REF!</v>
      </c>
      <c r="BO488" s="6"/>
      <c r="BP488" s="7"/>
      <c r="BQ488" s="8"/>
      <c r="BR488" s="8"/>
      <c r="BS488" s="8"/>
      <c r="BT488" s="8"/>
      <c r="BU488" s="8"/>
      <c r="BV488" s="9"/>
      <c r="BW488" s="10"/>
      <c r="BX488" s="11"/>
      <c r="CE488" s="8"/>
      <c r="CF488" s="17"/>
      <c r="CG488" s="17"/>
      <c r="CH488" s="17"/>
      <c r="CI488" s="17"/>
    </row>
    <row r="489" spans="1:87" hidden="1" x14ac:dyDescent="0.25">
      <c r="A489" s="14" t="s">
        <v>598</v>
      </c>
      <c r="B489" s="53" t="s">
        <v>599</v>
      </c>
      <c r="C489" s="14" t="s">
        <v>599</v>
      </c>
      <c r="D489" s="15" t="s">
        <v>90</v>
      </c>
      <c r="E489" s="15" t="s">
        <v>90</v>
      </c>
      <c r="F489" s="16" t="e">
        <f>IF(BB489="S",
IF(#REF!+BJ489=2012,
IF(#REF!=1,"12-13/1",
IF(#REF!=2,"12-13/2",
IF(#REF!=3,"13-14/1",
IF(#REF!=4,"13-14/2","Hata1")))),
IF(#REF!+BJ489=2013,
IF(#REF!=1,"13-14/1",
IF(#REF!=2,"13-14/2",
IF(#REF!=3,"14-15/1",
IF(#REF!=4,"14-15/2","Hata2")))),
IF(#REF!+BJ489=2014,
IF(#REF!=1,"14-15/1",
IF(#REF!=2,"14-15/2",
IF(#REF!=3,"15-16/1",
IF(#REF!=4,"15-16/2","Hata3")))),
IF(#REF!+BJ489=2015,
IF(#REF!=1,"15-16/1",
IF(#REF!=2,"15-16/2",
IF(#REF!=3,"16-17/1",
IF(#REF!=4,"16-17/2","Hata4")))),
IF(#REF!+BJ489=2016,
IF(#REF!=1,"16-17/1",
IF(#REF!=2,"16-17/2",
IF(#REF!=3,"17-18/1",
IF(#REF!=4,"17-18/2","Hata5")))),
IF(#REF!+BJ489=2017,
IF(#REF!=1,"17-18/1",
IF(#REF!=2,"17-18/2",
IF(#REF!=3,"18-19/1",
IF(#REF!=4,"18-19/2","Hata6")))),
IF(#REF!+BJ489=2018,
IF(#REF!=1,"18-19/1",
IF(#REF!=2,"18-19/2",
IF(#REF!=3,"19-20/1",
IF(#REF!=4,"19-20/2","Hata7")))),
IF(#REF!+BJ489=2019,
IF(#REF!=1,"19-20/1",
IF(#REF!=2,"19-20/2",
IF(#REF!=3,"20-21/1",
IF(#REF!=4,"20-21/2","Hata8")))),
IF(#REF!+BJ489=2020,
IF(#REF!=1,"20-21/1",
IF(#REF!=2,"20-21/2",
IF(#REF!=3,"21-22/1",
IF(#REF!=4,"21-22/2","Hata9")))),
IF(#REF!+BJ489=2021,
IF(#REF!=1,"21-22/1",
IF(#REF!=2,"21-22/2",
IF(#REF!=3,"22-23/1",
IF(#REF!=4,"22-23/2","Hata10")))),
IF(#REF!+BJ489=2022,
IF(#REF!=1,"22-23/1",
IF(#REF!=2,"22-23/2",
IF(#REF!=3,"23-24/1",
IF(#REF!=4,"23-24/2","Hata11")))),
IF(#REF!+BJ489=2023,
IF(#REF!=1,"23-24/1",
IF(#REF!=2,"23-24/2",
IF(#REF!=3,"24-25/1",
IF(#REF!=4,"24-25/2","Hata12")))),
)))))))))))),
IF(BB489="T",
IF(#REF!+BJ489=2012,
IF(#REF!=1,"12-13/1",
IF(#REF!=2,"12-13/2",
IF(#REF!=3,"12-13/3",
IF(#REF!=4,"13-14/1",
IF(#REF!=5,"13-14/2",
IF(#REF!=6,"13-14/3","Hata1")))))),
IF(#REF!+BJ489=2013,
IF(#REF!=1,"13-14/1",
IF(#REF!=2,"13-14/2",
IF(#REF!=3,"13-14/3",
IF(#REF!=4,"14-15/1",
IF(#REF!=5,"14-15/2",
IF(#REF!=6,"14-15/3","Hata2")))))),
IF(#REF!+BJ489=2014,
IF(#REF!=1,"14-15/1",
IF(#REF!=2,"14-15/2",
IF(#REF!=3,"14-15/3",
IF(#REF!=4,"15-16/1",
IF(#REF!=5,"15-16/2",
IF(#REF!=6,"15-16/3","Hata3")))))),
IF(AND(#REF!+#REF!&gt;2014,#REF!+#REF!&lt;2015,BJ489=1),
IF(#REF!=0.1,"14-15/0.1",
IF(#REF!=0.2,"14-15/0.2",
IF(#REF!=0.3,"14-15/0.3","Hata4"))),
IF(#REF!+BJ489=2015,
IF(#REF!=1,"15-16/1",
IF(#REF!=2,"15-16/2",
IF(#REF!=3,"15-16/3",
IF(#REF!=4,"16-17/1",
IF(#REF!=5,"16-17/2",
IF(#REF!=6,"16-17/3","Hata5")))))),
IF(#REF!+BJ489=2016,
IF(#REF!=1,"16-17/1",
IF(#REF!=2,"16-17/2",
IF(#REF!=3,"16-17/3",
IF(#REF!=4,"17-18/1",
IF(#REF!=5,"17-18/2",
IF(#REF!=6,"17-18/3","Hata6")))))),
IF(#REF!+BJ489=2017,
IF(#REF!=1,"17-18/1",
IF(#REF!=2,"17-18/2",
IF(#REF!=3,"17-18/3",
IF(#REF!=4,"18-19/1",
IF(#REF!=5,"18-19/2",
IF(#REF!=6,"18-19/3","Hata7")))))),
IF(#REF!+BJ489=2018,
IF(#REF!=1,"18-19/1",
IF(#REF!=2,"18-19/2",
IF(#REF!=3,"18-19/3",
IF(#REF!=4,"19-20/1",
IF(#REF!=5," 19-20/2",
IF(#REF!=6,"19-20/3","Hata8")))))),
IF(#REF!+BJ489=2019,
IF(#REF!=1,"19-20/1",
IF(#REF!=2,"19-20/2",
IF(#REF!=3,"19-20/3",
IF(#REF!=4,"20-21/1",
IF(#REF!=5,"20-21/2",
IF(#REF!=6,"20-21/3","Hata9")))))),
IF(#REF!+BJ489=2020,
IF(#REF!=1,"20-21/1",
IF(#REF!=2,"20-21/2",
IF(#REF!=3,"20-21/3",
IF(#REF!=4,"21-22/1",
IF(#REF!=5,"21-22/2",
IF(#REF!=6,"21-22/3","Hata10")))))),
IF(#REF!+BJ489=2021,
IF(#REF!=1,"21-22/1",
IF(#REF!=2,"21-22/2",
IF(#REF!=3,"21-22/3",
IF(#REF!=4,"22-23/1",
IF(#REF!=5,"22-23/2",
IF(#REF!=6,"22-23/3","Hata11")))))),
IF(#REF!+BJ489=2022,
IF(#REF!=1,"22-23/1",
IF(#REF!=2,"22-23/2",
IF(#REF!=3,"22-23/3",
IF(#REF!=4,"23-24/1",
IF(#REF!=5,"23-24/2",
IF(#REF!=6,"23-24/3","Hata12")))))),
IF(#REF!+BJ489=2023,
IF(#REF!=1,"23-24/1",
IF(#REF!=2,"23-24/2",
IF(#REF!=3,"23-24/3",
IF(#REF!=4,"24-25/1",
IF(#REF!=5,"24-25/2",
IF(#REF!=6,"24-25/3","Hata13")))))),
))))))))))))))
)</f>
        <v>#REF!</v>
      </c>
      <c r="G489" s="15">
        <v>0</v>
      </c>
      <c r="H489" s="14" t="s">
        <v>584</v>
      </c>
      <c r="I489" s="14">
        <v>4234884</v>
      </c>
      <c r="J489" s="14" t="s">
        <v>585</v>
      </c>
      <c r="L489" s="14">
        <v>3637</v>
      </c>
      <c r="S489" s="16">
        <v>0</v>
      </c>
      <c r="T489" s="14">
        <f>VLOOKUP($S489,[1]sistem!$I$3:$L$10,2,FALSE)</f>
        <v>0</v>
      </c>
      <c r="U489" s="14">
        <f>VLOOKUP($S489,[1]sistem!$I$3:$L$10,3,FALSE)</f>
        <v>0</v>
      </c>
      <c r="V489" s="14">
        <f>VLOOKUP($S489,[1]sistem!$I$3:$L$10,4,FALSE)</f>
        <v>0</v>
      </c>
      <c r="W489" s="14" t="e">
        <f>VLOOKUP($BB489,[1]sistem!$I$13:$L$14,2,FALSE)*#REF!</f>
        <v>#REF!</v>
      </c>
      <c r="X489" s="14" t="e">
        <f>VLOOKUP($BB489,[1]sistem!$I$13:$L$14,3,FALSE)*#REF!</f>
        <v>#REF!</v>
      </c>
      <c r="Y489" s="14" t="e">
        <f>VLOOKUP($BB489,[1]sistem!$I$13:$L$14,4,FALSE)*#REF!</f>
        <v>#REF!</v>
      </c>
      <c r="Z489" s="14" t="e">
        <f t="shared" si="129"/>
        <v>#REF!</v>
      </c>
      <c r="AA489" s="14" t="e">
        <f t="shared" si="129"/>
        <v>#REF!</v>
      </c>
      <c r="AB489" s="14" t="e">
        <f t="shared" si="129"/>
        <v>#REF!</v>
      </c>
      <c r="AC489" s="14" t="e">
        <f t="shared" si="130"/>
        <v>#REF!</v>
      </c>
      <c r="AD489" s="14">
        <f>VLOOKUP(BB489,[1]sistem!$I$18:$J$19,2,FALSE)</f>
        <v>14</v>
      </c>
      <c r="AE489" s="14">
        <v>0.25</v>
      </c>
      <c r="AF489" s="14">
        <f>VLOOKUP($S489,[1]sistem!$I$3:$M$10,5,FALSE)</f>
        <v>0</v>
      </c>
      <c r="AI489" s="14" t="e">
        <f>(#REF!+#REF!)*AD489</f>
        <v>#REF!</v>
      </c>
      <c r="AJ489" s="14">
        <f>VLOOKUP($S489,[1]sistem!$I$3:$N$10,6,FALSE)</f>
        <v>0</v>
      </c>
      <c r="AK489" s="14">
        <v>2</v>
      </c>
      <c r="AL489" s="14">
        <f t="shared" si="131"/>
        <v>0</v>
      </c>
      <c r="AM489" s="14">
        <f>VLOOKUP($BB489,[1]sistem!$I$18:$K$19,3,FALSE)</f>
        <v>14</v>
      </c>
      <c r="AN489" s="14" t="e">
        <f>AM489*#REF!</f>
        <v>#REF!</v>
      </c>
      <c r="AO489" s="14" t="e">
        <f t="shared" si="132"/>
        <v>#REF!</v>
      </c>
      <c r="AP489" s="14">
        <f t="shared" si="133"/>
        <v>25</v>
      </c>
      <c r="AQ489" s="14" t="e">
        <f t="shared" si="134"/>
        <v>#REF!</v>
      </c>
      <c r="AR489" s="14" t="e">
        <f>ROUND(AQ489-#REF!,0)</f>
        <v>#REF!</v>
      </c>
      <c r="AS489" s="14">
        <f>IF(BB489="s",IF(S489=0,0,
IF(S489=1,#REF!*4*4,
IF(S489=2,0,
IF(S489=3,#REF!*4*2,
IF(S489=4,0,
IF(S489=5,0,
IF(S489=6,0,
IF(S489=7,0)))))))),
IF(BB489="t",
IF(S489=0,0,
IF(S489=1,#REF!*4*4*0.8,
IF(S489=2,0,
IF(S489=3,#REF!*4*2*0.8,
IF(S489=4,0,
IF(S489=5,0,
IF(S489=6,0,
IF(S489=7,0))))))))))</f>
        <v>0</v>
      </c>
      <c r="AT489" s="14">
        <f>IF(BB489="s",
IF(S489=0,0,
IF(S489=1,0,
IF(S489=2,#REF!*4*2,
IF(S489=3,#REF!*4,
IF(S489=4,#REF!*4,
IF(S489=5,0,
IF(S489=6,0,
IF(S489=7,#REF!*4)))))))),
IF(BB489="t",
IF(S489=0,0,
IF(S489=1,0,
IF(S489=2,#REF!*4*2*0.8,
IF(S489=3,#REF!*4*0.8,
IF(S489=4,#REF!*4*0.8,
IF(S489=5,0,
IF(S489=6,0,
IF(S489=7,#REF!*4))))))))))</f>
        <v>0</v>
      </c>
      <c r="AU489" s="14">
        <f>IF(BB489="s",
IF(S489=0,0,
IF(S489=1,#REF!*2,
IF(S489=2,#REF!*2,
IF(S489=3,#REF!*2,
IF(S489=4,#REF!*2,
IF(S489=5,#REF!*2,
IF(S489=6,#REF!*2,
IF(S489=7,#REF!*2)))))))),
IF(BB489="t",
IF(S489=0,#REF!*2*0.8,
IF(S489=1,#REF!*2*0.8,
IF(S489=2,#REF!*2*0.8,
IF(S489=3,#REF!*2*0.8,
IF(S489=4,#REF!*2*0.8,
IF(S489=5,#REF!*2*0.8,
IF(S489=6,#REF!*1*0.8,
IF(S489=7,#REF!*2))))))))))</f>
        <v>0</v>
      </c>
      <c r="AV489" s="14" t="e">
        <f t="shared" si="135"/>
        <v>#REF!</v>
      </c>
      <c r="AW489" s="14">
        <f>IF(BB489="s",
IF(S489=0,0,
IF(S489=1,(14-2)*(#REF!+#REF!)/4*4,
IF(S489=2,(14-2)*(#REF!+#REF!)/4*2,
IF(S489=3,(14-2)*(#REF!+#REF!)/4*3,
IF(S489=4,(14-2)*(#REF!+#REF!)/4,
IF(S489=5,(14-2)*#REF!/4,
IF(S489=6,0,
IF(S489=7,(14)*#REF!)))))))),
IF(BB489="t",
IF(S489=0,0,
IF(S489=1,(11-2)*(#REF!+#REF!)/4*4,
IF(S489=2,(11-2)*(#REF!+#REF!)/4*2,
IF(S489=3,(11-2)*(#REF!+#REF!)/4*3,
IF(S489=4,(11-2)*(#REF!+#REF!)/4,
IF(S489=5,(11-2)*#REF!/4,
IF(S489=6,0,
IF(S489=7,(11)*#REF!))))))))))</f>
        <v>0</v>
      </c>
      <c r="AX489" s="14" t="e">
        <f t="shared" si="136"/>
        <v>#REF!</v>
      </c>
      <c r="AY489" s="14">
        <f t="shared" si="137"/>
        <v>0</v>
      </c>
      <c r="AZ489" s="14">
        <f t="shared" si="138"/>
        <v>0</v>
      </c>
      <c r="BA489" s="14">
        <f t="shared" si="139"/>
        <v>0</v>
      </c>
      <c r="BB489" s="14" t="s">
        <v>87</v>
      </c>
      <c r="BC489" s="14" t="e">
        <f>IF(BI489="A",0,IF(BB489="s",14*#REF!,IF(BB489="T",11*#REF!,"HATA")))</f>
        <v>#REF!</v>
      </c>
      <c r="BD489" s="14" t="e">
        <f t="shared" si="140"/>
        <v>#REF!</v>
      </c>
      <c r="BE489" s="14" t="e">
        <f t="shared" si="141"/>
        <v>#REF!</v>
      </c>
      <c r="BF489" s="14" t="e">
        <f>IF(BE489-#REF!=0,"DOĞRU","YANLIŞ")</f>
        <v>#REF!</v>
      </c>
      <c r="BG489" s="14" t="e">
        <f>#REF!-BE489</f>
        <v>#REF!</v>
      </c>
      <c r="BH489" s="14">
        <v>0</v>
      </c>
      <c r="BJ489" s="14">
        <v>0</v>
      </c>
      <c r="BL489" s="14">
        <v>0</v>
      </c>
      <c r="BN489" s="5" t="e">
        <f>#REF!*14</f>
        <v>#REF!</v>
      </c>
      <c r="BO489" s="6"/>
      <c r="BP489" s="7"/>
      <c r="BQ489" s="8"/>
      <c r="BR489" s="8"/>
      <c r="BS489" s="8"/>
      <c r="BT489" s="8"/>
      <c r="BU489" s="8"/>
      <c r="BV489" s="9"/>
      <c r="BW489" s="10"/>
      <c r="BX489" s="11"/>
      <c r="CE489" s="8"/>
      <c r="CF489" s="17"/>
      <c r="CG489" s="17"/>
      <c r="CH489" s="17"/>
      <c r="CI489" s="17"/>
    </row>
    <row r="490" spans="1:87" hidden="1" x14ac:dyDescent="0.25">
      <c r="A490" s="14" t="s">
        <v>600</v>
      </c>
      <c r="B490" s="14" t="s">
        <v>601</v>
      </c>
      <c r="C490" s="14" t="s">
        <v>601</v>
      </c>
      <c r="D490" s="15" t="s">
        <v>90</v>
      </c>
      <c r="E490" s="15" t="s">
        <v>90</v>
      </c>
      <c r="F490" s="16" t="e">
        <f>IF(BB490="S",
IF(#REF!+BJ490=2012,
IF(#REF!=1,"12-13/1",
IF(#REF!=2,"12-13/2",
IF(#REF!=3,"13-14/1",
IF(#REF!=4,"13-14/2","Hata1")))),
IF(#REF!+BJ490=2013,
IF(#REF!=1,"13-14/1",
IF(#REF!=2,"13-14/2",
IF(#REF!=3,"14-15/1",
IF(#REF!=4,"14-15/2","Hata2")))),
IF(#REF!+BJ490=2014,
IF(#REF!=1,"14-15/1",
IF(#REF!=2,"14-15/2",
IF(#REF!=3,"15-16/1",
IF(#REF!=4,"15-16/2","Hata3")))),
IF(#REF!+BJ490=2015,
IF(#REF!=1,"15-16/1",
IF(#REF!=2,"15-16/2",
IF(#REF!=3,"16-17/1",
IF(#REF!=4,"16-17/2","Hata4")))),
IF(#REF!+BJ490=2016,
IF(#REF!=1,"16-17/1",
IF(#REF!=2,"16-17/2",
IF(#REF!=3,"17-18/1",
IF(#REF!=4,"17-18/2","Hata5")))),
IF(#REF!+BJ490=2017,
IF(#REF!=1,"17-18/1",
IF(#REF!=2,"17-18/2",
IF(#REF!=3,"18-19/1",
IF(#REF!=4,"18-19/2","Hata6")))),
IF(#REF!+BJ490=2018,
IF(#REF!=1,"18-19/1",
IF(#REF!=2,"18-19/2",
IF(#REF!=3,"19-20/1",
IF(#REF!=4,"19-20/2","Hata7")))),
IF(#REF!+BJ490=2019,
IF(#REF!=1,"19-20/1",
IF(#REF!=2,"19-20/2",
IF(#REF!=3,"20-21/1",
IF(#REF!=4,"20-21/2","Hata8")))),
IF(#REF!+BJ490=2020,
IF(#REF!=1,"20-21/1",
IF(#REF!=2,"20-21/2",
IF(#REF!=3,"21-22/1",
IF(#REF!=4,"21-22/2","Hata9")))),
IF(#REF!+BJ490=2021,
IF(#REF!=1,"21-22/1",
IF(#REF!=2,"21-22/2",
IF(#REF!=3,"22-23/1",
IF(#REF!=4,"22-23/2","Hata10")))),
IF(#REF!+BJ490=2022,
IF(#REF!=1,"22-23/1",
IF(#REF!=2,"22-23/2",
IF(#REF!=3,"23-24/1",
IF(#REF!=4,"23-24/2","Hata11")))),
IF(#REF!+BJ490=2023,
IF(#REF!=1,"23-24/1",
IF(#REF!=2,"23-24/2",
IF(#REF!=3,"24-25/1",
IF(#REF!=4,"24-25/2","Hata12")))),
)))))))))))),
IF(BB490="T",
IF(#REF!+BJ490=2012,
IF(#REF!=1,"12-13/1",
IF(#REF!=2,"12-13/2",
IF(#REF!=3,"12-13/3",
IF(#REF!=4,"13-14/1",
IF(#REF!=5,"13-14/2",
IF(#REF!=6,"13-14/3","Hata1")))))),
IF(#REF!+BJ490=2013,
IF(#REF!=1,"13-14/1",
IF(#REF!=2,"13-14/2",
IF(#REF!=3,"13-14/3",
IF(#REF!=4,"14-15/1",
IF(#REF!=5,"14-15/2",
IF(#REF!=6,"14-15/3","Hata2")))))),
IF(#REF!+BJ490=2014,
IF(#REF!=1,"14-15/1",
IF(#REF!=2,"14-15/2",
IF(#REF!=3,"14-15/3",
IF(#REF!=4,"15-16/1",
IF(#REF!=5,"15-16/2",
IF(#REF!=6,"15-16/3","Hata3")))))),
IF(AND(#REF!+#REF!&gt;2014,#REF!+#REF!&lt;2015,BJ490=1),
IF(#REF!=0.1,"14-15/0.1",
IF(#REF!=0.2,"14-15/0.2",
IF(#REF!=0.3,"14-15/0.3","Hata4"))),
IF(#REF!+BJ490=2015,
IF(#REF!=1,"15-16/1",
IF(#REF!=2,"15-16/2",
IF(#REF!=3,"15-16/3",
IF(#REF!=4,"16-17/1",
IF(#REF!=5,"16-17/2",
IF(#REF!=6,"16-17/3","Hata5")))))),
IF(#REF!+BJ490=2016,
IF(#REF!=1,"16-17/1",
IF(#REF!=2,"16-17/2",
IF(#REF!=3,"16-17/3",
IF(#REF!=4,"17-18/1",
IF(#REF!=5,"17-18/2",
IF(#REF!=6,"17-18/3","Hata6")))))),
IF(#REF!+BJ490=2017,
IF(#REF!=1,"17-18/1",
IF(#REF!=2,"17-18/2",
IF(#REF!=3,"17-18/3",
IF(#REF!=4,"18-19/1",
IF(#REF!=5,"18-19/2",
IF(#REF!=6,"18-19/3","Hata7")))))),
IF(#REF!+BJ490=2018,
IF(#REF!=1,"18-19/1",
IF(#REF!=2,"18-19/2",
IF(#REF!=3,"18-19/3",
IF(#REF!=4,"19-20/1",
IF(#REF!=5," 19-20/2",
IF(#REF!=6,"19-20/3","Hata8")))))),
IF(#REF!+BJ490=2019,
IF(#REF!=1,"19-20/1",
IF(#REF!=2,"19-20/2",
IF(#REF!=3,"19-20/3",
IF(#REF!=4,"20-21/1",
IF(#REF!=5,"20-21/2",
IF(#REF!=6,"20-21/3","Hata9")))))),
IF(#REF!+BJ490=2020,
IF(#REF!=1,"20-21/1",
IF(#REF!=2,"20-21/2",
IF(#REF!=3,"20-21/3",
IF(#REF!=4,"21-22/1",
IF(#REF!=5,"21-22/2",
IF(#REF!=6,"21-22/3","Hata10")))))),
IF(#REF!+BJ490=2021,
IF(#REF!=1,"21-22/1",
IF(#REF!=2,"21-22/2",
IF(#REF!=3,"21-22/3",
IF(#REF!=4,"22-23/1",
IF(#REF!=5,"22-23/2",
IF(#REF!=6,"22-23/3","Hata11")))))),
IF(#REF!+BJ490=2022,
IF(#REF!=1,"22-23/1",
IF(#REF!=2,"22-23/2",
IF(#REF!=3,"22-23/3",
IF(#REF!=4,"23-24/1",
IF(#REF!=5,"23-24/2",
IF(#REF!=6,"23-24/3","Hata12")))))),
IF(#REF!+BJ490=2023,
IF(#REF!=1,"23-24/1",
IF(#REF!=2,"23-24/2",
IF(#REF!=3,"23-24/3",
IF(#REF!=4,"24-25/1",
IF(#REF!=5,"24-25/2",
IF(#REF!=6,"24-25/3","Hata13")))))),
))))))))))))))
)</f>
        <v>#REF!</v>
      </c>
      <c r="G490" s="15"/>
      <c r="H490" s="14" t="s">
        <v>584</v>
      </c>
      <c r="I490" s="14">
        <v>4234884</v>
      </c>
      <c r="J490" s="14" t="s">
        <v>585</v>
      </c>
      <c r="L490" s="14">
        <v>3651</v>
      </c>
      <c r="S490" s="16">
        <v>4</v>
      </c>
      <c r="T490" s="14">
        <f>VLOOKUP($S490,[1]sistem!$I$3:$L$10,2,FALSE)</f>
        <v>0</v>
      </c>
      <c r="U490" s="14">
        <f>VLOOKUP($S490,[1]sistem!$I$3:$L$10,3,FALSE)</f>
        <v>1</v>
      </c>
      <c r="V490" s="14">
        <f>VLOOKUP($S490,[1]sistem!$I$3:$L$10,4,FALSE)</f>
        <v>1</v>
      </c>
      <c r="W490" s="14" t="e">
        <f>VLOOKUP($BB490,[1]sistem!$I$13:$L$14,2,FALSE)*#REF!</f>
        <v>#REF!</v>
      </c>
      <c r="X490" s="14" t="e">
        <f>VLOOKUP($BB490,[1]sistem!$I$13:$L$14,3,FALSE)*#REF!</f>
        <v>#REF!</v>
      </c>
      <c r="Y490" s="14" t="e">
        <f>VLOOKUP($BB490,[1]sistem!$I$13:$L$14,4,FALSE)*#REF!</f>
        <v>#REF!</v>
      </c>
      <c r="Z490" s="14" t="e">
        <f t="shared" ref="Z490:AB521" si="142">T490*W490</f>
        <v>#REF!</v>
      </c>
      <c r="AA490" s="14" t="e">
        <f t="shared" si="142"/>
        <v>#REF!</v>
      </c>
      <c r="AB490" s="14" t="e">
        <f t="shared" si="142"/>
        <v>#REF!</v>
      </c>
      <c r="AC490" s="14" t="e">
        <f t="shared" si="130"/>
        <v>#REF!</v>
      </c>
      <c r="AD490" s="14">
        <f>VLOOKUP(BB490,[1]sistem!$I$18:$J$19,2,FALSE)</f>
        <v>14</v>
      </c>
      <c r="AE490" s="14">
        <v>0.25</v>
      </c>
      <c r="AF490" s="14">
        <f>VLOOKUP($S490,[1]sistem!$I$3:$M$10,5,FALSE)</f>
        <v>1</v>
      </c>
      <c r="AG490" s="14">
        <v>1</v>
      </c>
      <c r="AI490" s="14">
        <f>AG490*AM490</f>
        <v>14</v>
      </c>
      <c r="AJ490" s="14">
        <f>VLOOKUP($S490,[1]sistem!$I$3:$N$10,6,FALSE)</f>
        <v>2</v>
      </c>
      <c r="AK490" s="14">
        <v>2</v>
      </c>
      <c r="AL490" s="14">
        <f t="shared" si="131"/>
        <v>4</v>
      </c>
      <c r="AM490" s="14">
        <f>VLOOKUP($BB490,[1]sistem!$I$18:$K$19,3,FALSE)</f>
        <v>14</v>
      </c>
      <c r="AN490" s="14" t="e">
        <f>AM490*#REF!</f>
        <v>#REF!</v>
      </c>
      <c r="AO490" s="14" t="e">
        <f t="shared" si="132"/>
        <v>#REF!</v>
      </c>
      <c r="AP490" s="14">
        <f t="shared" si="133"/>
        <v>25</v>
      </c>
      <c r="AQ490" s="14" t="e">
        <f t="shared" si="134"/>
        <v>#REF!</v>
      </c>
      <c r="AR490" s="14" t="e">
        <f>ROUND(AQ490-#REF!,0)</f>
        <v>#REF!</v>
      </c>
      <c r="AS490" s="14">
        <f>IF(BB490="s",IF(S490=0,0,
IF(S490=1,#REF!*4*4,
IF(S490=2,0,
IF(S490=3,#REF!*4*2,
IF(S490=4,0,
IF(S490=5,0,
IF(S490=6,0,
IF(S490=7,0)))))))),
IF(BB490="t",
IF(S490=0,0,
IF(S490=1,#REF!*4*4*0.8,
IF(S490=2,0,
IF(S490=3,#REF!*4*2*0.8,
IF(S490=4,0,
IF(S490=5,0,
IF(S490=6,0,
IF(S490=7,0))))))))))</f>
        <v>0</v>
      </c>
      <c r="AT490" s="14" t="e">
        <f>IF(BB490="s",
IF(S490=0,0,
IF(S490=1,0,
IF(S490=2,#REF!*4*2,
IF(S490=3,#REF!*4,
IF(S490=4,#REF!*4,
IF(S490=5,0,
IF(S490=6,0,
IF(S490=7,#REF!*4)))))))),
IF(BB490="t",
IF(S490=0,0,
IF(S490=1,0,
IF(S490=2,#REF!*4*2*0.8,
IF(S490=3,#REF!*4*0.8,
IF(S490=4,#REF!*4*0.8,
IF(S490=5,0,
IF(S490=6,0,
IF(S490=7,#REF!*4))))))))))</f>
        <v>#REF!</v>
      </c>
      <c r="AU490" s="14" t="e">
        <f>IF(BB490="s",
IF(S490=0,0,
IF(S490=1,#REF!*2,
IF(S490=2,#REF!*2,
IF(S490=3,#REF!*2,
IF(S490=4,#REF!*2,
IF(S490=5,#REF!*2,
IF(S490=6,#REF!*2,
IF(S490=7,#REF!*2)))))))),
IF(BB490="t",
IF(S490=0,#REF!*2*0.8,
IF(S490=1,#REF!*2*0.8,
IF(S490=2,#REF!*2*0.8,
IF(S490=3,#REF!*2*0.8,
IF(S490=4,#REF!*2*0.8,
IF(S490=5,#REF!*2*0.8,
IF(S490=6,#REF!*1*0.8,
IF(S490=7,#REF!*2))))))))))</f>
        <v>#REF!</v>
      </c>
      <c r="AV490" s="14" t="e">
        <f t="shared" si="135"/>
        <v>#REF!</v>
      </c>
      <c r="AW490" s="14" t="e">
        <f>IF(BB490="s",
IF(S490=0,0,
IF(S490=1,(14-2)*(#REF!+#REF!)/4*4,
IF(S490=2,(14-2)*(#REF!+#REF!)/4*2,
IF(S490=3,(14-2)*(#REF!+#REF!)/4*3,
IF(S490=4,(14-2)*(#REF!+#REF!)/4,
IF(S490=5,(14-2)*#REF!/4,
IF(S490=6,0,
IF(S490=7,(14)*#REF!)))))))),
IF(BB490="t",
IF(S490=0,0,
IF(S490=1,(11-2)*(#REF!+#REF!)/4*4,
IF(S490=2,(11-2)*(#REF!+#REF!)/4*2,
IF(S490=3,(11-2)*(#REF!+#REF!)/4*3,
IF(S490=4,(11-2)*(#REF!+#REF!)/4,
IF(S490=5,(11-2)*#REF!/4,
IF(S490=6,0,
IF(S490=7,(11)*#REF!))))))))))</f>
        <v>#REF!</v>
      </c>
      <c r="AX490" s="14" t="e">
        <f t="shared" si="136"/>
        <v>#REF!</v>
      </c>
      <c r="AY490" s="14">
        <f t="shared" si="137"/>
        <v>8</v>
      </c>
      <c r="AZ490" s="14">
        <f t="shared" si="138"/>
        <v>4</v>
      </c>
      <c r="BA490" s="14" t="e">
        <f t="shared" si="139"/>
        <v>#REF!</v>
      </c>
      <c r="BB490" s="14" t="s">
        <v>87</v>
      </c>
      <c r="BC490" s="14" t="e">
        <f>IF(BI490="A",0,IF(BB490="s",14*#REF!,IF(BB490="T",11*#REF!,"HATA")))</f>
        <v>#REF!</v>
      </c>
      <c r="BD490" s="14" t="e">
        <f t="shared" si="140"/>
        <v>#REF!</v>
      </c>
      <c r="BE490" s="14" t="e">
        <f t="shared" si="141"/>
        <v>#REF!</v>
      </c>
      <c r="BF490" s="14" t="e">
        <f>IF(BE490-#REF!=0,"DOĞRU","YANLIŞ")</f>
        <v>#REF!</v>
      </c>
      <c r="BG490" s="14" t="e">
        <f>#REF!-BE490</f>
        <v>#REF!</v>
      </c>
      <c r="BH490" s="14">
        <v>0</v>
      </c>
      <c r="BJ490" s="14">
        <v>0</v>
      </c>
      <c r="BL490" s="14">
        <v>4</v>
      </c>
      <c r="BN490" s="5" t="e">
        <f>#REF!*14</f>
        <v>#REF!</v>
      </c>
      <c r="BO490" s="6"/>
      <c r="BP490" s="7"/>
      <c r="BQ490" s="8"/>
      <c r="BR490" s="8"/>
      <c r="BS490" s="8"/>
      <c r="BT490" s="8"/>
      <c r="BU490" s="8"/>
      <c r="BV490" s="9"/>
      <c r="BW490" s="10"/>
      <c r="BX490" s="11"/>
      <c r="CE490" s="8"/>
      <c r="CF490" s="17"/>
      <c r="CG490" s="17"/>
      <c r="CH490" s="17"/>
      <c r="CI490" s="17"/>
    </row>
    <row r="491" spans="1:87" hidden="1" x14ac:dyDescent="0.25">
      <c r="A491" s="14" t="s">
        <v>103</v>
      </c>
      <c r="B491" s="14" t="s">
        <v>104</v>
      </c>
      <c r="C491" s="14" t="s">
        <v>104</v>
      </c>
      <c r="D491" s="15" t="s">
        <v>84</v>
      </c>
      <c r="E491" s="15" t="s">
        <v>84</v>
      </c>
      <c r="F491" s="16" t="e">
        <f>IF(BB491="S",
IF(#REF!+BJ491=2012,
IF(#REF!=1,"12-13/1",
IF(#REF!=2,"12-13/2",
IF(#REF!=3,"13-14/1",
IF(#REF!=4,"13-14/2","Hata1")))),
IF(#REF!+BJ491=2013,
IF(#REF!=1,"13-14/1",
IF(#REF!=2,"13-14/2",
IF(#REF!=3,"14-15/1",
IF(#REF!=4,"14-15/2","Hata2")))),
IF(#REF!+BJ491=2014,
IF(#REF!=1,"14-15/1",
IF(#REF!=2,"14-15/2",
IF(#REF!=3,"15-16/1",
IF(#REF!=4,"15-16/2","Hata3")))),
IF(#REF!+BJ491=2015,
IF(#REF!=1,"15-16/1",
IF(#REF!=2,"15-16/2",
IF(#REF!=3,"16-17/1",
IF(#REF!=4,"16-17/2","Hata4")))),
IF(#REF!+BJ491=2016,
IF(#REF!=1,"16-17/1",
IF(#REF!=2,"16-17/2",
IF(#REF!=3,"17-18/1",
IF(#REF!=4,"17-18/2","Hata5")))),
IF(#REF!+BJ491=2017,
IF(#REF!=1,"17-18/1",
IF(#REF!=2,"17-18/2",
IF(#REF!=3,"18-19/1",
IF(#REF!=4,"18-19/2","Hata6")))),
IF(#REF!+BJ491=2018,
IF(#REF!=1,"18-19/1",
IF(#REF!=2,"18-19/2",
IF(#REF!=3,"19-20/1",
IF(#REF!=4,"19-20/2","Hata7")))),
IF(#REF!+BJ491=2019,
IF(#REF!=1,"19-20/1",
IF(#REF!=2,"19-20/2",
IF(#REF!=3,"20-21/1",
IF(#REF!=4,"20-21/2","Hata8")))),
IF(#REF!+BJ491=2020,
IF(#REF!=1,"20-21/1",
IF(#REF!=2,"20-21/2",
IF(#REF!=3,"21-22/1",
IF(#REF!=4,"21-22/2","Hata9")))),
IF(#REF!+BJ491=2021,
IF(#REF!=1,"21-22/1",
IF(#REF!=2,"21-22/2",
IF(#REF!=3,"22-23/1",
IF(#REF!=4,"22-23/2","Hata10")))),
IF(#REF!+BJ491=2022,
IF(#REF!=1,"22-23/1",
IF(#REF!=2,"22-23/2",
IF(#REF!=3,"23-24/1",
IF(#REF!=4,"23-24/2","Hata11")))),
IF(#REF!+BJ491=2023,
IF(#REF!=1,"23-24/1",
IF(#REF!=2,"23-24/2",
IF(#REF!=3,"24-25/1",
IF(#REF!=4,"24-25/2","Hata12")))),
)))))))))))),
IF(BB491="T",
IF(#REF!+BJ491=2012,
IF(#REF!=1,"12-13/1",
IF(#REF!=2,"12-13/2",
IF(#REF!=3,"12-13/3",
IF(#REF!=4,"13-14/1",
IF(#REF!=5,"13-14/2",
IF(#REF!=6,"13-14/3","Hata1")))))),
IF(#REF!+BJ491=2013,
IF(#REF!=1,"13-14/1",
IF(#REF!=2,"13-14/2",
IF(#REF!=3,"13-14/3",
IF(#REF!=4,"14-15/1",
IF(#REF!=5,"14-15/2",
IF(#REF!=6,"14-15/3","Hata2")))))),
IF(#REF!+BJ491=2014,
IF(#REF!=1,"14-15/1",
IF(#REF!=2,"14-15/2",
IF(#REF!=3,"14-15/3",
IF(#REF!=4,"15-16/1",
IF(#REF!=5,"15-16/2",
IF(#REF!=6,"15-16/3","Hata3")))))),
IF(AND(#REF!+#REF!&gt;2014,#REF!+#REF!&lt;2015,BJ491=1),
IF(#REF!=0.1,"14-15/0.1",
IF(#REF!=0.2,"14-15/0.2",
IF(#REF!=0.3,"14-15/0.3","Hata4"))),
IF(#REF!+BJ491=2015,
IF(#REF!=1,"15-16/1",
IF(#REF!=2,"15-16/2",
IF(#REF!=3,"15-16/3",
IF(#REF!=4,"16-17/1",
IF(#REF!=5,"16-17/2",
IF(#REF!=6,"16-17/3","Hata5")))))),
IF(#REF!+BJ491=2016,
IF(#REF!=1,"16-17/1",
IF(#REF!=2,"16-17/2",
IF(#REF!=3,"16-17/3",
IF(#REF!=4,"17-18/1",
IF(#REF!=5,"17-18/2",
IF(#REF!=6,"17-18/3","Hata6")))))),
IF(#REF!+BJ491=2017,
IF(#REF!=1,"17-18/1",
IF(#REF!=2,"17-18/2",
IF(#REF!=3,"17-18/3",
IF(#REF!=4,"18-19/1",
IF(#REF!=5,"18-19/2",
IF(#REF!=6,"18-19/3","Hata7")))))),
IF(#REF!+BJ491=2018,
IF(#REF!=1,"18-19/1",
IF(#REF!=2,"18-19/2",
IF(#REF!=3,"18-19/3",
IF(#REF!=4,"19-20/1",
IF(#REF!=5," 19-20/2",
IF(#REF!=6,"19-20/3","Hata8")))))),
IF(#REF!+BJ491=2019,
IF(#REF!=1,"19-20/1",
IF(#REF!=2,"19-20/2",
IF(#REF!=3,"19-20/3",
IF(#REF!=4,"20-21/1",
IF(#REF!=5,"20-21/2",
IF(#REF!=6,"20-21/3","Hata9")))))),
IF(#REF!+BJ491=2020,
IF(#REF!=1,"20-21/1",
IF(#REF!=2,"20-21/2",
IF(#REF!=3,"20-21/3",
IF(#REF!=4,"21-22/1",
IF(#REF!=5,"21-22/2",
IF(#REF!=6,"21-22/3","Hata10")))))),
IF(#REF!+BJ491=2021,
IF(#REF!=1,"21-22/1",
IF(#REF!=2,"21-22/2",
IF(#REF!=3,"21-22/3",
IF(#REF!=4,"22-23/1",
IF(#REF!=5,"22-23/2",
IF(#REF!=6,"22-23/3","Hata11")))))),
IF(#REF!+BJ491=2022,
IF(#REF!=1,"22-23/1",
IF(#REF!=2,"22-23/2",
IF(#REF!=3,"22-23/3",
IF(#REF!=4,"23-24/1",
IF(#REF!=5,"23-24/2",
IF(#REF!=6,"23-24/3","Hata12")))))),
IF(#REF!+BJ491=2023,
IF(#REF!=1,"23-24/1",
IF(#REF!=2,"23-24/2",
IF(#REF!=3,"23-24/3",
IF(#REF!=4,"24-25/1",
IF(#REF!=5,"24-25/2",
IF(#REF!=6,"24-25/3","Hata13")))))),
))))))))))))))
)</f>
        <v>#REF!</v>
      </c>
      <c r="G491" s="15">
        <v>0</v>
      </c>
      <c r="H491" s="14" t="s">
        <v>584</v>
      </c>
      <c r="I491" s="14">
        <v>4234884</v>
      </c>
      <c r="J491" s="14" t="s">
        <v>585</v>
      </c>
      <c r="Q491" s="14" t="s">
        <v>105</v>
      </c>
      <c r="R491" s="14" t="s">
        <v>105</v>
      </c>
      <c r="S491" s="16">
        <v>7</v>
      </c>
      <c r="T491" s="14">
        <f>VLOOKUP($S491,[1]sistem!$I$3:$L$10,2,FALSE)</f>
        <v>0</v>
      </c>
      <c r="U491" s="14">
        <f>VLOOKUP($S491,[1]sistem!$I$3:$L$10,3,FALSE)</f>
        <v>1</v>
      </c>
      <c r="V491" s="14">
        <f>VLOOKUP($S491,[1]sistem!$I$3:$L$10,4,FALSE)</f>
        <v>1</v>
      </c>
      <c r="W491" s="14" t="e">
        <f>VLOOKUP($BB491,[1]sistem!$I$13:$L$14,2,FALSE)*#REF!</f>
        <v>#REF!</v>
      </c>
      <c r="X491" s="14" t="e">
        <f>VLOOKUP($BB491,[1]sistem!$I$13:$L$14,3,FALSE)*#REF!</f>
        <v>#REF!</v>
      </c>
      <c r="Y491" s="14" t="e">
        <f>VLOOKUP($BB491,[1]sistem!$I$13:$L$14,4,FALSE)*#REF!</f>
        <v>#REF!</v>
      </c>
      <c r="Z491" s="14" t="e">
        <f t="shared" si="142"/>
        <v>#REF!</v>
      </c>
      <c r="AA491" s="14" t="e">
        <f t="shared" si="142"/>
        <v>#REF!</v>
      </c>
      <c r="AB491" s="14" t="e">
        <f t="shared" si="142"/>
        <v>#REF!</v>
      </c>
      <c r="AC491" s="14" t="e">
        <f t="shared" si="130"/>
        <v>#REF!</v>
      </c>
      <c r="AD491" s="14">
        <f>VLOOKUP(BB491,[1]sistem!$I$18:$J$19,2,FALSE)</f>
        <v>14</v>
      </c>
      <c r="AE491" s="14">
        <v>0.25</v>
      </c>
      <c r="AF491" s="14">
        <f>VLOOKUP($S491,[1]sistem!$I$3:$M$10,5,FALSE)</f>
        <v>1</v>
      </c>
      <c r="AG491" s="14">
        <v>4</v>
      </c>
      <c r="AI491" s="14">
        <f>AG491*AM491</f>
        <v>56</v>
      </c>
      <c r="AJ491" s="14">
        <f>VLOOKUP($S491,[1]sistem!$I$3:$N$10,6,FALSE)</f>
        <v>2</v>
      </c>
      <c r="AK491" s="14">
        <v>2</v>
      </c>
      <c r="AL491" s="14">
        <f t="shared" si="131"/>
        <v>4</v>
      </c>
      <c r="AM491" s="14">
        <f>VLOOKUP($BB491,[1]sistem!$I$18:$K$19,3,FALSE)</f>
        <v>14</v>
      </c>
      <c r="AN491" s="14" t="e">
        <f>AM491*#REF!</f>
        <v>#REF!</v>
      </c>
      <c r="AO491" s="14" t="e">
        <f t="shared" si="132"/>
        <v>#REF!</v>
      </c>
      <c r="AP491" s="14">
        <f t="shared" si="133"/>
        <v>25</v>
      </c>
      <c r="AQ491" s="14" t="e">
        <f t="shared" si="134"/>
        <v>#REF!</v>
      </c>
      <c r="AR491" s="14" t="e">
        <f>ROUND(AQ491-#REF!,0)</f>
        <v>#REF!</v>
      </c>
      <c r="AS491" s="14">
        <f>IF(BB491="s",IF(S491=0,0,
IF(S491=1,#REF!*4*4,
IF(S491=2,0,
IF(S491=3,#REF!*4*2,
IF(S491=4,0,
IF(S491=5,0,
IF(S491=6,0,
IF(S491=7,0)))))))),
IF(BB491="t",
IF(S491=0,0,
IF(S491=1,#REF!*4*4*0.8,
IF(S491=2,0,
IF(S491=3,#REF!*4*2*0.8,
IF(S491=4,0,
IF(S491=5,0,
IF(S491=6,0,
IF(S491=7,0))))))))))</f>
        <v>0</v>
      </c>
      <c r="AT491" s="14" t="e">
        <f>IF(BB491="s",
IF(S491=0,0,
IF(S491=1,0,
IF(S491=2,#REF!*4*2,
IF(S491=3,#REF!*4,
IF(S491=4,#REF!*4,
IF(S491=5,0,
IF(S491=6,0,
IF(S491=7,#REF!*4)))))))),
IF(BB491="t",
IF(S491=0,0,
IF(S491=1,0,
IF(S491=2,#REF!*4*2*0.8,
IF(S491=3,#REF!*4*0.8,
IF(S491=4,#REF!*4*0.8,
IF(S491=5,0,
IF(S491=6,0,
IF(S491=7,#REF!*4))))))))))</f>
        <v>#REF!</v>
      </c>
      <c r="AU491" s="14" t="e">
        <f>IF(BB491="s",
IF(S491=0,0,
IF(S491=1,#REF!*2,
IF(S491=2,#REF!*2,
IF(S491=3,#REF!*2,
IF(S491=4,#REF!*2,
IF(S491=5,#REF!*2,
IF(S491=6,#REF!*2,
IF(S491=7,#REF!*2)))))))),
IF(BB491="t",
IF(S491=0,#REF!*2*0.8,
IF(S491=1,#REF!*2*0.8,
IF(S491=2,#REF!*2*0.8,
IF(S491=3,#REF!*2*0.8,
IF(S491=4,#REF!*2*0.8,
IF(S491=5,#REF!*2*0.8,
IF(S491=6,#REF!*1*0.8,
IF(S491=7,#REF!*2))))))))))</f>
        <v>#REF!</v>
      </c>
      <c r="AV491" s="14" t="e">
        <f t="shared" si="135"/>
        <v>#REF!</v>
      </c>
      <c r="AW491" s="14" t="e">
        <f>IF(BB491="s",
IF(S491=0,0,
IF(S491=1,(14-2)*(#REF!+#REF!)/4*4,
IF(S491=2,(14-2)*(#REF!+#REF!)/4*2,
IF(S491=3,(14-2)*(#REF!+#REF!)/4*3,
IF(S491=4,(14-2)*(#REF!+#REF!)/4,
IF(S491=5,(14-2)*#REF!/4,
IF(S491=6,0,
IF(S491=7,(14)*#REF!)))))))),
IF(BB491="t",
IF(S491=0,0,
IF(S491=1,(11-2)*(#REF!+#REF!)/4*4,
IF(S491=2,(11-2)*(#REF!+#REF!)/4*2,
IF(S491=3,(11-2)*(#REF!+#REF!)/4*3,
IF(S491=4,(11-2)*(#REF!+#REF!)/4,
IF(S491=5,(11-2)*#REF!/4,
IF(S491=6,0,
IF(S491=7,(11)*#REF!))))))))))</f>
        <v>#REF!</v>
      </c>
      <c r="AX491" s="14" t="e">
        <f t="shared" si="136"/>
        <v>#REF!</v>
      </c>
      <c r="AY491" s="14">
        <f t="shared" si="137"/>
        <v>8</v>
      </c>
      <c r="AZ491" s="14">
        <f t="shared" si="138"/>
        <v>4</v>
      </c>
      <c r="BA491" s="14" t="e">
        <f t="shared" si="139"/>
        <v>#REF!</v>
      </c>
      <c r="BB491" s="14" t="s">
        <v>87</v>
      </c>
      <c r="BC491" s="14" t="e">
        <f>IF(BI491="A",0,IF(BB491="s",14*#REF!,IF(BB491="T",11*#REF!,"HATA")))</f>
        <v>#REF!</v>
      </c>
      <c r="BD491" s="14" t="e">
        <f t="shared" si="140"/>
        <v>#REF!</v>
      </c>
      <c r="BE491" s="14" t="e">
        <f t="shared" si="141"/>
        <v>#REF!</v>
      </c>
      <c r="BF491" s="14" t="e">
        <f>IF(BE491-#REF!=0,"DOĞRU","YANLIŞ")</f>
        <v>#REF!</v>
      </c>
      <c r="BG491" s="14" t="e">
        <f>#REF!-BE491</f>
        <v>#REF!</v>
      </c>
      <c r="BH491" s="14">
        <v>1</v>
      </c>
      <c r="BJ491" s="14">
        <v>0</v>
      </c>
      <c r="BL491" s="14">
        <v>7</v>
      </c>
      <c r="BN491" s="5" t="e">
        <f>#REF!*14</f>
        <v>#REF!</v>
      </c>
      <c r="BO491" s="6"/>
      <c r="BP491" s="7"/>
      <c r="BQ491" s="8"/>
      <c r="BR491" s="8"/>
      <c r="BS491" s="8"/>
      <c r="BT491" s="8"/>
      <c r="BU491" s="8"/>
      <c r="BV491" s="9"/>
      <c r="BW491" s="10"/>
      <c r="BX491" s="11"/>
      <c r="CE491" s="8"/>
      <c r="CF491" s="17"/>
      <c r="CG491" s="17"/>
      <c r="CH491" s="17"/>
      <c r="CI491" s="17"/>
    </row>
    <row r="492" spans="1:87" hidden="1" x14ac:dyDescent="0.25">
      <c r="A492" s="14" t="s">
        <v>146</v>
      </c>
      <c r="B492" s="14" t="s">
        <v>147</v>
      </c>
      <c r="C492" s="14" t="s">
        <v>147</v>
      </c>
      <c r="D492" s="15" t="s">
        <v>84</v>
      </c>
      <c r="E492" s="15" t="s">
        <v>84</v>
      </c>
      <c r="F492" s="16" t="e">
        <f>IF(BB492="S",
IF(#REF!+BJ492=2012,
IF(#REF!=1,"12-13/1",
IF(#REF!=2,"12-13/2",
IF(#REF!=3,"13-14/1",
IF(#REF!=4,"13-14/2","Hata1")))),
IF(#REF!+BJ492=2013,
IF(#REF!=1,"13-14/1",
IF(#REF!=2,"13-14/2",
IF(#REF!=3,"14-15/1",
IF(#REF!=4,"14-15/2","Hata2")))),
IF(#REF!+BJ492=2014,
IF(#REF!=1,"14-15/1",
IF(#REF!=2,"14-15/2",
IF(#REF!=3,"15-16/1",
IF(#REF!=4,"15-16/2","Hata3")))),
IF(#REF!+BJ492=2015,
IF(#REF!=1,"15-16/1",
IF(#REF!=2,"15-16/2",
IF(#REF!=3,"16-17/1",
IF(#REF!=4,"16-17/2","Hata4")))),
IF(#REF!+BJ492=2016,
IF(#REF!=1,"16-17/1",
IF(#REF!=2,"16-17/2",
IF(#REF!=3,"17-18/1",
IF(#REF!=4,"17-18/2","Hata5")))),
IF(#REF!+BJ492=2017,
IF(#REF!=1,"17-18/1",
IF(#REF!=2,"17-18/2",
IF(#REF!=3,"18-19/1",
IF(#REF!=4,"18-19/2","Hata6")))),
IF(#REF!+BJ492=2018,
IF(#REF!=1,"18-19/1",
IF(#REF!=2,"18-19/2",
IF(#REF!=3,"19-20/1",
IF(#REF!=4,"19-20/2","Hata7")))),
IF(#REF!+BJ492=2019,
IF(#REF!=1,"19-20/1",
IF(#REF!=2,"19-20/2",
IF(#REF!=3,"20-21/1",
IF(#REF!=4,"20-21/2","Hata8")))),
IF(#REF!+BJ492=2020,
IF(#REF!=1,"20-21/1",
IF(#REF!=2,"20-21/2",
IF(#REF!=3,"21-22/1",
IF(#REF!=4,"21-22/2","Hata9")))),
IF(#REF!+BJ492=2021,
IF(#REF!=1,"21-22/1",
IF(#REF!=2,"21-22/2",
IF(#REF!=3,"22-23/1",
IF(#REF!=4,"22-23/2","Hata10")))),
IF(#REF!+BJ492=2022,
IF(#REF!=1,"22-23/1",
IF(#REF!=2,"22-23/2",
IF(#REF!=3,"23-24/1",
IF(#REF!=4,"23-24/2","Hata11")))),
IF(#REF!+BJ492=2023,
IF(#REF!=1,"23-24/1",
IF(#REF!=2,"23-24/2",
IF(#REF!=3,"24-25/1",
IF(#REF!=4,"24-25/2","Hata12")))),
)))))))))))),
IF(BB492="T",
IF(#REF!+BJ492=2012,
IF(#REF!=1,"12-13/1",
IF(#REF!=2,"12-13/2",
IF(#REF!=3,"12-13/3",
IF(#REF!=4,"13-14/1",
IF(#REF!=5,"13-14/2",
IF(#REF!=6,"13-14/3","Hata1")))))),
IF(#REF!+BJ492=2013,
IF(#REF!=1,"13-14/1",
IF(#REF!=2,"13-14/2",
IF(#REF!=3,"13-14/3",
IF(#REF!=4,"14-15/1",
IF(#REF!=5,"14-15/2",
IF(#REF!=6,"14-15/3","Hata2")))))),
IF(#REF!+BJ492=2014,
IF(#REF!=1,"14-15/1",
IF(#REF!=2,"14-15/2",
IF(#REF!=3,"14-15/3",
IF(#REF!=4,"15-16/1",
IF(#REF!=5,"15-16/2",
IF(#REF!=6,"15-16/3","Hata3")))))),
IF(AND(#REF!+#REF!&gt;2014,#REF!+#REF!&lt;2015,BJ492=1),
IF(#REF!=0.1,"14-15/0.1",
IF(#REF!=0.2,"14-15/0.2",
IF(#REF!=0.3,"14-15/0.3","Hata4"))),
IF(#REF!+BJ492=2015,
IF(#REF!=1,"15-16/1",
IF(#REF!=2,"15-16/2",
IF(#REF!=3,"15-16/3",
IF(#REF!=4,"16-17/1",
IF(#REF!=5,"16-17/2",
IF(#REF!=6,"16-17/3","Hata5")))))),
IF(#REF!+BJ492=2016,
IF(#REF!=1,"16-17/1",
IF(#REF!=2,"16-17/2",
IF(#REF!=3,"16-17/3",
IF(#REF!=4,"17-18/1",
IF(#REF!=5,"17-18/2",
IF(#REF!=6,"17-18/3","Hata6")))))),
IF(#REF!+BJ492=2017,
IF(#REF!=1,"17-18/1",
IF(#REF!=2,"17-18/2",
IF(#REF!=3,"17-18/3",
IF(#REF!=4,"18-19/1",
IF(#REF!=5,"18-19/2",
IF(#REF!=6,"18-19/3","Hata7")))))),
IF(#REF!+BJ492=2018,
IF(#REF!=1,"18-19/1",
IF(#REF!=2,"18-19/2",
IF(#REF!=3,"18-19/3",
IF(#REF!=4,"19-20/1",
IF(#REF!=5," 19-20/2",
IF(#REF!=6,"19-20/3","Hata8")))))),
IF(#REF!+BJ492=2019,
IF(#REF!=1,"19-20/1",
IF(#REF!=2,"19-20/2",
IF(#REF!=3,"19-20/3",
IF(#REF!=4,"20-21/1",
IF(#REF!=5,"20-21/2",
IF(#REF!=6,"20-21/3","Hata9")))))),
IF(#REF!+BJ492=2020,
IF(#REF!=1,"20-21/1",
IF(#REF!=2,"20-21/2",
IF(#REF!=3,"20-21/3",
IF(#REF!=4,"21-22/1",
IF(#REF!=5,"21-22/2",
IF(#REF!=6,"21-22/3","Hata10")))))),
IF(#REF!+BJ492=2021,
IF(#REF!=1,"21-22/1",
IF(#REF!=2,"21-22/2",
IF(#REF!=3,"21-22/3",
IF(#REF!=4,"22-23/1",
IF(#REF!=5,"22-23/2",
IF(#REF!=6,"22-23/3","Hata11")))))),
IF(#REF!+BJ492=2022,
IF(#REF!=1,"22-23/1",
IF(#REF!=2,"22-23/2",
IF(#REF!=3,"22-23/3",
IF(#REF!=4,"23-24/1",
IF(#REF!=5,"23-24/2",
IF(#REF!=6,"23-24/3","Hata12")))))),
IF(#REF!+BJ492=2023,
IF(#REF!=1,"23-24/1",
IF(#REF!=2,"23-24/2",
IF(#REF!=3,"23-24/3",
IF(#REF!=4,"24-25/1",
IF(#REF!=5,"24-25/2",
IF(#REF!=6,"24-25/3","Hata13")))))),
))))))))))))))
)</f>
        <v>#REF!</v>
      </c>
      <c r="G492" s="15"/>
      <c r="H492" s="14" t="s">
        <v>584</v>
      </c>
      <c r="I492" s="14">
        <v>4234884</v>
      </c>
      <c r="J492" s="14" t="s">
        <v>585</v>
      </c>
      <c r="S492" s="16">
        <v>4</v>
      </c>
      <c r="T492" s="14">
        <f>VLOOKUP($S492,[1]sistem!$I$3:$L$10,2,FALSE)</f>
        <v>0</v>
      </c>
      <c r="U492" s="14">
        <f>VLOOKUP($S492,[1]sistem!$I$3:$L$10,3,FALSE)</f>
        <v>1</v>
      </c>
      <c r="V492" s="14">
        <f>VLOOKUP($S492,[1]sistem!$I$3:$L$10,4,FALSE)</f>
        <v>1</v>
      </c>
      <c r="W492" s="14" t="e">
        <f>VLOOKUP($BB492,[1]sistem!$I$13:$L$14,2,FALSE)*#REF!</f>
        <v>#REF!</v>
      </c>
      <c r="X492" s="14" t="e">
        <f>VLOOKUP($BB492,[1]sistem!$I$13:$L$14,3,FALSE)*#REF!</f>
        <v>#REF!</v>
      </c>
      <c r="Y492" s="14" t="e">
        <f>VLOOKUP($BB492,[1]sistem!$I$13:$L$14,4,FALSE)*#REF!</f>
        <v>#REF!</v>
      </c>
      <c r="Z492" s="14" t="e">
        <f t="shared" si="142"/>
        <v>#REF!</v>
      </c>
      <c r="AA492" s="14" t="e">
        <f t="shared" si="142"/>
        <v>#REF!</v>
      </c>
      <c r="AB492" s="14" t="e">
        <f t="shared" si="142"/>
        <v>#REF!</v>
      </c>
      <c r="AC492" s="14" t="e">
        <f t="shared" si="130"/>
        <v>#REF!</v>
      </c>
      <c r="AD492" s="14">
        <f>VLOOKUP(BB492,[1]sistem!$I$18:$J$19,2,FALSE)</f>
        <v>14</v>
      </c>
      <c r="AE492" s="14">
        <v>0.25</v>
      </c>
      <c r="AF492" s="14">
        <f>VLOOKUP($S492,[1]sistem!$I$3:$M$10,5,FALSE)</f>
        <v>1</v>
      </c>
      <c r="AG492" s="14">
        <v>4</v>
      </c>
      <c r="AI492" s="14">
        <f>AG492*AM492</f>
        <v>56</v>
      </c>
      <c r="AJ492" s="14">
        <f>VLOOKUP($S492,[1]sistem!$I$3:$N$10,6,FALSE)</f>
        <v>2</v>
      </c>
      <c r="AK492" s="14">
        <v>2</v>
      </c>
      <c r="AL492" s="14">
        <f t="shared" si="131"/>
        <v>4</v>
      </c>
      <c r="AM492" s="14">
        <f>VLOOKUP($BB492,[1]sistem!$I$18:$K$19,3,FALSE)</f>
        <v>14</v>
      </c>
      <c r="AN492" s="14" t="e">
        <f>AM492*#REF!</f>
        <v>#REF!</v>
      </c>
      <c r="AO492" s="14" t="e">
        <f t="shared" si="132"/>
        <v>#REF!</v>
      </c>
      <c r="AP492" s="14">
        <f t="shared" si="133"/>
        <v>25</v>
      </c>
      <c r="AQ492" s="14" t="e">
        <f t="shared" si="134"/>
        <v>#REF!</v>
      </c>
      <c r="AR492" s="14" t="e">
        <f>ROUND(AQ492-#REF!,0)</f>
        <v>#REF!</v>
      </c>
      <c r="AS492" s="14">
        <f>IF(BB492="s",IF(S492=0,0,
IF(S492=1,#REF!*4*4,
IF(S492=2,0,
IF(S492=3,#REF!*4*2,
IF(S492=4,0,
IF(S492=5,0,
IF(S492=6,0,
IF(S492=7,0)))))))),
IF(BB492="t",
IF(S492=0,0,
IF(S492=1,#REF!*4*4*0.8,
IF(S492=2,0,
IF(S492=3,#REF!*4*2*0.8,
IF(S492=4,0,
IF(S492=5,0,
IF(S492=6,0,
IF(S492=7,0))))))))))</f>
        <v>0</v>
      </c>
      <c r="AT492" s="14" t="e">
        <f>IF(BB492="s",
IF(S492=0,0,
IF(S492=1,0,
IF(S492=2,#REF!*4*2,
IF(S492=3,#REF!*4,
IF(S492=4,#REF!*4,
IF(S492=5,0,
IF(S492=6,0,
IF(S492=7,#REF!*4)))))))),
IF(BB492="t",
IF(S492=0,0,
IF(S492=1,0,
IF(S492=2,#REF!*4*2*0.8,
IF(S492=3,#REF!*4*0.8,
IF(S492=4,#REF!*4*0.8,
IF(S492=5,0,
IF(S492=6,0,
IF(S492=7,#REF!*4))))))))))</f>
        <v>#REF!</v>
      </c>
      <c r="AU492" s="14" t="e">
        <f>IF(BB492="s",
IF(S492=0,0,
IF(S492=1,#REF!*2,
IF(S492=2,#REF!*2,
IF(S492=3,#REF!*2,
IF(S492=4,#REF!*2,
IF(S492=5,#REF!*2,
IF(S492=6,#REF!*2,
IF(S492=7,#REF!*2)))))))),
IF(BB492="t",
IF(S492=0,#REF!*2*0.8,
IF(S492=1,#REF!*2*0.8,
IF(S492=2,#REF!*2*0.8,
IF(S492=3,#REF!*2*0.8,
IF(S492=4,#REF!*2*0.8,
IF(S492=5,#REF!*2*0.8,
IF(S492=6,#REF!*1*0.8,
IF(S492=7,#REF!*2))))))))))</f>
        <v>#REF!</v>
      </c>
      <c r="AV492" s="14" t="e">
        <f t="shared" si="135"/>
        <v>#REF!</v>
      </c>
      <c r="AW492" s="14" t="e">
        <f>IF(BB492="s",
IF(S492=0,0,
IF(S492=1,(14-2)*(#REF!+#REF!)/4*4,
IF(S492=2,(14-2)*(#REF!+#REF!)/4*2,
IF(S492=3,(14-2)*(#REF!+#REF!)/4*3,
IF(S492=4,(14-2)*(#REF!+#REF!)/4,
IF(S492=5,(14-2)*#REF!/4,
IF(S492=6,0,
IF(S492=7,(14)*#REF!)))))))),
IF(BB492="t",
IF(S492=0,0,
IF(S492=1,(11-2)*(#REF!+#REF!)/4*4,
IF(S492=2,(11-2)*(#REF!+#REF!)/4*2,
IF(S492=3,(11-2)*(#REF!+#REF!)/4*3,
IF(S492=4,(11-2)*(#REF!+#REF!)/4,
IF(S492=5,(11-2)*#REF!/4,
IF(S492=6,0,
IF(S492=7,(11)*#REF!))))))))))</f>
        <v>#REF!</v>
      </c>
      <c r="AX492" s="14" t="e">
        <f t="shared" si="136"/>
        <v>#REF!</v>
      </c>
      <c r="AY492" s="14">
        <f t="shared" si="137"/>
        <v>8</v>
      </c>
      <c r="AZ492" s="14">
        <f t="shared" si="138"/>
        <v>4</v>
      </c>
      <c r="BA492" s="14" t="e">
        <f t="shared" si="139"/>
        <v>#REF!</v>
      </c>
      <c r="BB492" s="14" t="s">
        <v>87</v>
      </c>
      <c r="BC492" s="14" t="e">
        <f>IF(BI492="A",0,IF(BB492="s",14*#REF!,IF(BB492="T",11*#REF!,"HATA")))</f>
        <v>#REF!</v>
      </c>
      <c r="BD492" s="14" t="e">
        <f t="shared" si="140"/>
        <v>#REF!</v>
      </c>
      <c r="BE492" s="14" t="e">
        <f t="shared" si="141"/>
        <v>#REF!</v>
      </c>
      <c r="BF492" s="14" t="e">
        <f>IF(BE492-#REF!=0,"DOĞRU","YANLIŞ")</f>
        <v>#REF!</v>
      </c>
      <c r="BG492" s="14" t="e">
        <f>#REF!-BE492</f>
        <v>#REF!</v>
      </c>
      <c r="BH492" s="14">
        <v>0</v>
      </c>
      <c r="BJ492" s="14">
        <v>0</v>
      </c>
      <c r="BL492" s="14">
        <v>4</v>
      </c>
      <c r="BN492" s="5" t="e">
        <f>#REF!*14</f>
        <v>#REF!</v>
      </c>
      <c r="BO492" s="6"/>
      <c r="BP492" s="7"/>
      <c r="BQ492" s="8"/>
      <c r="BR492" s="8"/>
      <c r="BS492" s="8"/>
      <c r="BT492" s="8"/>
      <c r="BU492" s="8"/>
      <c r="BV492" s="9"/>
      <c r="BW492" s="10"/>
      <c r="BX492" s="11"/>
      <c r="CE492" s="8"/>
      <c r="CF492" s="17"/>
      <c r="CG492" s="17"/>
      <c r="CH492" s="17"/>
      <c r="CI492" s="17"/>
    </row>
    <row r="493" spans="1:87" hidden="1" x14ac:dyDescent="0.25">
      <c r="A493" s="14" t="s">
        <v>602</v>
      </c>
      <c r="B493" s="14" t="s">
        <v>603</v>
      </c>
      <c r="C493" s="14" t="s">
        <v>603</v>
      </c>
      <c r="D493" s="15" t="s">
        <v>84</v>
      </c>
      <c r="E493" s="15" t="s">
        <v>84</v>
      </c>
      <c r="F493" s="16" t="e">
        <f>IF(BB493="S",
IF(#REF!+BJ493=2012,
IF(#REF!=1,"12-13/1",
IF(#REF!=2,"12-13/2",
IF(#REF!=3,"13-14/1",
IF(#REF!=4,"13-14/2","Hata1")))),
IF(#REF!+BJ493=2013,
IF(#REF!=1,"13-14/1",
IF(#REF!=2,"13-14/2",
IF(#REF!=3,"14-15/1",
IF(#REF!=4,"14-15/2","Hata2")))),
IF(#REF!+BJ493=2014,
IF(#REF!=1,"14-15/1",
IF(#REF!=2,"14-15/2",
IF(#REF!=3,"15-16/1",
IF(#REF!=4,"15-16/2","Hata3")))),
IF(#REF!+BJ493=2015,
IF(#REF!=1,"15-16/1",
IF(#REF!=2,"15-16/2",
IF(#REF!=3,"16-17/1",
IF(#REF!=4,"16-17/2","Hata4")))),
IF(#REF!+BJ493=2016,
IF(#REF!=1,"16-17/1",
IF(#REF!=2,"16-17/2",
IF(#REF!=3,"17-18/1",
IF(#REF!=4,"17-18/2","Hata5")))),
IF(#REF!+BJ493=2017,
IF(#REF!=1,"17-18/1",
IF(#REF!=2,"17-18/2",
IF(#REF!=3,"18-19/1",
IF(#REF!=4,"18-19/2","Hata6")))),
IF(#REF!+BJ493=2018,
IF(#REF!=1,"18-19/1",
IF(#REF!=2,"18-19/2",
IF(#REF!=3,"19-20/1",
IF(#REF!=4,"19-20/2","Hata7")))),
IF(#REF!+BJ493=2019,
IF(#REF!=1,"19-20/1",
IF(#REF!=2,"19-20/2",
IF(#REF!=3,"20-21/1",
IF(#REF!=4,"20-21/2","Hata8")))),
IF(#REF!+BJ493=2020,
IF(#REF!=1,"20-21/1",
IF(#REF!=2,"20-21/2",
IF(#REF!=3,"21-22/1",
IF(#REF!=4,"21-22/2","Hata9")))),
IF(#REF!+BJ493=2021,
IF(#REF!=1,"21-22/1",
IF(#REF!=2,"21-22/2",
IF(#REF!=3,"22-23/1",
IF(#REF!=4,"22-23/2","Hata10")))),
IF(#REF!+BJ493=2022,
IF(#REF!=1,"22-23/1",
IF(#REF!=2,"22-23/2",
IF(#REF!=3,"23-24/1",
IF(#REF!=4,"23-24/2","Hata11")))),
IF(#REF!+BJ493=2023,
IF(#REF!=1,"23-24/1",
IF(#REF!=2,"23-24/2",
IF(#REF!=3,"24-25/1",
IF(#REF!=4,"24-25/2","Hata12")))),
)))))))))))),
IF(BB493="T",
IF(#REF!+BJ493=2012,
IF(#REF!=1,"12-13/1",
IF(#REF!=2,"12-13/2",
IF(#REF!=3,"12-13/3",
IF(#REF!=4,"13-14/1",
IF(#REF!=5,"13-14/2",
IF(#REF!=6,"13-14/3","Hata1")))))),
IF(#REF!+BJ493=2013,
IF(#REF!=1,"13-14/1",
IF(#REF!=2,"13-14/2",
IF(#REF!=3,"13-14/3",
IF(#REF!=4,"14-15/1",
IF(#REF!=5,"14-15/2",
IF(#REF!=6,"14-15/3","Hata2")))))),
IF(#REF!+BJ493=2014,
IF(#REF!=1,"14-15/1",
IF(#REF!=2,"14-15/2",
IF(#REF!=3,"14-15/3",
IF(#REF!=4,"15-16/1",
IF(#REF!=5,"15-16/2",
IF(#REF!=6,"15-16/3","Hata3")))))),
IF(AND(#REF!+#REF!&gt;2014,#REF!+#REF!&lt;2015,BJ493=1),
IF(#REF!=0.1,"14-15/0.1",
IF(#REF!=0.2,"14-15/0.2",
IF(#REF!=0.3,"14-15/0.3","Hata4"))),
IF(#REF!+BJ493=2015,
IF(#REF!=1,"15-16/1",
IF(#REF!=2,"15-16/2",
IF(#REF!=3,"15-16/3",
IF(#REF!=4,"16-17/1",
IF(#REF!=5,"16-17/2",
IF(#REF!=6,"16-17/3","Hata5")))))),
IF(#REF!+BJ493=2016,
IF(#REF!=1,"16-17/1",
IF(#REF!=2,"16-17/2",
IF(#REF!=3,"16-17/3",
IF(#REF!=4,"17-18/1",
IF(#REF!=5,"17-18/2",
IF(#REF!=6,"17-18/3","Hata6")))))),
IF(#REF!+BJ493=2017,
IF(#REF!=1,"17-18/1",
IF(#REF!=2,"17-18/2",
IF(#REF!=3,"17-18/3",
IF(#REF!=4,"18-19/1",
IF(#REF!=5,"18-19/2",
IF(#REF!=6,"18-19/3","Hata7")))))),
IF(#REF!+BJ493=2018,
IF(#REF!=1,"18-19/1",
IF(#REF!=2,"18-19/2",
IF(#REF!=3,"18-19/3",
IF(#REF!=4,"19-20/1",
IF(#REF!=5," 19-20/2",
IF(#REF!=6,"19-20/3","Hata8")))))),
IF(#REF!+BJ493=2019,
IF(#REF!=1,"19-20/1",
IF(#REF!=2,"19-20/2",
IF(#REF!=3,"19-20/3",
IF(#REF!=4,"20-21/1",
IF(#REF!=5,"20-21/2",
IF(#REF!=6,"20-21/3","Hata9")))))),
IF(#REF!+BJ493=2020,
IF(#REF!=1,"20-21/1",
IF(#REF!=2,"20-21/2",
IF(#REF!=3,"20-21/3",
IF(#REF!=4,"21-22/1",
IF(#REF!=5,"21-22/2",
IF(#REF!=6,"21-22/3","Hata10")))))),
IF(#REF!+BJ493=2021,
IF(#REF!=1,"21-22/1",
IF(#REF!=2,"21-22/2",
IF(#REF!=3,"21-22/3",
IF(#REF!=4,"22-23/1",
IF(#REF!=5,"22-23/2",
IF(#REF!=6,"22-23/3","Hata11")))))),
IF(#REF!+BJ493=2022,
IF(#REF!=1,"22-23/1",
IF(#REF!=2,"22-23/2",
IF(#REF!=3,"22-23/3",
IF(#REF!=4,"23-24/1",
IF(#REF!=5,"23-24/2",
IF(#REF!=6,"23-24/3","Hata12")))))),
IF(#REF!+BJ493=2023,
IF(#REF!=1,"23-24/1",
IF(#REF!=2,"23-24/2",
IF(#REF!=3,"23-24/3",
IF(#REF!=4,"24-25/1",
IF(#REF!=5,"24-25/2",
IF(#REF!=6,"24-25/3","Hata13")))))),
))))))))))))))
)</f>
        <v>#REF!</v>
      </c>
      <c r="G493" s="15"/>
      <c r="H493" s="14" t="s">
        <v>584</v>
      </c>
      <c r="I493" s="14">
        <v>4234884</v>
      </c>
      <c r="J493" s="14" t="s">
        <v>585</v>
      </c>
      <c r="S493" s="16">
        <v>4</v>
      </c>
      <c r="T493" s="14">
        <f>VLOOKUP($S493,[1]sistem!$I$3:$L$10,2,FALSE)</f>
        <v>0</v>
      </c>
      <c r="U493" s="14">
        <f>VLOOKUP($S493,[1]sistem!$I$3:$L$10,3,FALSE)</f>
        <v>1</v>
      </c>
      <c r="V493" s="14">
        <f>VLOOKUP($S493,[1]sistem!$I$3:$L$10,4,FALSE)</f>
        <v>1</v>
      </c>
      <c r="W493" s="14" t="e">
        <f>VLOOKUP($BB493,[1]sistem!$I$13:$L$14,2,FALSE)*#REF!</f>
        <v>#REF!</v>
      </c>
      <c r="X493" s="14" t="e">
        <f>VLOOKUP($BB493,[1]sistem!$I$13:$L$14,3,FALSE)*#REF!</f>
        <v>#REF!</v>
      </c>
      <c r="Y493" s="14" t="e">
        <f>VLOOKUP($BB493,[1]sistem!$I$13:$L$14,4,FALSE)*#REF!</f>
        <v>#REF!</v>
      </c>
      <c r="Z493" s="14" t="e">
        <f t="shared" si="142"/>
        <v>#REF!</v>
      </c>
      <c r="AA493" s="14" t="e">
        <f t="shared" si="142"/>
        <v>#REF!</v>
      </c>
      <c r="AB493" s="14" t="e">
        <f t="shared" si="142"/>
        <v>#REF!</v>
      </c>
      <c r="AC493" s="14" t="e">
        <f t="shared" si="130"/>
        <v>#REF!</v>
      </c>
      <c r="AD493" s="14">
        <f>VLOOKUP(BB493,[1]sistem!$I$18:$J$19,2,FALSE)</f>
        <v>14</v>
      </c>
      <c r="AE493" s="14">
        <v>0.25</v>
      </c>
      <c r="AF493" s="14">
        <f>VLOOKUP($S493,[1]sistem!$I$3:$M$10,5,FALSE)</f>
        <v>1</v>
      </c>
      <c r="AG493" s="14">
        <v>4</v>
      </c>
      <c r="AI493" s="14">
        <f>AG493*AM493</f>
        <v>56</v>
      </c>
      <c r="AJ493" s="14">
        <f>VLOOKUP($S493,[1]sistem!$I$3:$N$10,6,FALSE)</f>
        <v>2</v>
      </c>
      <c r="AK493" s="14">
        <v>2</v>
      </c>
      <c r="AL493" s="14">
        <f t="shared" si="131"/>
        <v>4</v>
      </c>
      <c r="AM493" s="14">
        <f>VLOOKUP($BB493,[1]sistem!$I$18:$K$19,3,FALSE)</f>
        <v>14</v>
      </c>
      <c r="AN493" s="14" t="e">
        <f>AM493*#REF!</f>
        <v>#REF!</v>
      </c>
      <c r="AO493" s="14" t="e">
        <f t="shared" si="132"/>
        <v>#REF!</v>
      </c>
      <c r="AP493" s="14">
        <f t="shared" si="133"/>
        <v>25</v>
      </c>
      <c r="AQ493" s="14" t="e">
        <f t="shared" si="134"/>
        <v>#REF!</v>
      </c>
      <c r="AR493" s="14" t="e">
        <f>ROUND(AQ493-#REF!,0)</f>
        <v>#REF!</v>
      </c>
      <c r="AS493" s="14">
        <f>IF(BB493="s",IF(S493=0,0,
IF(S493=1,#REF!*4*4,
IF(S493=2,0,
IF(S493=3,#REF!*4*2,
IF(S493=4,0,
IF(S493=5,0,
IF(S493=6,0,
IF(S493=7,0)))))))),
IF(BB493="t",
IF(S493=0,0,
IF(S493=1,#REF!*4*4*0.8,
IF(S493=2,0,
IF(S493=3,#REF!*4*2*0.8,
IF(S493=4,0,
IF(S493=5,0,
IF(S493=6,0,
IF(S493=7,0))))))))))</f>
        <v>0</v>
      </c>
      <c r="AT493" s="14" t="e">
        <f>IF(BB493="s",
IF(S493=0,0,
IF(S493=1,0,
IF(S493=2,#REF!*4*2,
IF(S493=3,#REF!*4,
IF(S493=4,#REF!*4,
IF(S493=5,0,
IF(S493=6,0,
IF(S493=7,#REF!*4)))))))),
IF(BB493="t",
IF(S493=0,0,
IF(S493=1,0,
IF(S493=2,#REF!*4*2*0.8,
IF(S493=3,#REF!*4*0.8,
IF(S493=4,#REF!*4*0.8,
IF(S493=5,0,
IF(S493=6,0,
IF(S493=7,#REF!*4))))))))))</f>
        <v>#REF!</v>
      </c>
      <c r="AU493" s="14" t="e">
        <f>IF(BB493="s",
IF(S493=0,0,
IF(S493=1,#REF!*2,
IF(S493=2,#REF!*2,
IF(S493=3,#REF!*2,
IF(S493=4,#REF!*2,
IF(S493=5,#REF!*2,
IF(S493=6,#REF!*2,
IF(S493=7,#REF!*2)))))))),
IF(BB493="t",
IF(S493=0,#REF!*2*0.8,
IF(S493=1,#REF!*2*0.8,
IF(S493=2,#REF!*2*0.8,
IF(S493=3,#REF!*2*0.8,
IF(S493=4,#REF!*2*0.8,
IF(S493=5,#REF!*2*0.8,
IF(S493=6,#REF!*1*0.8,
IF(S493=7,#REF!*2))))))))))</f>
        <v>#REF!</v>
      </c>
      <c r="AV493" s="14" t="e">
        <f t="shared" si="135"/>
        <v>#REF!</v>
      </c>
      <c r="AW493" s="14" t="e">
        <f>IF(BB493="s",
IF(S493=0,0,
IF(S493=1,(14-2)*(#REF!+#REF!)/4*4,
IF(S493=2,(14-2)*(#REF!+#REF!)/4*2,
IF(S493=3,(14-2)*(#REF!+#REF!)/4*3,
IF(S493=4,(14-2)*(#REF!+#REF!)/4,
IF(S493=5,(14-2)*#REF!/4,
IF(S493=6,0,
IF(S493=7,(14)*#REF!)))))))),
IF(BB493="t",
IF(S493=0,0,
IF(S493=1,(11-2)*(#REF!+#REF!)/4*4,
IF(S493=2,(11-2)*(#REF!+#REF!)/4*2,
IF(S493=3,(11-2)*(#REF!+#REF!)/4*3,
IF(S493=4,(11-2)*(#REF!+#REF!)/4,
IF(S493=5,(11-2)*#REF!/4,
IF(S493=6,0,
IF(S493=7,(11)*#REF!))))))))))</f>
        <v>#REF!</v>
      </c>
      <c r="AX493" s="14" t="e">
        <f t="shared" si="136"/>
        <v>#REF!</v>
      </c>
      <c r="AY493" s="14">
        <f t="shared" si="137"/>
        <v>8</v>
      </c>
      <c r="AZ493" s="14">
        <f t="shared" si="138"/>
        <v>4</v>
      </c>
      <c r="BA493" s="14" t="e">
        <f t="shared" si="139"/>
        <v>#REF!</v>
      </c>
      <c r="BB493" s="14" t="s">
        <v>87</v>
      </c>
      <c r="BC493" s="14" t="e">
        <f>IF(BI493="A",0,IF(BB493="s",14*#REF!,IF(BB493="T",11*#REF!,"HATA")))</f>
        <v>#REF!</v>
      </c>
      <c r="BD493" s="14" t="e">
        <f t="shared" si="140"/>
        <v>#REF!</v>
      </c>
      <c r="BE493" s="14" t="e">
        <f t="shared" si="141"/>
        <v>#REF!</v>
      </c>
      <c r="BF493" s="14" t="e">
        <f>IF(BE493-#REF!=0,"DOĞRU","YANLIŞ")</f>
        <v>#REF!</v>
      </c>
      <c r="BG493" s="14" t="e">
        <f>#REF!-BE493</f>
        <v>#REF!</v>
      </c>
      <c r="BH493" s="14">
        <v>0</v>
      </c>
      <c r="BJ493" s="14">
        <v>0</v>
      </c>
      <c r="BL493" s="14">
        <v>4</v>
      </c>
      <c r="BN493" s="5" t="e">
        <f>#REF!*14</f>
        <v>#REF!</v>
      </c>
      <c r="BO493" s="6"/>
      <c r="BP493" s="7"/>
      <c r="BQ493" s="8"/>
      <c r="BR493" s="8"/>
      <c r="BS493" s="8"/>
      <c r="BT493" s="8"/>
      <c r="BU493" s="8"/>
      <c r="BV493" s="9"/>
      <c r="BW493" s="10"/>
      <c r="BX493" s="11"/>
      <c r="CE493" s="8"/>
      <c r="CF493" s="17"/>
      <c r="CG493" s="17"/>
      <c r="CH493" s="17"/>
      <c r="CI493" s="17"/>
    </row>
    <row r="494" spans="1:87" hidden="1" x14ac:dyDescent="0.25">
      <c r="A494" s="14" t="s">
        <v>108</v>
      </c>
      <c r="B494" s="14" t="s">
        <v>109</v>
      </c>
      <c r="C494" s="14" t="s">
        <v>109</v>
      </c>
      <c r="D494" s="15" t="s">
        <v>90</v>
      </c>
      <c r="E494" s="15" t="s">
        <v>90</v>
      </c>
      <c r="F494" s="16" t="e">
        <f>IF(BB494="S",
IF(#REF!+BJ494=2012,
IF(#REF!=1,"12-13/1",
IF(#REF!=2,"12-13/2",
IF(#REF!=3,"13-14/1",
IF(#REF!=4,"13-14/2","Hata1")))),
IF(#REF!+BJ494=2013,
IF(#REF!=1,"13-14/1",
IF(#REF!=2,"13-14/2",
IF(#REF!=3,"14-15/1",
IF(#REF!=4,"14-15/2","Hata2")))),
IF(#REF!+BJ494=2014,
IF(#REF!=1,"14-15/1",
IF(#REF!=2,"14-15/2",
IF(#REF!=3,"15-16/1",
IF(#REF!=4,"15-16/2","Hata3")))),
IF(#REF!+BJ494=2015,
IF(#REF!=1,"15-16/1",
IF(#REF!=2,"15-16/2",
IF(#REF!=3,"16-17/1",
IF(#REF!=4,"16-17/2","Hata4")))),
IF(#REF!+BJ494=2016,
IF(#REF!=1,"16-17/1",
IF(#REF!=2,"16-17/2",
IF(#REF!=3,"17-18/1",
IF(#REF!=4,"17-18/2","Hata5")))),
IF(#REF!+BJ494=2017,
IF(#REF!=1,"17-18/1",
IF(#REF!=2,"17-18/2",
IF(#REF!=3,"18-19/1",
IF(#REF!=4,"18-19/2","Hata6")))),
IF(#REF!+BJ494=2018,
IF(#REF!=1,"18-19/1",
IF(#REF!=2,"18-19/2",
IF(#REF!=3,"19-20/1",
IF(#REF!=4,"19-20/2","Hata7")))),
IF(#REF!+BJ494=2019,
IF(#REF!=1,"19-20/1",
IF(#REF!=2,"19-20/2",
IF(#REF!=3,"20-21/1",
IF(#REF!=4,"20-21/2","Hata8")))),
IF(#REF!+BJ494=2020,
IF(#REF!=1,"20-21/1",
IF(#REF!=2,"20-21/2",
IF(#REF!=3,"21-22/1",
IF(#REF!=4,"21-22/2","Hata9")))),
IF(#REF!+BJ494=2021,
IF(#REF!=1,"21-22/1",
IF(#REF!=2,"21-22/2",
IF(#REF!=3,"22-23/1",
IF(#REF!=4,"22-23/2","Hata10")))),
IF(#REF!+BJ494=2022,
IF(#REF!=1,"22-23/1",
IF(#REF!=2,"22-23/2",
IF(#REF!=3,"23-24/1",
IF(#REF!=4,"23-24/2","Hata11")))),
IF(#REF!+BJ494=2023,
IF(#REF!=1,"23-24/1",
IF(#REF!=2,"23-24/2",
IF(#REF!=3,"24-25/1",
IF(#REF!=4,"24-25/2","Hata12")))),
)))))))))))),
IF(BB494="T",
IF(#REF!+BJ494=2012,
IF(#REF!=1,"12-13/1",
IF(#REF!=2,"12-13/2",
IF(#REF!=3,"12-13/3",
IF(#REF!=4,"13-14/1",
IF(#REF!=5,"13-14/2",
IF(#REF!=6,"13-14/3","Hata1")))))),
IF(#REF!+BJ494=2013,
IF(#REF!=1,"13-14/1",
IF(#REF!=2,"13-14/2",
IF(#REF!=3,"13-14/3",
IF(#REF!=4,"14-15/1",
IF(#REF!=5,"14-15/2",
IF(#REF!=6,"14-15/3","Hata2")))))),
IF(#REF!+BJ494=2014,
IF(#REF!=1,"14-15/1",
IF(#REF!=2,"14-15/2",
IF(#REF!=3,"14-15/3",
IF(#REF!=4,"15-16/1",
IF(#REF!=5,"15-16/2",
IF(#REF!=6,"15-16/3","Hata3")))))),
IF(AND(#REF!+#REF!&gt;2014,#REF!+#REF!&lt;2015,BJ494=1),
IF(#REF!=0.1,"14-15/0.1",
IF(#REF!=0.2,"14-15/0.2",
IF(#REF!=0.3,"14-15/0.3","Hata4"))),
IF(#REF!+BJ494=2015,
IF(#REF!=1,"15-16/1",
IF(#REF!=2,"15-16/2",
IF(#REF!=3,"15-16/3",
IF(#REF!=4,"16-17/1",
IF(#REF!=5,"16-17/2",
IF(#REF!=6,"16-17/3","Hata5")))))),
IF(#REF!+BJ494=2016,
IF(#REF!=1,"16-17/1",
IF(#REF!=2,"16-17/2",
IF(#REF!=3,"16-17/3",
IF(#REF!=4,"17-18/1",
IF(#REF!=5,"17-18/2",
IF(#REF!=6,"17-18/3","Hata6")))))),
IF(#REF!+BJ494=2017,
IF(#REF!=1,"17-18/1",
IF(#REF!=2,"17-18/2",
IF(#REF!=3,"17-18/3",
IF(#REF!=4,"18-19/1",
IF(#REF!=5,"18-19/2",
IF(#REF!=6,"18-19/3","Hata7")))))),
IF(#REF!+BJ494=2018,
IF(#REF!=1,"18-19/1",
IF(#REF!=2,"18-19/2",
IF(#REF!=3,"18-19/3",
IF(#REF!=4,"19-20/1",
IF(#REF!=5," 19-20/2",
IF(#REF!=6,"19-20/3","Hata8")))))),
IF(#REF!+BJ494=2019,
IF(#REF!=1,"19-20/1",
IF(#REF!=2,"19-20/2",
IF(#REF!=3,"19-20/3",
IF(#REF!=4,"20-21/1",
IF(#REF!=5,"20-21/2",
IF(#REF!=6,"20-21/3","Hata9")))))),
IF(#REF!+BJ494=2020,
IF(#REF!=1,"20-21/1",
IF(#REF!=2,"20-21/2",
IF(#REF!=3,"20-21/3",
IF(#REF!=4,"21-22/1",
IF(#REF!=5,"21-22/2",
IF(#REF!=6,"21-22/3","Hata10")))))),
IF(#REF!+BJ494=2021,
IF(#REF!=1,"21-22/1",
IF(#REF!=2,"21-22/2",
IF(#REF!=3,"21-22/3",
IF(#REF!=4,"22-23/1",
IF(#REF!=5,"22-23/2",
IF(#REF!=6,"22-23/3","Hata11")))))),
IF(#REF!+BJ494=2022,
IF(#REF!=1,"22-23/1",
IF(#REF!=2,"22-23/2",
IF(#REF!=3,"22-23/3",
IF(#REF!=4,"23-24/1",
IF(#REF!=5,"23-24/2",
IF(#REF!=6,"23-24/3","Hata12")))))),
IF(#REF!+BJ494=2023,
IF(#REF!=1,"23-24/1",
IF(#REF!=2,"23-24/2",
IF(#REF!=3,"23-24/3",
IF(#REF!=4,"24-25/1",
IF(#REF!=5,"24-25/2",
IF(#REF!=6,"24-25/3","Hata13")))))),
))))))))))))))
)</f>
        <v>#REF!</v>
      </c>
      <c r="G494" s="15"/>
      <c r="H494" s="14" t="s">
        <v>584</v>
      </c>
      <c r="I494" s="14">
        <v>4234884</v>
      </c>
      <c r="J494" s="14" t="s">
        <v>585</v>
      </c>
      <c r="Q494" s="14" t="s">
        <v>110</v>
      </c>
      <c r="R494" s="14" t="s">
        <v>110</v>
      </c>
      <c r="S494" s="16">
        <v>0</v>
      </c>
      <c r="T494" s="14">
        <f>VLOOKUP($S494,[1]sistem!$I$3:$L$10,2,FALSE)</f>
        <v>0</v>
      </c>
      <c r="U494" s="14">
        <f>VLOOKUP($S494,[1]sistem!$I$3:$L$10,3,FALSE)</f>
        <v>0</v>
      </c>
      <c r="V494" s="14">
        <f>VLOOKUP($S494,[1]sistem!$I$3:$L$10,4,FALSE)</f>
        <v>0</v>
      </c>
      <c r="W494" s="14" t="e">
        <f>VLOOKUP($BB494,[1]sistem!$I$13:$L$14,2,FALSE)*#REF!</f>
        <v>#REF!</v>
      </c>
      <c r="X494" s="14" t="e">
        <f>VLOOKUP($BB494,[1]sistem!$I$13:$L$14,3,FALSE)*#REF!</f>
        <v>#REF!</v>
      </c>
      <c r="Y494" s="14" t="e">
        <f>VLOOKUP($BB494,[1]sistem!$I$13:$L$14,4,FALSE)*#REF!</f>
        <v>#REF!</v>
      </c>
      <c r="Z494" s="14" t="e">
        <f t="shared" si="142"/>
        <v>#REF!</v>
      </c>
      <c r="AA494" s="14" t="e">
        <f t="shared" si="142"/>
        <v>#REF!</v>
      </c>
      <c r="AB494" s="14" t="e">
        <f t="shared" si="142"/>
        <v>#REF!</v>
      </c>
      <c r="AC494" s="14" t="e">
        <f t="shared" si="130"/>
        <v>#REF!</v>
      </c>
      <c r="AD494" s="14">
        <f>VLOOKUP(BB494,[1]sistem!$I$18:$J$19,2,FALSE)</f>
        <v>14</v>
      </c>
      <c r="AE494" s="14">
        <v>0.25</v>
      </c>
      <c r="AF494" s="14">
        <f>VLOOKUP($S494,[1]sistem!$I$3:$M$10,5,FALSE)</f>
        <v>0</v>
      </c>
      <c r="AI494" s="14" t="e">
        <f>(#REF!+#REF!)*AD494</f>
        <v>#REF!</v>
      </c>
      <c r="AJ494" s="14">
        <f>VLOOKUP($S494,[1]sistem!$I$3:$N$10,6,FALSE)</f>
        <v>0</v>
      </c>
      <c r="AK494" s="14">
        <v>2</v>
      </c>
      <c r="AL494" s="14">
        <f t="shared" si="131"/>
        <v>0</v>
      </c>
      <c r="AM494" s="14">
        <f>VLOOKUP($BB494,[1]sistem!$I$18:$K$19,3,FALSE)</f>
        <v>14</v>
      </c>
      <c r="AN494" s="14" t="e">
        <f>AM494*#REF!</f>
        <v>#REF!</v>
      </c>
      <c r="AO494" s="14" t="e">
        <f t="shared" si="132"/>
        <v>#REF!</v>
      </c>
      <c r="AP494" s="14">
        <f t="shared" si="133"/>
        <v>25</v>
      </c>
      <c r="AQ494" s="14" t="e">
        <f t="shared" si="134"/>
        <v>#REF!</v>
      </c>
      <c r="AR494" s="14" t="e">
        <f>ROUND(AQ494-#REF!,0)</f>
        <v>#REF!</v>
      </c>
      <c r="AS494" s="14">
        <f>IF(BB494="s",IF(S494=0,0,
IF(S494=1,#REF!*4*4,
IF(S494=2,0,
IF(S494=3,#REF!*4*2,
IF(S494=4,0,
IF(S494=5,0,
IF(S494=6,0,
IF(S494=7,0)))))))),
IF(BB494="t",
IF(S494=0,0,
IF(S494=1,#REF!*4*4*0.8,
IF(S494=2,0,
IF(S494=3,#REF!*4*2*0.8,
IF(S494=4,0,
IF(S494=5,0,
IF(S494=6,0,
IF(S494=7,0))))))))))</f>
        <v>0</v>
      </c>
      <c r="AT494" s="14">
        <f>IF(BB494="s",
IF(S494=0,0,
IF(S494=1,0,
IF(S494=2,#REF!*4*2,
IF(S494=3,#REF!*4,
IF(S494=4,#REF!*4,
IF(S494=5,0,
IF(S494=6,0,
IF(S494=7,#REF!*4)))))))),
IF(BB494="t",
IF(S494=0,0,
IF(S494=1,0,
IF(S494=2,#REF!*4*2*0.8,
IF(S494=3,#REF!*4*0.8,
IF(S494=4,#REF!*4*0.8,
IF(S494=5,0,
IF(S494=6,0,
IF(S494=7,#REF!*4))))))))))</f>
        <v>0</v>
      </c>
      <c r="AU494" s="14">
        <f>IF(BB494="s",
IF(S494=0,0,
IF(S494=1,#REF!*2,
IF(S494=2,#REF!*2,
IF(S494=3,#REF!*2,
IF(S494=4,#REF!*2,
IF(S494=5,#REF!*2,
IF(S494=6,#REF!*2,
IF(S494=7,#REF!*2)))))))),
IF(BB494="t",
IF(S494=0,#REF!*2*0.8,
IF(S494=1,#REF!*2*0.8,
IF(S494=2,#REF!*2*0.8,
IF(S494=3,#REF!*2*0.8,
IF(S494=4,#REF!*2*0.8,
IF(S494=5,#REF!*2*0.8,
IF(S494=6,#REF!*1*0.8,
IF(S494=7,#REF!*2))))))))))</f>
        <v>0</v>
      </c>
      <c r="AV494" s="14" t="e">
        <f t="shared" si="135"/>
        <v>#REF!</v>
      </c>
      <c r="AW494" s="14">
        <f>IF(BB494="s",
IF(S494=0,0,
IF(S494=1,(14-2)*(#REF!+#REF!)/4*4,
IF(S494=2,(14-2)*(#REF!+#REF!)/4*2,
IF(S494=3,(14-2)*(#REF!+#REF!)/4*3,
IF(S494=4,(14-2)*(#REF!+#REF!)/4,
IF(S494=5,(14-2)*#REF!/4,
IF(S494=6,0,
IF(S494=7,(14)*#REF!)))))))),
IF(BB494="t",
IF(S494=0,0,
IF(S494=1,(11-2)*(#REF!+#REF!)/4*4,
IF(S494=2,(11-2)*(#REF!+#REF!)/4*2,
IF(S494=3,(11-2)*(#REF!+#REF!)/4*3,
IF(S494=4,(11-2)*(#REF!+#REF!)/4,
IF(S494=5,(11-2)*#REF!/4,
IF(S494=6,0,
IF(S494=7,(11)*#REF!))))))))))</f>
        <v>0</v>
      </c>
      <c r="AX494" s="14" t="e">
        <f t="shared" si="136"/>
        <v>#REF!</v>
      </c>
      <c r="AY494" s="14">
        <f t="shared" si="137"/>
        <v>0</v>
      </c>
      <c r="AZ494" s="14">
        <f t="shared" si="138"/>
        <v>0</v>
      </c>
      <c r="BA494" s="14">
        <f t="shared" si="139"/>
        <v>0</v>
      </c>
      <c r="BB494" s="14" t="s">
        <v>87</v>
      </c>
      <c r="BC494" s="14" t="e">
        <f>IF(BI494="A",0,IF(BB494="s",14*#REF!,IF(BB494="T",11*#REF!,"HATA")))</f>
        <v>#REF!</v>
      </c>
      <c r="BD494" s="14" t="e">
        <f t="shared" si="140"/>
        <v>#REF!</v>
      </c>
      <c r="BE494" s="14" t="e">
        <f t="shared" si="141"/>
        <v>#REF!</v>
      </c>
      <c r="BF494" s="14" t="e">
        <f>IF(BE494-#REF!=0,"DOĞRU","YANLIŞ")</f>
        <v>#REF!</v>
      </c>
      <c r="BG494" s="14" t="e">
        <f>#REF!-BE494</f>
        <v>#REF!</v>
      </c>
      <c r="BH494" s="14">
        <v>0</v>
      </c>
      <c r="BJ494" s="14">
        <v>0</v>
      </c>
      <c r="BL494" s="14">
        <v>0</v>
      </c>
      <c r="BN494" s="5" t="e">
        <f>#REF!*14</f>
        <v>#REF!</v>
      </c>
      <c r="BO494" s="6"/>
      <c r="BP494" s="7"/>
      <c r="BQ494" s="8"/>
      <c r="BR494" s="8"/>
      <c r="BS494" s="8"/>
      <c r="BT494" s="8"/>
      <c r="BU494" s="8"/>
      <c r="BV494" s="9"/>
      <c r="BW494" s="10"/>
      <c r="BX494" s="11"/>
      <c r="CE494" s="8"/>
      <c r="CF494" s="17"/>
      <c r="CG494" s="17"/>
      <c r="CH494" s="17"/>
      <c r="CI494" s="17"/>
    </row>
    <row r="495" spans="1:87" hidden="1" x14ac:dyDescent="0.25">
      <c r="A495" s="14" t="s">
        <v>582</v>
      </c>
      <c r="B495" s="54" t="s">
        <v>583</v>
      </c>
      <c r="C495" s="14" t="s">
        <v>583</v>
      </c>
      <c r="D495" s="15" t="s">
        <v>90</v>
      </c>
      <c r="E495" s="15" t="s">
        <v>90</v>
      </c>
      <c r="F495" s="16" t="e">
        <f>IF(BB495="S",
IF(#REF!+BJ495=2012,
IF(#REF!=1,"12-13/1",
IF(#REF!=2,"12-13/2",
IF(#REF!=3,"13-14/1",
IF(#REF!=4,"13-14/2","Hata1")))),
IF(#REF!+BJ495=2013,
IF(#REF!=1,"13-14/1",
IF(#REF!=2,"13-14/2",
IF(#REF!=3,"14-15/1",
IF(#REF!=4,"14-15/2","Hata2")))),
IF(#REF!+BJ495=2014,
IF(#REF!=1,"14-15/1",
IF(#REF!=2,"14-15/2",
IF(#REF!=3,"15-16/1",
IF(#REF!=4,"15-16/2","Hata3")))),
IF(#REF!+BJ495=2015,
IF(#REF!=1,"15-16/1",
IF(#REF!=2,"15-16/2",
IF(#REF!=3,"16-17/1",
IF(#REF!=4,"16-17/2","Hata4")))),
IF(#REF!+BJ495=2016,
IF(#REF!=1,"16-17/1",
IF(#REF!=2,"16-17/2",
IF(#REF!=3,"17-18/1",
IF(#REF!=4,"17-18/2","Hata5")))),
IF(#REF!+BJ495=2017,
IF(#REF!=1,"17-18/1",
IF(#REF!=2,"17-18/2",
IF(#REF!=3,"18-19/1",
IF(#REF!=4,"18-19/2","Hata6")))),
IF(#REF!+BJ495=2018,
IF(#REF!=1,"18-19/1",
IF(#REF!=2,"18-19/2",
IF(#REF!=3,"19-20/1",
IF(#REF!=4,"19-20/2","Hata7")))),
IF(#REF!+BJ495=2019,
IF(#REF!=1,"19-20/1",
IF(#REF!=2,"19-20/2",
IF(#REF!=3,"20-21/1",
IF(#REF!=4,"20-21/2","Hata8")))),
IF(#REF!+BJ495=2020,
IF(#REF!=1,"20-21/1",
IF(#REF!=2,"20-21/2",
IF(#REF!=3,"21-22/1",
IF(#REF!=4,"21-22/2","Hata9")))),
IF(#REF!+BJ495=2021,
IF(#REF!=1,"21-22/1",
IF(#REF!=2,"21-22/2",
IF(#REF!=3,"22-23/1",
IF(#REF!=4,"22-23/2","Hata10")))),
IF(#REF!+BJ495=2022,
IF(#REF!=1,"22-23/1",
IF(#REF!=2,"22-23/2",
IF(#REF!=3,"23-24/1",
IF(#REF!=4,"23-24/2","Hata11")))),
IF(#REF!+BJ495=2023,
IF(#REF!=1,"23-24/1",
IF(#REF!=2,"23-24/2",
IF(#REF!=3,"24-25/1",
IF(#REF!=4,"24-25/2","Hata12")))),
)))))))))))),
IF(BB495="T",
IF(#REF!+BJ495=2012,
IF(#REF!=1,"12-13/1",
IF(#REF!=2,"12-13/2",
IF(#REF!=3,"12-13/3",
IF(#REF!=4,"13-14/1",
IF(#REF!=5,"13-14/2",
IF(#REF!=6,"13-14/3","Hata1")))))),
IF(#REF!+BJ495=2013,
IF(#REF!=1,"13-14/1",
IF(#REF!=2,"13-14/2",
IF(#REF!=3,"13-14/3",
IF(#REF!=4,"14-15/1",
IF(#REF!=5,"14-15/2",
IF(#REF!=6,"14-15/3","Hata2")))))),
IF(#REF!+BJ495=2014,
IF(#REF!=1,"14-15/1",
IF(#REF!=2,"14-15/2",
IF(#REF!=3,"14-15/3",
IF(#REF!=4,"15-16/1",
IF(#REF!=5,"15-16/2",
IF(#REF!=6,"15-16/3","Hata3")))))),
IF(AND(#REF!+#REF!&gt;2014,#REF!+#REF!&lt;2015,BJ495=1),
IF(#REF!=0.1,"14-15/0.1",
IF(#REF!=0.2,"14-15/0.2",
IF(#REF!=0.3,"14-15/0.3","Hata4"))),
IF(#REF!+BJ495=2015,
IF(#REF!=1,"15-16/1",
IF(#REF!=2,"15-16/2",
IF(#REF!=3,"15-16/3",
IF(#REF!=4,"16-17/1",
IF(#REF!=5,"16-17/2",
IF(#REF!=6,"16-17/3","Hata5")))))),
IF(#REF!+BJ495=2016,
IF(#REF!=1,"16-17/1",
IF(#REF!=2,"16-17/2",
IF(#REF!=3,"16-17/3",
IF(#REF!=4,"17-18/1",
IF(#REF!=5,"17-18/2",
IF(#REF!=6,"17-18/3","Hata6")))))),
IF(#REF!+BJ495=2017,
IF(#REF!=1,"17-18/1",
IF(#REF!=2,"17-18/2",
IF(#REF!=3,"17-18/3",
IF(#REF!=4,"18-19/1",
IF(#REF!=5,"18-19/2",
IF(#REF!=6,"18-19/3","Hata7")))))),
IF(#REF!+BJ495=2018,
IF(#REF!=1,"18-19/1",
IF(#REF!=2,"18-19/2",
IF(#REF!=3,"18-19/3",
IF(#REF!=4,"19-20/1",
IF(#REF!=5," 19-20/2",
IF(#REF!=6,"19-20/3","Hata8")))))),
IF(#REF!+BJ495=2019,
IF(#REF!=1,"19-20/1",
IF(#REF!=2,"19-20/2",
IF(#REF!=3,"19-20/3",
IF(#REF!=4,"20-21/1",
IF(#REF!=5,"20-21/2",
IF(#REF!=6,"20-21/3","Hata9")))))),
IF(#REF!+BJ495=2020,
IF(#REF!=1,"20-21/1",
IF(#REF!=2,"20-21/2",
IF(#REF!=3,"20-21/3",
IF(#REF!=4,"21-22/1",
IF(#REF!=5,"21-22/2",
IF(#REF!=6,"21-22/3","Hata10")))))),
IF(#REF!+BJ495=2021,
IF(#REF!=1,"21-22/1",
IF(#REF!=2,"21-22/2",
IF(#REF!=3,"21-22/3",
IF(#REF!=4,"22-23/1",
IF(#REF!=5,"22-23/2",
IF(#REF!=6,"22-23/3","Hata11")))))),
IF(#REF!+BJ495=2022,
IF(#REF!=1,"22-23/1",
IF(#REF!=2,"22-23/2",
IF(#REF!=3,"22-23/3",
IF(#REF!=4,"23-24/1",
IF(#REF!=5,"23-24/2",
IF(#REF!=6,"23-24/3","Hata12")))))),
IF(#REF!+BJ495=2023,
IF(#REF!=1,"23-24/1",
IF(#REF!=2,"23-24/2",
IF(#REF!=3,"23-24/3",
IF(#REF!=4,"24-25/1",
IF(#REF!=5,"24-25/2",
IF(#REF!=6,"24-25/3","Hata13")))))),
))))))))))))))
)</f>
        <v>#REF!</v>
      </c>
      <c r="G495" s="15"/>
      <c r="H495" s="14" t="s">
        <v>584</v>
      </c>
      <c r="I495" s="14">
        <v>4234884</v>
      </c>
      <c r="J495" s="14" t="s">
        <v>585</v>
      </c>
      <c r="L495" s="14">
        <v>3649</v>
      </c>
      <c r="S495" s="16">
        <v>6</v>
      </c>
      <c r="T495" s="14">
        <f>VLOOKUP($S495,[1]sistem!$I$3:$L$10,2,FALSE)</f>
        <v>0</v>
      </c>
      <c r="U495" s="14">
        <f>VLOOKUP($S495,[1]sistem!$I$3:$L$10,3,FALSE)</f>
        <v>0</v>
      </c>
      <c r="V495" s="14">
        <f>VLOOKUP($S495,[1]sistem!$I$3:$L$10,4,FALSE)</f>
        <v>1</v>
      </c>
      <c r="W495" s="14" t="e">
        <f>VLOOKUP($BB495,[1]sistem!$I$13:$L$14,2,FALSE)*#REF!</f>
        <v>#REF!</v>
      </c>
      <c r="X495" s="14" t="e">
        <f>VLOOKUP($BB495,[1]sistem!$I$13:$L$14,3,FALSE)*#REF!</f>
        <v>#REF!</v>
      </c>
      <c r="Y495" s="14" t="e">
        <f>VLOOKUP($BB495,[1]sistem!$I$13:$L$14,4,FALSE)*#REF!</f>
        <v>#REF!</v>
      </c>
      <c r="Z495" s="14" t="e">
        <f t="shared" si="142"/>
        <v>#REF!</v>
      </c>
      <c r="AA495" s="14" t="e">
        <f t="shared" si="142"/>
        <v>#REF!</v>
      </c>
      <c r="AB495" s="14" t="e">
        <f t="shared" si="142"/>
        <v>#REF!</v>
      </c>
      <c r="AC495" s="14" t="e">
        <f t="shared" si="130"/>
        <v>#REF!</v>
      </c>
      <c r="AD495" s="14">
        <f>VLOOKUP(BB495,[1]sistem!$I$18:$J$19,2,FALSE)</f>
        <v>14</v>
      </c>
      <c r="AE495" s="14">
        <v>0.25</v>
      </c>
      <c r="AF495" s="14">
        <f>VLOOKUP($S495,[1]sistem!$I$3:$M$10,5,FALSE)</f>
        <v>0</v>
      </c>
      <c r="AI495" s="14" t="e">
        <f>(#REF!+#REF!)*AD495</f>
        <v>#REF!</v>
      </c>
      <c r="AJ495" s="14">
        <f>VLOOKUP($S495,[1]sistem!$I$3:$N$10,6,FALSE)</f>
        <v>1</v>
      </c>
      <c r="AK495" s="14">
        <v>2</v>
      </c>
      <c r="AL495" s="14">
        <f t="shared" si="131"/>
        <v>2</v>
      </c>
      <c r="AM495" s="14">
        <f>VLOOKUP($BB495,[1]sistem!$I$18:$K$19,3,FALSE)</f>
        <v>14</v>
      </c>
      <c r="AN495" s="14" t="e">
        <f>AM495*#REF!</f>
        <v>#REF!</v>
      </c>
      <c r="AO495" s="14" t="e">
        <f t="shared" si="132"/>
        <v>#REF!</v>
      </c>
      <c r="AP495" s="14">
        <f t="shared" si="133"/>
        <v>25</v>
      </c>
      <c r="AQ495" s="14" t="e">
        <f t="shared" si="134"/>
        <v>#REF!</v>
      </c>
      <c r="AR495" s="14" t="e">
        <f>ROUND(AQ495-#REF!,0)</f>
        <v>#REF!</v>
      </c>
      <c r="AS495" s="14">
        <f>IF(BB495="s",IF(S495=0,0,
IF(S495=1,#REF!*4*4,
IF(S495=2,0,
IF(S495=3,#REF!*4*2,
IF(S495=4,0,
IF(S495=5,0,
IF(S495=6,0,
IF(S495=7,0)))))))),
IF(BB495="t",
IF(S495=0,0,
IF(S495=1,#REF!*4*4*0.8,
IF(S495=2,0,
IF(S495=3,#REF!*4*2*0.8,
IF(S495=4,0,
IF(S495=5,0,
IF(S495=6,0,
IF(S495=7,0))))))))))</f>
        <v>0</v>
      </c>
      <c r="AT495" s="14">
        <f>IF(BB495="s",
IF(S495=0,0,
IF(S495=1,0,
IF(S495=2,#REF!*4*2,
IF(S495=3,#REF!*4,
IF(S495=4,#REF!*4,
IF(S495=5,0,
IF(S495=6,0,
IF(S495=7,#REF!*4)))))))),
IF(BB495="t",
IF(S495=0,0,
IF(S495=1,0,
IF(S495=2,#REF!*4*2*0.8,
IF(S495=3,#REF!*4*0.8,
IF(S495=4,#REF!*4*0.8,
IF(S495=5,0,
IF(S495=6,0,
IF(S495=7,#REF!*4))))))))))</f>
        <v>0</v>
      </c>
      <c r="AU495" s="14" t="e">
        <f>IF(BB495="s",
IF(S495=0,0,
IF(S495=1,#REF!*2,
IF(S495=2,#REF!*2,
IF(S495=3,#REF!*2,
IF(S495=4,#REF!*2,
IF(S495=5,#REF!*2,
IF(S495=6,#REF!*2,
IF(S495=7,#REF!*2)))))))),
IF(BB495="t",
IF(S495=0,#REF!*2*0.8,
IF(S495=1,#REF!*2*0.8,
IF(S495=2,#REF!*2*0.8,
IF(S495=3,#REF!*2*0.8,
IF(S495=4,#REF!*2*0.8,
IF(S495=5,#REF!*2*0.8,
IF(S495=6,#REF!*1*0.8,
IF(S495=7,#REF!*2))))))))))</f>
        <v>#REF!</v>
      </c>
      <c r="AV495" s="14" t="e">
        <f t="shared" si="135"/>
        <v>#REF!</v>
      </c>
      <c r="AW495" s="14">
        <f>IF(BB495="s",
IF(S495=0,0,
IF(S495=1,(14-2)*(#REF!+#REF!)/4*4,
IF(S495=2,(14-2)*(#REF!+#REF!)/4*2,
IF(S495=3,(14-2)*(#REF!+#REF!)/4*3,
IF(S495=4,(14-2)*(#REF!+#REF!)/4,
IF(S495=5,(14-2)*#REF!/4,
IF(S495=6,0,
IF(S495=7,(14)*#REF!)))))))),
IF(BB495="t",
IF(S495=0,0,
IF(S495=1,(11-2)*(#REF!+#REF!)/4*4,
IF(S495=2,(11-2)*(#REF!+#REF!)/4*2,
IF(S495=3,(11-2)*(#REF!+#REF!)/4*3,
IF(S495=4,(11-2)*(#REF!+#REF!)/4,
IF(S495=5,(11-2)*#REF!/4,
IF(S495=6,0,
IF(S495=7,(11)*#REF!))))))))))</f>
        <v>0</v>
      </c>
      <c r="AX495" s="14" t="e">
        <f t="shared" si="136"/>
        <v>#REF!</v>
      </c>
      <c r="AY495" s="14">
        <f t="shared" si="137"/>
        <v>2</v>
      </c>
      <c r="AZ495" s="14">
        <f t="shared" si="138"/>
        <v>0</v>
      </c>
      <c r="BA495" s="14" t="e">
        <f t="shared" si="139"/>
        <v>#REF!</v>
      </c>
      <c r="BB495" s="14" t="s">
        <v>87</v>
      </c>
      <c r="BC495" s="14" t="e">
        <f>IF(BI495="A",0,IF(BB495="s",14*#REF!,IF(BB495="T",11*#REF!,"HATA")))</f>
        <v>#REF!</v>
      </c>
      <c r="BD495" s="14" t="e">
        <f t="shared" si="140"/>
        <v>#REF!</v>
      </c>
      <c r="BE495" s="14" t="e">
        <f t="shared" si="141"/>
        <v>#REF!</v>
      </c>
      <c r="BF495" s="14" t="e">
        <f>IF(BE495-#REF!=0,"DOĞRU","YANLIŞ")</f>
        <v>#REF!</v>
      </c>
      <c r="BG495" s="14" t="e">
        <f>#REF!-BE495</f>
        <v>#REF!</v>
      </c>
      <c r="BH495" s="14">
        <v>0</v>
      </c>
      <c r="BJ495" s="14">
        <v>0</v>
      </c>
      <c r="BL495" s="14">
        <v>6</v>
      </c>
      <c r="BN495" s="5" t="e">
        <f>#REF!*14</f>
        <v>#REF!</v>
      </c>
      <c r="BO495" s="6"/>
      <c r="BP495" s="7"/>
      <c r="BQ495" s="8"/>
      <c r="BR495" s="8"/>
      <c r="BS495" s="8"/>
      <c r="BT495" s="8"/>
      <c r="BU495" s="8"/>
      <c r="BV495" s="9"/>
      <c r="BW495" s="10"/>
      <c r="BX495" s="11"/>
      <c r="CE495" s="8"/>
      <c r="CF495" s="17"/>
      <c r="CG495" s="17"/>
      <c r="CH495" s="17"/>
      <c r="CI495" s="17"/>
    </row>
    <row r="496" spans="1:87" hidden="1" x14ac:dyDescent="0.25">
      <c r="A496" s="14" t="s">
        <v>604</v>
      </c>
      <c r="B496" s="14" t="s">
        <v>605</v>
      </c>
      <c r="C496" s="14" t="s">
        <v>605</v>
      </c>
      <c r="D496" s="15" t="s">
        <v>90</v>
      </c>
      <c r="E496" s="15" t="s">
        <v>90</v>
      </c>
      <c r="F496" s="16" t="e">
        <f>IF(BB496="S",
IF(#REF!+BJ496=2012,
IF(#REF!=1,"12-13/1",
IF(#REF!=2,"12-13/2",
IF(#REF!=3,"13-14/1",
IF(#REF!=4,"13-14/2","Hata1")))),
IF(#REF!+BJ496=2013,
IF(#REF!=1,"13-14/1",
IF(#REF!=2,"13-14/2",
IF(#REF!=3,"14-15/1",
IF(#REF!=4,"14-15/2","Hata2")))),
IF(#REF!+BJ496=2014,
IF(#REF!=1,"14-15/1",
IF(#REF!=2,"14-15/2",
IF(#REF!=3,"15-16/1",
IF(#REF!=4,"15-16/2","Hata3")))),
IF(#REF!+BJ496=2015,
IF(#REF!=1,"15-16/1",
IF(#REF!=2,"15-16/2",
IF(#REF!=3,"16-17/1",
IF(#REF!=4,"16-17/2","Hata4")))),
IF(#REF!+BJ496=2016,
IF(#REF!=1,"16-17/1",
IF(#REF!=2,"16-17/2",
IF(#REF!=3,"17-18/1",
IF(#REF!=4,"17-18/2","Hata5")))),
IF(#REF!+BJ496=2017,
IF(#REF!=1,"17-18/1",
IF(#REF!=2,"17-18/2",
IF(#REF!=3,"18-19/1",
IF(#REF!=4,"18-19/2","Hata6")))),
IF(#REF!+BJ496=2018,
IF(#REF!=1,"18-19/1",
IF(#REF!=2,"18-19/2",
IF(#REF!=3,"19-20/1",
IF(#REF!=4,"19-20/2","Hata7")))),
IF(#REF!+BJ496=2019,
IF(#REF!=1,"19-20/1",
IF(#REF!=2,"19-20/2",
IF(#REF!=3,"20-21/1",
IF(#REF!=4,"20-21/2","Hata8")))),
IF(#REF!+BJ496=2020,
IF(#REF!=1,"20-21/1",
IF(#REF!=2,"20-21/2",
IF(#REF!=3,"21-22/1",
IF(#REF!=4,"21-22/2","Hata9")))),
IF(#REF!+BJ496=2021,
IF(#REF!=1,"21-22/1",
IF(#REF!=2,"21-22/2",
IF(#REF!=3,"22-23/1",
IF(#REF!=4,"22-23/2","Hata10")))),
IF(#REF!+BJ496=2022,
IF(#REF!=1,"22-23/1",
IF(#REF!=2,"22-23/2",
IF(#REF!=3,"23-24/1",
IF(#REF!=4,"23-24/2","Hata11")))),
IF(#REF!+BJ496=2023,
IF(#REF!=1,"23-24/1",
IF(#REF!=2,"23-24/2",
IF(#REF!=3,"24-25/1",
IF(#REF!=4,"24-25/2","Hata12")))),
)))))))))))),
IF(BB496="T",
IF(#REF!+BJ496=2012,
IF(#REF!=1,"12-13/1",
IF(#REF!=2,"12-13/2",
IF(#REF!=3,"12-13/3",
IF(#REF!=4,"13-14/1",
IF(#REF!=5,"13-14/2",
IF(#REF!=6,"13-14/3","Hata1")))))),
IF(#REF!+BJ496=2013,
IF(#REF!=1,"13-14/1",
IF(#REF!=2,"13-14/2",
IF(#REF!=3,"13-14/3",
IF(#REF!=4,"14-15/1",
IF(#REF!=5,"14-15/2",
IF(#REF!=6,"14-15/3","Hata2")))))),
IF(#REF!+BJ496=2014,
IF(#REF!=1,"14-15/1",
IF(#REF!=2,"14-15/2",
IF(#REF!=3,"14-15/3",
IF(#REF!=4,"15-16/1",
IF(#REF!=5,"15-16/2",
IF(#REF!=6,"15-16/3","Hata3")))))),
IF(AND(#REF!+#REF!&gt;2014,#REF!+#REF!&lt;2015,BJ496=1),
IF(#REF!=0.1,"14-15/0.1",
IF(#REF!=0.2,"14-15/0.2",
IF(#REF!=0.3,"14-15/0.3","Hata4"))),
IF(#REF!+BJ496=2015,
IF(#REF!=1,"15-16/1",
IF(#REF!=2,"15-16/2",
IF(#REF!=3,"15-16/3",
IF(#REF!=4,"16-17/1",
IF(#REF!=5,"16-17/2",
IF(#REF!=6,"16-17/3","Hata5")))))),
IF(#REF!+BJ496=2016,
IF(#REF!=1,"16-17/1",
IF(#REF!=2,"16-17/2",
IF(#REF!=3,"16-17/3",
IF(#REF!=4,"17-18/1",
IF(#REF!=5,"17-18/2",
IF(#REF!=6,"17-18/3","Hata6")))))),
IF(#REF!+BJ496=2017,
IF(#REF!=1,"17-18/1",
IF(#REF!=2,"17-18/2",
IF(#REF!=3,"17-18/3",
IF(#REF!=4,"18-19/1",
IF(#REF!=5,"18-19/2",
IF(#REF!=6,"18-19/3","Hata7")))))),
IF(#REF!+BJ496=2018,
IF(#REF!=1,"18-19/1",
IF(#REF!=2,"18-19/2",
IF(#REF!=3,"18-19/3",
IF(#REF!=4,"19-20/1",
IF(#REF!=5," 19-20/2",
IF(#REF!=6,"19-20/3","Hata8")))))),
IF(#REF!+BJ496=2019,
IF(#REF!=1,"19-20/1",
IF(#REF!=2,"19-20/2",
IF(#REF!=3,"19-20/3",
IF(#REF!=4,"20-21/1",
IF(#REF!=5,"20-21/2",
IF(#REF!=6,"20-21/3","Hata9")))))),
IF(#REF!+BJ496=2020,
IF(#REF!=1,"20-21/1",
IF(#REF!=2,"20-21/2",
IF(#REF!=3,"20-21/3",
IF(#REF!=4,"21-22/1",
IF(#REF!=5,"21-22/2",
IF(#REF!=6,"21-22/3","Hata10")))))),
IF(#REF!+BJ496=2021,
IF(#REF!=1,"21-22/1",
IF(#REF!=2,"21-22/2",
IF(#REF!=3,"21-22/3",
IF(#REF!=4,"22-23/1",
IF(#REF!=5,"22-23/2",
IF(#REF!=6,"22-23/3","Hata11")))))),
IF(#REF!+BJ496=2022,
IF(#REF!=1,"22-23/1",
IF(#REF!=2,"22-23/2",
IF(#REF!=3,"22-23/3",
IF(#REF!=4,"23-24/1",
IF(#REF!=5,"23-24/2",
IF(#REF!=6,"23-24/3","Hata12")))))),
IF(#REF!+BJ496=2023,
IF(#REF!=1,"23-24/1",
IF(#REF!=2,"23-24/2",
IF(#REF!=3,"23-24/3",
IF(#REF!=4,"24-25/1",
IF(#REF!=5,"24-25/2",
IF(#REF!=6,"24-25/3","Hata13")))))),
))))))))))))))
)</f>
        <v>#REF!</v>
      </c>
      <c r="G496" s="15"/>
      <c r="H496" s="14" t="s">
        <v>584</v>
      </c>
      <c r="I496" s="14">
        <v>4234884</v>
      </c>
      <c r="J496" s="14" t="s">
        <v>585</v>
      </c>
      <c r="L496" s="14">
        <v>3652</v>
      </c>
      <c r="S496" s="16">
        <v>6</v>
      </c>
      <c r="T496" s="14">
        <f>VLOOKUP($S496,[1]sistem!$I$3:$L$10,2,FALSE)</f>
        <v>0</v>
      </c>
      <c r="U496" s="14">
        <f>VLOOKUP($S496,[1]sistem!$I$3:$L$10,3,FALSE)</f>
        <v>0</v>
      </c>
      <c r="V496" s="14">
        <f>VLOOKUP($S496,[1]sistem!$I$3:$L$10,4,FALSE)</f>
        <v>1</v>
      </c>
      <c r="W496" s="14" t="e">
        <f>VLOOKUP($BB496,[1]sistem!$I$13:$L$14,2,FALSE)*#REF!</f>
        <v>#REF!</v>
      </c>
      <c r="X496" s="14" t="e">
        <f>VLOOKUP($BB496,[1]sistem!$I$13:$L$14,3,FALSE)*#REF!</f>
        <v>#REF!</v>
      </c>
      <c r="Y496" s="14" t="e">
        <f>VLOOKUP($BB496,[1]sistem!$I$13:$L$14,4,FALSE)*#REF!</f>
        <v>#REF!</v>
      </c>
      <c r="Z496" s="14" t="e">
        <f t="shared" si="142"/>
        <v>#REF!</v>
      </c>
      <c r="AA496" s="14" t="e">
        <f t="shared" si="142"/>
        <v>#REF!</v>
      </c>
      <c r="AB496" s="14" t="e">
        <f t="shared" si="142"/>
        <v>#REF!</v>
      </c>
      <c r="AC496" s="14" t="e">
        <f t="shared" si="130"/>
        <v>#REF!</v>
      </c>
      <c r="AD496" s="14">
        <f>VLOOKUP(BB496,[1]sistem!$I$18:$J$19,2,FALSE)</f>
        <v>14</v>
      </c>
      <c r="AE496" s="14">
        <v>0.25</v>
      </c>
      <c r="AF496" s="14">
        <f>VLOOKUP($S496,[1]sistem!$I$3:$M$10,5,FALSE)</f>
        <v>0</v>
      </c>
      <c r="AI496" s="14" t="e">
        <f>(#REF!+#REF!)*AD496</f>
        <v>#REF!</v>
      </c>
      <c r="AJ496" s="14">
        <f>VLOOKUP($S496,[1]sistem!$I$3:$N$10,6,FALSE)</f>
        <v>1</v>
      </c>
      <c r="AK496" s="14">
        <v>2</v>
      </c>
      <c r="AL496" s="14">
        <f t="shared" si="131"/>
        <v>2</v>
      </c>
      <c r="AM496" s="14">
        <f>VLOOKUP($BB496,[1]sistem!$I$18:$K$19,3,FALSE)</f>
        <v>14</v>
      </c>
      <c r="AN496" s="14" t="e">
        <f>AM496*#REF!</f>
        <v>#REF!</v>
      </c>
      <c r="AO496" s="14" t="e">
        <f t="shared" si="132"/>
        <v>#REF!</v>
      </c>
      <c r="AP496" s="14">
        <f t="shared" si="133"/>
        <v>25</v>
      </c>
      <c r="AQ496" s="14" t="e">
        <f t="shared" si="134"/>
        <v>#REF!</v>
      </c>
      <c r="AR496" s="14" t="e">
        <f>ROUND(AQ496-#REF!,0)</f>
        <v>#REF!</v>
      </c>
      <c r="AS496" s="14">
        <f>IF(BB496="s",IF(S496=0,0,
IF(S496=1,#REF!*4*4,
IF(S496=2,0,
IF(S496=3,#REF!*4*2,
IF(S496=4,0,
IF(S496=5,0,
IF(S496=6,0,
IF(S496=7,0)))))))),
IF(BB496="t",
IF(S496=0,0,
IF(S496=1,#REF!*4*4*0.8,
IF(S496=2,0,
IF(S496=3,#REF!*4*2*0.8,
IF(S496=4,0,
IF(S496=5,0,
IF(S496=6,0,
IF(S496=7,0))))))))))</f>
        <v>0</v>
      </c>
      <c r="AT496" s="14">
        <f>IF(BB496="s",
IF(S496=0,0,
IF(S496=1,0,
IF(S496=2,#REF!*4*2,
IF(S496=3,#REF!*4,
IF(S496=4,#REF!*4,
IF(S496=5,0,
IF(S496=6,0,
IF(S496=7,#REF!*4)))))))),
IF(BB496="t",
IF(S496=0,0,
IF(S496=1,0,
IF(S496=2,#REF!*4*2*0.8,
IF(S496=3,#REF!*4*0.8,
IF(S496=4,#REF!*4*0.8,
IF(S496=5,0,
IF(S496=6,0,
IF(S496=7,#REF!*4))))))))))</f>
        <v>0</v>
      </c>
      <c r="AU496" s="14" t="e">
        <f>IF(BB496="s",
IF(S496=0,0,
IF(S496=1,#REF!*2,
IF(S496=2,#REF!*2,
IF(S496=3,#REF!*2,
IF(S496=4,#REF!*2,
IF(S496=5,#REF!*2,
IF(S496=6,#REF!*2,
IF(S496=7,#REF!*2)))))))),
IF(BB496="t",
IF(S496=0,#REF!*2*0.8,
IF(S496=1,#REF!*2*0.8,
IF(S496=2,#REF!*2*0.8,
IF(S496=3,#REF!*2*0.8,
IF(S496=4,#REF!*2*0.8,
IF(S496=5,#REF!*2*0.8,
IF(S496=6,#REF!*1*0.8,
IF(S496=7,#REF!*2))))))))))</f>
        <v>#REF!</v>
      </c>
      <c r="AV496" s="14" t="e">
        <f t="shared" si="135"/>
        <v>#REF!</v>
      </c>
      <c r="AW496" s="14">
        <f>IF(BB496="s",
IF(S496=0,0,
IF(S496=1,(14-2)*(#REF!+#REF!)/4*4,
IF(S496=2,(14-2)*(#REF!+#REF!)/4*2,
IF(S496=3,(14-2)*(#REF!+#REF!)/4*3,
IF(S496=4,(14-2)*(#REF!+#REF!)/4,
IF(S496=5,(14-2)*#REF!/4,
IF(S496=6,0,
IF(S496=7,(14)*#REF!)))))))),
IF(BB496="t",
IF(S496=0,0,
IF(S496=1,(11-2)*(#REF!+#REF!)/4*4,
IF(S496=2,(11-2)*(#REF!+#REF!)/4*2,
IF(S496=3,(11-2)*(#REF!+#REF!)/4*3,
IF(S496=4,(11-2)*(#REF!+#REF!)/4,
IF(S496=5,(11-2)*#REF!/4,
IF(S496=6,0,
IF(S496=7,(11)*#REF!))))))))))</f>
        <v>0</v>
      </c>
      <c r="AX496" s="14" t="e">
        <f t="shared" si="136"/>
        <v>#REF!</v>
      </c>
      <c r="AY496" s="14">
        <f t="shared" si="137"/>
        <v>2</v>
      </c>
      <c r="AZ496" s="14">
        <f t="shared" si="138"/>
        <v>0</v>
      </c>
      <c r="BA496" s="14" t="e">
        <f t="shared" si="139"/>
        <v>#REF!</v>
      </c>
      <c r="BB496" s="14" t="s">
        <v>87</v>
      </c>
      <c r="BC496" s="14" t="e">
        <f>IF(BI496="A",0,IF(BB496="s",14*#REF!,IF(BB496="T",11*#REF!,"HATA")))</f>
        <v>#REF!</v>
      </c>
      <c r="BD496" s="14" t="e">
        <f t="shared" si="140"/>
        <v>#REF!</v>
      </c>
      <c r="BE496" s="14" t="e">
        <f t="shared" si="141"/>
        <v>#REF!</v>
      </c>
      <c r="BF496" s="14" t="e">
        <f>IF(BE496-#REF!=0,"DOĞRU","YANLIŞ")</f>
        <v>#REF!</v>
      </c>
      <c r="BG496" s="14" t="e">
        <f>#REF!-BE496</f>
        <v>#REF!</v>
      </c>
      <c r="BH496" s="14">
        <v>0</v>
      </c>
      <c r="BJ496" s="14">
        <v>0</v>
      </c>
      <c r="BL496" s="14">
        <v>6</v>
      </c>
      <c r="BN496" s="5" t="e">
        <f>#REF!*14</f>
        <v>#REF!</v>
      </c>
      <c r="BO496" s="6"/>
      <c r="BP496" s="7"/>
      <c r="BQ496" s="8"/>
      <c r="BR496" s="8"/>
      <c r="BS496" s="8"/>
      <c r="BT496" s="8"/>
      <c r="BU496" s="8"/>
      <c r="BV496" s="9"/>
      <c r="BW496" s="10"/>
      <c r="BX496" s="11"/>
      <c r="CE496" s="8"/>
      <c r="CF496" s="17"/>
      <c r="CG496" s="17"/>
      <c r="CH496" s="17"/>
      <c r="CI496" s="17"/>
    </row>
    <row r="497" spans="1:87" hidden="1" x14ac:dyDescent="0.25">
      <c r="A497" s="14" t="s">
        <v>117</v>
      </c>
      <c r="B497" s="14" t="s">
        <v>118</v>
      </c>
      <c r="C497" s="14" t="s">
        <v>118</v>
      </c>
      <c r="D497" s="15" t="s">
        <v>90</v>
      </c>
      <c r="E497" s="15" t="s">
        <v>90</v>
      </c>
      <c r="F497" s="16" t="e">
        <f>IF(BB497="S",
IF(#REF!+BJ497=2012,
IF(#REF!=1,"12-13/1",
IF(#REF!=2,"12-13/2",
IF(#REF!=3,"13-14/1",
IF(#REF!=4,"13-14/2","Hata1")))),
IF(#REF!+BJ497=2013,
IF(#REF!=1,"13-14/1",
IF(#REF!=2,"13-14/2",
IF(#REF!=3,"14-15/1",
IF(#REF!=4,"14-15/2","Hata2")))),
IF(#REF!+BJ497=2014,
IF(#REF!=1,"14-15/1",
IF(#REF!=2,"14-15/2",
IF(#REF!=3,"15-16/1",
IF(#REF!=4,"15-16/2","Hata3")))),
IF(#REF!+BJ497=2015,
IF(#REF!=1,"15-16/1",
IF(#REF!=2,"15-16/2",
IF(#REF!=3,"16-17/1",
IF(#REF!=4,"16-17/2","Hata4")))),
IF(#REF!+BJ497=2016,
IF(#REF!=1,"16-17/1",
IF(#REF!=2,"16-17/2",
IF(#REF!=3,"17-18/1",
IF(#REF!=4,"17-18/2","Hata5")))),
IF(#REF!+BJ497=2017,
IF(#REF!=1,"17-18/1",
IF(#REF!=2,"17-18/2",
IF(#REF!=3,"18-19/1",
IF(#REF!=4,"18-19/2","Hata6")))),
IF(#REF!+BJ497=2018,
IF(#REF!=1,"18-19/1",
IF(#REF!=2,"18-19/2",
IF(#REF!=3,"19-20/1",
IF(#REF!=4,"19-20/2","Hata7")))),
IF(#REF!+BJ497=2019,
IF(#REF!=1,"19-20/1",
IF(#REF!=2,"19-20/2",
IF(#REF!=3,"20-21/1",
IF(#REF!=4,"20-21/2","Hata8")))),
IF(#REF!+BJ497=2020,
IF(#REF!=1,"20-21/1",
IF(#REF!=2,"20-21/2",
IF(#REF!=3,"21-22/1",
IF(#REF!=4,"21-22/2","Hata9")))),
IF(#REF!+BJ497=2021,
IF(#REF!=1,"21-22/1",
IF(#REF!=2,"21-22/2",
IF(#REF!=3,"22-23/1",
IF(#REF!=4,"22-23/2","Hata10")))),
IF(#REF!+BJ497=2022,
IF(#REF!=1,"22-23/1",
IF(#REF!=2,"22-23/2",
IF(#REF!=3,"23-24/1",
IF(#REF!=4,"23-24/2","Hata11")))),
IF(#REF!+BJ497=2023,
IF(#REF!=1,"23-24/1",
IF(#REF!=2,"23-24/2",
IF(#REF!=3,"24-25/1",
IF(#REF!=4,"24-25/2","Hata12")))),
)))))))))))),
IF(BB497="T",
IF(#REF!+BJ497=2012,
IF(#REF!=1,"12-13/1",
IF(#REF!=2,"12-13/2",
IF(#REF!=3,"12-13/3",
IF(#REF!=4,"13-14/1",
IF(#REF!=5,"13-14/2",
IF(#REF!=6,"13-14/3","Hata1")))))),
IF(#REF!+BJ497=2013,
IF(#REF!=1,"13-14/1",
IF(#REF!=2,"13-14/2",
IF(#REF!=3,"13-14/3",
IF(#REF!=4,"14-15/1",
IF(#REF!=5,"14-15/2",
IF(#REF!=6,"14-15/3","Hata2")))))),
IF(#REF!+BJ497=2014,
IF(#REF!=1,"14-15/1",
IF(#REF!=2,"14-15/2",
IF(#REF!=3,"14-15/3",
IF(#REF!=4,"15-16/1",
IF(#REF!=5,"15-16/2",
IF(#REF!=6,"15-16/3","Hata3")))))),
IF(AND(#REF!+#REF!&gt;2014,#REF!+#REF!&lt;2015,BJ497=1),
IF(#REF!=0.1,"14-15/0.1",
IF(#REF!=0.2,"14-15/0.2",
IF(#REF!=0.3,"14-15/0.3","Hata4"))),
IF(#REF!+BJ497=2015,
IF(#REF!=1,"15-16/1",
IF(#REF!=2,"15-16/2",
IF(#REF!=3,"15-16/3",
IF(#REF!=4,"16-17/1",
IF(#REF!=5,"16-17/2",
IF(#REF!=6,"16-17/3","Hata5")))))),
IF(#REF!+BJ497=2016,
IF(#REF!=1,"16-17/1",
IF(#REF!=2,"16-17/2",
IF(#REF!=3,"16-17/3",
IF(#REF!=4,"17-18/1",
IF(#REF!=5,"17-18/2",
IF(#REF!=6,"17-18/3","Hata6")))))),
IF(#REF!+BJ497=2017,
IF(#REF!=1,"17-18/1",
IF(#REF!=2,"17-18/2",
IF(#REF!=3,"17-18/3",
IF(#REF!=4,"18-19/1",
IF(#REF!=5,"18-19/2",
IF(#REF!=6,"18-19/3","Hata7")))))),
IF(#REF!+BJ497=2018,
IF(#REF!=1,"18-19/1",
IF(#REF!=2,"18-19/2",
IF(#REF!=3,"18-19/3",
IF(#REF!=4,"19-20/1",
IF(#REF!=5," 19-20/2",
IF(#REF!=6,"19-20/3","Hata8")))))),
IF(#REF!+BJ497=2019,
IF(#REF!=1,"19-20/1",
IF(#REF!=2,"19-20/2",
IF(#REF!=3,"19-20/3",
IF(#REF!=4,"20-21/1",
IF(#REF!=5,"20-21/2",
IF(#REF!=6,"20-21/3","Hata9")))))),
IF(#REF!+BJ497=2020,
IF(#REF!=1,"20-21/1",
IF(#REF!=2,"20-21/2",
IF(#REF!=3,"20-21/3",
IF(#REF!=4,"21-22/1",
IF(#REF!=5,"21-22/2",
IF(#REF!=6,"21-22/3","Hata10")))))),
IF(#REF!+BJ497=2021,
IF(#REF!=1,"21-22/1",
IF(#REF!=2,"21-22/2",
IF(#REF!=3,"21-22/3",
IF(#REF!=4,"22-23/1",
IF(#REF!=5,"22-23/2",
IF(#REF!=6,"22-23/3","Hata11")))))),
IF(#REF!+BJ497=2022,
IF(#REF!=1,"22-23/1",
IF(#REF!=2,"22-23/2",
IF(#REF!=3,"22-23/3",
IF(#REF!=4,"23-24/1",
IF(#REF!=5,"23-24/2",
IF(#REF!=6,"23-24/3","Hata12")))))),
IF(#REF!+BJ497=2023,
IF(#REF!=1,"23-24/1",
IF(#REF!=2,"23-24/2",
IF(#REF!=3,"23-24/3",
IF(#REF!=4,"24-25/1",
IF(#REF!=5,"24-25/2",
IF(#REF!=6,"24-25/3","Hata13")))))),
))))))))))))))
)</f>
        <v>#REF!</v>
      </c>
      <c r="G497" s="15"/>
      <c r="H497" s="14" t="s">
        <v>606</v>
      </c>
      <c r="I497" s="14">
        <v>238541</v>
      </c>
      <c r="J497" s="14" t="s">
        <v>157</v>
      </c>
      <c r="Q497" s="14" t="s">
        <v>119</v>
      </c>
      <c r="R497" s="14" t="s">
        <v>120</v>
      </c>
      <c r="S497" s="16">
        <v>7</v>
      </c>
      <c r="T497" s="14">
        <f>VLOOKUP($S497,[1]sistem!$I$3:$L$10,2,FALSE)</f>
        <v>0</v>
      </c>
      <c r="U497" s="14">
        <f>VLOOKUP($S497,[1]sistem!$I$3:$L$10,3,FALSE)</f>
        <v>1</v>
      </c>
      <c r="V497" s="14">
        <f>VLOOKUP($S497,[1]sistem!$I$3:$L$10,4,FALSE)</f>
        <v>1</v>
      </c>
      <c r="W497" s="14" t="e">
        <f>VLOOKUP($BB497,[1]sistem!$I$13:$L$14,2,FALSE)*#REF!</f>
        <v>#REF!</v>
      </c>
      <c r="X497" s="14" t="e">
        <f>VLOOKUP($BB497,[1]sistem!$I$13:$L$14,3,FALSE)*#REF!</f>
        <v>#REF!</v>
      </c>
      <c r="Y497" s="14" t="e">
        <f>VLOOKUP($BB497,[1]sistem!$I$13:$L$14,4,FALSE)*#REF!</f>
        <v>#REF!</v>
      </c>
      <c r="Z497" s="14" t="e">
        <f t="shared" si="142"/>
        <v>#REF!</v>
      </c>
      <c r="AA497" s="14" t="e">
        <f t="shared" si="142"/>
        <v>#REF!</v>
      </c>
      <c r="AB497" s="14" t="e">
        <f t="shared" si="142"/>
        <v>#REF!</v>
      </c>
      <c r="AC497" s="14" t="e">
        <f t="shared" si="130"/>
        <v>#REF!</v>
      </c>
      <c r="AD497" s="14">
        <f>VLOOKUP(BB497,[1]sistem!$I$18:$J$19,2,FALSE)</f>
        <v>14</v>
      </c>
      <c r="AE497" s="14">
        <v>0.25</v>
      </c>
      <c r="AF497" s="14">
        <f>VLOOKUP($S497,[1]sistem!$I$3:$M$10,5,FALSE)</f>
        <v>1</v>
      </c>
      <c r="AI497" s="14" t="e">
        <f>(#REF!+#REF!)*AD497</f>
        <v>#REF!</v>
      </c>
      <c r="AJ497" s="14">
        <f>VLOOKUP($S497,[1]sistem!$I$3:$N$10,6,FALSE)</f>
        <v>2</v>
      </c>
      <c r="AK497" s="14">
        <v>2</v>
      </c>
      <c r="AL497" s="14">
        <f t="shared" si="131"/>
        <v>4</v>
      </c>
      <c r="AM497" s="14">
        <f>VLOOKUP($BB497,[1]sistem!$I$18:$K$19,3,FALSE)</f>
        <v>14</v>
      </c>
      <c r="AN497" s="14" t="e">
        <f>AM497*#REF!</f>
        <v>#REF!</v>
      </c>
      <c r="AO497" s="14" t="e">
        <f t="shared" si="132"/>
        <v>#REF!</v>
      </c>
      <c r="AP497" s="14">
        <f t="shared" si="133"/>
        <v>25</v>
      </c>
      <c r="AQ497" s="14" t="e">
        <f t="shared" si="134"/>
        <v>#REF!</v>
      </c>
      <c r="AR497" s="14" t="e">
        <f>ROUND(AQ497-#REF!,0)</f>
        <v>#REF!</v>
      </c>
      <c r="AS497" s="14">
        <f>IF(BB497="s",IF(S497=0,0,
IF(S497=1,#REF!*4*4,
IF(S497=2,0,
IF(S497=3,#REF!*4*2,
IF(S497=4,0,
IF(S497=5,0,
IF(S497=6,0,
IF(S497=7,0)))))))),
IF(BB497="t",
IF(S497=0,0,
IF(S497=1,#REF!*4*4*0.8,
IF(S497=2,0,
IF(S497=3,#REF!*4*2*0.8,
IF(S497=4,0,
IF(S497=5,0,
IF(S497=6,0,
IF(S497=7,0))))))))))</f>
        <v>0</v>
      </c>
      <c r="AT497" s="14" t="e">
        <f>IF(BB497="s",
IF(S497=0,0,
IF(S497=1,0,
IF(S497=2,#REF!*4*2,
IF(S497=3,#REF!*4,
IF(S497=4,#REF!*4,
IF(S497=5,0,
IF(S497=6,0,
IF(S497=7,#REF!*4)))))))),
IF(BB497="t",
IF(S497=0,0,
IF(S497=1,0,
IF(S497=2,#REF!*4*2*0.8,
IF(S497=3,#REF!*4*0.8,
IF(S497=4,#REF!*4*0.8,
IF(S497=5,0,
IF(S497=6,0,
IF(S497=7,#REF!*4))))))))))</f>
        <v>#REF!</v>
      </c>
      <c r="AU497" s="14" t="e">
        <f>IF(BB497="s",
IF(S497=0,0,
IF(S497=1,#REF!*2,
IF(S497=2,#REF!*2,
IF(S497=3,#REF!*2,
IF(S497=4,#REF!*2,
IF(S497=5,#REF!*2,
IF(S497=6,#REF!*2,
IF(S497=7,#REF!*2)))))))),
IF(BB497="t",
IF(S497=0,#REF!*2*0.8,
IF(S497=1,#REF!*2*0.8,
IF(S497=2,#REF!*2*0.8,
IF(S497=3,#REF!*2*0.8,
IF(S497=4,#REF!*2*0.8,
IF(S497=5,#REF!*2*0.8,
IF(S497=6,#REF!*1*0.8,
IF(S497=7,#REF!*2))))))))))</f>
        <v>#REF!</v>
      </c>
      <c r="AV497" s="14" t="e">
        <f t="shared" si="135"/>
        <v>#REF!</v>
      </c>
      <c r="AW497" s="14" t="e">
        <f>IF(BB497="s",
IF(S497=0,0,
IF(S497=1,(14-2)*(#REF!+#REF!)/4*4,
IF(S497=2,(14-2)*(#REF!+#REF!)/4*2,
IF(S497=3,(14-2)*(#REF!+#REF!)/4*3,
IF(S497=4,(14-2)*(#REF!+#REF!)/4,
IF(S497=5,(14-2)*#REF!/4,
IF(S497=6,0,
IF(S497=7,(14)*#REF!)))))))),
IF(BB497="t",
IF(S497=0,0,
IF(S497=1,(11-2)*(#REF!+#REF!)/4*4,
IF(S497=2,(11-2)*(#REF!+#REF!)/4*2,
IF(S497=3,(11-2)*(#REF!+#REF!)/4*3,
IF(S497=4,(11-2)*(#REF!+#REF!)/4,
IF(S497=5,(11-2)*#REF!/4,
IF(S497=6,0,
IF(S497=7,(11)*#REF!))))))))))</f>
        <v>#REF!</v>
      </c>
      <c r="AX497" s="14" t="e">
        <f t="shared" si="136"/>
        <v>#REF!</v>
      </c>
      <c r="AY497" s="14">
        <f t="shared" si="137"/>
        <v>8</v>
      </c>
      <c r="AZ497" s="14">
        <f t="shared" si="138"/>
        <v>4</v>
      </c>
      <c r="BA497" s="14" t="e">
        <f t="shared" si="139"/>
        <v>#REF!</v>
      </c>
      <c r="BB497" s="14" t="s">
        <v>87</v>
      </c>
      <c r="BC497" s="14">
        <f>IF(BI497="A",0,IF(BB497="s",14*#REF!,IF(BB497="T",11*#REF!,"HATA")))</f>
        <v>0</v>
      </c>
      <c r="BD497" s="14" t="e">
        <f t="shared" si="140"/>
        <v>#REF!</v>
      </c>
      <c r="BE497" s="14" t="e">
        <f t="shared" si="141"/>
        <v>#REF!</v>
      </c>
      <c r="BF497" s="14" t="e">
        <f>IF(BE497-#REF!=0,"DOĞRU","YANLIŞ")</f>
        <v>#REF!</v>
      </c>
      <c r="BG497" s="14" t="e">
        <f>#REF!-BE497</f>
        <v>#REF!</v>
      </c>
      <c r="BH497" s="14">
        <v>0</v>
      </c>
      <c r="BI497" s="14" t="s">
        <v>93</v>
      </c>
      <c r="BJ497" s="14">
        <v>0</v>
      </c>
      <c r="BL497" s="14">
        <v>7</v>
      </c>
      <c r="BN497" s="5" t="e">
        <f>#REF!*14</f>
        <v>#REF!</v>
      </c>
      <c r="BO497" s="6"/>
      <c r="BP497" s="7"/>
      <c r="BQ497" s="8"/>
      <c r="BR497" s="8"/>
      <c r="BS497" s="8"/>
      <c r="BT497" s="8"/>
      <c r="BU497" s="8"/>
      <c r="BV497" s="9"/>
      <c r="BW497" s="10"/>
      <c r="BX497" s="11"/>
      <c r="CE497" s="8"/>
      <c r="CF497" s="17"/>
      <c r="CG497" s="17"/>
      <c r="CH497" s="17"/>
      <c r="CI497" s="17"/>
    </row>
    <row r="498" spans="1:87" hidden="1" x14ac:dyDescent="0.25">
      <c r="A498" s="14" t="s">
        <v>91</v>
      </c>
      <c r="B498" s="14" t="s">
        <v>92</v>
      </c>
      <c r="C498" s="14" t="s">
        <v>92</v>
      </c>
      <c r="D498" s="15" t="s">
        <v>90</v>
      </c>
      <c r="E498" s="15" t="s">
        <v>90</v>
      </c>
      <c r="F498" s="16" t="e">
        <f>IF(BB498="S",
IF(#REF!+BJ498=2012,
IF(#REF!=1,"12-13/1",
IF(#REF!=2,"12-13/2",
IF(#REF!=3,"13-14/1",
IF(#REF!=4,"13-14/2","Hata1")))),
IF(#REF!+BJ498=2013,
IF(#REF!=1,"13-14/1",
IF(#REF!=2,"13-14/2",
IF(#REF!=3,"14-15/1",
IF(#REF!=4,"14-15/2","Hata2")))),
IF(#REF!+BJ498=2014,
IF(#REF!=1,"14-15/1",
IF(#REF!=2,"14-15/2",
IF(#REF!=3,"15-16/1",
IF(#REF!=4,"15-16/2","Hata3")))),
IF(#REF!+BJ498=2015,
IF(#REF!=1,"15-16/1",
IF(#REF!=2,"15-16/2",
IF(#REF!=3,"16-17/1",
IF(#REF!=4,"16-17/2","Hata4")))),
IF(#REF!+BJ498=2016,
IF(#REF!=1,"16-17/1",
IF(#REF!=2,"16-17/2",
IF(#REF!=3,"17-18/1",
IF(#REF!=4,"17-18/2","Hata5")))),
IF(#REF!+BJ498=2017,
IF(#REF!=1,"17-18/1",
IF(#REF!=2,"17-18/2",
IF(#REF!=3,"18-19/1",
IF(#REF!=4,"18-19/2","Hata6")))),
IF(#REF!+BJ498=2018,
IF(#REF!=1,"18-19/1",
IF(#REF!=2,"18-19/2",
IF(#REF!=3,"19-20/1",
IF(#REF!=4,"19-20/2","Hata7")))),
IF(#REF!+BJ498=2019,
IF(#REF!=1,"19-20/1",
IF(#REF!=2,"19-20/2",
IF(#REF!=3,"20-21/1",
IF(#REF!=4,"20-21/2","Hata8")))),
IF(#REF!+BJ498=2020,
IF(#REF!=1,"20-21/1",
IF(#REF!=2,"20-21/2",
IF(#REF!=3,"21-22/1",
IF(#REF!=4,"21-22/2","Hata9")))),
IF(#REF!+BJ498=2021,
IF(#REF!=1,"21-22/1",
IF(#REF!=2,"21-22/2",
IF(#REF!=3,"22-23/1",
IF(#REF!=4,"22-23/2","Hata10")))),
IF(#REF!+BJ498=2022,
IF(#REF!=1,"22-23/1",
IF(#REF!=2,"22-23/2",
IF(#REF!=3,"23-24/1",
IF(#REF!=4,"23-24/2","Hata11")))),
IF(#REF!+BJ498=2023,
IF(#REF!=1,"23-24/1",
IF(#REF!=2,"23-24/2",
IF(#REF!=3,"24-25/1",
IF(#REF!=4,"24-25/2","Hata12")))),
)))))))))))),
IF(BB498="T",
IF(#REF!+BJ498=2012,
IF(#REF!=1,"12-13/1",
IF(#REF!=2,"12-13/2",
IF(#REF!=3,"12-13/3",
IF(#REF!=4,"13-14/1",
IF(#REF!=5,"13-14/2",
IF(#REF!=6,"13-14/3","Hata1")))))),
IF(#REF!+BJ498=2013,
IF(#REF!=1,"13-14/1",
IF(#REF!=2,"13-14/2",
IF(#REF!=3,"13-14/3",
IF(#REF!=4,"14-15/1",
IF(#REF!=5,"14-15/2",
IF(#REF!=6,"14-15/3","Hata2")))))),
IF(#REF!+BJ498=2014,
IF(#REF!=1,"14-15/1",
IF(#REF!=2,"14-15/2",
IF(#REF!=3,"14-15/3",
IF(#REF!=4,"15-16/1",
IF(#REF!=5,"15-16/2",
IF(#REF!=6,"15-16/3","Hata3")))))),
IF(AND(#REF!+#REF!&gt;2014,#REF!+#REF!&lt;2015,BJ498=1),
IF(#REF!=0.1,"14-15/0.1",
IF(#REF!=0.2,"14-15/0.2",
IF(#REF!=0.3,"14-15/0.3","Hata4"))),
IF(#REF!+BJ498=2015,
IF(#REF!=1,"15-16/1",
IF(#REF!=2,"15-16/2",
IF(#REF!=3,"15-16/3",
IF(#REF!=4,"16-17/1",
IF(#REF!=5,"16-17/2",
IF(#REF!=6,"16-17/3","Hata5")))))),
IF(#REF!+BJ498=2016,
IF(#REF!=1,"16-17/1",
IF(#REF!=2,"16-17/2",
IF(#REF!=3,"16-17/3",
IF(#REF!=4,"17-18/1",
IF(#REF!=5,"17-18/2",
IF(#REF!=6,"17-18/3","Hata6")))))),
IF(#REF!+BJ498=2017,
IF(#REF!=1,"17-18/1",
IF(#REF!=2,"17-18/2",
IF(#REF!=3,"17-18/3",
IF(#REF!=4,"18-19/1",
IF(#REF!=5,"18-19/2",
IF(#REF!=6,"18-19/3","Hata7")))))),
IF(#REF!+BJ498=2018,
IF(#REF!=1,"18-19/1",
IF(#REF!=2,"18-19/2",
IF(#REF!=3,"18-19/3",
IF(#REF!=4,"19-20/1",
IF(#REF!=5," 19-20/2",
IF(#REF!=6,"19-20/3","Hata8")))))),
IF(#REF!+BJ498=2019,
IF(#REF!=1,"19-20/1",
IF(#REF!=2,"19-20/2",
IF(#REF!=3,"19-20/3",
IF(#REF!=4,"20-21/1",
IF(#REF!=5,"20-21/2",
IF(#REF!=6,"20-21/3","Hata9")))))),
IF(#REF!+BJ498=2020,
IF(#REF!=1,"20-21/1",
IF(#REF!=2,"20-21/2",
IF(#REF!=3,"20-21/3",
IF(#REF!=4,"21-22/1",
IF(#REF!=5,"21-22/2",
IF(#REF!=6,"21-22/3","Hata10")))))),
IF(#REF!+BJ498=2021,
IF(#REF!=1,"21-22/1",
IF(#REF!=2,"21-22/2",
IF(#REF!=3,"21-22/3",
IF(#REF!=4,"22-23/1",
IF(#REF!=5,"22-23/2",
IF(#REF!=6,"22-23/3","Hata11")))))),
IF(#REF!+BJ498=2022,
IF(#REF!=1,"22-23/1",
IF(#REF!=2,"22-23/2",
IF(#REF!=3,"22-23/3",
IF(#REF!=4,"23-24/1",
IF(#REF!=5,"23-24/2",
IF(#REF!=6,"23-24/3","Hata12")))))),
IF(#REF!+BJ498=2023,
IF(#REF!=1,"23-24/1",
IF(#REF!=2,"23-24/2",
IF(#REF!=3,"23-24/3",
IF(#REF!=4,"24-25/1",
IF(#REF!=5,"24-25/2",
IF(#REF!=6,"24-25/3","Hata13")))))),
))))))))))))))
)</f>
        <v>#REF!</v>
      </c>
      <c r="G498" s="15"/>
      <c r="H498" s="14" t="s">
        <v>606</v>
      </c>
      <c r="I498" s="14">
        <v>238541</v>
      </c>
      <c r="J498" s="14" t="s">
        <v>157</v>
      </c>
      <c r="L498" s="14">
        <v>4358</v>
      </c>
      <c r="S498" s="16">
        <v>0</v>
      </c>
      <c r="T498" s="14">
        <f>VLOOKUP($S498,[1]sistem!$I$3:$L$10,2,FALSE)</f>
        <v>0</v>
      </c>
      <c r="U498" s="14">
        <f>VLOOKUP($S498,[1]sistem!$I$3:$L$10,3,FALSE)</f>
        <v>0</v>
      </c>
      <c r="V498" s="14">
        <f>VLOOKUP($S498,[1]sistem!$I$3:$L$10,4,FALSE)</f>
        <v>0</v>
      </c>
      <c r="W498" s="14" t="e">
        <f>VLOOKUP($BB498,[1]sistem!$I$13:$L$14,2,FALSE)*#REF!</f>
        <v>#REF!</v>
      </c>
      <c r="X498" s="14" t="e">
        <f>VLOOKUP($BB498,[1]sistem!$I$13:$L$14,3,FALSE)*#REF!</f>
        <v>#REF!</v>
      </c>
      <c r="Y498" s="14" t="e">
        <f>VLOOKUP($BB498,[1]sistem!$I$13:$L$14,4,FALSE)*#REF!</f>
        <v>#REF!</v>
      </c>
      <c r="Z498" s="14" t="e">
        <f t="shared" si="142"/>
        <v>#REF!</v>
      </c>
      <c r="AA498" s="14" t="e">
        <f t="shared" si="142"/>
        <v>#REF!</v>
      </c>
      <c r="AB498" s="14" t="e">
        <f t="shared" si="142"/>
        <v>#REF!</v>
      </c>
      <c r="AC498" s="14" t="e">
        <f t="shared" si="130"/>
        <v>#REF!</v>
      </c>
      <c r="AD498" s="14">
        <f>VLOOKUP(BB498,[1]sistem!$I$18:$J$19,2,FALSE)</f>
        <v>11</v>
      </c>
      <c r="AE498" s="14">
        <v>0.25</v>
      </c>
      <c r="AF498" s="14">
        <f>VLOOKUP($S498,[1]sistem!$I$3:$M$10,5,FALSE)</f>
        <v>0</v>
      </c>
      <c r="AI498" s="14" t="e">
        <f>(#REF!+#REF!)*AD498</f>
        <v>#REF!</v>
      </c>
      <c r="AJ498" s="14">
        <f>VLOOKUP($S498,[1]sistem!$I$3:$N$10,6,FALSE)</f>
        <v>0</v>
      </c>
      <c r="AK498" s="14">
        <v>2</v>
      </c>
      <c r="AL498" s="14">
        <f t="shared" si="131"/>
        <v>0</v>
      </c>
      <c r="AM498" s="14">
        <f>VLOOKUP($BB498,[1]sistem!$I$18:$K$19,3,FALSE)</f>
        <v>11</v>
      </c>
      <c r="AN498" s="14" t="e">
        <f>AM498*#REF!</f>
        <v>#REF!</v>
      </c>
      <c r="AO498" s="14" t="e">
        <f t="shared" si="132"/>
        <v>#REF!</v>
      </c>
      <c r="AP498" s="14">
        <f t="shared" si="133"/>
        <v>25</v>
      </c>
      <c r="AQ498" s="14" t="e">
        <f t="shared" si="134"/>
        <v>#REF!</v>
      </c>
      <c r="AR498" s="14" t="e">
        <f>ROUND(AQ498-#REF!,0)</f>
        <v>#REF!</v>
      </c>
      <c r="AS498" s="14">
        <f>IF(BB498="s",IF(S498=0,0,
IF(S498=1,#REF!*4*4,
IF(S498=2,0,
IF(S498=3,#REF!*4*2,
IF(S498=4,0,
IF(S498=5,0,
IF(S498=6,0,
IF(S498=7,0)))))))),
IF(BB498="t",
IF(S498=0,0,
IF(S498=1,#REF!*4*4*0.8,
IF(S498=2,0,
IF(S498=3,#REF!*4*2*0.8,
IF(S498=4,0,
IF(S498=5,0,
IF(S498=6,0,
IF(S498=7,0))))))))))</f>
        <v>0</v>
      </c>
      <c r="AT498" s="14">
        <f>IF(BB498="s",
IF(S498=0,0,
IF(S498=1,0,
IF(S498=2,#REF!*4*2,
IF(S498=3,#REF!*4,
IF(S498=4,#REF!*4,
IF(S498=5,0,
IF(S498=6,0,
IF(S498=7,#REF!*4)))))))),
IF(BB498="t",
IF(S498=0,0,
IF(S498=1,0,
IF(S498=2,#REF!*4*2*0.8,
IF(S498=3,#REF!*4*0.8,
IF(S498=4,#REF!*4*0.8,
IF(S498=5,0,
IF(S498=6,0,
IF(S498=7,#REF!*4))))))))))</f>
        <v>0</v>
      </c>
      <c r="AU498" s="14" t="e">
        <f>IF(BB498="s",
IF(S498=0,0,
IF(S498=1,#REF!*2,
IF(S498=2,#REF!*2,
IF(S498=3,#REF!*2,
IF(S498=4,#REF!*2,
IF(S498=5,#REF!*2,
IF(S498=6,#REF!*2,
IF(S498=7,#REF!*2)))))))),
IF(BB498="t",
IF(S498=0,#REF!*2*0.8,
IF(S498=1,#REF!*2*0.8,
IF(S498=2,#REF!*2*0.8,
IF(S498=3,#REF!*2*0.8,
IF(S498=4,#REF!*2*0.8,
IF(S498=5,#REF!*2*0.8,
IF(S498=6,#REF!*1*0.8,
IF(S498=7,#REF!*2))))))))))</f>
        <v>#REF!</v>
      </c>
      <c r="AV498" s="14" t="e">
        <f t="shared" si="135"/>
        <v>#REF!</v>
      </c>
      <c r="AW498" s="14">
        <f>IF(BB498="s",
IF(S498=0,0,
IF(S498=1,(14-2)*(#REF!+#REF!)/4*4,
IF(S498=2,(14-2)*(#REF!+#REF!)/4*2,
IF(S498=3,(14-2)*(#REF!+#REF!)/4*3,
IF(S498=4,(14-2)*(#REF!+#REF!)/4,
IF(S498=5,(14-2)*#REF!/4,
IF(S498=6,0,
IF(S498=7,(14)*#REF!)))))))),
IF(BB498="t",
IF(S498=0,0,
IF(S498=1,(11-2)*(#REF!+#REF!)/4*4,
IF(S498=2,(11-2)*(#REF!+#REF!)/4*2,
IF(S498=3,(11-2)*(#REF!+#REF!)/4*3,
IF(S498=4,(11-2)*(#REF!+#REF!)/4,
IF(S498=5,(11-2)*#REF!/4,
IF(S498=6,0,
IF(S498=7,(11)*#REF!))))))))))</f>
        <v>0</v>
      </c>
      <c r="AX498" s="14" t="e">
        <f t="shared" si="136"/>
        <v>#REF!</v>
      </c>
      <c r="AY498" s="14">
        <f t="shared" si="137"/>
        <v>0</v>
      </c>
      <c r="AZ498" s="14">
        <f t="shared" si="138"/>
        <v>0</v>
      </c>
      <c r="BA498" s="14" t="e">
        <f t="shared" si="139"/>
        <v>#REF!</v>
      </c>
      <c r="BB498" s="14" t="s">
        <v>186</v>
      </c>
      <c r="BC498" s="14" t="e">
        <f>IF(BI498="A",0,IF(BB498="s",14*#REF!,IF(BB498="T",11*#REF!,"HATA")))</f>
        <v>#REF!</v>
      </c>
      <c r="BD498" s="14" t="e">
        <f t="shared" si="140"/>
        <v>#REF!</v>
      </c>
      <c r="BE498" s="14" t="e">
        <f t="shared" si="141"/>
        <v>#REF!</v>
      </c>
      <c r="BF498" s="14" t="e">
        <f>IF(BE498-#REF!=0,"DOĞRU","YANLIŞ")</f>
        <v>#REF!</v>
      </c>
      <c r="BG498" s="14" t="e">
        <f>#REF!-BE498</f>
        <v>#REF!</v>
      </c>
      <c r="BH498" s="14">
        <v>0</v>
      </c>
      <c r="BJ498" s="14">
        <v>0</v>
      </c>
      <c r="BL498" s="14">
        <v>0</v>
      </c>
      <c r="BN498" s="5" t="e">
        <f>#REF!*14</f>
        <v>#REF!</v>
      </c>
      <c r="BO498" s="6"/>
      <c r="BP498" s="7"/>
      <c r="BQ498" s="8"/>
      <c r="BR498" s="8"/>
      <c r="BS498" s="8"/>
      <c r="BT498" s="8"/>
      <c r="BU498" s="8"/>
      <c r="BV498" s="9"/>
      <c r="BW498" s="10"/>
      <c r="BX498" s="11"/>
      <c r="CE498" s="8"/>
      <c r="CF498" s="17"/>
      <c r="CG498" s="17"/>
      <c r="CH498" s="17"/>
      <c r="CI498" s="17"/>
    </row>
    <row r="499" spans="1:87" hidden="1" x14ac:dyDescent="0.25">
      <c r="A499" s="14" t="s">
        <v>607</v>
      </c>
      <c r="B499" s="14" t="s">
        <v>364</v>
      </c>
      <c r="C499" s="14" t="s">
        <v>364</v>
      </c>
      <c r="D499" s="15" t="s">
        <v>90</v>
      </c>
      <c r="E499" s="15" t="s">
        <v>90</v>
      </c>
      <c r="F499" s="16" t="e">
        <f>IF(BB499="S",
IF(#REF!+BJ499=2012,
IF(#REF!=1,"12-13/1",
IF(#REF!=2,"12-13/2",
IF(#REF!=3,"13-14/1",
IF(#REF!=4,"13-14/2","Hata1")))),
IF(#REF!+BJ499=2013,
IF(#REF!=1,"13-14/1",
IF(#REF!=2,"13-14/2",
IF(#REF!=3,"14-15/1",
IF(#REF!=4,"14-15/2","Hata2")))),
IF(#REF!+BJ499=2014,
IF(#REF!=1,"14-15/1",
IF(#REF!=2,"14-15/2",
IF(#REF!=3,"15-16/1",
IF(#REF!=4,"15-16/2","Hata3")))),
IF(#REF!+BJ499=2015,
IF(#REF!=1,"15-16/1",
IF(#REF!=2,"15-16/2",
IF(#REF!=3,"16-17/1",
IF(#REF!=4,"16-17/2","Hata4")))),
IF(#REF!+BJ499=2016,
IF(#REF!=1,"16-17/1",
IF(#REF!=2,"16-17/2",
IF(#REF!=3,"17-18/1",
IF(#REF!=4,"17-18/2","Hata5")))),
IF(#REF!+BJ499=2017,
IF(#REF!=1,"17-18/1",
IF(#REF!=2,"17-18/2",
IF(#REF!=3,"18-19/1",
IF(#REF!=4,"18-19/2","Hata6")))),
IF(#REF!+BJ499=2018,
IF(#REF!=1,"18-19/1",
IF(#REF!=2,"18-19/2",
IF(#REF!=3,"19-20/1",
IF(#REF!=4,"19-20/2","Hata7")))),
IF(#REF!+BJ499=2019,
IF(#REF!=1,"19-20/1",
IF(#REF!=2,"19-20/2",
IF(#REF!=3,"20-21/1",
IF(#REF!=4,"20-21/2","Hata8")))),
IF(#REF!+BJ499=2020,
IF(#REF!=1,"20-21/1",
IF(#REF!=2,"20-21/2",
IF(#REF!=3,"21-22/1",
IF(#REF!=4,"21-22/2","Hata9")))),
IF(#REF!+BJ499=2021,
IF(#REF!=1,"21-22/1",
IF(#REF!=2,"21-22/2",
IF(#REF!=3,"22-23/1",
IF(#REF!=4,"22-23/2","Hata10")))),
IF(#REF!+BJ499=2022,
IF(#REF!=1,"22-23/1",
IF(#REF!=2,"22-23/2",
IF(#REF!=3,"23-24/1",
IF(#REF!=4,"23-24/2","Hata11")))),
IF(#REF!+BJ499=2023,
IF(#REF!=1,"23-24/1",
IF(#REF!=2,"23-24/2",
IF(#REF!=3,"24-25/1",
IF(#REF!=4,"24-25/2","Hata12")))),
)))))))))))),
IF(BB499="T",
IF(#REF!+BJ499=2012,
IF(#REF!=1,"12-13/1",
IF(#REF!=2,"12-13/2",
IF(#REF!=3,"12-13/3",
IF(#REF!=4,"13-14/1",
IF(#REF!=5,"13-14/2",
IF(#REF!=6,"13-14/3","Hata1")))))),
IF(#REF!+BJ499=2013,
IF(#REF!=1,"13-14/1",
IF(#REF!=2,"13-14/2",
IF(#REF!=3,"13-14/3",
IF(#REF!=4,"14-15/1",
IF(#REF!=5,"14-15/2",
IF(#REF!=6,"14-15/3","Hata2")))))),
IF(#REF!+BJ499=2014,
IF(#REF!=1,"14-15/1",
IF(#REF!=2,"14-15/2",
IF(#REF!=3,"14-15/3",
IF(#REF!=4,"15-16/1",
IF(#REF!=5,"15-16/2",
IF(#REF!=6,"15-16/3","Hata3")))))),
IF(AND(#REF!+#REF!&gt;2014,#REF!+#REF!&lt;2015,BJ499=1),
IF(#REF!=0.1,"14-15/0.1",
IF(#REF!=0.2,"14-15/0.2",
IF(#REF!=0.3,"14-15/0.3","Hata4"))),
IF(#REF!+BJ499=2015,
IF(#REF!=1,"15-16/1",
IF(#REF!=2,"15-16/2",
IF(#REF!=3,"15-16/3",
IF(#REF!=4,"16-17/1",
IF(#REF!=5,"16-17/2",
IF(#REF!=6,"16-17/3","Hata5")))))),
IF(#REF!+BJ499=2016,
IF(#REF!=1,"16-17/1",
IF(#REF!=2,"16-17/2",
IF(#REF!=3,"16-17/3",
IF(#REF!=4,"17-18/1",
IF(#REF!=5,"17-18/2",
IF(#REF!=6,"17-18/3","Hata6")))))),
IF(#REF!+BJ499=2017,
IF(#REF!=1,"17-18/1",
IF(#REF!=2,"17-18/2",
IF(#REF!=3,"17-18/3",
IF(#REF!=4,"18-19/1",
IF(#REF!=5,"18-19/2",
IF(#REF!=6,"18-19/3","Hata7")))))),
IF(#REF!+BJ499=2018,
IF(#REF!=1,"18-19/1",
IF(#REF!=2,"18-19/2",
IF(#REF!=3,"18-19/3",
IF(#REF!=4,"19-20/1",
IF(#REF!=5," 19-20/2",
IF(#REF!=6,"19-20/3","Hata8")))))),
IF(#REF!+BJ499=2019,
IF(#REF!=1,"19-20/1",
IF(#REF!=2,"19-20/2",
IF(#REF!=3,"19-20/3",
IF(#REF!=4,"20-21/1",
IF(#REF!=5,"20-21/2",
IF(#REF!=6,"20-21/3","Hata9")))))),
IF(#REF!+BJ499=2020,
IF(#REF!=1,"20-21/1",
IF(#REF!=2,"20-21/2",
IF(#REF!=3,"20-21/3",
IF(#REF!=4,"21-22/1",
IF(#REF!=5,"21-22/2",
IF(#REF!=6,"21-22/3","Hata10")))))),
IF(#REF!+BJ499=2021,
IF(#REF!=1,"21-22/1",
IF(#REF!=2,"21-22/2",
IF(#REF!=3,"21-22/3",
IF(#REF!=4,"22-23/1",
IF(#REF!=5,"22-23/2",
IF(#REF!=6,"22-23/3","Hata11")))))),
IF(#REF!+BJ499=2022,
IF(#REF!=1,"22-23/1",
IF(#REF!=2,"22-23/2",
IF(#REF!=3,"22-23/3",
IF(#REF!=4,"23-24/1",
IF(#REF!=5,"23-24/2",
IF(#REF!=6,"23-24/3","Hata12")))))),
IF(#REF!+BJ499=2023,
IF(#REF!=1,"23-24/1",
IF(#REF!=2,"23-24/2",
IF(#REF!=3,"23-24/3",
IF(#REF!=4,"24-25/1",
IF(#REF!=5,"24-25/2",
IF(#REF!=6,"24-25/3","Hata13")))))),
))))))))))))))
)</f>
        <v>#REF!</v>
      </c>
      <c r="G499" s="15"/>
      <c r="H499" s="14" t="s">
        <v>606</v>
      </c>
      <c r="I499" s="14">
        <v>238541</v>
      </c>
      <c r="J499" s="14" t="s">
        <v>157</v>
      </c>
      <c r="Q499" s="14" t="s">
        <v>454</v>
      </c>
      <c r="R499" s="14" t="s">
        <v>454</v>
      </c>
      <c r="S499" s="16">
        <v>4</v>
      </c>
      <c r="T499" s="14">
        <f>VLOOKUP($S499,[1]sistem!$I$3:$L$10,2,FALSE)</f>
        <v>0</v>
      </c>
      <c r="U499" s="14">
        <f>VLOOKUP($S499,[1]sistem!$I$3:$L$10,3,FALSE)</f>
        <v>1</v>
      </c>
      <c r="V499" s="14">
        <f>VLOOKUP($S499,[1]sistem!$I$3:$L$10,4,FALSE)</f>
        <v>1</v>
      </c>
      <c r="W499" s="14" t="e">
        <f>VLOOKUP($BB499,[1]sistem!$I$13:$L$14,2,FALSE)*#REF!</f>
        <v>#REF!</v>
      </c>
      <c r="X499" s="14" t="e">
        <f>VLOOKUP($BB499,[1]sistem!$I$13:$L$14,3,FALSE)*#REF!</f>
        <v>#REF!</v>
      </c>
      <c r="Y499" s="14" t="e">
        <f>VLOOKUP($BB499,[1]sistem!$I$13:$L$14,4,FALSE)*#REF!</f>
        <v>#REF!</v>
      </c>
      <c r="Z499" s="14" t="e">
        <f t="shared" si="142"/>
        <v>#REF!</v>
      </c>
      <c r="AA499" s="14" t="e">
        <f t="shared" si="142"/>
        <v>#REF!</v>
      </c>
      <c r="AB499" s="14" t="e">
        <f t="shared" si="142"/>
        <v>#REF!</v>
      </c>
      <c r="AC499" s="14" t="e">
        <f t="shared" si="130"/>
        <v>#REF!</v>
      </c>
      <c r="AD499" s="14">
        <f>VLOOKUP(BB499,[1]sistem!$I$18:$J$19,2,FALSE)</f>
        <v>14</v>
      </c>
      <c r="AE499" s="14">
        <v>0.25</v>
      </c>
      <c r="AF499" s="14">
        <f>VLOOKUP($S499,[1]sistem!$I$3:$M$10,5,FALSE)</f>
        <v>1</v>
      </c>
      <c r="AG499" s="14">
        <v>4</v>
      </c>
      <c r="AI499" s="14">
        <f>AG499*AM499</f>
        <v>56</v>
      </c>
      <c r="AJ499" s="14">
        <f>VLOOKUP($S499,[1]sistem!$I$3:$N$10,6,FALSE)</f>
        <v>2</v>
      </c>
      <c r="AK499" s="14">
        <v>2</v>
      </c>
      <c r="AL499" s="14">
        <f t="shared" si="131"/>
        <v>4</v>
      </c>
      <c r="AM499" s="14">
        <f>VLOOKUP($BB499,[1]sistem!$I$18:$K$19,3,FALSE)</f>
        <v>14</v>
      </c>
      <c r="AN499" s="14" t="e">
        <f>AM499*#REF!</f>
        <v>#REF!</v>
      </c>
      <c r="AO499" s="14" t="e">
        <f t="shared" si="132"/>
        <v>#REF!</v>
      </c>
      <c r="AP499" s="14">
        <f t="shared" si="133"/>
        <v>25</v>
      </c>
      <c r="AQ499" s="14" t="e">
        <f t="shared" si="134"/>
        <v>#REF!</v>
      </c>
      <c r="AR499" s="14" t="e">
        <f>ROUND(AQ499-#REF!,0)</f>
        <v>#REF!</v>
      </c>
      <c r="AS499" s="14">
        <f>IF(BB499="s",IF(S499=0,0,
IF(S499=1,#REF!*4*4,
IF(S499=2,0,
IF(S499=3,#REF!*4*2,
IF(S499=4,0,
IF(S499=5,0,
IF(S499=6,0,
IF(S499=7,0)))))))),
IF(BB499="t",
IF(S499=0,0,
IF(S499=1,#REF!*4*4*0.8,
IF(S499=2,0,
IF(S499=3,#REF!*4*2*0.8,
IF(S499=4,0,
IF(S499=5,0,
IF(S499=6,0,
IF(S499=7,0))))))))))</f>
        <v>0</v>
      </c>
      <c r="AT499" s="14" t="e">
        <f>IF(BB499="s",
IF(S499=0,0,
IF(S499=1,0,
IF(S499=2,#REF!*4*2,
IF(S499=3,#REF!*4,
IF(S499=4,#REF!*4,
IF(S499=5,0,
IF(S499=6,0,
IF(S499=7,#REF!*4)))))))),
IF(BB499="t",
IF(S499=0,0,
IF(S499=1,0,
IF(S499=2,#REF!*4*2*0.8,
IF(S499=3,#REF!*4*0.8,
IF(S499=4,#REF!*4*0.8,
IF(S499=5,0,
IF(S499=6,0,
IF(S499=7,#REF!*4))))))))))</f>
        <v>#REF!</v>
      </c>
      <c r="AU499" s="14" t="e">
        <f>IF(BB499="s",
IF(S499=0,0,
IF(S499=1,#REF!*2,
IF(S499=2,#REF!*2,
IF(S499=3,#REF!*2,
IF(S499=4,#REF!*2,
IF(S499=5,#REF!*2,
IF(S499=6,#REF!*2,
IF(S499=7,#REF!*2)))))))),
IF(BB499="t",
IF(S499=0,#REF!*2*0.8,
IF(S499=1,#REF!*2*0.8,
IF(S499=2,#REF!*2*0.8,
IF(S499=3,#REF!*2*0.8,
IF(S499=4,#REF!*2*0.8,
IF(S499=5,#REF!*2*0.8,
IF(S499=6,#REF!*1*0.8,
IF(S499=7,#REF!*2))))))))))</f>
        <v>#REF!</v>
      </c>
      <c r="AV499" s="14" t="e">
        <f t="shared" si="135"/>
        <v>#REF!</v>
      </c>
      <c r="AW499" s="14" t="e">
        <f>IF(BB499="s",
IF(S499=0,0,
IF(S499=1,(14-2)*(#REF!+#REF!)/4*4,
IF(S499=2,(14-2)*(#REF!+#REF!)/4*2,
IF(S499=3,(14-2)*(#REF!+#REF!)/4*3,
IF(S499=4,(14-2)*(#REF!+#REF!)/4,
IF(S499=5,(14-2)*#REF!/4,
IF(S499=6,0,
IF(S499=7,(14)*#REF!)))))))),
IF(BB499="t",
IF(S499=0,0,
IF(S499=1,(11-2)*(#REF!+#REF!)/4*4,
IF(S499=2,(11-2)*(#REF!+#REF!)/4*2,
IF(S499=3,(11-2)*(#REF!+#REF!)/4*3,
IF(S499=4,(11-2)*(#REF!+#REF!)/4,
IF(S499=5,(11-2)*#REF!/4,
IF(S499=6,0,
IF(S499=7,(11)*#REF!))))))))))</f>
        <v>#REF!</v>
      </c>
      <c r="AX499" s="14" t="e">
        <f t="shared" si="136"/>
        <v>#REF!</v>
      </c>
      <c r="AY499" s="14">
        <f t="shared" si="137"/>
        <v>8</v>
      </c>
      <c r="AZ499" s="14">
        <f t="shared" si="138"/>
        <v>4</v>
      </c>
      <c r="BA499" s="14" t="e">
        <f t="shared" si="139"/>
        <v>#REF!</v>
      </c>
      <c r="BB499" s="14" t="s">
        <v>87</v>
      </c>
      <c r="BC499" s="14" t="e">
        <f>IF(BI499="A",0,IF(BB499="s",14*#REF!,IF(BB499="T",11*#REF!,"HATA")))</f>
        <v>#REF!</v>
      </c>
      <c r="BD499" s="14" t="e">
        <f t="shared" si="140"/>
        <v>#REF!</v>
      </c>
      <c r="BE499" s="14" t="e">
        <f t="shared" si="141"/>
        <v>#REF!</v>
      </c>
      <c r="BF499" s="14" t="e">
        <f>IF(BE499-#REF!=0,"DOĞRU","YANLIŞ")</f>
        <v>#REF!</v>
      </c>
      <c r="BG499" s="14" t="e">
        <f>#REF!-BE499</f>
        <v>#REF!</v>
      </c>
      <c r="BH499" s="14">
        <v>0</v>
      </c>
      <c r="BJ499" s="14">
        <v>0</v>
      </c>
      <c r="BL499" s="14">
        <v>4</v>
      </c>
      <c r="BN499" s="5" t="e">
        <f>#REF!*14</f>
        <v>#REF!</v>
      </c>
      <c r="BO499" s="6"/>
      <c r="BP499" s="7"/>
      <c r="BQ499" s="8"/>
      <c r="BR499" s="8"/>
      <c r="BS499" s="8"/>
      <c r="BT499" s="8"/>
      <c r="BU499" s="8"/>
      <c r="BV499" s="9"/>
      <c r="BW499" s="10"/>
      <c r="BX499" s="11"/>
      <c r="CE499" s="8"/>
      <c r="CF499" s="17"/>
      <c r="CG499" s="17"/>
      <c r="CH499" s="17"/>
      <c r="CI499" s="17"/>
    </row>
    <row r="500" spans="1:87" hidden="1" x14ac:dyDescent="0.25">
      <c r="A500" s="14" t="s">
        <v>160</v>
      </c>
      <c r="B500" s="14" t="s">
        <v>161</v>
      </c>
      <c r="C500" s="14" t="s">
        <v>161</v>
      </c>
      <c r="D500" s="15" t="s">
        <v>90</v>
      </c>
      <c r="E500" s="15" t="s">
        <v>90</v>
      </c>
      <c r="F500" s="16" t="e">
        <f>IF(BB500="S",
IF(#REF!+BJ500=2012,
IF(#REF!=1,"12-13/1",
IF(#REF!=2,"12-13/2",
IF(#REF!=3,"13-14/1",
IF(#REF!=4,"13-14/2","Hata1")))),
IF(#REF!+BJ500=2013,
IF(#REF!=1,"13-14/1",
IF(#REF!=2,"13-14/2",
IF(#REF!=3,"14-15/1",
IF(#REF!=4,"14-15/2","Hata2")))),
IF(#REF!+BJ500=2014,
IF(#REF!=1,"14-15/1",
IF(#REF!=2,"14-15/2",
IF(#REF!=3,"15-16/1",
IF(#REF!=4,"15-16/2","Hata3")))),
IF(#REF!+BJ500=2015,
IF(#REF!=1,"15-16/1",
IF(#REF!=2,"15-16/2",
IF(#REF!=3,"16-17/1",
IF(#REF!=4,"16-17/2","Hata4")))),
IF(#REF!+BJ500=2016,
IF(#REF!=1,"16-17/1",
IF(#REF!=2,"16-17/2",
IF(#REF!=3,"17-18/1",
IF(#REF!=4,"17-18/2","Hata5")))),
IF(#REF!+BJ500=2017,
IF(#REF!=1,"17-18/1",
IF(#REF!=2,"17-18/2",
IF(#REF!=3,"18-19/1",
IF(#REF!=4,"18-19/2","Hata6")))),
IF(#REF!+BJ500=2018,
IF(#REF!=1,"18-19/1",
IF(#REF!=2,"18-19/2",
IF(#REF!=3,"19-20/1",
IF(#REF!=4,"19-20/2","Hata7")))),
IF(#REF!+BJ500=2019,
IF(#REF!=1,"19-20/1",
IF(#REF!=2,"19-20/2",
IF(#REF!=3,"20-21/1",
IF(#REF!=4,"20-21/2","Hata8")))),
IF(#REF!+BJ500=2020,
IF(#REF!=1,"20-21/1",
IF(#REF!=2,"20-21/2",
IF(#REF!=3,"21-22/1",
IF(#REF!=4,"21-22/2","Hata9")))),
IF(#REF!+BJ500=2021,
IF(#REF!=1,"21-22/1",
IF(#REF!=2,"21-22/2",
IF(#REF!=3,"22-23/1",
IF(#REF!=4,"22-23/2","Hata10")))),
IF(#REF!+BJ500=2022,
IF(#REF!=1,"22-23/1",
IF(#REF!=2,"22-23/2",
IF(#REF!=3,"23-24/1",
IF(#REF!=4,"23-24/2","Hata11")))),
IF(#REF!+BJ500=2023,
IF(#REF!=1,"23-24/1",
IF(#REF!=2,"23-24/2",
IF(#REF!=3,"24-25/1",
IF(#REF!=4,"24-25/2","Hata12")))),
)))))))))))),
IF(BB500="T",
IF(#REF!+BJ500=2012,
IF(#REF!=1,"12-13/1",
IF(#REF!=2,"12-13/2",
IF(#REF!=3,"12-13/3",
IF(#REF!=4,"13-14/1",
IF(#REF!=5,"13-14/2",
IF(#REF!=6,"13-14/3","Hata1")))))),
IF(#REF!+BJ500=2013,
IF(#REF!=1,"13-14/1",
IF(#REF!=2,"13-14/2",
IF(#REF!=3,"13-14/3",
IF(#REF!=4,"14-15/1",
IF(#REF!=5,"14-15/2",
IF(#REF!=6,"14-15/3","Hata2")))))),
IF(#REF!+BJ500=2014,
IF(#REF!=1,"14-15/1",
IF(#REF!=2,"14-15/2",
IF(#REF!=3,"14-15/3",
IF(#REF!=4,"15-16/1",
IF(#REF!=5,"15-16/2",
IF(#REF!=6,"15-16/3","Hata3")))))),
IF(AND(#REF!+#REF!&gt;2014,#REF!+#REF!&lt;2015,BJ500=1),
IF(#REF!=0.1,"14-15/0.1",
IF(#REF!=0.2,"14-15/0.2",
IF(#REF!=0.3,"14-15/0.3","Hata4"))),
IF(#REF!+BJ500=2015,
IF(#REF!=1,"15-16/1",
IF(#REF!=2,"15-16/2",
IF(#REF!=3,"15-16/3",
IF(#REF!=4,"16-17/1",
IF(#REF!=5,"16-17/2",
IF(#REF!=6,"16-17/3","Hata5")))))),
IF(#REF!+BJ500=2016,
IF(#REF!=1,"16-17/1",
IF(#REF!=2,"16-17/2",
IF(#REF!=3,"16-17/3",
IF(#REF!=4,"17-18/1",
IF(#REF!=5,"17-18/2",
IF(#REF!=6,"17-18/3","Hata6")))))),
IF(#REF!+BJ500=2017,
IF(#REF!=1,"17-18/1",
IF(#REF!=2,"17-18/2",
IF(#REF!=3,"17-18/3",
IF(#REF!=4,"18-19/1",
IF(#REF!=5,"18-19/2",
IF(#REF!=6,"18-19/3","Hata7")))))),
IF(#REF!+BJ500=2018,
IF(#REF!=1,"18-19/1",
IF(#REF!=2,"18-19/2",
IF(#REF!=3,"18-19/3",
IF(#REF!=4,"19-20/1",
IF(#REF!=5," 19-20/2",
IF(#REF!=6,"19-20/3","Hata8")))))),
IF(#REF!+BJ500=2019,
IF(#REF!=1,"19-20/1",
IF(#REF!=2,"19-20/2",
IF(#REF!=3,"19-20/3",
IF(#REF!=4,"20-21/1",
IF(#REF!=5,"20-21/2",
IF(#REF!=6,"20-21/3","Hata9")))))),
IF(#REF!+BJ500=2020,
IF(#REF!=1,"20-21/1",
IF(#REF!=2,"20-21/2",
IF(#REF!=3,"20-21/3",
IF(#REF!=4,"21-22/1",
IF(#REF!=5,"21-22/2",
IF(#REF!=6,"21-22/3","Hata10")))))),
IF(#REF!+BJ500=2021,
IF(#REF!=1,"21-22/1",
IF(#REF!=2,"21-22/2",
IF(#REF!=3,"21-22/3",
IF(#REF!=4,"22-23/1",
IF(#REF!=5,"22-23/2",
IF(#REF!=6,"22-23/3","Hata11")))))),
IF(#REF!+BJ500=2022,
IF(#REF!=1,"22-23/1",
IF(#REF!=2,"22-23/2",
IF(#REF!=3,"22-23/3",
IF(#REF!=4,"23-24/1",
IF(#REF!=5,"23-24/2",
IF(#REF!=6,"23-24/3","Hata12")))))),
IF(#REF!+BJ500=2023,
IF(#REF!=1,"23-24/1",
IF(#REF!=2,"23-24/2",
IF(#REF!=3,"23-24/3",
IF(#REF!=4,"24-25/1",
IF(#REF!=5,"24-25/2",
IF(#REF!=6,"24-25/3","Hata13")))))),
))))))))))))))
)</f>
        <v>#REF!</v>
      </c>
      <c r="G500" s="15"/>
      <c r="H500" s="14" t="s">
        <v>606</v>
      </c>
      <c r="I500" s="14">
        <v>238541</v>
      </c>
      <c r="J500" s="14" t="s">
        <v>157</v>
      </c>
      <c r="S500" s="16">
        <v>2</v>
      </c>
      <c r="T500" s="14">
        <f>VLOOKUP($S500,[1]sistem!$I$3:$L$10,2,FALSE)</f>
        <v>0</v>
      </c>
      <c r="U500" s="14">
        <f>VLOOKUP($S500,[1]sistem!$I$3:$L$10,3,FALSE)</f>
        <v>2</v>
      </c>
      <c r="V500" s="14">
        <f>VLOOKUP($S500,[1]sistem!$I$3:$L$10,4,FALSE)</f>
        <v>1</v>
      </c>
      <c r="W500" s="14" t="e">
        <f>VLOOKUP($BB500,[1]sistem!$I$13:$L$14,2,FALSE)*#REF!</f>
        <v>#REF!</v>
      </c>
      <c r="X500" s="14" t="e">
        <f>VLOOKUP($BB500,[1]sistem!$I$13:$L$14,3,FALSE)*#REF!</f>
        <v>#REF!</v>
      </c>
      <c r="Y500" s="14" t="e">
        <f>VLOOKUP($BB500,[1]sistem!$I$13:$L$14,4,FALSE)*#REF!</f>
        <v>#REF!</v>
      </c>
      <c r="Z500" s="14" t="e">
        <f t="shared" si="142"/>
        <v>#REF!</v>
      </c>
      <c r="AA500" s="14" t="e">
        <f t="shared" si="142"/>
        <v>#REF!</v>
      </c>
      <c r="AB500" s="14" t="e">
        <f t="shared" si="142"/>
        <v>#REF!</v>
      </c>
      <c r="AC500" s="14" t="e">
        <f t="shared" si="130"/>
        <v>#REF!</v>
      </c>
      <c r="AD500" s="14">
        <f>VLOOKUP(BB500,[1]sistem!$I$18:$J$19,2,FALSE)</f>
        <v>14</v>
      </c>
      <c r="AE500" s="14">
        <v>0.25</v>
      </c>
      <c r="AF500" s="14">
        <f>VLOOKUP($S500,[1]sistem!$I$3:$M$10,5,FALSE)</f>
        <v>2</v>
      </c>
      <c r="AG500" s="14">
        <v>5</v>
      </c>
      <c r="AI500" s="14">
        <f>AG500*AM500</f>
        <v>70</v>
      </c>
      <c r="AJ500" s="14">
        <f>VLOOKUP($S500,[1]sistem!$I$3:$N$10,6,FALSE)</f>
        <v>3</v>
      </c>
      <c r="AK500" s="14">
        <v>2</v>
      </c>
      <c r="AL500" s="14">
        <f t="shared" si="131"/>
        <v>6</v>
      </c>
      <c r="AM500" s="14">
        <f>VLOOKUP($BB500,[1]sistem!$I$18:$K$19,3,FALSE)</f>
        <v>14</v>
      </c>
      <c r="AN500" s="14" t="e">
        <f>AM500*#REF!</f>
        <v>#REF!</v>
      </c>
      <c r="AO500" s="14" t="e">
        <f t="shared" si="132"/>
        <v>#REF!</v>
      </c>
      <c r="AP500" s="14">
        <f t="shared" si="133"/>
        <v>25</v>
      </c>
      <c r="AQ500" s="14" t="e">
        <f t="shared" si="134"/>
        <v>#REF!</v>
      </c>
      <c r="AR500" s="14" t="e">
        <f>ROUND(AQ500-#REF!,0)</f>
        <v>#REF!</v>
      </c>
      <c r="AS500" s="14">
        <f>IF(BB500="s",IF(S500=0,0,
IF(S500=1,#REF!*4*4,
IF(S500=2,0,
IF(S500=3,#REF!*4*2,
IF(S500=4,0,
IF(S500=5,0,
IF(S500=6,0,
IF(S500=7,0)))))))),
IF(BB500="t",
IF(S500=0,0,
IF(S500=1,#REF!*4*4*0.8,
IF(S500=2,0,
IF(S500=3,#REF!*4*2*0.8,
IF(S500=4,0,
IF(S500=5,0,
IF(S500=6,0,
IF(S500=7,0))))))))))</f>
        <v>0</v>
      </c>
      <c r="AT500" s="14" t="e">
        <f>IF(BB500="s",
IF(S500=0,0,
IF(S500=1,0,
IF(S500=2,#REF!*4*2,
IF(S500=3,#REF!*4,
IF(S500=4,#REF!*4,
IF(S500=5,0,
IF(S500=6,0,
IF(S500=7,#REF!*4)))))))),
IF(BB500="t",
IF(S500=0,0,
IF(S500=1,0,
IF(S500=2,#REF!*4*2*0.8,
IF(S500=3,#REF!*4*0.8,
IF(S500=4,#REF!*4*0.8,
IF(S500=5,0,
IF(S500=6,0,
IF(S500=7,#REF!*4))))))))))</f>
        <v>#REF!</v>
      </c>
      <c r="AU500" s="14" t="e">
        <f>IF(BB500="s",
IF(S500=0,0,
IF(S500=1,#REF!*2,
IF(S500=2,#REF!*2,
IF(S500=3,#REF!*2,
IF(S500=4,#REF!*2,
IF(S500=5,#REF!*2,
IF(S500=6,#REF!*2,
IF(S500=7,#REF!*2)))))))),
IF(BB500="t",
IF(S500=0,#REF!*2*0.8,
IF(S500=1,#REF!*2*0.8,
IF(S500=2,#REF!*2*0.8,
IF(S500=3,#REF!*2*0.8,
IF(S500=4,#REF!*2*0.8,
IF(S500=5,#REF!*2*0.8,
IF(S500=6,#REF!*1*0.8,
IF(S500=7,#REF!*2))))))))))</f>
        <v>#REF!</v>
      </c>
      <c r="AV500" s="14" t="e">
        <f t="shared" si="135"/>
        <v>#REF!</v>
      </c>
      <c r="AW500" s="14" t="e">
        <f>IF(BB500="s",
IF(S500=0,0,
IF(S500=1,(14-2)*(#REF!+#REF!)/4*4,
IF(S500=2,(14-2)*(#REF!+#REF!)/4*2,
IF(S500=3,(14-2)*(#REF!+#REF!)/4*3,
IF(S500=4,(14-2)*(#REF!+#REF!)/4,
IF(S500=5,(14-2)*#REF!/4,
IF(S500=6,0,
IF(S500=7,(14)*#REF!)))))))),
IF(BB500="t",
IF(S500=0,0,
IF(S500=1,(11-2)*(#REF!+#REF!)/4*4,
IF(S500=2,(11-2)*(#REF!+#REF!)/4*2,
IF(S500=3,(11-2)*(#REF!+#REF!)/4*3,
IF(S500=4,(11-2)*(#REF!+#REF!)/4,
IF(S500=5,(11-2)*#REF!/4,
IF(S500=6,0,
IF(S500=7,(11)*#REF!))))))))))</f>
        <v>#REF!</v>
      </c>
      <c r="AX500" s="14" t="e">
        <f t="shared" si="136"/>
        <v>#REF!</v>
      </c>
      <c r="AY500" s="14">
        <f t="shared" si="137"/>
        <v>12</v>
      </c>
      <c r="AZ500" s="14">
        <f t="shared" si="138"/>
        <v>6</v>
      </c>
      <c r="BA500" s="14" t="e">
        <f t="shared" si="139"/>
        <v>#REF!</v>
      </c>
      <c r="BB500" s="14" t="s">
        <v>87</v>
      </c>
      <c r="BC500" s="14" t="e">
        <f>IF(BI500="A",0,IF(BB500="s",14*#REF!,IF(BB500="T",11*#REF!,"HATA")))</f>
        <v>#REF!</v>
      </c>
      <c r="BD500" s="14" t="e">
        <f t="shared" si="140"/>
        <v>#REF!</v>
      </c>
      <c r="BE500" s="14" t="e">
        <f t="shared" si="141"/>
        <v>#REF!</v>
      </c>
      <c r="BF500" s="14" t="e">
        <f>IF(BE500-#REF!=0,"DOĞRU","YANLIŞ")</f>
        <v>#REF!</v>
      </c>
      <c r="BG500" s="14" t="e">
        <f>#REF!-BE500</f>
        <v>#REF!</v>
      </c>
      <c r="BH500" s="14">
        <v>0</v>
      </c>
      <c r="BJ500" s="14">
        <v>0</v>
      </c>
      <c r="BL500" s="14">
        <v>2</v>
      </c>
      <c r="BN500" s="5" t="e">
        <f>#REF!*14</f>
        <v>#REF!</v>
      </c>
      <c r="BO500" s="6"/>
      <c r="BP500" s="7"/>
      <c r="BQ500" s="8"/>
      <c r="BR500" s="8"/>
      <c r="BS500" s="8"/>
      <c r="BT500" s="8"/>
      <c r="BU500" s="8"/>
      <c r="BV500" s="9"/>
      <c r="BW500" s="10"/>
      <c r="BX500" s="11"/>
      <c r="CE500" s="8"/>
      <c r="CF500" s="17"/>
      <c r="CG500" s="17"/>
      <c r="CH500" s="17"/>
      <c r="CI500" s="17"/>
    </row>
    <row r="501" spans="1:87" hidden="1" x14ac:dyDescent="0.25">
      <c r="A501" s="14" t="s">
        <v>121</v>
      </c>
      <c r="B501" s="14" t="s">
        <v>122</v>
      </c>
      <c r="C501" s="14" t="s">
        <v>122</v>
      </c>
      <c r="D501" s="15" t="s">
        <v>90</v>
      </c>
      <c r="E501" s="15" t="s">
        <v>90</v>
      </c>
      <c r="F501" s="16" t="e">
        <f>IF(BB501="S",
IF(#REF!+BJ501=2012,
IF(#REF!=1,"12-13/1",
IF(#REF!=2,"12-13/2",
IF(#REF!=3,"13-14/1",
IF(#REF!=4,"13-14/2","Hata1")))),
IF(#REF!+BJ501=2013,
IF(#REF!=1,"13-14/1",
IF(#REF!=2,"13-14/2",
IF(#REF!=3,"14-15/1",
IF(#REF!=4,"14-15/2","Hata2")))),
IF(#REF!+BJ501=2014,
IF(#REF!=1,"14-15/1",
IF(#REF!=2,"14-15/2",
IF(#REF!=3,"15-16/1",
IF(#REF!=4,"15-16/2","Hata3")))),
IF(#REF!+BJ501=2015,
IF(#REF!=1,"15-16/1",
IF(#REF!=2,"15-16/2",
IF(#REF!=3,"16-17/1",
IF(#REF!=4,"16-17/2","Hata4")))),
IF(#REF!+BJ501=2016,
IF(#REF!=1,"16-17/1",
IF(#REF!=2,"16-17/2",
IF(#REF!=3,"17-18/1",
IF(#REF!=4,"17-18/2","Hata5")))),
IF(#REF!+BJ501=2017,
IF(#REF!=1,"17-18/1",
IF(#REF!=2,"17-18/2",
IF(#REF!=3,"18-19/1",
IF(#REF!=4,"18-19/2","Hata6")))),
IF(#REF!+BJ501=2018,
IF(#REF!=1,"18-19/1",
IF(#REF!=2,"18-19/2",
IF(#REF!=3,"19-20/1",
IF(#REF!=4,"19-20/2","Hata7")))),
IF(#REF!+BJ501=2019,
IF(#REF!=1,"19-20/1",
IF(#REF!=2,"19-20/2",
IF(#REF!=3,"20-21/1",
IF(#REF!=4,"20-21/2","Hata8")))),
IF(#REF!+BJ501=2020,
IF(#REF!=1,"20-21/1",
IF(#REF!=2,"20-21/2",
IF(#REF!=3,"21-22/1",
IF(#REF!=4,"21-22/2","Hata9")))),
IF(#REF!+BJ501=2021,
IF(#REF!=1,"21-22/1",
IF(#REF!=2,"21-22/2",
IF(#REF!=3,"22-23/1",
IF(#REF!=4,"22-23/2","Hata10")))),
IF(#REF!+BJ501=2022,
IF(#REF!=1,"22-23/1",
IF(#REF!=2,"22-23/2",
IF(#REF!=3,"23-24/1",
IF(#REF!=4,"23-24/2","Hata11")))),
IF(#REF!+BJ501=2023,
IF(#REF!=1,"23-24/1",
IF(#REF!=2,"23-24/2",
IF(#REF!=3,"24-25/1",
IF(#REF!=4,"24-25/2","Hata12")))),
)))))))))))),
IF(BB501="T",
IF(#REF!+BJ501=2012,
IF(#REF!=1,"12-13/1",
IF(#REF!=2,"12-13/2",
IF(#REF!=3,"12-13/3",
IF(#REF!=4,"13-14/1",
IF(#REF!=5,"13-14/2",
IF(#REF!=6,"13-14/3","Hata1")))))),
IF(#REF!+BJ501=2013,
IF(#REF!=1,"13-14/1",
IF(#REF!=2,"13-14/2",
IF(#REF!=3,"13-14/3",
IF(#REF!=4,"14-15/1",
IF(#REF!=5,"14-15/2",
IF(#REF!=6,"14-15/3","Hata2")))))),
IF(#REF!+BJ501=2014,
IF(#REF!=1,"14-15/1",
IF(#REF!=2,"14-15/2",
IF(#REF!=3,"14-15/3",
IF(#REF!=4,"15-16/1",
IF(#REF!=5,"15-16/2",
IF(#REF!=6,"15-16/3","Hata3")))))),
IF(AND(#REF!+#REF!&gt;2014,#REF!+#REF!&lt;2015,BJ501=1),
IF(#REF!=0.1,"14-15/0.1",
IF(#REF!=0.2,"14-15/0.2",
IF(#REF!=0.3,"14-15/0.3","Hata4"))),
IF(#REF!+BJ501=2015,
IF(#REF!=1,"15-16/1",
IF(#REF!=2,"15-16/2",
IF(#REF!=3,"15-16/3",
IF(#REF!=4,"16-17/1",
IF(#REF!=5,"16-17/2",
IF(#REF!=6,"16-17/3","Hata5")))))),
IF(#REF!+BJ501=2016,
IF(#REF!=1,"16-17/1",
IF(#REF!=2,"16-17/2",
IF(#REF!=3,"16-17/3",
IF(#REF!=4,"17-18/1",
IF(#REF!=5,"17-18/2",
IF(#REF!=6,"17-18/3","Hata6")))))),
IF(#REF!+BJ501=2017,
IF(#REF!=1,"17-18/1",
IF(#REF!=2,"17-18/2",
IF(#REF!=3,"17-18/3",
IF(#REF!=4,"18-19/1",
IF(#REF!=5,"18-19/2",
IF(#REF!=6,"18-19/3","Hata7")))))),
IF(#REF!+BJ501=2018,
IF(#REF!=1,"18-19/1",
IF(#REF!=2,"18-19/2",
IF(#REF!=3,"18-19/3",
IF(#REF!=4,"19-20/1",
IF(#REF!=5," 19-20/2",
IF(#REF!=6,"19-20/3","Hata8")))))),
IF(#REF!+BJ501=2019,
IF(#REF!=1,"19-20/1",
IF(#REF!=2,"19-20/2",
IF(#REF!=3,"19-20/3",
IF(#REF!=4,"20-21/1",
IF(#REF!=5,"20-21/2",
IF(#REF!=6,"20-21/3","Hata9")))))),
IF(#REF!+BJ501=2020,
IF(#REF!=1,"20-21/1",
IF(#REF!=2,"20-21/2",
IF(#REF!=3,"20-21/3",
IF(#REF!=4,"21-22/1",
IF(#REF!=5,"21-22/2",
IF(#REF!=6,"21-22/3","Hata10")))))),
IF(#REF!+BJ501=2021,
IF(#REF!=1,"21-22/1",
IF(#REF!=2,"21-22/2",
IF(#REF!=3,"21-22/3",
IF(#REF!=4,"22-23/1",
IF(#REF!=5,"22-23/2",
IF(#REF!=6,"22-23/3","Hata11")))))),
IF(#REF!+BJ501=2022,
IF(#REF!=1,"22-23/1",
IF(#REF!=2,"22-23/2",
IF(#REF!=3,"22-23/3",
IF(#REF!=4,"23-24/1",
IF(#REF!=5,"23-24/2",
IF(#REF!=6,"23-24/3","Hata12")))))),
IF(#REF!+BJ501=2023,
IF(#REF!=1,"23-24/1",
IF(#REF!=2,"23-24/2",
IF(#REF!=3,"23-24/3",
IF(#REF!=4,"24-25/1",
IF(#REF!=5,"24-25/2",
IF(#REF!=6,"24-25/3","Hata13")))))),
))))))))))))))
)</f>
        <v>#REF!</v>
      </c>
      <c r="G501" s="15"/>
      <c r="H501" s="14" t="s">
        <v>606</v>
      </c>
      <c r="I501" s="14">
        <v>238541</v>
      </c>
      <c r="J501" s="14" t="s">
        <v>157</v>
      </c>
      <c r="Q501" s="14" t="s">
        <v>123</v>
      </c>
      <c r="R501" s="14" t="s">
        <v>123</v>
      </c>
      <c r="S501" s="16">
        <v>7</v>
      </c>
      <c r="T501" s="14">
        <f>VLOOKUP($S501,[1]sistem!$I$3:$L$10,2,FALSE)</f>
        <v>0</v>
      </c>
      <c r="U501" s="14">
        <f>VLOOKUP($S501,[1]sistem!$I$3:$L$10,3,FALSE)</f>
        <v>1</v>
      </c>
      <c r="V501" s="14">
        <f>VLOOKUP($S501,[1]sistem!$I$3:$L$10,4,FALSE)</f>
        <v>1</v>
      </c>
      <c r="W501" s="14" t="e">
        <f>VLOOKUP($BB501,[1]sistem!$I$13:$L$14,2,FALSE)*#REF!</f>
        <v>#REF!</v>
      </c>
      <c r="X501" s="14" t="e">
        <f>VLOOKUP($BB501,[1]sistem!$I$13:$L$14,3,FALSE)*#REF!</f>
        <v>#REF!</v>
      </c>
      <c r="Y501" s="14" t="e">
        <f>VLOOKUP($BB501,[1]sistem!$I$13:$L$14,4,FALSE)*#REF!</f>
        <v>#REF!</v>
      </c>
      <c r="Z501" s="14" t="e">
        <f t="shared" si="142"/>
        <v>#REF!</v>
      </c>
      <c r="AA501" s="14" t="e">
        <f t="shared" si="142"/>
        <v>#REF!</v>
      </c>
      <c r="AB501" s="14" t="e">
        <f t="shared" si="142"/>
        <v>#REF!</v>
      </c>
      <c r="AC501" s="14" t="e">
        <f t="shared" si="130"/>
        <v>#REF!</v>
      </c>
      <c r="AD501" s="14">
        <f>VLOOKUP(BB501,[1]sistem!$I$18:$J$19,2,FALSE)</f>
        <v>14</v>
      </c>
      <c r="AE501" s="14">
        <v>0.25</v>
      </c>
      <c r="AF501" s="14">
        <f>VLOOKUP($S501,[1]sistem!$I$3:$M$10,5,FALSE)</f>
        <v>1</v>
      </c>
      <c r="AG501" s="14">
        <v>4</v>
      </c>
      <c r="AI501" s="14">
        <f>AG501*AM501</f>
        <v>56</v>
      </c>
      <c r="AJ501" s="14">
        <f>VLOOKUP($S501,[1]sistem!$I$3:$N$10,6,FALSE)</f>
        <v>2</v>
      </c>
      <c r="AK501" s="14">
        <v>2</v>
      </c>
      <c r="AL501" s="14">
        <f t="shared" si="131"/>
        <v>4</v>
      </c>
      <c r="AM501" s="14">
        <f>VLOOKUP($BB501,[1]sistem!$I$18:$K$19,3,FALSE)</f>
        <v>14</v>
      </c>
      <c r="AN501" s="14" t="e">
        <f>AM501*#REF!</f>
        <v>#REF!</v>
      </c>
      <c r="AO501" s="14" t="e">
        <f t="shared" si="132"/>
        <v>#REF!</v>
      </c>
      <c r="AP501" s="14">
        <f t="shared" si="133"/>
        <v>25</v>
      </c>
      <c r="AQ501" s="14" t="e">
        <f t="shared" si="134"/>
        <v>#REF!</v>
      </c>
      <c r="AR501" s="14" t="e">
        <f>ROUND(AQ501-#REF!,0)</f>
        <v>#REF!</v>
      </c>
      <c r="AS501" s="14">
        <f>IF(BB501="s",IF(S501=0,0,
IF(S501=1,#REF!*4*4,
IF(S501=2,0,
IF(S501=3,#REF!*4*2,
IF(S501=4,0,
IF(S501=5,0,
IF(S501=6,0,
IF(S501=7,0)))))))),
IF(BB501="t",
IF(S501=0,0,
IF(S501=1,#REF!*4*4*0.8,
IF(S501=2,0,
IF(S501=3,#REF!*4*2*0.8,
IF(S501=4,0,
IF(S501=5,0,
IF(S501=6,0,
IF(S501=7,0))))))))))</f>
        <v>0</v>
      </c>
      <c r="AT501" s="14" t="e">
        <f>IF(BB501="s",
IF(S501=0,0,
IF(S501=1,0,
IF(S501=2,#REF!*4*2,
IF(S501=3,#REF!*4,
IF(S501=4,#REF!*4,
IF(S501=5,0,
IF(S501=6,0,
IF(S501=7,#REF!*4)))))))),
IF(BB501="t",
IF(S501=0,0,
IF(S501=1,0,
IF(S501=2,#REF!*4*2*0.8,
IF(S501=3,#REF!*4*0.8,
IF(S501=4,#REF!*4*0.8,
IF(S501=5,0,
IF(S501=6,0,
IF(S501=7,#REF!*4))))))))))</f>
        <v>#REF!</v>
      </c>
      <c r="AU501" s="14" t="e">
        <f>IF(BB501="s",
IF(S501=0,0,
IF(S501=1,#REF!*2,
IF(S501=2,#REF!*2,
IF(S501=3,#REF!*2,
IF(S501=4,#REF!*2,
IF(S501=5,#REF!*2,
IF(S501=6,#REF!*2,
IF(S501=7,#REF!*2)))))))),
IF(BB501="t",
IF(S501=0,#REF!*2*0.8,
IF(S501=1,#REF!*2*0.8,
IF(S501=2,#REF!*2*0.8,
IF(S501=3,#REF!*2*0.8,
IF(S501=4,#REF!*2*0.8,
IF(S501=5,#REF!*2*0.8,
IF(S501=6,#REF!*1*0.8,
IF(S501=7,#REF!*2))))))))))</f>
        <v>#REF!</v>
      </c>
      <c r="AV501" s="14" t="e">
        <f t="shared" si="135"/>
        <v>#REF!</v>
      </c>
      <c r="AW501" s="14" t="e">
        <f>IF(BB501="s",
IF(S501=0,0,
IF(S501=1,(14-2)*(#REF!+#REF!)/4*4,
IF(S501=2,(14-2)*(#REF!+#REF!)/4*2,
IF(S501=3,(14-2)*(#REF!+#REF!)/4*3,
IF(S501=4,(14-2)*(#REF!+#REF!)/4,
IF(S501=5,(14-2)*#REF!/4,
IF(S501=6,0,
IF(S501=7,(14)*#REF!)))))))),
IF(BB501="t",
IF(S501=0,0,
IF(S501=1,(11-2)*(#REF!+#REF!)/4*4,
IF(S501=2,(11-2)*(#REF!+#REF!)/4*2,
IF(S501=3,(11-2)*(#REF!+#REF!)/4*3,
IF(S501=4,(11-2)*(#REF!+#REF!)/4,
IF(S501=5,(11-2)*#REF!/4,
IF(S501=6,0,
IF(S501=7,(11)*#REF!))))))))))</f>
        <v>#REF!</v>
      </c>
      <c r="AX501" s="14" t="e">
        <f t="shared" si="136"/>
        <v>#REF!</v>
      </c>
      <c r="AY501" s="14">
        <f t="shared" si="137"/>
        <v>8</v>
      </c>
      <c r="AZ501" s="14">
        <f t="shared" si="138"/>
        <v>4</v>
      </c>
      <c r="BA501" s="14" t="e">
        <f t="shared" si="139"/>
        <v>#REF!</v>
      </c>
      <c r="BB501" s="14" t="s">
        <v>87</v>
      </c>
      <c r="BC501" s="14" t="e">
        <f>IF(BI501="A",0,IF(BB501="s",14*#REF!,IF(BB501="T",11*#REF!,"HATA")))</f>
        <v>#REF!</v>
      </c>
      <c r="BD501" s="14" t="e">
        <f t="shared" si="140"/>
        <v>#REF!</v>
      </c>
      <c r="BE501" s="14" t="e">
        <f t="shared" si="141"/>
        <v>#REF!</v>
      </c>
      <c r="BF501" s="14" t="e">
        <f>IF(BE501-#REF!=0,"DOĞRU","YANLIŞ")</f>
        <v>#REF!</v>
      </c>
      <c r="BG501" s="14" t="e">
        <f>#REF!-BE501</f>
        <v>#REF!</v>
      </c>
      <c r="BH501" s="14">
        <v>1</v>
      </c>
      <c r="BJ501" s="14">
        <v>0</v>
      </c>
      <c r="BL501" s="14">
        <v>7</v>
      </c>
      <c r="BN501" s="5" t="e">
        <f>#REF!*14</f>
        <v>#REF!</v>
      </c>
      <c r="BO501" s="6"/>
      <c r="BP501" s="7"/>
      <c r="BQ501" s="8"/>
      <c r="BR501" s="8"/>
      <c r="BS501" s="8"/>
      <c r="BT501" s="8"/>
      <c r="BU501" s="8"/>
      <c r="BV501" s="9"/>
      <c r="BW501" s="10"/>
      <c r="BX501" s="11"/>
      <c r="CE501" s="8"/>
      <c r="CF501" s="17"/>
      <c r="CG501" s="17"/>
      <c r="CH501" s="17"/>
      <c r="CI501" s="17"/>
    </row>
    <row r="502" spans="1:87" hidden="1" x14ac:dyDescent="0.25">
      <c r="A502" s="14" t="s">
        <v>608</v>
      </c>
      <c r="B502" s="14" t="s">
        <v>609</v>
      </c>
      <c r="C502" s="14" t="s">
        <v>609</v>
      </c>
      <c r="D502" s="15" t="s">
        <v>90</v>
      </c>
      <c r="E502" s="15" t="s">
        <v>90</v>
      </c>
      <c r="F502" s="16" t="e">
        <f>IF(BB502="S",
IF(#REF!+BJ502=2012,
IF(#REF!=1,"12-13/1",
IF(#REF!=2,"12-13/2",
IF(#REF!=3,"13-14/1",
IF(#REF!=4,"13-14/2","Hata1")))),
IF(#REF!+BJ502=2013,
IF(#REF!=1,"13-14/1",
IF(#REF!=2,"13-14/2",
IF(#REF!=3,"14-15/1",
IF(#REF!=4,"14-15/2","Hata2")))),
IF(#REF!+BJ502=2014,
IF(#REF!=1,"14-15/1",
IF(#REF!=2,"14-15/2",
IF(#REF!=3,"15-16/1",
IF(#REF!=4,"15-16/2","Hata3")))),
IF(#REF!+BJ502=2015,
IF(#REF!=1,"15-16/1",
IF(#REF!=2,"15-16/2",
IF(#REF!=3,"16-17/1",
IF(#REF!=4,"16-17/2","Hata4")))),
IF(#REF!+BJ502=2016,
IF(#REF!=1,"16-17/1",
IF(#REF!=2,"16-17/2",
IF(#REF!=3,"17-18/1",
IF(#REF!=4,"17-18/2","Hata5")))),
IF(#REF!+BJ502=2017,
IF(#REF!=1,"17-18/1",
IF(#REF!=2,"17-18/2",
IF(#REF!=3,"18-19/1",
IF(#REF!=4,"18-19/2","Hata6")))),
IF(#REF!+BJ502=2018,
IF(#REF!=1,"18-19/1",
IF(#REF!=2,"18-19/2",
IF(#REF!=3,"19-20/1",
IF(#REF!=4,"19-20/2","Hata7")))),
IF(#REF!+BJ502=2019,
IF(#REF!=1,"19-20/1",
IF(#REF!=2,"19-20/2",
IF(#REF!=3,"20-21/1",
IF(#REF!=4,"20-21/2","Hata8")))),
IF(#REF!+BJ502=2020,
IF(#REF!=1,"20-21/1",
IF(#REF!=2,"20-21/2",
IF(#REF!=3,"21-22/1",
IF(#REF!=4,"21-22/2","Hata9")))),
IF(#REF!+BJ502=2021,
IF(#REF!=1,"21-22/1",
IF(#REF!=2,"21-22/2",
IF(#REF!=3,"22-23/1",
IF(#REF!=4,"22-23/2","Hata10")))),
IF(#REF!+BJ502=2022,
IF(#REF!=1,"22-23/1",
IF(#REF!=2,"22-23/2",
IF(#REF!=3,"23-24/1",
IF(#REF!=4,"23-24/2","Hata11")))),
IF(#REF!+BJ502=2023,
IF(#REF!=1,"23-24/1",
IF(#REF!=2,"23-24/2",
IF(#REF!=3,"24-25/1",
IF(#REF!=4,"24-25/2","Hata12")))),
)))))))))))),
IF(BB502="T",
IF(#REF!+BJ502=2012,
IF(#REF!=1,"12-13/1",
IF(#REF!=2,"12-13/2",
IF(#REF!=3,"12-13/3",
IF(#REF!=4,"13-14/1",
IF(#REF!=5,"13-14/2",
IF(#REF!=6,"13-14/3","Hata1")))))),
IF(#REF!+BJ502=2013,
IF(#REF!=1,"13-14/1",
IF(#REF!=2,"13-14/2",
IF(#REF!=3,"13-14/3",
IF(#REF!=4,"14-15/1",
IF(#REF!=5,"14-15/2",
IF(#REF!=6,"14-15/3","Hata2")))))),
IF(#REF!+BJ502=2014,
IF(#REF!=1,"14-15/1",
IF(#REF!=2,"14-15/2",
IF(#REF!=3,"14-15/3",
IF(#REF!=4,"15-16/1",
IF(#REF!=5,"15-16/2",
IF(#REF!=6,"15-16/3","Hata3")))))),
IF(AND(#REF!+#REF!&gt;2014,#REF!+#REF!&lt;2015,BJ502=1),
IF(#REF!=0.1,"14-15/0.1",
IF(#REF!=0.2,"14-15/0.2",
IF(#REF!=0.3,"14-15/0.3","Hata4"))),
IF(#REF!+BJ502=2015,
IF(#REF!=1,"15-16/1",
IF(#REF!=2,"15-16/2",
IF(#REF!=3,"15-16/3",
IF(#REF!=4,"16-17/1",
IF(#REF!=5,"16-17/2",
IF(#REF!=6,"16-17/3","Hata5")))))),
IF(#REF!+BJ502=2016,
IF(#REF!=1,"16-17/1",
IF(#REF!=2,"16-17/2",
IF(#REF!=3,"16-17/3",
IF(#REF!=4,"17-18/1",
IF(#REF!=5,"17-18/2",
IF(#REF!=6,"17-18/3","Hata6")))))),
IF(#REF!+BJ502=2017,
IF(#REF!=1,"17-18/1",
IF(#REF!=2,"17-18/2",
IF(#REF!=3,"17-18/3",
IF(#REF!=4,"18-19/1",
IF(#REF!=5,"18-19/2",
IF(#REF!=6,"18-19/3","Hata7")))))),
IF(#REF!+BJ502=2018,
IF(#REF!=1,"18-19/1",
IF(#REF!=2,"18-19/2",
IF(#REF!=3,"18-19/3",
IF(#REF!=4,"19-20/1",
IF(#REF!=5," 19-20/2",
IF(#REF!=6,"19-20/3","Hata8")))))),
IF(#REF!+BJ502=2019,
IF(#REF!=1,"19-20/1",
IF(#REF!=2,"19-20/2",
IF(#REF!=3,"19-20/3",
IF(#REF!=4,"20-21/1",
IF(#REF!=5,"20-21/2",
IF(#REF!=6,"20-21/3","Hata9")))))),
IF(#REF!+BJ502=2020,
IF(#REF!=1,"20-21/1",
IF(#REF!=2,"20-21/2",
IF(#REF!=3,"20-21/3",
IF(#REF!=4,"21-22/1",
IF(#REF!=5,"21-22/2",
IF(#REF!=6,"21-22/3","Hata10")))))),
IF(#REF!+BJ502=2021,
IF(#REF!=1,"21-22/1",
IF(#REF!=2,"21-22/2",
IF(#REF!=3,"21-22/3",
IF(#REF!=4,"22-23/1",
IF(#REF!=5,"22-23/2",
IF(#REF!=6,"22-23/3","Hata11")))))),
IF(#REF!+BJ502=2022,
IF(#REF!=1,"22-23/1",
IF(#REF!=2,"22-23/2",
IF(#REF!=3,"22-23/3",
IF(#REF!=4,"23-24/1",
IF(#REF!=5,"23-24/2",
IF(#REF!=6,"23-24/3","Hata12")))))),
IF(#REF!+BJ502=2023,
IF(#REF!=1,"23-24/1",
IF(#REF!=2,"23-24/2",
IF(#REF!=3,"23-24/3",
IF(#REF!=4,"24-25/1",
IF(#REF!=5,"24-25/2",
IF(#REF!=6,"24-25/3","Hata13")))))),
))))))))))))))
)</f>
        <v>#REF!</v>
      </c>
      <c r="G502" s="15"/>
      <c r="H502" s="14" t="s">
        <v>606</v>
      </c>
      <c r="I502" s="14">
        <v>238541</v>
      </c>
      <c r="J502" s="14" t="s">
        <v>157</v>
      </c>
      <c r="S502" s="16">
        <v>4</v>
      </c>
      <c r="T502" s="14">
        <f>VLOOKUP($S502,[1]sistem!$I$3:$L$10,2,FALSE)</f>
        <v>0</v>
      </c>
      <c r="U502" s="14">
        <f>VLOOKUP($S502,[1]sistem!$I$3:$L$10,3,FALSE)</f>
        <v>1</v>
      </c>
      <c r="V502" s="14">
        <f>VLOOKUP($S502,[1]sistem!$I$3:$L$10,4,FALSE)</f>
        <v>1</v>
      </c>
      <c r="W502" s="14" t="e">
        <f>VLOOKUP($BB502,[1]sistem!$I$13:$L$14,2,FALSE)*#REF!</f>
        <v>#REF!</v>
      </c>
      <c r="X502" s="14" t="e">
        <f>VLOOKUP($BB502,[1]sistem!$I$13:$L$14,3,FALSE)*#REF!</f>
        <v>#REF!</v>
      </c>
      <c r="Y502" s="14" t="e">
        <f>VLOOKUP($BB502,[1]sistem!$I$13:$L$14,4,FALSE)*#REF!</f>
        <v>#REF!</v>
      </c>
      <c r="Z502" s="14" t="e">
        <f t="shared" si="142"/>
        <v>#REF!</v>
      </c>
      <c r="AA502" s="14" t="e">
        <f t="shared" si="142"/>
        <v>#REF!</v>
      </c>
      <c r="AB502" s="14" t="e">
        <f t="shared" si="142"/>
        <v>#REF!</v>
      </c>
      <c r="AC502" s="14" t="e">
        <f t="shared" si="130"/>
        <v>#REF!</v>
      </c>
      <c r="AD502" s="14">
        <f>VLOOKUP(BB502,[1]sistem!$I$18:$J$19,2,FALSE)</f>
        <v>14</v>
      </c>
      <c r="AE502" s="14">
        <v>0.25</v>
      </c>
      <c r="AF502" s="14">
        <f>VLOOKUP($S502,[1]sistem!$I$3:$M$10,5,FALSE)</f>
        <v>1</v>
      </c>
      <c r="AG502" s="14">
        <v>4</v>
      </c>
      <c r="AI502" s="14">
        <f>AG502*AM502</f>
        <v>56</v>
      </c>
      <c r="AJ502" s="14">
        <f>VLOOKUP($S502,[1]sistem!$I$3:$N$10,6,FALSE)</f>
        <v>2</v>
      </c>
      <c r="AK502" s="14">
        <v>2</v>
      </c>
      <c r="AL502" s="14">
        <f t="shared" si="131"/>
        <v>4</v>
      </c>
      <c r="AM502" s="14">
        <f>VLOOKUP($BB502,[1]sistem!$I$18:$K$19,3,FALSE)</f>
        <v>14</v>
      </c>
      <c r="AN502" s="14" t="e">
        <f>AM502*#REF!</f>
        <v>#REF!</v>
      </c>
      <c r="AO502" s="14" t="e">
        <f t="shared" si="132"/>
        <v>#REF!</v>
      </c>
      <c r="AP502" s="14">
        <f t="shared" si="133"/>
        <v>25</v>
      </c>
      <c r="AQ502" s="14" t="e">
        <f t="shared" si="134"/>
        <v>#REF!</v>
      </c>
      <c r="AR502" s="14" t="e">
        <f>ROUND(AQ502-#REF!,0)</f>
        <v>#REF!</v>
      </c>
      <c r="AS502" s="14">
        <f>IF(BB502="s",IF(S502=0,0,
IF(S502=1,#REF!*4*4,
IF(S502=2,0,
IF(S502=3,#REF!*4*2,
IF(S502=4,0,
IF(S502=5,0,
IF(S502=6,0,
IF(S502=7,0)))))))),
IF(BB502="t",
IF(S502=0,0,
IF(S502=1,#REF!*4*4*0.8,
IF(S502=2,0,
IF(S502=3,#REF!*4*2*0.8,
IF(S502=4,0,
IF(S502=5,0,
IF(S502=6,0,
IF(S502=7,0))))))))))</f>
        <v>0</v>
      </c>
      <c r="AT502" s="14" t="e">
        <f>IF(BB502="s",
IF(S502=0,0,
IF(S502=1,0,
IF(S502=2,#REF!*4*2,
IF(S502=3,#REF!*4,
IF(S502=4,#REF!*4,
IF(S502=5,0,
IF(S502=6,0,
IF(S502=7,#REF!*4)))))))),
IF(BB502="t",
IF(S502=0,0,
IF(S502=1,0,
IF(S502=2,#REF!*4*2*0.8,
IF(S502=3,#REF!*4*0.8,
IF(S502=4,#REF!*4*0.8,
IF(S502=5,0,
IF(S502=6,0,
IF(S502=7,#REF!*4))))))))))</f>
        <v>#REF!</v>
      </c>
      <c r="AU502" s="14" t="e">
        <f>IF(BB502="s",
IF(S502=0,0,
IF(S502=1,#REF!*2,
IF(S502=2,#REF!*2,
IF(S502=3,#REF!*2,
IF(S502=4,#REF!*2,
IF(S502=5,#REF!*2,
IF(S502=6,#REF!*2,
IF(S502=7,#REF!*2)))))))),
IF(BB502="t",
IF(S502=0,#REF!*2*0.8,
IF(S502=1,#REF!*2*0.8,
IF(S502=2,#REF!*2*0.8,
IF(S502=3,#REF!*2*0.8,
IF(S502=4,#REF!*2*0.8,
IF(S502=5,#REF!*2*0.8,
IF(S502=6,#REF!*1*0.8,
IF(S502=7,#REF!*2))))))))))</f>
        <v>#REF!</v>
      </c>
      <c r="AV502" s="14" t="e">
        <f t="shared" si="135"/>
        <v>#REF!</v>
      </c>
      <c r="AW502" s="14" t="e">
        <f>IF(BB502="s",
IF(S502=0,0,
IF(S502=1,(14-2)*(#REF!+#REF!)/4*4,
IF(S502=2,(14-2)*(#REF!+#REF!)/4*2,
IF(S502=3,(14-2)*(#REF!+#REF!)/4*3,
IF(S502=4,(14-2)*(#REF!+#REF!)/4,
IF(S502=5,(14-2)*#REF!/4,
IF(S502=6,0,
IF(S502=7,(14)*#REF!)))))))),
IF(BB502="t",
IF(S502=0,0,
IF(S502=1,(11-2)*(#REF!+#REF!)/4*4,
IF(S502=2,(11-2)*(#REF!+#REF!)/4*2,
IF(S502=3,(11-2)*(#REF!+#REF!)/4*3,
IF(S502=4,(11-2)*(#REF!+#REF!)/4,
IF(S502=5,(11-2)*#REF!/4,
IF(S502=6,0,
IF(S502=7,(11)*#REF!))))))))))</f>
        <v>#REF!</v>
      </c>
      <c r="AX502" s="14" t="e">
        <f t="shared" si="136"/>
        <v>#REF!</v>
      </c>
      <c r="AY502" s="14">
        <f t="shared" si="137"/>
        <v>8</v>
      </c>
      <c r="AZ502" s="14">
        <f t="shared" si="138"/>
        <v>4</v>
      </c>
      <c r="BA502" s="14" t="e">
        <f t="shared" si="139"/>
        <v>#REF!</v>
      </c>
      <c r="BB502" s="14" t="s">
        <v>87</v>
      </c>
      <c r="BC502" s="14" t="e">
        <f>IF(BI502="A",0,IF(BB502="s",14*#REF!,IF(BB502="T",11*#REF!,"HATA")))</f>
        <v>#REF!</v>
      </c>
      <c r="BD502" s="14" t="e">
        <f t="shared" si="140"/>
        <v>#REF!</v>
      </c>
      <c r="BE502" s="14" t="e">
        <f t="shared" si="141"/>
        <v>#REF!</v>
      </c>
      <c r="BF502" s="14" t="e">
        <f>IF(BE502-#REF!=0,"DOĞRU","YANLIŞ")</f>
        <v>#REF!</v>
      </c>
      <c r="BG502" s="14" t="e">
        <f>#REF!-BE502</f>
        <v>#REF!</v>
      </c>
      <c r="BH502" s="14">
        <v>0</v>
      </c>
      <c r="BJ502" s="14">
        <v>0</v>
      </c>
      <c r="BL502" s="14">
        <v>4</v>
      </c>
      <c r="BN502" s="5" t="e">
        <f>#REF!*14</f>
        <v>#REF!</v>
      </c>
      <c r="BO502" s="6"/>
      <c r="BP502" s="7"/>
      <c r="BQ502" s="8"/>
      <c r="BR502" s="8"/>
      <c r="BS502" s="8"/>
      <c r="BT502" s="8"/>
      <c r="BU502" s="8"/>
      <c r="BV502" s="9"/>
      <c r="BW502" s="10"/>
      <c r="BX502" s="11"/>
      <c r="CE502" s="8"/>
      <c r="CF502" s="17"/>
      <c r="CG502" s="17"/>
      <c r="CH502" s="17"/>
      <c r="CI502" s="17"/>
    </row>
    <row r="503" spans="1:87" hidden="1" x14ac:dyDescent="0.25">
      <c r="A503" s="14" t="s">
        <v>610</v>
      </c>
      <c r="B503" s="14" t="s">
        <v>611</v>
      </c>
      <c r="C503" s="14" t="s">
        <v>611</v>
      </c>
      <c r="D503" s="15" t="s">
        <v>90</v>
      </c>
      <c r="E503" s="15" t="s">
        <v>90</v>
      </c>
      <c r="F503" s="16" t="e">
        <f>IF(BB503="S",
IF(#REF!+BJ503=2012,
IF(#REF!=1,"12-13/1",
IF(#REF!=2,"12-13/2",
IF(#REF!=3,"13-14/1",
IF(#REF!=4,"13-14/2","Hata1")))),
IF(#REF!+BJ503=2013,
IF(#REF!=1,"13-14/1",
IF(#REF!=2,"13-14/2",
IF(#REF!=3,"14-15/1",
IF(#REF!=4,"14-15/2","Hata2")))),
IF(#REF!+BJ503=2014,
IF(#REF!=1,"14-15/1",
IF(#REF!=2,"14-15/2",
IF(#REF!=3,"15-16/1",
IF(#REF!=4,"15-16/2","Hata3")))),
IF(#REF!+BJ503=2015,
IF(#REF!=1,"15-16/1",
IF(#REF!=2,"15-16/2",
IF(#REF!=3,"16-17/1",
IF(#REF!=4,"16-17/2","Hata4")))),
IF(#REF!+BJ503=2016,
IF(#REF!=1,"16-17/1",
IF(#REF!=2,"16-17/2",
IF(#REF!=3,"17-18/1",
IF(#REF!=4,"17-18/2","Hata5")))),
IF(#REF!+BJ503=2017,
IF(#REF!=1,"17-18/1",
IF(#REF!=2,"17-18/2",
IF(#REF!=3,"18-19/1",
IF(#REF!=4,"18-19/2","Hata6")))),
IF(#REF!+BJ503=2018,
IF(#REF!=1,"18-19/1",
IF(#REF!=2,"18-19/2",
IF(#REF!=3,"19-20/1",
IF(#REF!=4,"19-20/2","Hata7")))),
IF(#REF!+BJ503=2019,
IF(#REF!=1,"19-20/1",
IF(#REF!=2,"19-20/2",
IF(#REF!=3,"20-21/1",
IF(#REF!=4,"20-21/2","Hata8")))),
IF(#REF!+BJ503=2020,
IF(#REF!=1,"20-21/1",
IF(#REF!=2,"20-21/2",
IF(#REF!=3,"21-22/1",
IF(#REF!=4,"21-22/2","Hata9")))),
IF(#REF!+BJ503=2021,
IF(#REF!=1,"21-22/1",
IF(#REF!=2,"21-22/2",
IF(#REF!=3,"22-23/1",
IF(#REF!=4,"22-23/2","Hata10")))),
IF(#REF!+BJ503=2022,
IF(#REF!=1,"22-23/1",
IF(#REF!=2,"22-23/2",
IF(#REF!=3,"23-24/1",
IF(#REF!=4,"23-24/2","Hata11")))),
IF(#REF!+BJ503=2023,
IF(#REF!=1,"23-24/1",
IF(#REF!=2,"23-24/2",
IF(#REF!=3,"24-25/1",
IF(#REF!=4,"24-25/2","Hata12")))),
)))))))))))),
IF(BB503="T",
IF(#REF!+BJ503=2012,
IF(#REF!=1,"12-13/1",
IF(#REF!=2,"12-13/2",
IF(#REF!=3,"12-13/3",
IF(#REF!=4,"13-14/1",
IF(#REF!=5,"13-14/2",
IF(#REF!=6,"13-14/3","Hata1")))))),
IF(#REF!+BJ503=2013,
IF(#REF!=1,"13-14/1",
IF(#REF!=2,"13-14/2",
IF(#REF!=3,"13-14/3",
IF(#REF!=4,"14-15/1",
IF(#REF!=5,"14-15/2",
IF(#REF!=6,"14-15/3","Hata2")))))),
IF(#REF!+BJ503=2014,
IF(#REF!=1,"14-15/1",
IF(#REF!=2,"14-15/2",
IF(#REF!=3,"14-15/3",
IF(#REF!=4,"15-16/1",
IF(#REF!=5,"15-16/2",
IF(#REF!=6,"15-16/3","Hata3")))))),
IF(AND(#REF!+#REF!&gt;2014,#REF!+#REF!&lt;2015,BJ503=1),
IF(#REF!=0.1,"14-15/0.1",
IF(#REF!=0.2,"14-15/0.2",
IF(#REF!=0.3,"14-15/0.3","Hata4"))),
IF(#REF!+BJ503=2015,
IF(#REF!=1,"15-16/1",
IF(#REF!=2,"15-16/2",
IF(#REF!=3,"15-16/3",
IF(#REF!=4,"16-17/1",
IF(#REF!=5,"16-17/2",
IF(#REF!=6,"16-17/3","Hata5")))))),
IF(#REF!+BJ503=2016,
IF(#REF!=1,"16-17/1",
IF(#REF!=2,"16-17/2",
IF(#REF!=3,"16-17/3",
IF(#REF!=4,"17-18/1",
IF(#REF!=5,"17-18/2",
IF(#REF!=6,"17-18/3","Hata6")))))),
IF(#REF!+BJ503=2017,
IF(#REF!=1,"17-18/1",
IF(#REF!=2,"17-18/2",
IF(#REF!=3,"17-18/3",
IF(#REF!=4,"18-19/1",
IF(#REF!=5,"18-19/2",
IF(#REF!=6,"18-19/3","Hata7")))))),
IF(#REF!+BJ503=2018,
IF(#REF!=1,"18-19/1",
IF(#REF!=2,"18-19/2",
IF(#REF!=3,"18-19/3",
IF(#REF!=4,"19-20/1",
IF(#REF!=5," 19-20/2",
IF(#REF!=6,"19-20/3","Hata8")))))),
IF(#REF!+BJ503=2019,
IF(#REF!=1,"19-20/1",
IF(#REF!=2,"19-20/2",
IF(#REF!=3,"19-20/3",
IF(#REF!=4,"20-21/1",
IF(#REF!=5,"20-21/2",
IF(#REF!=6,"20-21/3","Hata9")))))),
IF(#REF!+BJ503=2020,
IF(#REF!=1,"20-21/1",
IF(#REF!=2,"20-21/2",
IF(#REF!=3,"20-21/3",
IF(#REF!=4,"21-22/1",
IF(#REF!=5,"21-22/2",
IF(#REF!=6,"21-22/3","Hata10")))))),
IF(#REF!+BJ503=2021,
IF(#REF!=1,"21-22/1",
IF(#REF!=2,"21-22/2",
IF(#REF!=3,"21-22/3",
IF(#REF!=4,"22-23/1",
IF(#REF!=5,"22-23/2",
IF(#REF!=6,"22-23/3","Hata11")))))),
IF(#REF!+BJ503=2022,
IF(#REF!=1,"22-23/1",
IF(#REF!=2,"22-23/2",
IF(#REF!=3,"22-23/3",
IF(#REF!=4,"23-24/1",
IF(#REF!=5,"23-24/2",
IF(#REF!=6,"23-24/3","Hata12")))))),
IF(#REF!+BJ503=2023,
IF(#REF!=1,"23-24/1",
IF(#REF!=2,"23-24/2",
IF(#REF!=3,"23-24/3",
IF(#REF!=4,"24-25/1",
IF(#REF!=5,"24-25/2",
IF(#REF!=6,"24-25/3","Hata13")))))),
))))))))))))))
)</f>
        <v>#REF!</v>
      </c>
      <c r="G503" s="15"/>
      <c r="H503" s="14" t="s">
        <v>606</v>
      </c>
      <c r="I503" s="14">
        <v>238541</v>
      </c>
      <c r="J503" s="14" t="s">
        <v>157</v>
      </c>
      <c r="S503" s="16">
        <v>2</v>
      </c>
      <c r="T503" s="14">
        <f>VLOOKUP($S503,[1]sistem!$I$3:$L$10,2,FALSE)</f>
        <v>0</v>
      </c>
      <c r="U503" s="14">
        <f>VLOOKUP($S503,[1]sistem!$I$3:$L$10,3,FALSE)</f>
        <v>2</v>
      </c>
      <c r="V503" s="14">
        <f>VLOOKUP($S503,[1]sistem!$I$3:$L$10,4,FALSE)</f>
        <v>1</v>
      </c>
      <c r="W503" s="14" t="e">
        <f>VLOOKUP($BB503,[1]sistem!$I$13:$L$14,2,FALSE)*#REF!</f>
        <v>#REF!</v>
      </c>
      <c r="X503" s="14" t="e">
        <f>VLOOKUP($BB503,[1]sistem!$I$13:$L$14,3,FALSE)*#REF!</f>
        <v>#REF!</v>
      </c>
      <c r="Y503" s="14" t="e">
        <f>VLOOKUP($BB503,[1]sistem!$I$13:$L$14,4,FALSE)*#REF!</f>
        <v>#REF!</v>
      </c>
      <c r="Z503" s="14" t="e">
        <f t="shared" si="142"/>
        <v>#REF!</v>
      </c>
      <c r="AA503" s="14" t="e">
        <f t="shared" si="142"/>
        <v>#REF!</v>
      </c>
      <c r="AB503" s="14" t="e">
        <f t="shared" si="142"/>
        <v>#REF!</v>
      </c>
      <c r="AC503" s="14" t="e">
        <f t="shared" si="130"/>
        <v>#REF!</v>
      </c>
      <c r="AD503" s="14">
        <f>VLOOKUP(BB503,[1]sistem!$I$18:$J$19,2,FALSE)</f>
        <v>14</v>
      </c>
      <c r="AE503" s="14">
        <v>0.25</v>
      </c>
      <c r="AF503" s="14">
        <f>VLOOKUP($S503,[1]sistem!$I$3:$M$10,5,FALSE)</f>
        <v>2</v>
      </c>
      <c r="AI503" s="14" t="e">
        <f>(#REF!+#REF!)*AD503</f>
        <v>#REF!</v>
      </c>
      <c r="AJ503" s="14">
        <f>VLOOKUP($S503,[1]sistem!$I$3:$N$10,6,FALSE)</f>
        <v>3</v>
      </c>
      <c r="AK503" s="14">
        <v>2</v>
      </c>
      <c r="AL503" s="14">
        <f t="shared" si="131"/>
        <v>6</v>
      </c>
      <c r="AM503" s="14">
        <f>VLOOKUP($BB503,[1]sistem!$I$18:$K$19,3,FALSE)</f>
        <v>14</v>
      </c>
      <c r="AN503" s="14" t="e">
        <f>AM503*#REF!</f>
        <v>#REF!</v>
      </c>
      <c r="AO503" s="14" t="e">
        <f t="shared" si="132"/>
        <v>#REF!</v>
      </c>
      <c r="AP503" s="14">
        <f t="shared" si="133"/>
        <v>25</v>
      </c>
      <c r="AQ503" s="14" t="e">
        <f t="shared" si="134"/>
        <v>#REF!</v>
      </c>
      <c r="AR503" s="14" t="e">
        <f>ROUND(AQ503-#REF!,0)</f>
        <v>#REF!</v>
      </c>
      <c r="AS503" s="14">
        <f>IF(BB503="s",IF(S503=0,0,
IF(S503=1,#REF!*4*4,
IF(S503=2,0,
IF(S503=3,#REF!*4*2,
IF(S503=4,0,
IF(S503=5,0,
IF(S503=6,0,
IF(S503=7,0)))))))),
IF(BB503="t",
IF(S503=0,0,
IF(S503=1,#REF!*4*4*0.8,
IF(S503=2,0,
IF(S503=3,#REF!*4*2*0.8,
IF(S503=4,0,
IF(S503=5,0,
IF(S503=6,0,
IF(S503=7,0))))))))))</f>
        <v>0</v>
      </c>
      <c r="AT503" s="14" t="e">
        <f>IF(BB503="s",
IF(S503=0,0,
IF(S503=1,0,
IF(S503=2,#REF!*4*2,
IF(S503=3,#REF!*4,
IF(S503=4,#REF!*4,
IF(S503=5,0,
IF(S503=6,0,
IF(S503=7,#REF!*4)))))))),
IF(BB503="t",
IF(S503=0,0,
IF(S503=1,0,
IF(S503=2,#REF!*4*2*0.8,
IF(S503=3,#REF!*4*0.8,
IF(S503=4,#REF!*4*0.8,
IF(S503=5,0,
IF(S503=6,0,
IF(S503=7,#REF!*4))))))))))</f>
        <v>#REF!</v>
      </c>
      <c r="AU503" s="14" t="e">
        <f>IF(BB503="s",
IF(S503=0,0,
IF(S503=1,#REF!*2,
IF(S503=2,#REF!*2,
IF(S503=3,#REF!*2,
IF(S503=4,#REF!*2,
IF(S503=5,#REF!*2,
IF(S503=6,#REF!*2,
IF(S503=7,#REF!*2)))))))),
IF(BB503="t",
IF(S503=0,#REF!*2*0.8,
IF(S503=1,#REF!*2*0.8,
IF(S503=2,#REF!*2*0.8,
IF(S503=3,#REF!*2*0.8,
IF(S503=4,#REF!*2*0.8,
IF(S503=5,#REF!*2*0.8,
IF(S503=6,#REF!*1*0.8,
IF(S503=7,#REF!*2))))))))))</f>
        <v>#REF!</v>
      </c>
      <c r="AV503" s="14" t="e">
        <f t="shared" si="135"/>
        <v>#REF!</v>
      </c>
      <c r="AW503" s="14" t="e">
        <f>IF(BB503="s",
IF(S503=0,0,
IF(S503=1,(14-2)*(#REF!+#REF!)/4*4,
IF(S503=2,(14-2)*(#REF!+#REF!)/4*2,
IF(S503=3,(14-2)*(#REF!+#REF!)/4*3,
IF(S503=4,(14-2)*(#REF!+#REF!)/4,
IF(S503=5,(14-2)*#REF!/4,
IF(S503=6,0,
IF(S503=7,(14)*#REF!)))))))),
IF(BB503="t",
IF(S503=0,0,
IF(S503=1,(11-2)*(#REF!+#REF!)/4*4,
IF(S503=2,(11-2)*(#REF!+#REF!)/4*2,
IF(S503=3,(11-2)*(#REF!+#REF!)/4*3,
IF(S503=4,(11-2)*(#REF!+#REF!)/4,
IF(S503=5,(11-2)*#REF!/4,
IF(S503=6,0,
IF(S503=7,(11)*#REF!))))))))))</f>
        <v>#REF!</v>
      </c>
      <c r="AX503" s="14" t="e">
        <f t="shared" si="136"/>
        <v>#REF!</v>
      </c>
      <c r="AY503" s="14">
        <f t="shared" si="137"/>
        <v>12</v>
      </c>
      <c r="AZ503" s="14">
        <f t="shared" si="138"/>
        <v>6</v>
      </c>
      <c r="BA503" s="14" t="e">
        <f t="shared" si="139"/>
        <v>#REF!</v>
      </c>
      <c r="BB503" s="14" t="s">
        <v>87</v>
      </c>
      <c r="BC503" s="14" t="e">
        <f>IF(BI503="A",0,IF(BB503="s",14*#REF!,IF(BB503="T",11*#REF!,"HATA")))</f>
        <v>#REF!</v>
      </c>
      <c r="BD503" s="14" t="e">
        <f t="shared" si="140"/>
        <v>#REF!</v>
      </c>
      <c r="BE503" s="14" t="e">
        <f t="shared" si="141"/>
        <v>#REF!</v>
      </c>
      <c r="BF503" s="14" t="e">
        <f>IF(BE503-#REF!=0,"DOĞRU","YANLIŞ")</f>
        <v>#REF!</v>
      </c>
      <c r="BG503" s="14" t="e">
        <f>#REF!-BE503</f>
        <v>#REF!</v>
      </c>
      <c r="BH503" s="14">
        <v>0</v>
      </c>
      <c r="BJ503" s="14">
        <v>0</v>
      </c>
      <c r="BL503" s="14">
        <v>2</v>
      </c>
      <c r="BN503" s="5" t="e">
        <f>#REF!*14</f>
        <v>#REF!</v>
      </c>
      <c r="BO503" s="6"/>
      <c r="BP503" s="7"/>
      <c r="BQ503" s="8"/>
      <c r="BR503" s="8"/>
      <c r="BS503" s="8"/>
      <c r="BT503" s="8"/>
      <c r="BU503" s="8"/>
      <c r="BV503" s="9"/>
      <c r="BW503" s="10"/>
      <c r="BX503" s="11"/>
      <c r="CE503" s="8"/>
      <c r="CF503" s="17"/>
      <c r="CG503" s="17"/>
      <c r="CH503" s="17"/>
      <c r="CI503" s="17"/>
    </row>
    <row r="504" spans="1:87" hidden="1" x14ac:dyDescent="0.25">
      <c r="A504" s="14" t="s">
        <v>131</v>
      </c>
      <c r="B504" s="14" t="s">
        <v>132</v>
      </c>
      <c r="C504" s="14" t="s">
        <v>132</v>
      </c>
      <c r="D504" s="15" t="s">
        <v>90</v>
      </c>
      <c r="E504" s="15" t="s">
        <v>90</v>
      </c>
      <c r="F504" s="16" t="e">
        <f>IF(BB504="S",
IF(#REF!+BJ504=2012,
IF(#REF!=1,"12-13/1",
IF(#REF!=2,"12-13/2",
IF(#REF!=3,"13-14/1",
IF(#REF!=4,"13-14/2","Hata1")))),
IF(#REF!+BJ504=2013,
IF(#REF!=1,"13-14/1",
IF(#REF!=2,"13-14/2",
IF(#REF!=3,"14-15/1",
IF(#REF!=4,"14-15/2","Hata2")))),
IF(#REF!+BJ504=2014,
IF(#REF!=1,"14-15/1",
IF(#REF!=2,"14-15/2",
IF(#REF!=3,"15-16/1",
IF(#REF!=4,"15-16/2","Hata3")))),
IF(#REF!+BJ504=2015,
IF(#REF!=1,"15-16/1",
IF(#REF!=2,"15-16/2",
IF(#REF!=3,"16-17/1",
IF(#REF!=4,"16-17/2","Hata4")))),
IF(#REF!+BJ504=2016,
IF(#REF!=1,"16-17/1",
IF(#REF!=2,"16-17/2",
IF(#REF!=3,"17-18/1",
IF(#REF!=4,"17-18/2","Hata5")))),
IF(#REF!+BJ504=2017,
IF(#REF!=1,"17-18/1",
IF(#REF!=2,"17-18/2",
IF(#REF!=3,"18-19/1",
IF(#REF!=4,"18-19/2","Hata6")))),
IF(#REF!+BJ504=2018,
IF(#REF!=1,"18-19/1",
IF(#REF!=2,"18-19/2",
IF(#REF!=3,"19-20/1",
IF(#REF!=4,"19-20/2","Hata7")))),
IF(#REF!+BJ504=2019,
IF(#REF!=1,"19-20/1",
IF(#REF!=2,"19-20/2",
IF(#REF!=3,"20-21/1",
IF(#REF!=4,"20-21/2","Hata8")))),
IF(#REF!+BJ504=2020,
IF(#REF!=1,"20-21/1",
IF(#REF!=2,"20-21/2",
IF(#REF!=3,"21-22/1",
IF(#REF!=4,"21-22/2","Hata9")))),
IF(#REF!+BJ504=2021,
IF(#REF!=1,"21-22/1",
IF(#REF!=2,"21-22/2",
IF(#REF!=3,"22-23/1",
IF(#REF!=4,"22-23/2","Hata10")))),
IF(#REF!+BJ504=2022,
IF(#REF!=1,"22-23/1",
IF(#REF!=2,"22-23/2",
IF(#REF!=3,"23-24/1",
IF(#REF!=4,"23-24/2","Hata11")))),
IF(#REF!+BJ504=2023,
IF(#REF!=1,"23-24/1",
IF(#REF!=2,"23-24/2",
IF(#REF!=3,"24-25/1",
IF(#REF!=4,"24-25/2","Hata12")))),
)))))))))))),
IF(BB504="T",
IF(#REF!+BJ504=2012,
IF(#REF!=1,"12-13/1",
IF(#REF!=2,"12-13/2",
IF(#REF!=3,"12-13/3",
IF(#REF!=4,"13-14/1",
IF(#REF!=5,"13-14/2",
IF(#REF!=6,"13-14/3","Hata1")))))),
IF(#REF!+BJ504=2013,
IF(#REF!=1,"13-14/1",
IF(#REF!=2,"13-14/2",
IF(#REF!=3,"13-14/3",
IF(#REF!=4,"14-15/1",
IF(#REF!=5,"14-15/2",
IF(#REF!=6,"14-15/3","Hata2")))))),
IF(#REF!+BJ504=2014,
IF(#REF!=1,"14-15/1",
IF(#REF!=2,"14-15/2",
IF(#REF!=3,"14-15/3",
IF(#REF!=4,"15-16/1",
IF(#REF!=5,"15-16/2",
IF(#REF!=6,"15-16/3","Hata3")))))),
IF(AND(#REF!+#REF!&gt;2014,#REF!+#REF!&lt;2015,BJ504=1),
IF(#REF!=0.1,"14-15/0.1",
IF(#REF!=0.2,"14-15/0.2",
IF(#REF!=0.3,"14-15/0.3","Hata4"))),
IF(#REF!+BJ504=2015,
IF(#REF!=1,"15-16/1",
IF(#REF!=2,"15-16/2",
IF(#REF!=3,"15-16/3",
IF(#REF!=4,"16-17/1",
IF(#REF!=5,"16-17/2",
IF(#REF!=6,"16-17/3","Hata5")))))),
IF(#REF!+BJ504=2016,
IF(#REF!=1,"16-17/1",
IF(#REF!=2,"16-17/2",
IF(#REF!=3,"16-17/3",
IF(#REF!=4,"17-18/1",
IF(#REF!=5,"17-18/2",
IF(#REF!=6,"17-18/3","Hata6")))))),
IF(#REF!+BJ504=2017,
IF(#REF!=1,"17-18/1",
IF(#REF!=2,"17-18/2",
IF(#REF!=3,"17-18/3",
IF(#REF!=4,"18-19/1",
IF(#REF!=5,"18-19/2",
IF(#REF!=6,"18-19/3","Hata7")))))),
IF(#REF!+BJ504=2018,
IF(#REF!=1,"18-19/1",
IF(#REF!=2,"18-19/2",
IF(#REF!=3,"18-19/3",
IF(#REF!=4,"19-20/1",
IF(#REF!=5," 19-20/2",
IF(#REF!=6,"19-20/3","Hata8")))))),
IF(#REF!+BJ504=2019,
IF(#REF!=1,"19-20/1",
IF(#REF!=2,"19-20/2",
IF(#REF!=3,"19-20/3",
IF(#REF!=4,"20-21/1",
IF(#REF!=5,"20-21/2",
IF(#REF!=6,"20-21/3","Hata9")))))),
IF(#REF!+BJ504=2020,
IF(#REF!=1,"20-21/1",
IF(#REF!=2,"20-21/2",
IF(#REF!=3,"20-21/3",
IF(#REF!=4,"21-22/1",
IF(#REF!=5,"21-22/2",
IF(#REF!=6,"21-22/3","Hata10")))))),
IF(#REF!+BJ504=2021,
IF(#REF!=1,"21-22/1",
IF(#REF!=2,"21-22/2",
IF(#REF!=3,"21-22/3",
IF(#REF!=4,"22-23/1",
IF(#REF!=5,"22-23/2",
IF(#REF!=6,"22-23/3","Hata11")))))),
IF(#REF!+BJ504=2022,
IF(#REF!=1,"22-23/1",
IF(#REF!=2,"22-23/2",
IF(#REF!=3,"22-23/3",
IF(#REF!=4,"23-24/1",
IF(#REF!=5,"23-24/2",
IF(#REF!=6,"23-24/3","Hata12")))))),
IF(#REF!+BJ504=2023,
IF(#REF!=1,"23-24/1",
IF(#REF!=2,"23-24/2",
IF(#REF!=3,"23-24/3",
IF(#REF!=4,"24-25/1",
IF(#REF!=5,"24-25/2",
IF(#REF!=6,"24-25/3","Hata13")))))),
))))))))))))))
)</f>
        <v>#REF!</v>
      </c>
      <c r="G504" s="15"/>
      <c r="H504" s="14" t="s">
        <v>606</v>
      </c>
      <c r="I504" s="14">
        <v>238541</v>
      </c>
      <c r="J504" s="14" t="s">
        <v>157</v>
      </c>
      <c r="Q504" s="14" t="s">
        <v>133</v>
      </c>
      <c r="R504" s="14" t="s">
        <v>133</v>
      </c>
      <c r="S504" s="16">
        <v>7</v>
      </c>
      <c r="T504" s="14">
        <f>VLOOKUP($S504,[1]sistem!$I$3:$L$10,2,FALSE)</f>
        <v>0</v>
      </c>
      <c r="U504" s="14">
        <f>VLOOKUP($S504,[1]sistem!$I$3:$L$10,3,FALSE)</f>
        <v>1</v>
      </c>
      <c r="V504" s="14">
        <f>VLOOKUP($S504,[1]sistem!$I$3:$L$10,4,FALSE)</f>
        <v>1</v>
      </c>
      <c r="W504" s="14" t="e">
        <f>VLOOKUP($BB504,[1]sistem!$I$13:$L$14,2,FALSE)*#REF!</f>
        <v>#REF!</v>
      </c>
      <c r="X504" s="14" t="e">
        <f>VLOOKUP($BB504,[1]sistem!$I$13:$L$14,3,FALSE)*#REF!</f>
        <v>#REF!</v>
      </c>
      <c r="Y504" s="14" t="e">
        <f>VLOOKUP($BB504,[1]sistem!$I$13:$L$14,4,FALSE)*#REF!</f>
        <v>#REF!</v>
      </c>
      <c r="Z504" s="14" t="e">
        <f t="shared" si="142"/>
        <v>#REF!</v>
      </c>
      <c r="AA504" s="14" t="e">
        <f t="shared" si="142"/>
        <v>#REF!</v>
      </c>
      <c r="AB504" s="14" t="e">
        <f t="shared" si="142"/>
        <v>#REF!</v>
      </c>
      <c r="AC504" s="14" t="e">
        <f t="shared" si="130"/>
        <v>#REF!</v>
      </c>
      <c r="AD504" s="14">
        <f>VLOOKUP(BB504,[1]sistem!$I$18:$J$19,2,FALSE)</f>
        <v>14</v>
      </c>
      <c r="AE504" s="14">
        <v>0.25</v>
      </c>
      <c r="AF504" s="14">
        <f>VLOOKUP($S504,[1]sistem!$I$3:$M$10,5,FALSE)</f>
        <v>1</v>
      </c>
      <c r="AI504" s="14" t="e">
        <f>(#REF!+#REF!)*AD504</f>
        <v>#REF!</v>
      </c>
      <c r="AJ504" s="14">
        <f>VLOOKUP($S504,[1]sistem!$I$3:$N$10,6,FALSE)</f>
        <v>2</v>
      </c>
      <c r="AK504" s="14">
        <v>2</v>
      </c>
      <c r="AL504" s="14">
        <f t="shared" si="131"/>
        <v>4</v>
      </c>
      <c r="AM504" s="14">
        <f>VLOOKUP($BB504,[1]sistem!$I$18:$K$19,3,FALSE)</f>
        <v>14</v>
      </c>
      <c r="AN504" s="14" t="e">
        <f>AM504*#REF!</f>
        <v>#REF!</v>
      </c>
      <c r="AO504" s="14" t="e">
        <f t="shared" si="132"/>
        <v>#REF!</v>
      </c>
      <c r="AP504" s="14">
        <f t="shared" si="133"/>
        <v>25</v>
      </c>
      <c r="AQ504" s="14" t="e">
        <f t="shared" si="134"/>
        <v>#REF!</v>
      </c>
      <c r="AR504" s="14" t="e">
        <f>ROUND(AQ504-#REF!,0)</f>
        <v>#REF!</v>
      </c>
      <c r="AS504" s="14">
        <f>IF(BB504="s",IF(S504=0,0,
IF(S504=1,#REF!*4*4,
IF(S504=2,0,
IF(S504=3,#REF!*4*2,
IF(S504=4,0,
IF(S504=5,0,
IF(S504=6,0,
IF(S504=7,0)))))))),
IF(BB504="t",
IF(S504=0,0,
IF(S504=1,#REF!*4*4*0.8,
IF(S504=2,0,
IF(S504=3,#REF!*4*2*0.8,
IF(S504=4,0,
IF(S504=5,0,
IF(S504=6,0,
IF(S504=7,0))))))))))</f>
        <v>0</v>
      </c>
      <c r="AT504" s="14" t="e">
        <f>IF(BB504="s",
IF(S504=0,0,
IF(S504=1,0,
IF(S504=2,#REF!*4*2,
IF(S504=3,#REF!*4,
IF(S504=4,#REF!*4,
IF(S504=5,0,
IF(S504=6,0,
IF(S504=7,#REF!*4)))))))),
IF(BB504="t",
IF(S504=0,0,
IF(S504=1,0,
IF(S504=2,#REF!*4*2*0.8,
IF(S504=3,#REF!*4*0.8,
IF(S504=4,#REF!*4*0.8,
IF(S504=5,0,
IF(S504=6,0,
IF(S504=7,#REF!*4))))))))))</f>
        <v>#REF!</v>
      </c>
      <c r="AU504" s="14" t="e">
        <f>IF(BB504="s",
IF(S504=0,0,
IF(S504=1,#REF!*2,
IF(S504=2,#REF!*2,
IF(S504=3,#REF!*2,
IF(S504=4,#REF!*2,
IF(S504=5,#REF!*2,
IF(S504=6,#REF!*2,
IF(S504=7,#REF!*2)))))))),
IF(BB504="t",
IF(S504=0,#REF!*2*0.8,
IF(S504=1,#REF!*2*0.8,
IF(S504=2,#REF!*2*0.8,
IF(S504=3,#REF!*2*0.8,
IF(S504=4,#REF!*2*0.8,
IF(S504=5,#REF!*2*0.8,
IF(S504=6,#REF!*1*0.8,
IF(S504=7,#REF!*2))))))))))</f>
        <v>#REF!</v>
      </c>
      <c r="AV504" s="14" t="e">
        <f t="shared" si="135"/>
        <v>#REF!</v>
      </c>
      <c r="AW504" s="14" t="e">
        <f>IF(BB504="s",
IF(S504=0,0,
IF(S504=1,(14-2)*(#REF!+#REF!)/4*4,
IF(S504=2,(14-2)*(#REF!+#REF!)/4*2,
IF(S504=3,(14-2)*(#REF!+#REF!)/4*3,
IF(S504=4,(14-2)*(#REF!+#REF!)/4,
IF(S504=5,(14-2)*#REF!/4,
IF(S504=6,0,
IF(S504=7,(14)*#REF!)))))))),
IF(BB504="t",
IF(S504=0,0,
IF(S504=1,(11-2)*(#REF!+#REF!)/4*4,
IF(S504=2,(11-2)*(#REF!+#REF!)/4*2,
IF(S504=3,(11-2)*(#REF!+#REF!)/4*3,
IF(S504=4,(11-2)*(#REF!+#REF!)/4,
IF(S504=5,(11-2)*#REF!/4,
IF(S504=6,0,
IF(S504=7,(11)*#REF!))))))))))</f>
        <v>#REF!</v>
      </c>
      <c r="AX504" s="14" t="e">
        <f t="shared" si="136"/>
        <v>#REF!</v>
      </c>
      <c r="AY504" s="14">
        <f t="shared" si="137"/>
        <v>8</v>
      </c>
      <c r="AZ504" s="14">
        <f t="shared" si="138"/>
        <v>4</v>
      </c>
      <c r="BA504" s="14" t="e">
        <f t="shared" si="139"/>
        <v>#REF!</v>
      </c>
      <c r="BB504" s="14" t="s">
        <v>87</v>
      </c>
      <c r="BC504" s="14">
        <f>IF(BI504="A",0,IF(BB504="s",14*#REF!,IF(BB504="T",11*#REF!,"HATA")))</f>
        <v>0</v>
      </c>
      <c r="BD504" s="14" t="e">
        <f t="shared" si="140"/>
        <v>#REF!</v>
      </c>
      <c r="BE504" s="14" t="e">
        <f t="shared" si="141"/>
        <v>#REF!</v>
      </c>
      <c r="BF504" s="14" t="e">
        <f>IF(BE504-#REF!=0,"DOĞRU","YANLIŞ")</f>
        <v>#REF!</v>
      </c>
      <c r="BG504" s="14" t="e">
        <f>#REF!-BE504</f>
        <v>#REF!</v>
      </c>
      <c r="BH504" s="14">
        <v>0</v>
      </c>
      <c r="BI504" s="14" t="s">
        <v>93</v>
      </c>
      <c r="BJ504" s="14">
        <v>0</v>
      </c>
      <c r="BL504" s="14">
        <v>7</v>
      </c>
      <c r="BN504" s="5" t="e">
        <f>#REF!*14</f>
        <v>#REF!</v>
      </c>
      <c r="BO504" s="6"/>
      <c r="BP504" s="7"/>
      <c r="BQ504" s="8"/>
      <c r="BR504" s="8"/>
      <c r="BS504" s="8"/>
      <c r="BT504" s="8"/>
      <c r="BU504" s="8"/>
      <c r="BV504" s="9"/>
      <c r="BW504" s="10"/>
      <c r="BX504" s="11"/>
      <c r="CE504" s="8"/>
      <c r="CF504" s="17"/>
      <c r="CG504" s="17"/>
      <c r="CH504" s="17"/>
      <c r="CI504" s="17"/>
    </row>
    <row r="505" spans="1:87" hidden="1" x14ac:dyDescent="0.25">
      <c r="A505" s="14" t="s">
        <v>134</v>
      </c>
      <c r="B505" s="14" t="s">
        <v>135</v>
      </c>
      <c r="C505" s="14" t="s">
        <v>135</v>
      </c>
      <c r="D505" s="15" t="s">
        <v>84</v>
      </c>
      <c r="E505" s="15">
        <v>1</v>
      </c>
      <c r="F505" s="16" t="e">
        <f>IF(BB505="S",
IF(#REF!+BJ505=2012,
IF(#REF!=1,"12-13/1",
IF(#REF!=2,"12-13/2",
IF(#REF!=3,"13-14/1",
IF(#REF!=4,"13-14/2","Hata1")))),
IF(#REF!+BJ505=2013,
IF(#REF!=1,"13-14/1",
IF(#REF!=2,"13-14/2",
IF(#REF!=3,"14-15/1",
IF(#REF!=4,"14-15/2","Hata2")))),
IF(#REF!+BJ505=2014,
IF(#REF!=1,"14-15/1",
IF(#REF!=2,"14-15/2",
IF(#REF!=3,"15-16/1",
IF(#REF!=4,"15-16/2","Hata3")))),
IF(#REF!+BJ505=2015,
IF(#REF!=1,"15-16/1",
IF(#REF!=2,"15-16/2",
IF(#REF!=3,"16-17/1",
IF(#REF!=4,"16-17/2","Hata4")))),
IF(#REF!+BJ505=2016,
IF(#REF!=1,"16-17/1",
IF(#REF!=2,"16-17/2",
IF(#REF!=3,"17-18/1",
IF(#REF!=4,"17-18/2","Hata5")))),
IF(#REF!+BJ505=2017,
IF(#REF!=1,"17-18/1",
IF(#REF!=2,"17-18/2",
IF(#REF!=3,"18-19/1",
IF(#REF!=4,"18-19/2","Hata6")))),
IF(#REF!+BJ505=2018,
IF(#REF!=1,"18-19/1",
IF(#REF!=2,"18-19/2",
IF(#REF!=3,"19-20/1",
IF(#REF!=4,"19-20/2","Hata7")))),
IF(#REF!+BJ505=2019,
IF(#REF!=1,"19-20/1",
IF(#REF!=2,"19-20/2",
IF(#REF!=3,"20-21/1",
IF(#REF!=4,"20-21/2","Hata8")))),
IF(#REF!+BJ505=2020,
IF(#REF!=1,"20-21/1",
IF(#REF!=2,"20-21/2",
IF(#REF!=3,"21-22/1",
IF(#REF!=4,"21-22/2","Hata9")))),
IF(#REF!+BJ505=2021,
IF(#REF!=1,"21-22/1",
IF(#REF!=2,"21-22/2",
IF(#REF!=3,"22-23/1",
IF(#REF!=4,"22-23/2","Hata10")))),
IF(#REF!+BJ505=2022,
IF(#REF!=1,"22-23/1",
IF(#REF!=2,"22-23/2",
IF(#REF!=3,"23-24/1",
IF(#REF!=4,"23-24/2","Hata11")))),
IF(#REF!+BJ505=2023,
IF(#REF!=1,"23-24/1",
IF(#REF!=2,"23-24/2",
IF(#REF!=3,"24-25/1",
IF(#REF!=4,"24-25/2","Hata12")))),
)))))))))))),
IF(BB505="T",
IF(#REF!+BJ505=2012,
IF(#REF!=1,"12-13/1",
IF(#REF!=2,"12-13/2",
IF(#REF!=3,"12-13/3",
IF(#REF!=4,"13-14/1",
IF(#REF!=5,"13-14/2",
IF(#REF!=6,"13-14/3","Hata1")))))),
IF(#REF!+BJ505=2013,
IF(#REF!=1,"13-14/1",
IF(#REF!=2,"13-14/2",
IF(#REF!=3,"13-14/3",
IF(#REF!=4,"14-15/1",
IF(#REF!=5,"14-15/2",
IF(#REF!=6,"14-15/3","Hata2")))))),
IF(#REF!+BJ505=2014,
IF(#REF!=1,"14-15/1",
IF(#REF!=2,"14-15/2",
IF(#REF!=3,"14-15/3",
IF(#REF!=4,"15-16/1",
IF(#REF!=5,"15-16/2",
IF(#REF!=6,"15-16/3","Hata3")))))),
IF(AND(#REF!+#REF!&gt;2014,#REF!+#REF!&lt;2015,BJ505=1),
IF(#REF!=0.1,"14-15/0.1",
IF(#REF!=0.2,"14-15/0.2",
IF(#REF!=0.3,"14-15/0.3","Hata4"))),
IF(#REF!+BJ505=2015,
IF(#REF!=1,"15-16/1",
IF(#REF!=2,"15-16/2",
IF(#REF!=3,"15-16/3",
IF(#REF!=4,"16-17/1",
IF(#REF!=5,"16-17/2",
IF(#REF!=6,"16-17/3","Hata5")))))),
IF(#REF!+BJ505=2016,
IF(#REF!=1,"16-17/1",
IF(#REF!=2,"16-17/2",
IF(#REF!=3,"16-17/3",
IF(#REF!=4,"17-18/1",
IF(#REF!=5,"17-18/2",
IF(#REF!=6,"17-18/3","Hata6")))))),
IF(#REF!+BJ505=2017,
IF(#REF!=1,"17-18/1",
IF(#REF!=2,"17-18/2",
IF(#REF!=3,"17-18/3",
IF(#REF!=4,"18-19/1",
IF(#REF!=5,"18-19/2",
IF(#REF!=6,"18-19/3","Hata7")))))),
IF(#REF!+BJ505=2018,
IF(#REF!=1,"18-19/1",
IF(#REF!=2,"18-19/2",
IF(#REF!=3,"18-19/3",
IF(#REF!=4,"19-20/1",
IF(#REF!=5," 19-20/2",
IF(#REF!=6,"19-20/3","Hata8")))))),
IF(#REF!+BJ505=2019,
IF(#REF!=1,"19-20/1",
IF(#REF!=2,"19-20/2",
IF(#REF!=3,"19-20/3",
IF(#REF!=4,"20-21/1",
IF(#REF!=5,"20-21/2",
IF(#REF!=6,"20-21/3","Hata9")))))),
IF(#REF!+BJ505=2020,
IF(#REF!=1,"20-21/1",
IF(#REF!=2,"20-21/2",
IF(#REF!=3,"20-21/3",
IF(#REF!=4,"21-22/1",
IF(#REF!=5,"21-22/2",
IF(#REF!=6,"21-22/3","Hata10")))))),
IF(#REF!+BJ505=2021,
IF(#REF!=1,"21-22/1",
IF(#REF!=2,"21-22/2",
IF(#REF!=3,"21-22/3",
IF(#REF!=4,"22-23/1",
IF(#REF!=5,"22-23/2",
IF(#REF!=6,"22-23/3","Hata11")))))),
IF(#REF!+BJ505=2022,
IF(#REF!=1,"22-23/1",
IF(#REF!=2,"22-23/2",
IF(#REF!=3,"22-23/3",
IF(#REF!=4,"23-24/1",
IF(#REF!=5,"23-24/2",
IF(#REF!=6,"23-24/3","Hata12")))))),
IF(#REF!+BJ505=2023,
IF(#REF!=1,"23-24/1",
IF(#REF!=2,"23-24/2",
IF(#REF!=3,"23-24/3",
IF(#REF!=4,"24-25/1",
IF(#REF!=5,"24-25/2",
IF(#REF!=6,"24-25/3","Hata13")))))),
))))))))))))))
)</f>
        <v>#REF!</v>
      </c>
      <c r="G505" s="15">
        <v>0</v>
      </c>
      <c r="H505" s="14" t="s">
        <v>606</v>
      </c>
      <c r="I505" s="14">
        <v>238541</v>
      </c>
      <c r="J505" s="14" t="s">
        <v>157</v>
      </c>
      <c r="S505" s="16">
        <v>4</v>
      </c>
      <c r="T505" s="14">
        <f>VLOOKUP($S505,[1]sistem!$I$3:$L$10,2,FALSE)</f>
        <v>0</v>
      </c>
      <c r="U505" s="14">
        <f>VLOOKUP($S505,[1]sistem!$I$3:$L$10,3,FALSE)</f>
        <v>1</v>
      </c>
      <c r="V505" s="14">
        <f>VLOOKUP($S505,[1]sistem!$I$3:$L$10,4,FALSE)</f>
        <v>1</v>
      </c>
      <c r="W505" s="14" t="e">
        <f>VLOOKUP($BB505,[1]sistem!$I$13:$L$14,2,FALSE)*#REF!</f>
        <v>#REF!</v>
      </c>
      <c r="X505" s="14" t="e">
        <f>VLOOKUP($BB505,[1]sistem!$I$13:$L$14,3,FALSE)*#REF!</f>
        <v>#REF!</v>
      </c>
      <c r="Y505" s="14" t="e">
        <f>VLOOKUP($BB505,[1]sistem!$I$13:$L$14,4,FALSE)*#REF!</f>
        <v>#REF!</v>
      </c>
      <c r="Z505" s="14" t="e">
        <f t="shared" si="142"/>
        <v>#REF!</v>
      </c>
      <c r="AA505" s="14" t="e">
        <f t="shared" si="142"/>
        <v>#REF!</v>
      </c>
      <c r="AB505" s="14" t="e">
        <f t="shared" si="142"/>
        <v>#REF!</v>
      </c>
      <c r="AC505" s="14" t="e">
        <f t="shared" si="130"/>
        <v>#REF!</v>
      </c>
      <c r="AD505" s="14">
        <f>VLOOKUP(BB505,[1]sistem!$I$18:$J$19,2,FALSE)</f>
        <v>14</v>
      </c>
      <c r="AE505" s="14">
        <v>0.25</v>
      </c>
      <c r="AF505" s="14">
        <f>VLOOKUP($S505,[1]sistem!$I$3:$M$10,5,FALSE)</f>
        <v>1</v>
      </c>
      <c r="AG505" s="14">
        <v>4</v>
      </c>
      <c r="AI505" s="14">
        <f>AG505*AM505</f>
        <v>56</v>
      </c>
      <c r="AJ505" s="14">
        <f>VLOOKUP($S505,[1]sistem!$I$3:$N$10,6,FALSE)</f>
        <v>2</v>
      </c>
      <c r="AK505" s="14">
        <v>2</v>
      </c>
      <c r="AL505" s="14">
        <f t="shared" si="131"/>
        <v>4</v>
      </c>
      <c r="AM505" s="14">
        <f>VLOOKUP($BB505,[1]sistem!$I$18:$K$19,3,FALSE)</f>
        <v>14</v>
      </c>
      <c r="AN505" s="14" t="e">
        <f>AM505*#REF!</f>
        <v>#REF!</v>
      </c>
      <c r="AO505" s="14" t="e">
        <f t="shared" si="132"/>
        <v>#REF!</v>
      </c>
      <c r="AP505" s="14">
        <f t="shared" si="133"/>
        <v>25</v>
      </c>
      <c r="AQ505" s="14" t="e">
        <f t="shared" si="134"/>
        <v>#REF!</v>
      </c>
      <c r="AR505" s="14" t="e">
        <f>ROUND(AQ505-#REF!,0)</f>
        <v>#REF!</v>
      </c>
      <c r="AS505" s="14">
        <f>IF(BB505="s",IF(S505=0,0,
IF(S505=1,#REF!*4*4,
IF(S505=2,0,
IF(S505=3,#REF!*4*2,
IF(S505=4,0,
IF(S505=5,0,
IF(S505=6,0,
IF(S505=7,0)))))))),
IF(BB505="t",
IF(S505=0,0,
IF(S505=1,#REF!*4*4*0.8,
IF(S505=2,0,
IF(S505=3,#REF!*4*2*0.8,
IF(S505=4,0,
IF(S505=5,0,
IF(S505=6,0,
IF(S505=7,0))))))))))</f>
        <v>0</v>
      </c>
      <c r="AT505" s="14" t="e">
        <f>IF(BB505="s",
IF(S505=0,0,
IF(S505=1,0,
IF(S505=2,#REF!*4*2,
IF(S505=3,#REF!*4,
IF(S505=4,#REF!*4,
IF(S505=5,0,
IF(S505=6,0,
IF(S505=7,#REF!*4)))))))),
IF(BB505="t",
IF(S505=0,0,
IF(S505=1,0,
IF(S505=2,#REF!*4*2*0.8,
IF(S505=3,#REF!*4*0.8,
IF(S505=4,#REF!*4*0.8,
IF(S505=5,0,
IF(S505=6,0,
IF(S505=7,#REF!*4))))))))))</f>
        <v>#REF!</v>
      </c>
      <c r="AU505" s="14" t="e">
        <f>IF(BB505="s",
IF(S505=0,0,
IF(S505=1,#REF!*2,
IF(S505=2,#REF!*2,
IF(S505=3,#REF!*2,
IF(S505=4,#REF!*2,
IF(S505=5,#REF!*2,
IF(S505=6,#REF!*2,
IF(S505=7,#REF!*2)))))))),
IF(BB505="t",
IF(S505=0,#REF!*2*0.8,
IF(S505=1,#REF!*2*0.8,
IF(S505=2,#REF!*2*0.8,
IF(S505=3,#REF!*2*0.8,
IF(S505=4,#REF!*2*0.8,
IF(S505=5,#REF!*2*0.8,
IF(S505=6,#REF!*1*0.8,
IF(S505=7,#REF!*2))))))))))</f>
        <v>#REF!</v>
      </c>
      <c r="AV505" s="14" t="e">
        <f t="shared" si="135"/>
        <v>#REF!</v>
      </c>
      <c r="AW505" s="14" t="e">
        <f>IF(BB505="s",
IF(S505=0,0,
IF(S505=1,(14-2)*(#REF!+#REF!)/4*4,
IF(S505=2,(14-2)*(#REF!+#REF!)/4*2,
IF(S505=3,(14-2)*(#REF!+#REF!)/4*3,
IF(S505=4,(14-2)*(#REF!+#REF!)/4,
IF(S505=5,(14-2)*#REF!/4,
IF(S505=6,0,
IF(S505=7,(14)*#REF!)))))))),
IF(BB505="t",
IF(S505=0,0,
IF(S505=1,(11-2)*(#REF!+#REF!)/4*4,
IF(S505=2,(11-2)*(#REF!+#REF!)/4*2,
IF(S505=3,(11-2)*(#REF!+#REF!)/4*3,
IF(S505=4,(11-2)*(#REF!+#REF!)/4,
IF(S505=5,(11-2)*#REF!/4,
IF(S505=6,0,
IF(S505=7,(11)*#REF!))))))))))</f>
        <v>#REF!</v>
      </c>
      <c r="AX505" s="14" t="e">
        <f t="shared" si="136"/>
        <v>#REF!</v>
      </c>
      <c r="AY505" s="14">
        <f t="shared" si="137"/>
        <v>8</v>
      </c>
      <c r="AZ505" s="14">
        <f t="shared" si="138"/>
        <v>4</v>
      </c>
      <c r="BA505" s="14" t="e">
        <f t="shared" si="139"/>
        <v>#REF!</v>
      </c>
      <c r="BB505" s="14" t="s">
        <v>87</v>
      </c>
      <c r="BC505" s="14" t="e">
        <f>IF(BI505="A",0,IF(BB505="s",14*#REF!,IF(BB505="T",11*#REF!,"HATA")))</f>
        <v>#REF!</v>
      </c>
      <c r="BD505" s="14" t="e">
        <f t="shared" si="140"/>
        <v>#REF!</v>
      </c>
      <c r="BE505" s="14" t="e">
        <f t="shared" si="141"/>
        <v>#REF!</v>
      </c>
      <c r="BF505" s="14" t="e">
        <f>IF(BE505-#REF!=0,"DOĞRU","YANLIŞ")</f>
        <v>#REF!</v>
      </c>
      <c r="BG505" s="14" t="e">
        <f>#REF!-BE505</f>
        <v>#REF!</v>
      </c>
      <c r="BH505" s="14">
        <v>0</v>
      </c>
      <c r="BJ505" s="14">
        <v>0</v>
      </c>
      <c r="BL505" s="14">
        <v>4</v>
      </c>
      <c r="BN505" s="5" t="e">
        <f>#REF!*14</f>
        <v>#REF!</v>
      </c>
      <c r="BO505" s="6"/>
      <c r="BP505" s="7"/>
      <c r="BQ505" s="8"/>
      <c r="BR505" s="8"/>
      <c r="BS505" s="8"/>
      <c r="BT505" s="8"/>
      <c r="BU505" s="8"/>
      <c r="BV505" s="9"/>
      <c r="BW505" s="10"/>
      <c r="BX505" s="11"/>
      <c r="CE505" s="8"/>
      <c r="CF505" s="17"/>
      <c r="CG505" s="17"/>
      <c r="CH505" s="17"/>
      <c r="CI505" s="17"/>
    </row>
    <row r="506" spans="1:87" hidden="1" x14ac:dyDescent="0.25">
      <c r="A506" s="14" t="s">
        <v>91</v>
      </c>
      <c r="B506" s="14" t="s">
        <v>92</v>
      </c>
      <c r="C506" s="14" t="s">
        <v>92</v>
      </c>
      <c r="D506" s="15" t="s">
        <v>90</v>
      </c>
      <c r="E506" s="15" t="s">
        <v>90</v>
      </c>
      <c r="F506" s="16" t="e">
        <f>IF(BB506="S",
IF(#REF!+BJ506=2012,
IF(#REF!=1,"12-13/1",
IF(#REF!=2,"12-13/2",
IF(#REF!=3,"13-14/1",
IF(#REF!=4,"13-14/2","Hata1")))),
IF(#REF!+BJ506=2013,
IF(#REF!=1,"13-14/1",
IF(#REF!=2,"13-14/2",
IF(#REF!=3,"14-15/1",
IF(#REF!=4,"14-15/2","Hata2")))),
IF(#REF!+BJ506=2014,
IF(#REF!=1,"14-15/1",
IF(#REF!=2,"14-15/2",
IF(#REF!=3,"15-16/1",
IF(#REF!=4,"15-16/2","Hata3")))),
IF(#REF!+BJ506=2015,
IF(#REF!=1,"15-16/1",
IF(#REF!=2,"15-16/2",
IF(#REF!=3,"16-17/1",
IF(#REF!=4,"16-17/2","Hata4")))),
IF(#REF!+BJ506=2016,
IF(#REF!=1,"16-17/1",
IF(#REF!=2,"16-17/2",
IF(#REF!=3,"17-18/1",
IF(#REF!=4,"17-18/2","Hata5")))),
IF(#REF!+BJ506=2017,
IF(#REF!=1,"17-18/1",
IF(#REF!=2,"17-18/2",
IF(#REF!=3,"18-19/1",
IF(#REF!=4,"18-19/2","Hata6")))),
IF(#REF!+BJ506=2018,
IF(#REF!=1,"18-19/1",
IF(#REF!=2,"18-19/2",
IF(#REF!=3,"19-20/1",
IF(#REF!=4,"19-20/2","Hata7")))),
IF(#REF!+BJ506=2019,
IF(#REF!=1,"19-20/1",
IF(#REF!=2,"19-20/2",
IF(#REF!=3,"20-21/1",
IF(#REF!=4,"20-21/2","Hata8")))),
IF(#REF!+BJ506=2020,
IF(#REF!=1,"20-21/1",
IF(#REF!=2,"20-21/2",
IF(#REF!=3,"21-22/1",
IF(#REF!=4,"21-22/2","Hata9")))),
IF(#REF!+BJ506=2021,
IF(#REF!=1,"21-22/1",
IF(#REF!=2,"21-22/2",
IF(#REF!=3,"22-23/1",
IF(#REF!=4,"22-23/2","Hata10")))),
IF(#REF!+BJ506=2022,
IF(#REF!=1,"22-23/1",
IF(#REF!=2,"22-23/2",
IF(#REF!=3,"23-24/1",
IF(#REF!=4,"23-24/2","Hata11")))),
IF(#REF!+BJ506=2023,
IF(#REF!=1,"23-24/1",
IF(#REF!=2,"23-24/2",
IF(#REF!=3,"24-25/1",
IF(#REF!=4,"24-25/2","Hata12")))),
)))))))))))),
IF(BB506="T",
IF(#REF!+BJ506=2012,
IF(#REF!=1,"12-13/1",
IF(#REF!=2,"12-13/2",
IF(#REF!=3,"12-13/3",
IF(#REF!=4,"13-14/1",
IF(#REF!=5,"13-14/2",
IF(#REF!=6,"13-14/3","Hata1")))))),
IF(#REF!+BJ506=2013,
IF(#REF!=1,"13-14/1",
IF(#REF!=2,"13-14/2",
IF(#REF!=3,"13-14/3",
IF(#REF!=4,"14-15/1",
IF(#REF!=5,"14-15/2",
IF(#REF!=6,"14-15/3","Hata2")))))),
IF(#REF!+BJ506=2014,
IF(#REF!=1,"14-15/1",
IF(#REF!=2,"14-15/2",
IF(#REF!=3,"14-15/3",
IF(#REF!=4,"15-16/1",
IF(#REF!=5,"15-16/2",
IF(#REF!=6,"15-16/3","Hata3")))))),
IF(AND(#REF!+#REF!&gt;2014,#REF!+#REF!&lt;2015,BJ506=1),
IF(#REF!=0.1,"14-15/0.1",
IF(#REF!=0.2,"14-15/0.2",
IF(#REF!=0.3,"14-15/0.3","Hata4"))),
IF(#REF!+BJ506=2015,
IF(#REF!=1,"15-16/1",
IF(#REF!=2,"15-16/2",
IF(#REF!=3,"15-16/3",
IF(#REF!=4,"16-17/1",
IF(#REF!=5,"16-17/2",
IF(#REF!=6,"16-17/3","Hata5")))))),
IF(#REF!+BJ506=2016,
IF(#REF!=1,"16-17/1",
IF(#REF!=2,"16-17/2",
IF(#REF!=3,"16-17/3",
IF(#REF!=4,"17-18/1",
IF(#REF!=5,"17-18/2",
IF(#REF!=6,"17-18/3","Hata6")))))),
IF(#REF!+BJ506=2017,
IF(#REF!=1,"17-18/1",
IF(#REF!=2,"17-18/2",
IF(#REF!=3,"17-18/3",
IF(#REF!=4,"18-19/1",
IF(#REF!=5,"18-19/2",
IF(#REF!=6,"18-19/3","Hata7")))))),
IF(#REF!+BJ506=2018,
IF(#REF!=1,"18-19/1",
IF(#REF!=2,"18-19/2",
IF(#REF!=3,"18-19/3",
IF(#REF!=4,"19-20/1",
IF(#REF!=5," 19-20/2",
IF(#REF!=6,"19-20/3","Hata8")))))),
IF(#REF!+BJ506=2019,
IF(#REF!=1,"19-20/1",
IF(#REF!=2,"19-20/2",
IF(#REF!=3,"19-20/3",
IF(#REF!=4,"20-21/1",
IF(#REF!=5,"20-21/2",
IF(#REF!=6,"20-21/3","Hata9")))))),
IF(#REF!+BJ506=2020,
IF(#REF!=1,"20-21/1",
IF(#REF!=2,"20-21/2",
IF(#REF!=3,"20-21/3",
IF(#REF!=4,"21-22/1",
IF(#REF!=5,"21-22/2",
IF(#REF!=6,"21-22/3","Hata10")))))),
IF(#REF!+BJ506=2021,
IF(#REF!=1,"21-22/1",
IF(#REF!=2,"21-22/2",
IF(#REF!=3,"21-22/3",
IF(#REF!=4,"22-23/1",
IF(#REF!=5,"22-23/2",
IF(#REF!=6,"22-23/3","Hata11")))))),
IF(#REF!+BJ506=2022,
IF(#REF!=1,"22-23/1",
IF(#REF!=2,"22-23/2",
IF(#REF!=3,"22-23/3",
IF(#REF!=4,"23-24/1",
IF(#REF!=5,"23-24/2",
IF(#REF!=6,"23-24/3","Hata12")))))),
IF(#REF!+BJ506=2023,
IF(#REF!=1,"23-24/1",
IF(#REF!=2,"23-24/2",
IF(#REF!=3,"23-24/3",
IF(#REF!=4,"24-25/1",
IF(#REF!=5,"24-25/2",
IF(#REF!=6,"24-25/3","Hata13")))))),
))))))))))))))
)</f>
        <v>#REF!</v>
      </c>
      <c r="G506" s="15"/>
      <c r="H506" s="14" t="s">
        <v>606</v>
      </c>
      <c r="I506" s="14">
        <v>238541</v>
      </c>
      <c r="J506" s="14" t="s">
        <v>157</v>
      </c>
      <c r="L506" s="14">
        <v>4358</v>
      </c>
      <c r="S506" s="16">
        <v>0</v>
      </c>
      <c r="T506" s="14">
        <f>VLOOKUP($S506,[1]sistem!$I$3:$L$10,2,FALSE)</f>
        <v>0</v>
      </c>
      <c r="U506" s="14">
        <f>VLOOKUP($S506,[1]sistem!$I$3:$L$10,3,FALSE)</f>
        <v>0</v>
      </c>
      <c r="V506" s="14">
        <f>VLOOKUP($S506,[1]sistem!$I$3:$L$10,4,FALSE)</f>
        <v>0</v>
      </c>
      <c r="W506" s="14" t="e">
        <f>VLOOKUP($BB506,[1]sistem!$I$13:$L$14,2,FALSE)*#REF!</f>
        <v>#REF!</v>
      </c>
      <c r="X506" s="14" t="e">
        <f>VLOOKUP($BB506,[1]sistem!$I$13:$L$14,3,FALSE)*#REF!</f>
        <v>#REF!</v>
      </c>
      <c r="Y506" s="14" t="e">
        <f>VLOOKUP($BB506,[1]sistem!$I$13:$L$14,4,FALSE)*#REF!</f>
        <v>#REF!</v>
      </c>
      <c r="Z506" s="14" t="e">
        <f t="shared" si="142"/>
        <v>#REF!</v>
      </c>
      <c r="AA506" s="14" t="e">
        <f t="shared" si="142"/>
        <v>#REF!</v>
      </c>
      <c r="AB506" s="14" t="e">
        <f t="shared" si="142"/>
        <v>#REF!</v>
      </c>
      <c r="AC506" s="14" t="e">
        <f t="shared" si="130"/>
        <v>#REF!</v>
      </c>
      <c r="AD506" s="14">
        <f>VLOOKUP(BB506,[1]sistem!$I$18:$J$19,2,FALSE)</f>
        <v>11</v>
      </c>
      <c r="AE506" s="14">
        <v>0.25</v>
      </c>
      <c r="AF506" s="14">
        <f>VLOOKUP($S506,[1]sistem!$I$3:$M$10,5,FALSE)</f>
        <v>0</v>
      </c>
      <c r="AI506" s="14" t="e">
        <f>(#REF!+#REF!)*AD506</f>
        <v>#REF!</v>
      </c>
      <c r="AJ506" s="14">
        <f>VLOOKUP($S506,[1]sistem!$I$3:$N$10,6,FALSE)</f>
        <v>0</v>
      </c>
      <c r="AK506" s="14">
        <v>2</v>
      </c>
      <c r="AL506" s="14">
        <f t="shared" si="131"/>
        <v>0</v>
      </c>
      <c r="AM506" s="14">
        <f>VLOOKUP($BB506,[1]sistem!$I$18:$K$19,3,FALSE)</f>
        <v>11</v>
      </c>
      <c r="AN506" s="14" t="e">
        <f>AM506*#REF!</f>
        <v>#REF!</v>
      </c>
      <c r="AO506" s="14" t="e">
        <f t="shared" si="132"/>
        <v>#REF!</v>
      </c>
      <c r="AP506" s="14">
        <f t="shared" si="133"/>
        <v>25</v>
      </c>
      <c r="AQ506" s="14" t="e">
        <f t="shared" si="134"/>
        <v>#REF!</v>
      </c>
      <c r="AR506" s="14" t="e">
        <f>ROUND(AQ506-#REF!,0)</f>
        <v>#REF!</v>
      </c>
      <c r="AS506" s="14">
        <f>IF(BB506="s",IF(S506=0,0,
IF(S506=1,#REF!*4*4,
IF(S506=2,0,
IF(S506=3,#REF!*4*2,
IF(S506=4,0,
IF(S506=5,0,
IF(S506=6,0,
IF(S506=7,0)))))))),
IF(BB506="t",
IF(S506=0,0,
IF(S506=1,#REF!*4*4*0.8,
IF(S506=2,0,
IF(S506=3,#REF!*4*2*0.8,
IF(S506=4,0,
IF(S506=5,0,
IF(S506=6,0,
IF(S506=7,0))))))))))</f>
        <v>0</v>
      </c>
      <c r="AT506" s="14">
        <f>IF(BB506="s",
IF(S506=0,0,
IF(S506=1,0,
IF(S506=2,#REF!*4*2,
IF(S506=3,#REF!*4,
IF(S506=4,#REF!*4,
IF(S506=5,0,
IF(S506=6,0,
IF(S506=7,#REF!*4)))))))),
IF(BB506="t",
IF(S506=0,0,
IF(S506=1,0,
IF(S506=2,#REF!*4*2*0.8,
IF(S506=3,#REF!*4*0.8,
IF(S506=4,#REF!*4*0.8,
IF(S506=5,0,
IF(S506=6,0,
IF(S506=7,#REF!*4))))))))))</f>
        <v>0</v>
      </c>
      <c r="AU506" s="14" t="e">
        <f>IF(BB506="s",
IF(S506=0,0,
IF(S506=1,#REF!*2,
IF(S506=2,#REF!*2,
IF(S506=3,#REF!*2,
IF(S506=4,#REF!*2,
IF(S506=5,#REF!*2,
IF(S506=6,#REF!*2,
IF(S506=7,#REF!*2)))))))),
IF(BB506="t",
IF(S506=0,#REF!*2*0.8,
IF(S506=1,#REF!*2*0.8,
IF(S506=2,#REF!*2*0.8,
IF(S506=3,#REF!*2*0.8,
IF(S506=4,#REF!*2*0.8,
IF(S506=5,#REF!*2*0.8,
IF(S506=6,#REF!*1*0.8,
IF(S506=7,#REF!*2))))))))))</f>
        <v>#REF!</v>
      </c>
      <c r="AV506" s="14" t="e">
        <f t="shared" si="135"/>
        <v>#REF!</v>
      </c>
      <c r="AW506" s="14">
        <f>IF(BB506="s",
IF(S506=0,0,
IF(S506=1,(14-2)*(#REF!+#REF!)/4*4,
IF(S506=2,(14-2)*(#REF!+#REF!)/4*2,
IF(S506=3,(14-2)*(#REF!+#REF!)/4*3,
IF(S506=4,(14-2)*(#REF!+#REF!)/4,
IF(S506=5,(14-2)*#REF!/4,
IF(S506=6,0,
IF(S506=7,(14)*#REF!)))))))),
IF(BB506="t",
IF(S506=0,0,
IF(S506=1,(11-2)*(#REF!+#REF!)/4*4,
IF(S506=2,(11-2)*(#REF!+#REF!)/4*2,
IF(S506=3,(11-2)*(#REF!+#REF!)/4*3,
IF(S506=4,(11-2)*(#REF!+#REF!)/4,
IF(S506=5,(11-2)*#REF!/4,
IF(S506=6,0,
IF(S506=7,(11)*#REF!))))))))))</f>
        <v>0</v>
      </c>
      <c r="AX506" s="14" t="e">
        <f t="shared" si="136"/>
        <v>#REF!</v>
      </c>
      <c r="AY506" s="14">
        <f t="shared" si="137"/>
        <v>0</v>
      </c>
      <c r="AZ506" s="14">
        <f t="shared" si="138"/>
        <v>0</v>
      </c>
      <c r="BA506" s="14" t="e">
        <f t="shared" si="139"/>
        <v>#REF!</v>
      </c>
      <c r="BB506" s="14" t="s">
        <v>186</v>
      </c>
      <c r="BC506" s="14" t="e">
        <f>IF(BI506="A",0,IF(BB506="s",14*#REF!,IF(BB506="T",11*#REF!,"HATA")))</f>
        <v>#REF!</v>
      </c>
      <c r="BD506" s="14" t="e">
        <f t="shared" si="140"/>
        <v>#REF!</v>
      </c>
      <c r="BE506" s="14" t="e">
        <f t="shared" si="141"/>
        <v>#REF!</v>
      </c>
      <c r="BF506" s="14" t="e">
        <f>IF(BE506-#REF!=0,"DOĞRU","YANLIŞ")</f>
        <v>#REF!</v>
      </c>
      <c r="BG506" s="14" t="e">
        <f>#REF!-BE506</f>
        <v>#REF!</v>
      </c>
      <c r="BH506" s="14">
        <v>0</v>
      </c>
      <c r="BJ506" s="14">
        <v>0</v>
      </c>
      <c r="BL506" s="14">
        <v>0</v>
      </c>
      <c r="BN506" s="5" t="e">
        <f>#REF!*14</f>
        <v>#REF!</v>
      </c>
      <c r="BO506" s="6"/>
      <c r="BP506" s="7"/>
      <c r="BQ506" s="8"/>
      <c r="BR506" s="8"/>
      <c r="BS506" s="8"/>
      <c r="BT506" s="8"/>
      <c r="BU506" s="8"/>
      <c r="BV506" s="9"/>
      <c r="BW506" s="10"/>
      <c r="BX506" s="11"/>
      <c r="CE506" s="8"/>
      <c r="CF506" s="17"/>
      <c r="CG506" s="17"/>
      <c r="CH506" s="17"/>
      <c r="CI506" s="17"/>
    </row>
    <row r="507" spans="1:87" hidden="1" x14ac:dyDescent="0.25">
      <c r="A507" s="14" t="s">
        <v>96</v>
      </c>
      <c r="B507" s="14" t="s">
        <v>97</v>
      </c>
      <c r="C507" s="14" t="s">
        <v>97</v>
      </c>
      <c r="D507" s="15" t="s">
        <v>90</v>
      </c>
      <c r="E507" s="15" t="s">
        <v>90</v>
      </c>
      <c r="F507" s="16" t="e">
        <f>IF(BB507="S",
IF(#REF!+BJ507=2012,
IF(#REF!=1,"12-13/1",
IF(#REF!=2,"12-13/2",
IF(#REF!=3,"13-14/1",
IF(#REF!=4,"13-14/2","Hata1")))),
IF(#REF!+BJ507=2013,
IF(#REF!=1,"13-14/1",
IF(#REF!=2,"13-14/2",
IF(#REF!=3,"14-15/1",
IF(#REF!=4,"14-15/2","Hata2")))),
IF(#REF!+BJ507=2014,
IF(#REF!=1,"14-15/1",
IF(#REF!=2,"14-15/2",
IF(#REF!=3,"15-16/1",
IF(#REF!=4,"15-16/2","Hata3")))),
IF(#REF!+BJ507=2015,
IF(#REF!=1,"15-16/1",
IF(#REF!=2,"15-16/2",
IF(#REF!=3,"16-17/1",
IF(#REF!=4,"16-17/2","Hata4")))),
IF(#REF!+BJ507=2016,
IF(#REF!=1,"16-17/1",
IF(#REF!=2,"16-17/2",
IF(#REF!=3,"17-18/1",
IF(#REF!=4,"17-18/2","Hata5")))),
IF(#REF!+BJ507=2017,
IF(#REF!=1,"17-18/1",
IF(#REF!=2,"17-18/2",
IF(#REF!=3,"18-19/1",
IF(#REF!=4,"18-19/2","Hata6")))),
IF(#REF!+BJ507=2018,
IF(#REF!=1,"18-19/1",
IF(#REF!=2,"18-19/2",
IF(#REF!=3,"19-20/1",
IF(#REF!=4,"19-20/2","Hata7")))),
IF(#REF!+BJ507=2019,
IF(#REF!=1,"19-20/1",
IF(#REF!=2,"19-20/2",
IF(#REF!=3,"20-21/1",
IF(#REF!=4,"20-21/2","Hata8")))),
IF(#REF!+BJ507=2020,
IF(#REF!=1,"20-21/1",
IF(#REF!=2,"20-21/2",
IF(#REF!=3,"21-22/1",
IF(#REF!=4,"21-22/2","Hata9")))),
IF(#REF!+BJ507=2021,
IF(#REF!=1,"21-22/1",
IF(#REF!=2,"21-22/2",
IF(#REF!=3,"22-23/1",
IF(#REF!=4,"22-23/2","Hata10")))),
IF(#REF!+BJ507=2022,
IF(#REF!=1,"22-23/1",
IF(#REF!=2,"22-23/2",
IF(#REF!=3,"23-24/1",
IF(#REF!=4,"23-24/2","Hata11")))),
IF(#REF!+BJ507=2023,
IF(#REF!=1,"23-24/1",
IF(#REF!=2,"23-24/2",
IF(#REF!=3,"24-25/1",
IF(#REF!=4,"24-25/2","Hata12")))),
)))))))))))),
IF(BB507="T",
IF(#REF!+BJ507=2012,
IF(#REF!=1,"12-13/1",
IF(#REF!=2,"12-13/2",
IF(#REF!=3,"12-13/3",
IF(#REF!=4,"13-14/1",
IF(#REF!=5,"13-14/2",
IF(#REF!=6,"13-14/3","Hata1")))))),
IF(#REF!+BJ507=2013,
IF(#REF!=1,"13-14/1",
IF(#REF!=2,"13-14/2",
IF(#REF!=3,"13-14/3",
IF(#REF!=4,"14-15/1",
IF(#REF!=5,"14-15/2",
IF(#REF!=6,"14-15/3","Hata2")))))),
IF(#REF!+BJ507=2014,
IF(#REF!=1,"14-15/1",
IF(#REF!=2,"14-15/2",
IF(#REF!=3,"14-15/3",
IF(#REF!=4,"15-16/1",
IF(#REF!=5,"15-16/2",
IF(#REF!=6,"15-16/3","Hata3")))))),
IF(AND(#REF!+#REF!&gt;2014,#REF!+#REF!&lt;2015,BJ507=1),
IF(#REF!=0.1,"14-15/0.1",
IF(#REF!=0.2,"14-15/0.2",
IF(#REF!=0.3,"14-15/0.3","Hata4"))),
IF(#REF!+BJ507=2015,
IF(#REF!=1,"15-16/1",
IF(#REF!=2,"15-16/2",
IF(#REF!=3,"15-16/3",
IF(#REF!=4,"16-17/1",
IF(#REF!=5,"16-17/2",
IF(#REF!=6,"16-17/3","Hata5")))))),
IF(#REF!+BJ507=2016,
IF(#REF!=1,"16-17/1",
IF(#REF!=2,"16-17/2",
IF(#REF!=3,"16-17/3",
IF(#REF!=4,"17-18/1",
IF(#REF!=5,"17-18/2",
IF(#REF!=6,"17-18/3","Hata6")))))),
IF(#REF!+BJ507=2017,
IF(#REF!=1,"17-18/1",
IF(#REF!=2,"17-18/2",
IF(#REF!=3,"17-18/3",
IF(#REF!=4,"18-19/1",
IF(#REF!=5,"18-19/2",
IF(#REF!=6,"18-19/3","Hata7")))))),
IF(#REF!+BJ507=2018,
IF(#REF!=1,"18-19/1",
IF(#REF!=2,"18-19/2",
IF(#REF!=3,"18-19/3",
IF(#REF!=4,"19-20/1",
IF(#REF!=5," 19-20/2",
IF(#REF!=6,"19-20/3","Hata8")))))),
IF(#REF!+BJ507=2019,
IF(#REF!=1,"19-20/1",
IF(#REF!=2,"19-20/2",
IF(#REF!=3,"19-20/3",
IF(#REF!=4,"20-21/1",
IF(#REF!=5,"20-21/2",
IF(#REF!=6,"20-21/3","Hata9")))))),
IF(#REF!+BJ507=2020,
IF(#REF!=1,"20-21/1",
IF(#REF!=2,"20-21/2",
IF(#REF!=3,"20-21/3",
IF(#REF!=4,"21-22/1",
IF(#REF!=5,"21-22/2",
IF(#REF!=6,"21-22/3","Hata10")))))),
IF(#REF!+BJ507=2021,
IF(#REF!=1,"21-22/1",
IF(#REF!=2,"21-22/2",
IF(#REF!=3,"21-22/3",
IF(#REF!=4,"22-23/1",
IF(#REF!=5,"22-23/2",
IF(#REF!=6,"22-23/3","Hata11")))))),
IF(#REF!+BJ507=2022,
IF(#REF!=1,"22-23/1",
IF(#REF!=2,"22-23/2",
IF(#REF!=3,"22-23/3",
IF(#REF!=4,"23-24/1",
IF(#REF!=5,"23-24/2",
IF(#REF!=6,"23-24/3","Hata12")))))),
IF(#REF!+BJ507=2023,
IF(#REF!=1,"23-24/1",
IF(#REF!=2,"23-24/2",
IF(#REF!=3,"23-24/3",
IF(#REF!=4,"24-25/1",
IF(#REF!=5,"24-25/2",
IF(#REF!=6,"24-25/3","Hata13")))))),
))))))))))))))
)</f>
        <v>#REF!</v>
      </c>
      <c r="G507" s="15"/>
      <c r="H507" s="14" t="s">
        <v>606</v>
      </c>
      <c r="I507" s="14">
        <v>238541</v>
      </c>
      <c r="J507" s="14" t="s">
        <v>157</v>
      </c>
      <c r="Q507" s="14" t="s">
        <v>98</v>
      </c>
      <c r="R507" s="14" t="s">
        <v>98</v>
      </c>
      <c r="S507" s="16">
        <v>0</v>
      </c>
      <c r="T507" s="14">
        <f>VLOOKUP($S507,[1]sistem!$I$3:$L$10,2,FALSE)</f>
        <v>0</v>
      </c>
      <c r="U507" s="14">
        <f>VLOOKUP($S507,[1]sistem!$I$3:$L$10,3,FALSE)</f>
        <v>0</v>
      </c>
      <c r="V507" s="14">
        <f>VLOOKUP($S507,[1]sistem!$I$3:$L$10,4,FALSE)</f>
        <v>0</v>
      </c>
      <c r="W507" s="14" t="e">
        <f>VLOOKUP($BB507,[1]sistem!$I$13:$L$14,2,FALSE)*#REF!</f>
        <v>#REF!</v>
      </c>
      <c r="X507" s="14" t="e">
        <f>VLOOKUP($BB507,[1]sistem!$I$13:$L$14,3,FALSE)*#REF!</f>
        <v>#REF!</v>
      </c>
      <c r="Y507" s="14" t="e">
        <f>VLOOKUP($BB507,[1]sistem!$I$13:$L$14,4,FALSE)*#REF!</f>
        <v>#REF!</v>
      </c>
      <c r="Z507" s="14" t="e">
        <f t="shared" si="142"/>
        <v>#REF!</v>
      </c>
      <c r="AA507" s="14" t="e">
        <f t="shared" si="142"/>
        <v>#REF!</v>
      </c>
      <c r="AB507" s="14" t="e">
        <f t="shared" si="142"/>
        <v>#REF!</v>
      </c>
      <c r="AC507" s="14" t="e">
        <f t="shared" si="130"/>
        <v>#REF!</v>
      </c>
      <c r="AD507" s="14">
        <f>VLOOKUP(BB507,[1]sistem!$I$18:$J$19,2,FALSE)</f>
        <v>14</v>
      </c>
      <c r="AE507" s="14">
        <v>0.25</v>
      </c>
      <c r="AF507" s="14">
        <f>VLOOKUP($S507,[1]sistem!$I$3:$M$10,5,FALSE)</f>
        <v>0</v>
      </c>
      <c r="AI507" s="14" t="e">
        <f>(#REF!+#REF!)*AD507</f>
        <v>#REF!</v>
      </c>
      <c r="AJ507" s="14">
        <f>VLOOKUP($S507,[1]sistem!$I$3:$N$10,6,FALSE)</f>
        <v>0</v>
      </c>
      <c r="AK507" s="14">
        <v>2</v>
      </c>
      <c r="AL507" s="14">
        <f t="shared" si="131"/>
        <v>0</v>
      </c>
      <c r="AM507" s="14">
        <f>VLOOKUP($BB507,[1]sistem!$I$18:$K$19,3,FALSE)</f>
        <v>14</v>
      </c>
      <c r="AN507" s="14" t="e">
        <f>AM507*#REF!</f>
        <v>#REF!</v>
      </c>
      <c r="AO507" s="14" t="e">
        <f t="shared" si="132"/>
        <v>#REF!</v>
      </c>
      <c r="AP507" s="14">
        <f t="shared" si="133"/>
        <v>25</v>
      </c>
      <c r="AQ507" s="14" t="e">
        <f t="shared" si="134"/>
        <v>#REF!</v>
      </c>
      <c r="AR507" s="14" t="e">
        <f>ROUND(AQ507-#REF!,0)</f>
        <v>#REF!</v>
      </c>
      <c r="AS507" s="14">
        <f>IF(BB507="s",IF(S507=0,0,
IF(S507=1,#REF!*4*4,
IF(S507=2,0,
IF(S507=3,#REF!*4*2,
IF(S507=4,0,
IF(S507=5,0,
IF(S507=6,0,
IF(S507=7,0)))))))),
IF(BB507="t",
IF(S507=0,0,
IF(S507=1,#REF!*4*4*0.8,
IF(S507=2,0,
IF(S507=3,#REF!*4*2*0.8,
IF(S507=4,0,
IF(S507=5,0,
IF(S507=6,0,
IF(S507=7,0))))))))))</f>
        <v>0</v>
      </c>
      <c r="AT507" s="14">
        <f>IF(BB507="s",
IF(S507=0,0,
IF(S507=1,0,
IF(S507=2,#REF!*4*2,
IF(S507=3,#REF!*4,
IF(S507=4,#REF!*4,
IF(S507=5,0,
IF(S507=6,0,
IF(S507=7,#REF!*4)))))))),
IF(BB507="t",
IF(S507=0,0,
IF(S507=1,0,
IF(S507=2,#REF!*4*2*0.8,
IF(S507=3,#REF!*4*0.8,
IF(S507=4,#REF!*4*0.8,
IF(S507=5,0,
IF(S507=6,0,
IF(S507=7,#REF!*4))))))))))</f>
        <v>0</v>
      </c>
      <c r="AU507" s="14">
        <f>IF(BB507="s",
IF(S507=0,0,
IF(S507=1,#REF!*2,
IF(S507=2,#REF!*2,
IF(S507=3,#REF!*2,
IF(S507=4,#REF!*2,
IF(S507=5,#REF!*2,
IF(S507=6,#REF!*2,
IF(S507=7,#REF!*2)))))))),
IF(BB507="t",
IF(S507=0,#REF!*2*0.8,
IF(S507=1,#REF!*2*0.8,
IF(S507=2,#REF!*2*0.8,
IF(S507=3,#REF!*2*0.8,
IF(S507=4,#REF!*2*0.8,
IF(S507=5,#REF!*2*0.8,
IF(S507=6,#REF!*1*0.8,
IF(S507=7,#REF!*2))))))))))</f>
        <v>0</v>
      </c>
      <c r="AV507" s="14" t="e">
        <f t="shared" si="135"/>
        <v>#REF!</v>
      </c>
      <c r="AW507" s="14">
        <f>IF(BB507="s",
IF(S507=0,0,
IF(S507=1,(14-2)*(#REF!+#REF!)/4*4,
IF(S507=2,(14-2)*(#REF!+#REF!)/4*2,
IF(S507=3,(14-2)*(#REF!+#REF!)/4*3,
IF(S507=4,(14-2)*(#REF!+#REF!)/4,
IF(S507=5,(14-2)*#REF!/4,
IF(S507=6,0,
IF(S507=7,(14)*#REF!)))))))),
IF(BB507="t",
IF(S507=0,0,
IF(S507=1,(11-2)*(#REF!+#REF!)/4*4,
IF(S507=2,(11-2)*(#REF!+#REF!)/4*2,
IF(S507=3,(11-2)*(#REF!+#REF!)/4*3,
IF(S507=4,(11-2)*(#REF!+#REF!)/4,
IF(S507=5,(11-2)*#REF!/4,
IF(S507=6,0,
IF(S507=7,(11)*#REF!))))))))))</f>
        <v>0</v>
      </c>
      <c r="AX507" s="14" t="e">
        <f t="shared" si="136"/>
        <v>#REF!</v>
      </c>
      <c r="AY507" s="14">
        <f t="shared" si="137"/>
        <v>0</v>
      </c>
      <c r="AZ507" s="14">
        <f t="shared" si="138"/>
        <v>0</v>
      </c>
      <c r="BA507" s="14">
        <f t="shared" si="139"/>
        <v>0</v>
      </c>
      <c r="BB507" s="14" t="s">
        <v>87</v>
      </c>
      <c r="BC507" s="14" t="e">
        <f>IF(BI507="A",0,IF(BB507="s",14*#REF!,IF(BB507="T",11*#REF!,"HATA")))</f>
        <v>#REF!</v>
      </c>
      <c r="BD507" s="14" t="e">
        <f t="shared" si="140"/>
        <v>#REF!</v>
      </c>
      <c r="BE507" s="14" t="e">
        <f t="shared" si="141"/>
        <v>#REF!</v>
      </c>
      <c r="BF507" s="14" t="e">
        <f>IF(BE507-#REF!=0,"DOĞRU","YANLIŞ")</f>
        <v>#REF!</v>
      </c>
      <c r="BG507" s="14" t="e">
        <f>#REF!-BE507</f>
        <v>#REF!</v>
      </c>
      <c r="BH507" s="14">
        <v>0</v>
      </c>
      <c r="BJ507" s="14">
        <v>0</v>
      </c>
      <c r="BL507" s="14">
        <v>0</v>
      </c>
      <c r="BN507" s="5" t="e">
        <f>#REF!*14</f>
        <v>#REF!</v>
      </c>
      <c r="BO507" s="6"/>
      <c r="BP507" s="7"/>
      <c r="BQ507" s="8"/>
      <c r="BR507" s="8"/>
      <c r="BS507" s="8"/>
      <c r="BT507" s="8"/>
      <c r="BU507" s="8"/>
      <c r="BV507" s="9"/>
      <c r="BW507" s="10"/>
      <c r="BX507" s="11"/>
      <c r="CE507" s="8"/>
      <c r="CF507" s="17"/>
      <c r="CG507" s="17"/>
      <c r="CH507" s="17"/>
      <c r="CI507" s="17"/>
    </row>
    <row r="508" spans="1:87" hidden="1" x14ac:dyDescent="0.25">
      <c r="A508" s="14" t="s">
        <v>138</v>
      </c>
      <c r="B508" s="14" t="s">
        <v>139</v>
      </c>
      <c r="C508" s="14" t="s">
        <v>139</v>
      </c>
      <c r="D508" s="15" t="s">
        <v>84</v>
      </c>
      <c r="E508" s="15">
        <v>3</v>
      </c>
      <c r="F508" s="16" t="e">
        <f>IF(BB508="S",
IF(#REF!+BJ508=2012,
IF(#REF!=1,"12-13/1",
IF(#REF!=2,"12-13/2",
IF(#REF!=3,"13-14/1",
IF(#REF!=4,"13-14/2","Hata1")))),
IF(#REF!+BJ508=2013,
IF(#REF!=1,"13-14/1",
IF(#REF!=2,"13-14/2",
IF(#REF!=3,"14-15/1",
IF(#REF!=4,"14-15/2","Hata2")))),
IF(#REF!+BJ508=2014,
IF(#REF!=1,"14-15/1",
IF(#REF!=2,"14-15/2",
IF(#REF!=3,"15-16/1",
IF(#REF!=4,"15-16/2","Hata3")))),
IF(#REF!+BJ508=2015,
IF(#REF!=1,"15-16/1",
IF(#REF!=2,"15-16/2",
IF(#REF!=3,"16-17/1",
IF(#REF!=4,"16-17/2","Hata4")))),
IF(#REF!+BJ508=2016,
IF(#REF!=1,"16-17/1",
IF(#REF!=2,"16-17/2",
IF(#REF!=3,"17-18/1",
IF(#REF!=4,"17-18/2","Hata5")))),
IF(#REF!+BJ508=2017,
IF(#REF!=1,"17-18/1",
IF(#REF!=2,"17-18/2",
IF(#REF!=3,"18-19/1",
IF(#REF!=4,"18-19/2","Hata6")))),
IF(#REF!+BJ508=2018,
IF(#REF!=1,"18-19/1",
IF(#REF!=2,"18-19/2",
IF(#REF!=3,"19-20/1",
IF(#REF!=4,"19-20/2","Hata7")))),
IF(#REF!+BJ508=2019,
IF(#REF!=1,"19-20/1",
IF(#REF!=2,"19-20/2",
IF(#REF!=3,"20-21/1",
IF(#REF!=4,"20-21/2","Hata8")))),
IF(#REF!+BJ508=2020,
IF(#REF!=1,"20-21/1",
IF(#REF!=2,"20-21/2",
IF(#REF!=3,"21-22/1",
IF(#REF!=4,"21-22/2","Hata9")))),
IF(#REF!+BJ508=2021,
IF(#REF!=1,"21-22/1",
IF(#REF!=2,"21-22/2",
IF(#REF!=3,"22-23/1",
IF(#REF!=4,"22-23/2","Hata10")))),
IF(#REF!+BJ508=2022,
IF(#REF!=1,"22-23/1",
IF(#REF!=2,"22-23/2",
IF(#REF!=3,"23-24/1",
IF(#REF!=4,"23-24/2","Hata11")))),
IF(#REF!+BJ508=2023,
IF(#REF!=1,"23-24/1",
IF(#REF!=2,"23-24/2",
IF(#REF!=3,"24-25/1",
IF(#REF!=4,"24-25/2","Hata12")))),
)))))))))))),
IF(BB508="T",
IF(#REF!+BJ508=2012,
IF(#REF!=1,"12-13/1",
IF(#REF!=2,"12-13/2",
IF(#REF!=3,"12-13/3",
IF(#REF!=4,"13-14/1",
IF(#REF!=5,"13-14/2",
IF(#REF!=6,"13-14/3","Hata1")))))),
IF(#REF!+BJ508=2013,
IF(#REF!=1,"13-14/1",
IF(#REF!=2,"13-14/2",
IF(#REF!=3,"13-14/3",
IF(#REF!=4,"14-15/1",
IF(#REF!=5,"14-15/2",
IF(#REF!=6,"14-15/3","Hata2")))))),
IF(#REF!+BJ508=2014,
IF(#REF!=1,"14-15/1",
IF(#REF!=2,"14-15/2",
IF(#REF!=3,"14-15/3",
IF(#REF!=4,"15-16/1",
IF(#REF!=5,"15-16/2",
IF(#REF!=6,"15-16/3","Hata3")))))),
IF(AND(#REF!+#REF!&gt;2014,#REF!+#REF!&lt;2015,BJ508=1),
IF(#REF!=0.1,"14-15/0.1",
IF(#REF!=0.2,"14-15/0.2",
IF(#REF!=0.3,"14-15/0.3","Hata4"))),
IF(#REF!+BJ508=2015,
IF(#REF!=1,"15-16/1",
IF(#REF!=2,"15-16/2",
IF(#REF!=3,"15-16/3",
IF(#REF!=4,"16-17/1",
IF(#REF!=5,"16-17/2",
IF(#REF!=6,"16-17/3","Hata5")))))),
IF(#REF!+BJ508=2016,
IF(#REF!=1,"16-17/1",
IF(#REF!=2,"16-17/2",
IF(#REF!=3,"16-17/3",
IF(#REF!=4,"17-18/1",
IF(#REF!=5,"17-18/2",
IF(#REF!=6,"17-18/3","Hata6")))))),
IF(#REF!+BJ508=2017,
IF(#REF!=1,"17-18/1",
IF(#REF!=2,"17-18/2",
IF(#REF!=3,"17-18/3",
IF(#REF!=4,"18-19/1",
IF(#REF!=5,"18-19/2",
IF(#REF!=6,"18-19/3","Hata7")))))),
IF(#REF!+BJ508=2018,
IF(#REF!=1,"18-19/1",
IF(#REF!=2,"18-19/2",
IF(#REF!=3,"18-19/3",
IF(#REF!=4,"19-20/1",
IF(#REF!=5," 19-20/2",
IF(#REF!=6,"19-20/3","Hata8")))))),
IF(#REF!+BJ508=2019,
IF(#REF!=1,"19-20/1",
IF(#REF!=2,"19-20/2",
IF(#REF!=3,"19-20/3",
IF(#REF!=4,"20-21/1",
IF(#REF!=5,"20-21/2",
IF(#REF!=6,"20-21/3","Hata9")))))),
IF(#REF!+BJ508=2020,
IF(#REF!=1,"20-21/1",
IF(#REF!=2,"20-21/2",
IF(#REF!=3,"20-21/3",
IF(#REF!=4,"21-22/1",
IF(#REF!=5,"21-22/2",
IF(#REF!=6,"21-22/3","Hata10")))))),
IF(#REF!+BJ508=2021,
IF(#REF!=1,"21-22/1",
IF(#REF!=2,"21-22/2",
IF(#REF!=3,"21-22/3",
IF(#REF!=4,"22-23/1",
IF(#REF!=5,"22-23/2",
IF(#REF!=6,"22-23/3","Hata11")))))),
IF(#REF!+BJ508=2022,
IF(#REF!=1,"22-23/1",
IF(#REF!=2,"22-23/2",
IF(#REF!=3,"22-23/3",
IF(#REF!=4,"23-24/1",
IF(#REF!=5,"23-24/2",
IF(#REF!=6,"23-24/3","Hata12")))))),
IF(#REF!+BJ508=2023,
IF(#REF!=1,"23-24/1",
IF(#REF!=2,"23-24/2",
IF(#REF!=3,"23-24/3",
IF(#REF!=4,"24-25/1",
IF(#REF!=5,"24-25/2",
IF(#REF!=6,"24-25/3","Hata13")))))),
))))))))))))))
)</f>
        <v>#REF!</v>
      </c>
      <c r="G508" s="15"/>
      <c r="H508" s="14" t="s">
        <v>606</v>
      </c>
      <c r="I508" s="14">
        <v>238541</v>
      </c>
      <c r="J508" s="14" t="s">
        <v>157</v>
      </c>
      <c r="Q508" s="14" t="s">
        <v>140</v>
      </c>
      <c r="R508" s="14" t="s">
        <v>140</v>
      </c>
      <c r="S508" s="16">
        <v>7</v>
      </c>
      <c r="T508" s="14">
        <f>VLOOKUP($S508,[1]sistem!$I$3:$L$10,2,FALSE)</f>
        <v>0</v>
      </c>
      <c r="U508" s="14">
        <f>VLOOKUP($S508,[1]sistem!$I$3:$L$10,3,FALSE)</f>
        <v>1</v>
      </c>
      <c r="V508" s="14">
        <f>VLOOKUP($S508,[1]sistem!$I$3:$L$10,4,FALSE)</f>
        <v>1</v>
      </c>
      <c r="W508" s="14" t="e">
        <f>VLOOKUP($BB508,[1]sistem!$I$13:$L$14,2,FALSE)*#REF!</f>
        <v>#REF!</v>
      </c>
      <c r="X508" s="14" t="e">
        <f>VLOOKUP($BB508,[1]sistem!$I$13:$L$14,3,FALSE)*#REF!</f>
        <v>#REF!</v>
      </c>
      <c r="Y508" s="14" t="e">
        <f>VLOOKUP($BB508,[1]sistem!$I$13:$L$14,4,FALSE)*#REF!</f>
        <v>#REF!</v>
      </c>
      <c r="Z508" s="14" t="e">
        <f t="shared" si="142"/>
        <v>#REF!</v>
      </c>
      <c r="AA508" s="14" t="e">
        <f t="shared" si="142"/>
        <v>#REF!</v>
      </c>
      <c r="AB508" s="14" t="e">
        <f t="shared" si="142"/>
        <v>#REF!</v>
      </c>
      <c r="AC508" s="14" t="e">
        <f t="shared" si="130"/>
        <v>#REF!</v>
      </c>
      <c r="AD508" s="14">
        <f>VLOOKUP(BB508,[1]sistem!$I$18:$J$19,2,FALSE)</f>
        <v>14</v>
      </c>
      <c r="AE508" s="14">
        <v>0.25</v>
      </c>
      <c r="AF508" s="14">
        <f>VLOOKUP($S508,[1]sistem!$I$3:$M$10,5,FALSE)</f>
        <v>1</v>
      </c>
      <c r="AG508" s="14">
        <v>4</v>
      </c>
      <c r="AI508" s="14">
        <f>AG508*AM508</f>
        <v>56</v>
      </c>
      <c r="AJ508" s="14">
        <f>VLOOKUP($S508,[1]sistem!$I$3:$N$10,6,FALSE)</f>
        <v>2</v>
      </c>
      <c r="AK508" s="14">
        <v>2</v>
      </c>
      <c r="AL508" s="14">
        <f t="shared" si="131"/>
        <v>4</v>
      </c>
      <c r="AM508" s="14">
        <f>VLOOKUP($BB508,[1]sistem!$I$18:$K$19,3,FALSE)</f>
        <v>14</v>
      </c>
      <c r="AN508" s="14" t="e">
        <f>AM508*#REF!</f>
        <v>#REF!</v>
      </c>
      <c r="AO508" s="14" t="e">
        <f t="shared" si="132"/>
        <v>#REF!</v>
      </c>
      <c r="AP508" s="14">
        <f t="shared" si="133"/>
        <v>25</v>
      </c>
      <c r="AQ508" s="14" t="e">
        <f t="shared" si="134"/>
        <v>#REF!</v>
      </c>
      <c r="AR508" s="14" t="e">
        <f>ROUND(AQ508-#REF!,0)</f>
        <v>#REF!</v>
      </c>
      <c r="AS508" s="14">
        <f>IF(BB508="s",IF(S508=0,0,
IF(S508=1,#REF!*4*4,
IF(S508=2,0,
IF(S508=3,#REF!*4*2,
IF(S508=4,0,
IF(S508=5,0,
IF(S508=6,0,
IF(S508=7,0)))))))),
IF(BB508="t",
IF(S508=0,0,
IF(S508=1,#REF!*4*4*0.8,
IF(S508=2,0,
IF(S508=3,#REF!*4*2*0.8,
IF(S508=4,0,
IF(S508=5,0,
IF(S508=6,0,
IF(S508=7,0))))))))))</f>
        <v>0</v>
      </c>
      <c r="AT508" s="14" t="e">
        <f>IF(BB508="s",
IF(S508=0,0,
IF(S508=1,0,
IF(S508=2,#REF!*4*2,
IF(S508=3,#REF!*4,
IF(S508=4,#REF!*4,
IF(S508=5,0,
IF(S508=6,0,
IF(S508=7,#REF!*4)))))))),
IF(BB508="t",
IF(S508=0,0,
IF(S508=1,0,
IF(S508=2,#REF!*4*2*0.8,
IF(S508=3,#REF!*4*0.8,
IF(S508=4,#REF!*4*0.8,
IF(S508=5,0,
IF(S508=6,0,
IF(S508=7,#REF!*4))))))))))</f>
        <v>#REF!</v>
      </c>
      <c r="AU508" s="14" t="e">
        <f>IF(BB508="s",
IF(S508=0,0,
IF(S508=1,#REF!*2,
IF(S508=2,#REF!*2,
IF(S508=3,#REF!*2,
IF(S508=4,#REF!*2,
IF(S508=5,#REF!*2,
IF(S508=6,#REF!*2,
IF(S508=7,#REF!*2)))))))),
IF(BB508="t",
IF(S508=0,#REF!*2*0.8,
IF(S508=1,#REF!*2*0.8,
IF(S508=2,#REF!*2*0.8,
IF(S508=3,#REF!*2*0.8,
IF(S508=4,#REF!*2*0.8,
IF(S508=5,#REF!*2*0.8,
IF(S508=6,#REF!*1*0.8,
IF(S508=7,#REF!*2))))))))))</f>
        <v>#REF!</v>
      </c>
      <c r="AV508" s="14" t="e">
        <f t="shared" si="135"/>
        <v>#REF!</v>
      </c>
      <c r="AW508" s="14" t="e">
        <f>IF(BB508="s",
IF(S508=0,0,
IF(S508=1,(14-2)*(#REF!+#REF!)/4*4,
IF(S508=2,(14-2)*(#REF!+#REF!)/4*2,
IF(S508=3,(14-2)*(#REF!+#REF!)/4*3,
IF(S508=4,(14-2)*(#REF!+#REF!)/4,
IF(S508=5,(14-2)*#REF!/4,
IF(S508=6,0,
IF(S508=7,(14)*#REF!)))))))),
IF(BB508="t",
IF(S508=0,0,
IF(S508=1,(11-2)*(#REF!+#REF!)/4*4,
IF(S508=2,(11-2)*(#REF!+#REF!)/4*2,
IF(S508=3,(11-2)*(#REF!+#REF!)/4*3,
IF(S508=4,(11-2)*(#REF!+#REF!)/4,
IF(S508=5,(11-2)*#REF!/4,
IF(S508=6,0,
IF(S508=7,(11)*#REF!))))))))))</f>
        <v>#REF!</v>
      </c>
      <c r="AX508" s="14" t="e">
        <f t="shared" si="136"/>
        <v>#REF!</v>
      </c>
      <c r="AY508" s="14">
        <f t="shared" si="137"/>
        <v>8</v>
      </c>
      <c r="AZ508" s="14">
        <f t="shared" si="138"/>
        <v>4</v>
      </c>
      <c r="BA508" s="14" t="e">
        <f t="shared" si="139"/>
        <v>#REF!</v>
      </c>
      <c r="BB508" s="14" t="s">
        <v>87</v>
      </c>
      <c r="BC508" s="14" t="e">
        <f>IF(BI508="A",0,IF(BB508="s",14*#REF!,IF(BB508="T",11*#REF!,"HATA")))</f>
        <v>#REF!</v>
      </c>
      <c r="BD508" s="14" t="e">
        <f t="shared" si="140"/>
        <v>#REF!</v>
      </c>
      <c r="BE508" s="14" t="e">
        <f t="shared" si="141"/>
        <v>#REF!</v>
      </c>
      <c r="BF508" s="14" t="e">
        <f>IF(BE508-#REF!=0,"DOĞRU","YANLIŞ")</f>
        <v>#REF!</v>
      </c>
      <c r="BG508" s="14" t="e">
        <f>#REF!-BE508</f>
        <v>#REF!</v>
      </c>
      <c r="BH508" s="14">
        <v>0</v>
      </c>
      <c r="BJ508" s="14">
        <v>0</v>
      </c>
      <c r="BL508" s="14">
        <v>7</v>
      </c>
      <c r="BN508" s="5" t="e">
        <f>#REF!*14</f>
        <v>#REF!</v>
      </c>
      <c r="BO508" s="6"/>
      <c r="BP508" s="7"/>
      <c r="BQ508" s="8"/>
      <c r="BR508" s="8"/>
      <c r="BS508" s="8"/>
      <c r="BT508" s="8"/>
      <c r="BU508" s="8"/>
      <c r="BV508" s="9"/>
      <c r="BW508" s="10"/>
      <c r="BX508" s="11"/>
      <c r="CE508" s="8"/>
      <c r="CF508" s="17"/>
      <c r="CG508" s="17"/>
      <c r="CH508" s="17"/>
      <c r="CI508" s="17"/>
    </row>
    <row r="509" spans="1:87" hidden="1" x14ac:dyDescent="0.25">
      <c r="A509" s="14" t="s">
        <v>103</v>
      </c>
      <c r="B509" s="14" t="s">
        <v>104</v>
      </c>
      <c r="C509" s="14" t="s">
        <v>104</v>
      </c>
      <c r="D509" s="15" t="s">
        <v>84</v>
      </c>
      <c r="E509" s="15">
        <v>1</v>
      </c>
      <c r="F509" s="16" t="e">
        <f>IF(BB509="S",
IF(#REF!+BJ509=2012,
IF(#REF!=1,"12-13/1",
IF(#REF!=2,"12-13/2",
IF(#REF!=3,"13-14/1",
IF(#REF!=4,"13-14/2","Hata1")))),
IF(#REF!+BJ509=2013,
IF(#REF!=1,"13-14/1",
IF(#REF!=2,"13-14/2",
IF(#REF!=3,"14-15/1",
IF(#REF!=4,"14-15/2","Hata2")))),
IF(#REF!+BJ509=2014,
IF(#REF!=1,"14-15/1",
IF(#REF!=2,"14-15/2",
IF(#REF!=3,"15-16/1",
IF(#REF!=4,"15-16/2","Hata3")))),
IF(#REF!+BJ509=2015,
IF(#REF!=1,"15-16/1",
IF(#REF!=2,"15-16/2",
IF(#REF!=3,"16-17/1",
IF(#REF!=4,"16-17/2","Hata4")))),
IF(#REF!+BJ509=2016,
IF(#REF!=1,"16-17/1",
IF(#REF!=2,"16-17/2",
IF(#REF!=3,"17-18/1",
IF(#REF!=4,"17-18/2","Hata5")))),
IF(#REF!+BJ509=2017,
IF(#REF!=1,"17-18/1",
IF(#REF!=2,"17-18/2",
IF(#REF!=3,"18-19/1",
IF(#REF!=4,"18-19/2","Hata6")))),
IF(#REF!+BJ509=2018,
IF(#REF!=1,"18-19/1",
IF(#REF!=2,"18-19/2",
IF(#REF!=3,"19-20/1",
IF(#REF!=4,"19-20/2","Hata7")))),
IF(#REF!+BJ509=2019,
IF(#REF!=1,"19-20/1",
IF(#REF!=2,"19-20/2",
IF(#REF!=3,"20-21/1",
IF(#REF!=4,"20-21/2","Hata8")))),
IF(#REF!+BJ509=2020,
IF(#REF!=1,"20-21/1",
IF(#REF!=2,"20-21/2",
IF(#REF!=3,"21-22/1",
IF(#REF!=4,"21-22/2","Hata9")))),
IF(#REF!+BJ509=2021,
IF(#REF!=1,"21-22/1",
IF(#REF!=2,"21-22/2",
IF(#REF!=3,"22-23/1",
IF(#REF!=4,"22-23/2","Hata10")))),
IF(#REF!+BJ509=2022,
IF(#REF!=1,"22-23/1",
IF(#REF!=2,"22-23/2",
IF(#REF!=3,"23-24/1",
IF(#REF!=4,"23-24/2","Hata11")))),
IF(#REF!+BJ509=2023,
IF(#REF!=1,"23-24/1",
IF(#REF!=2,"23-24/2",
IF(#REF!=3,"24-25/1",
IF(#REF!=4,"24-25/2","Hata12")))),
)))))))))))),
IF(BB509="T",
IF(#REF!+BJ509=2012,
IF(#REF!=1,"12-13/1",
IF(#REF!=2,"12-13/2",
IF(#REF!=3,"12-13/3",
IF(#REF!=4,"13-14/1",
IF(#REF!=5,"13-14/2",
IF(#REF!=6,"13-14/3","Hata1")))))),
IF(#REF!+BJ509=2013,
IF(#REF!=1,"13-14/1",
IF(#REF!=2,"13-14/2",
IF(#REF!=3,"13-14/3",
IF(#REF!=4,"14-15/1",
IF(#REF!=5,"14-15/2",
IF(#REF!=6,"14-15/3","Hata2")))))),
IF(#REF!+BJ509=2014,
IF(#REF!=1,"14-15/1",
IF(#REF!=2,"14-15/2",
IF(#REF!=3,"14-15/3",
IF(#REF!=4,"15-16/1",
IF(#REF!=5,"15-16/2",
IF(#REF!=6,"15-16/3","Hata3")))))),
IF(AND(#REF!+#REF!&gt;2014,#REF!+#REF!&lt;2015,BJ509=1),
IF(#REF!=0.1,"14-15/0.1",
IF(#REF!=0.2,"14-15/0.2",
IF(#REF!=0.3,"14-15/0.3","Hata4"))),
IF(#REF!+BJ509=2015,
IF(#REF!=1,"15-16/1",
IF(#REF!=2,"15-16/2",
IF(#REF!=3,"15-16/3",
IF(#REF!=4,"16-17/1",
IF(#REF!=5,"16-17/2",
IF(#REF!=6,"16-17/3","Hata5")))))),
IF(#REF!+BJ509=2016,
IF(#REF!=1,"16-17/1",
IF(#REF!=2,"16-17/2",
IF(#REF!=3,"16-17/3",
IF(#REF!=4,"17-18/1",
IF(#REF!=5,"17-18/2",
IF(#REF!=6,"17-18/3","Hata6")))))),
IF(#REF!+BJ509=2017,
IF(#REF!=1,"17-18/1",
IF(#REF!=2,"17-18/2",
IF(#REF!=3,"17-18/3",
IF(#REF!=4,"18-19/1",
IF(#REF!=5,"18-19/2",
IF(#REF!=6,"18-19/3","Hata7")))))),
IF(#REF!+BJ509=2018,
IF(#REF!=1,"18-19/1",
IF(#REF!=2,"18-19/2",
IF(#REF!=3,"18-19/3",
IF(#REF!=4,"19-20/1",
IF(#REF!=5," 19-20/2",
IF(#REF!=6,"19-20/3","Hata8")))))),
IF(#REF!+BJ509=2019,
IF(#REF!=1,"19-20/1",
IF(#REF!=2,"19-20/2",
IF(#REF!=3,"19-20/3",
IF(#REF!=4,"20-21/1",
IF(#REF!=5,"20-21/2",
IF(#REF!=6,"20-21/3","Hata9")))))),
IF(#REF!+BJ509=2020,
IF(#REF!=1,"20-21/1",
IF(#REF!=2,"20-21/2",
IF(#REF!=3,"20-21/3",
IF(#REF!=4,"21-22/1",
IF(#REF!=5,"21-22/2",
IF(#REF!=6,"21-22/3","Hata10")))))),
IF(#REF!+BJ509=2021,
IF(#REF!=1,"21-22/1",
IF(#REF!=2,"21-22/2",
IF(#REF!=3,"21-22/3",
IF(#REF!=4,"22-23/1",
IF(#REF!=5,"22-23/2",
IF(#REF!=6,"22-23/3","Hata11")))))),
IF(#REF!+BJ509=2022,
IF(#REF!=1,"22-23/1",
IF(#REF!=2,"22-23/2",
IF(#REF!=3,"22-23/3",
IF(#REF!=4,"23-24/1",
IF(#REF!=5,"23-24/2",
IF(#REF!=6,"23-24/3","Hata12")))))),
IF(#REF!+BJ509=2023,
IF(#REF!=1,"23-24/1",
IF(#REF!=2,"23-24/2",
IF(#REF!=3,"23-24/3",
IF(#REF!=4,"24-25/1",
IF(#REF!=5,"24-25/2",
IF(#REF!=6,"24-25/3","Hata13")))))),
))))))))))))))
)</f>
        <v>#REF!</v>
      </c>
      <c r="G509" s="15">
        <v>0</v>
      </c>
      <c r="H509" s="14" t="s">
        <v>606</v>
      </c>
      <c r="I509" s="14">
        <v>238541</v>
      </c>
      <c r="J509" s="14" t="s">
        <v>157</v>
      </c>
      <c r="Q509" s="14" t="s">
        <v>105</v>
      </c>
      <c r="R509" s="14" t="s">
        <v>105</v>
      </c>
      <c r="S509" s="16">
        <v>7</v>
      </c>
      <c r="T509" s="14">
        <f>VLOOKUP($S509,[1]sistem!$I$3:$L$10,2,FALSE)</f>
        <v>0</v>
      </c>
      <c r="U509" s="14">
        <f>VLOOKUP($S509,[1]sistem!$I$3:$L$10,3,FALSE)</f>
        <v>1</v>
      </c>
      <c r="V509" s="14">
        <f>VLOOKUP($S509,[1]sistem!$I$3:$L$10,4,FALSE)</f>
        <v>1</v>
      </c>
      <c r="W509" s="14" t="e">
        <f>VLOOKUP($BB509,[1]sistem!$I$13:$L$14,2,FALSE)*#REF!</f>
        <v>#REF!</v>
      </c>
      <c r="X509" s="14" t="e">
        <f>VLOOKUP($BB509,[1]sistem!$I$13:$L$14,3,FALSE)*#REF!</f>
        <v>#REF!</v>
      </c>
      <c r="Y509" s="14" t="e">
        <f>VLOOKUP($BB509,[1]sistem!$I$13:$L$14,4,FALSE)*#REF!</f>
        <v>#REF!</v>
      </c>
      <c r="Z509" s="14" t="e">
        <f t="shared" si="142"/>
        <v>#REF!</v>
      </c>
      <c r="AA509" s="14" t="e">
        <f t="shared" si="142"/>
        <v>#REF!</v>
      </c>
      <c r="AB509" s="14" t="e">
        <f t="shared" si="142"/>
        <v>#REF!</v>
      </c>
      <c r="AC509" s="14" t="e">
        <f t="shared" si="130"/>
        <v>#REF!</v>
      </c>
      <c r="AD509" s="14">
        <f>VLOOKUP(BB509,[1]sistem!$I$18:$J$19,2,FALSE)</f>
        <v>14</v>
      </c>
      <c r="AE509" s="14">
        <v>0.25</v>
      </c>
      <c r="AF509" s="14">
        <f>VLOOKUP($S509,[1]sistem!$I$3:$M$10,5,FALSE)</f>
        <v>1</v>
      </c>
      <c r="AG509" s="14">
        <v>4</v>
      </c>
      <c r="AI509" s="14">
        <f>AG509*AM509</f>
        <v>56</v>
      </c>
      <c r="AJ509" s="14">
        <f>VLOOKUP($S509,[1]sistem!$I$3:$N$10,6,FALSE)</f>
        <v>2</v>
      </c>
      <c r="AK509" s="14">
        <v>2</v>
      </c>
      <c r="AL509" s="14">
        <f t="shared" si="131"/>
        <v>4</v>
      </c>
      <c r="AM509" s="14">
        <f>VLOOKUP($BB509,[1]sistem!$I$18:$K$19,3,FALSE)</f>
        <v>14</v>
      </c>
      <c r="AN509" s="14" t="e">
        <f>AM509*#REF!</f>
        <v>#REF!</v>
      </c>
      <c r="AO509" s="14" t="e">
        <f t="shared" si="132"/>
        <v>#REF!</v>
      </c>
      <c r="AP509" s="14">
        <f t="shared" si="133"/>
        <v>25</v>
      </c>
      <c r="AQ509" s="14" t="e">
        <f t="shared" si="134"/>
        <v>#REF!</v>
      </c>
      <c r="AR509" s="14" t="e">
        <f>ROUND(AQ509-#REF!,0)</f>
        <v>#REF!</v>
      </c>
      <c r="AS509" s="14">
        <f>IF(BB509="s",IF(S509=0,0,
IF(S509=1,#REF!*4*4,
IF(S509=2,0,
IF(S509=3,#REF!*4*2,
IF(S509=4,0,
IF(S509=5,0,
IF(S509=6,0,
IF(S509=7,0)))))))),
IF(BB509="t",
IF(S509=0,0,
IF(S509=1,#REF!*4*4*0.8,
IF(S509=2,0,
IF(S509=3,#REF!*4*2*0.8,
IF(S509=4,0,
IF(S509=5,0,
IF(S509=6,0,
IF(S509=7,0))))))))))</f>
        <v>0</v>
      </c>
      <c r="AT509" s="14" t="e">
        <f>IF(BB509="s",
IF(S509=0,0,
IF(S509=1,0,
IF(S509=2,#REF!*4*2,
IF(S509=3,#REF!*4,
IF(S509=4,#REF!*4,
IF(S509=5,0,
IF(S509=6,0,
IF(S509=7,#REF!*4)))))))),
IF(BB509="t",
IF(S509=0,0,
IF(S509=1,0,
IF(S509=2,#REF!*4*2*0.8,
IF(S509=3,#REF!*4*0.8,
IF(S509=4,#REF!*4*0.8,
IF(S509=5,0,
IF(S509=6,0,
IF(S509=7,#REF!*4))))))))))</f>
        <v>#REF!</v>
      </c>
      <c r="AU509" s="14" t="e">
        <f>IF(BB509="s",
IF(S509=0,0,
IF(S509=1,#REF!*2,
IF(S509=2,#REF!*2,
IF(S509=3,#REF!*2,
IF(S509=4,#REF!*2,
IF(S509=5,#REF!*2,
IF(S509=6,#REF!*2,
IF(S509=7,#REF!*2)))))))),
IF(BB509="t",
IF(S509=0,#REF!*2*0.8,
IF(S509=1,#REF!*2*0.8,
IF(S509=2,#REF!*2*0.8,
IF(S509=3,#REF!*2*0.8,
IF(S509=4,#REF!*2*0.8,
IF(S509=5,#REF!*2*0.8,
IF(S509=6,#REF!*1*0.8,
IF(S509=7,#REF!*2))))))))))</f>
        <v>#REF!</v>
      </c>
      <c r="AV509" s="14" t="e">
        <f t="shared" si="135"/>
        <v>#REF!</v>
      </c>
      <c r="AW509" s="14" t="e">
        <f>IF(BB509="s",
IF(S509=0,0,
IF(S509=1,(14-2)*(#REF!+#REF!)/4*4,
IF(S509=2,(14-2)*(#REF!+#REF!)/4*2,
IF(S509=3,(14-2)*(#REF!+#REF!)/4*3,
IF(S509=4,(14-2)*(#REF!+#REF!)/4,
IF(S509=5,(14-2)*#REF!/4,
IF(S509=6,0,
IF(S509=7,(14)*#REF!)))))))),
IF(BB509="t",
IF(S509=0,0,
IF(S509=1,(11-2)*(#REF!+#REF!)/4*4,
IF(S509=2,(11-2)*(#REF!+#REF!)/4*2,
IF(S509=3,(11-2)*(#REF!+#REF!)/4*3,
IF(S509=4,(11-2)*(#REF!+#REF!)/4,
IF(S509=5,(11-2)*#REF!/4,
IF(S509=6,0,
IF(S509=7,(11)*#REF!))))))))))</f>
        <v>#REF!</v>
      </c>
      <c r="AX509" s="14" t="e">
        <f t="shared" si="136"/>
        <v>#REF!</v>
      </c>
      <c r="AY509" s="14">
        <f t="shared" si="137"/>
        <v>8</v>
      </c>
      <c r="AZ509" s="14">
        <f t="shared" si="138"/>
        <v>4</v>
      </c>
      <c r="BA509" s="14" t="e">
        <f t="shared" si="139"/>
        <v>#REF!</v>
      </c>
      <c r="BB509" s="14" t="s">
        <v>87</v>
      </c>
      <c r="BC509" s="14" t="e">
        <f>IF(BI509="A",0,IF(BB509="s",14*#REF!,IF(BB509="T",11*#REF!,"HATA")))</f>
        <v>#REF!</v>
      </c>
      <c r="BD509" s="14" t="e">
        <f t="shared" si="140"/>
        <v>#REF!</v>
      </c>
      <c r="BE509" s="14" t="e">
        <f t="shared" si="141"/>
        <v>#REF!</v>
      </c>
      <c r="BF509" s="14" t="e">
        <f>IF(BE509-#REF!=0,"DOĞRU","YANLIŞ")</f>
        <v>#REF!</v>
      </c>
      <c r="BG509" s="14" t="e">
        <f>#REF!-BE509</f>
        <v>#REF!</v>
      </c>
      <c r="BH509" s="14">
        <v>1</v>
      </c>
      <c r="BJ509" s="14">
        <v>0</v>
      </c>
      <c r="BL509" s="14">
        <v>7</v>
      </c>
      <c r="BN509" s="5" t="e">
        <f>#REF!*14</f>
        <v>#REF!</v>
      </c>
      <c r="BO509" s="6"/>
      <c r="BP509" s="7"/>
      <c r="BQ509" s="8"/>
      <c r="BR509" s="8"/>
      <c r="BS509" s="8"/>
      <c r="BT509" s="8"/>
      <c r="BU509" s="8"/>
      <c r="BV509" s="9"/>
      <c r="BW509" s="10"/>
      <c r="BX509" s="11"/>
      <c r="CE509" s="8"/>
      <c r="CF509" s="17"/>
      <c r="CG509" s="17"/>
      <c r="CH509" s="17"/>
      <c r="CI509" s="17"/>
    </row>
    <row r="510" spans="1:87" hidden="1" x14ac:dyDescent="0.25">
      <c r="A510" s="14" t="s">
        <v>166</v>
      </c>
      <c r="B510" s="14" t="s">
        <v>167</v>
      </c>
      <c r="C510" s="14" t="s">
        <v>167</v>
      </c>
      <c r="D510" s="15" t="s">
        <v>84</v>
      </c>
      <c r="E510" s="15">
        <v>1</v>
      </c>
      <c r="F510" s="16" t="e">
        <f>IF(BB510="S",
IF(#REF!+BJ510=2012,
IF(#REF!=1,"12-13/1",
IF(#REF!=2,"12-13/2",
IF(#REF!=3,"13-14/1",
IF(#REF!=4,"13-14/2","Hata1")))),
IF(#REF!+BJ510=2013,
IF(#REF!=1,"13-14/1",
IF(#REF!=2,"13-14/2",
IF(#REF!=3,"14-15/1",
IF(#REF!=4,"14-15/2","Hata2")))),
IF(#REF!+BJ510=2014,
IF(#REF!=1,"14-15/1",
IF(#REF!=2,"14-15/2",
IF(#REF!=3,"15-16/1",
IF(#REF!=4,"15-16/2","Hata3")))),
IF(#REF!+BJ510=2015,
IF(#REF!=1,"15-16/1",
IF(#REF!=2,"15-16/2",
IF(#REF!=3,"16-17/1",
IF(#REF!=4,"16-17/2","Hata4")))),
IF(#REF!+BJ510=2016,
IF(#REF!=1,"16-17/1",
IF(#REF!=2,"16-17/2",
IF(#REF!=3,"17-18/1",
IF(#REF!=4,"17-18/2","Hata5")))),
IF(#REF!+BJ510=2017,
IF(#REF!=1,"17-18/1",
IF(#REF!=2,"17-18/2",
IF(#REF!=3,"18-19/1",
IF(#REF!=4,"18-19/2","Hata6")))),
IF(#REF!+BJ510=2018,
IF(#REF!=1,"18-19/1",
IF(#REF!=2,"18-19/2",
IF(#REF!=3,"19-20/1",
IF(#REF!=4,"19-20/2","Hata7")))),
IF(#REF!+BJ510=2019,
IF(#REF!=1,"19-20/1",
IF(#REF!=2,"19-20/2",
IF(#REF!=3,"20-21/1",
IF(#REF!=4,"20-21/2","Hata8")))),
IF(#REF!+BJ510=2020,
IF(#REF!=1,"20-21/1",
IF(#REF!=2,"20-21/2",
IF(#REF!=3,"21-22/1",
IF(#REF!=4,"21-22/2","Hata9")))),
IF(#REF!+BJ510=2021,
IF(#REF!=1,"21-22/1",
IF(#REF!=2,"21-22/2",
IF(#REF!=3,"22-23/1",
IF(#REF!=4,"22-23/2","Hata10")))),
IF(#REF!+BJ510=2022,
IF(#REF!=1,"22-23/1",
IF(#REF!=2,"22-23/2",
IF(#REF!=3,"23-24/1",
IF(#REF!=4,"23-24/2","Hata11")))),
IF(#REF!+BJ510=2023,
IF(#REF!=1,"23-24/1",
IF(#REF!=2,"23-24/2",
IF(#REF!=3,"24-25/1",
IF(#REF!=4,"24-25/2","Hata12")))),
)))))))))))),
IF(BB510="T",
IF(#REF!+BJ510=2012,
IF(#REF!=1,"12-13/1",
IF(#REF!=2,"12-13/2",
IF(#REF!=3,"12-13/3",
IF(#REF!=4,"13-14/1",
IF(#REF!=5,"13-14/2",
IF(#REF!=6,"13-14/3","Hata1")))))),
IF(#REF!+BJ510=2013,
IF(#REF!=1,"13-14/1",
IF(#REF!=2,"13-14/2",
IF(#REF!=3,"13-14/3",
IF(#REF!=4,"14-15/1",
IF(#REF!=5,"14-15/2",
IF(#REF!=6,"14-15/3","Hata2")))))),
IF(#REF!+BJ510=2014,
IF(#REF!=1,"14-15/1",
IF(#REF!=2,"14-15/2",
IF(#REF!=3,"14-15/3",
IF(#REF!=4,"15-16/1",
IF(#REF!=5,"15-16/2",
IF(#REF!=6,"15-16/3","Hata3")))))),
IF(AND(#REF!+#REF!&gt;2014,#REF!+#REF!&lt;2015,BJ510=1),
IF(#REF!=0.1,"14-15/0.1",
IF(#REF!=0.2,"14-15/0.2",
IF(#REF!=0.3,"14-15/0.3","Hata4"))),
IF(#REF!+BJ510=2015,
IF(#REF!=1,"15-16/1",
IF(#REF!=2,"15-16/2",
IF(#REF!=3,"15-16/3",
IF(#REF!=4,"16-17/1",
IF(#REF!=5,"16-17/2",
IF(#REF!=6,"16-17/3","Hata5")))))),
IF(#REF!+BJ510=2016,
IF(#REF!=1,"16-17/1",
IF(#REF!=2,"16-17/2",
IF(#REF!=3,"16-17/3",
IF(#REF!=4,"17-18/1",
IF(#REF!=5,"17-18/2",
IF(#REF!=6,"17-18/3","Hata6")))))),
IF(#REF!+BJ510=2017,
IF(#REF!=1,"17-18/1",
IF(#REF!=2,"17-18/2",
IF(#REF!=3,"17-18/3",
IF(#REF!=4,"18-19/1",
IF(#REF!=5,"18-19/2",
IF(#REF!=6,"18-19/3","Hata7")))))),
IF(#REF!+BJ510=2018,
IF(#REF!=1,"18-19/1",
IF(#REF!=2,"18-19/2",
IF(#REF!=3,"18-19/3",
IF(#REF!=4,"19-20/1",
IF(#REF!=5," 19-20/2",
IF(#REF!=6,"19-20/3","Hata8")))))),
IF(#REF!+BJ510=2019,
IF(#REF!=1,"19-20/1",
IF(#REF!=2,"19-20/2",
IF(#REF!=3,"19-20/3",
IF(#REF!=4,"20-21/1",
IF(#REF!=5,"20-21/2",
IF(#REF!=6,"20-21/3","Hata9")))))),
IF(#REF!+BJ510=2020,
IF(#REF!=1,"20-21/1",
IF(#REF!=2,"20-21/2",
IF(#REF!=3,"20-21/3",
IF(#REF!=4,"21-22/1",
IF(#REF!=5,"21-22/2",
IF(#REF!=6,"21-22/3","Hata10")))))),
IF(#REF!+BJ510=2021,
IF(#REF!=1,"21-22/1",
IF(#REF!=2,"21-22/2",
IF(#REF!=3,"21-22/3",
IF(#REF!=4,"22-23/1",
IF(#REF!=5,"22-23/2",
IF(#REF!=6,"22-23/3","Hata11")))))),
IF(#REF!+BJ510=2022,
IF(#REF!=1,"22-23/1",
IF(#REF!=2,"22-23/2",
IF(#REF!=3,"22-23/3",
IF(#REF!=4,"23-24/1",
IF(#REF!=5,"23-24/2",
IF(#REF!=6,"23-24/3","Hata12")))))),
IF(#REF!+BJ510=2023,
IF(#REF!=1,"23-24/1",
IF(#REF!=2,"23-24/2",
IF(#REF!=3,"23-24/3",
IF(#REF!=4,"24-25/1",
IF(#REF!=5,"24-25/2",
IF(#REF!=6,"24-25/3","Hata13")))))),
))))))))))))))
)</f>
        <v>#REF!</v>
      </c>
      <c r="G510" s="15"/>
      <c r="H510" s="14" t="s">
        <v>606</v>
      </c>
      <c r="I510" s="14">
        <v>238541</v>
      </c>
      <c r="J510" s="14" t="s">
        <v>157</v>
      </c>
      <c r="S510" s="16">
        <v>4</v>
      </c>
      <c r="T510" s="14">
        <f>VLOOKUP($S510,[1]sistem!$I$3:$L$10,2,FALSE)</f>
        <v>0</v>
      </c>
      <c r="U510" s="14">
        <f>VLOOKUP($S510,[1]sistem!$I$3:$L$10,3,FALSE)</f>
        <v>1</v>
      </c>
      <c r="V510" s="14">
        <f>VLOOKUP($S510,[1]sistem!$I$3:$L$10,4,FALSE)</f>
        <v>1</v>
      </c>
      <c r="W510" s="14" t="e">
        <f>VLOOKUP($BB510,[1]sistem!$I$13:$L$14,2,FALSE)*#REF!</f>
        <v>#REF!</v>
      </c>
      <c r="X510" s="14" t="e">
        <f>VLOOKUP($BB510,[1]sistem!$I$13:$L$14,3,FALSE)*#REF!</f>
        <v>#REF!</v>
      </c>
      <c r="Y510" s="14" t="e">
        <f>VLOOKUP($BB510,[1]sistem!$I$13:$L$14,4,FALSE)*#REF!</f>
        <v>#REF!</v>
      </c>
      <c r="Z510" s="14" t="e">
        <f t="shared" si="142"/>
        <v>#REF!</v>
      </c>
      <c r="AA510" s="14" t="e">
        <f t="shared" si="142"/>
        <v>#REF!</v>
      </c>
      <c r="AB510" s="14" t="e">
        <f t="shared" si="142"/>
        <v>#REF!</v>
      </c>
      <c r="AC510" s="14" t="e">
        <f t="shared" si="130"/>
        <v>#REF!</v>
      </c>
      <c r="AD510" s="14">
        <f>VLOOKUP(BB510,[1]sistem!$I$18:$J$19,2,FALSE)</f>
        <v>14</v>
      </c>
      <c r="AE510" s="14">
        <v>0.25</v>
      </c>
      <c r="AF510" s="14">
        <f>VLOOKUP($S510,[1]sistem!$I$3:$M$10,5,FALSE)</f>
        <v>1</v>
      </c>
      <c r="AG510" s="14">
        <v>4</v>
      </c>
      <c r="AI510" s="14">
        <f>AG510*AM510</f>
        <v>56</v>
      </c>
      <c r="AJ510" s="14">
        <f>VLOOKUP($S510,[1]sistem!$I$3:$N$10,6,FALSE)</f>
        <v>2</v>
      </c>
      <c r="AK510" s="14">
        <v>2</v>
      </c>
      <c r="AL510" s="14">
        <f t="shared" si="131"/>
        <v>4</v>
      </c>
      <c r="AM510" s="14">
        <f>VLOOKUP($BB510,[1]sistem!$I$18:$K$19,3,FALSE)</f>
        <v>14</v>
      </c>
      <c r="AN510" s="14" t="e">
        <f>AM510*#REF!</f>
        <v>#REF!</v>
      </c>
      <c r="AO510" s="14" t="e">
        <f t="shared" si="132"/>
        <v>#REF!</v>
      </c>
      <c r="AP510" s="14">
        <f t="shared" si="133"/>
        <v>25</v>
      </c>
      <c r="AQ510" s="14" t="e">
        <f t="shared" si="134"/>
        <v>#REF!</v>
      </c>
      <c r="AR510" s="14" t="e">
        <f>ROUND(AQ510-#REF!,0)</f>
        <v>#REF!</v>
      </c>
      <c r="AS510" s="14">
        <f>IF(BB510="s",IF(S510=0,0,
IF(S510=1,#REF!*4*4,
IF(S510=2,0,
IF(S510=3,#REF!*4*2,
IF(S510=4,0,
IF(S510=5,0,
IF(S510=6,0,
IF(S510=7,0)))))))),
IF(BB510="t",
IF(S510=0,0,
IF(S510=1,#REF!*4*4*0.8,
IF(S510=2,0,
IF(S510=3,#REF!*4*2*0.8,
IF(S510=4,0,
IF(S510=5,0,
IF(S510=6,0,
IF(S510=7,0))))))))))</f>
        <v>0</v>
      </c>
      <c r="AT510" s="14" t="e">
        <f>IF(BB510="s",
IF(S510=0,0,
IF(S510=1,0,
IF(S510=2,#REF!*4*2,
IF(S510=3,#REF!*4,
IF(S510=4,#REF!*4,
IF(S510=5,0,
IF(S510=6,0,
IF(S510=7,#REF!*4)))))))),
IF(BB510="t",
IF(S510=0,0,
IF(S510=1,0,
IF(S510=2,#REF!*4*2*0.8,
IF(S510=3,#REF!*4*0.8,
IF(S510=4,#REF!*4*0.8,
IF(S510=5,0,
IF(S510=6,0,
IF(S510=7,#REF!*4))))))))))</f>
        <v>#REF!</v>
      </c>
      <c r="AU510" s="14" t="e">
        <f>IF(BB510="s",
IF(S510=0,0,
IF(S510=1,#REF!*2,
IF(S510=2,#REF!*2,
IF(S510=3,#REF!*2,
IF(S510=4,#REF!*2,
IF(S510=5,#REF!*2,
IF(S510=6,#REF!*2,
IF(S510=7,#REF!*2)))))))),
IF(BB510="t",
IF(S510=0,#REF!*2*0.8,
IF(S510=1,#REF!*2*0.8,
IF(S510=2,#REF!*2*0.8,
IF(S510=3,#REF!*2*0.8,
IF(S510=4,#REF!*2*0.8,
IF(S510=5,#REF!*2*0.8,
IF(S510=6,#REF!*1*0.8,
IF(S510=7,#REF!*2))))))))))</f>
        <v>#REF!</v>
      </c>
      <c r="AV510" s="14" t="e">
        <f t="shared" si="135"/>
        <v>#REF!</v>
      </c>
      <c r="AW510" s="14" t="e">
        <f>IF(BB510="s",
IF(S510=0,0,
IF(S510=1,(14-2)*(#REF!+#REF!)/4*4,
IF(S510=2,(14-2)*(#REF!+#REF!)/4*2,
IF(S510=3,(14-2)*(#REF!+#REF!)/4*3,
IF(S510=4,(14-2)*(#REF!+#REF!)/4,
IF(S510=5,(14-2)*#REF!/4,
IF(S510=6,0,
IF(S510=7,(14)*#REF!)))))))),
IF(BB510="t",
IF(S510=0,0,
IF(S510=1,(11-2)*(#REF!+#REF!)/4*4,
IF(S510=2,(11-2)*(#REF!+#REF!)/4*2,
IF(S510=3,(11-2)*(#REF!+#REF!)/4*3,
IF(S510=4,(11-2)*(#REF!+#REF!)/4,
IF(S510=5,(11-2)*#REF!/4,
IF(S510=6,0,
IF(S510=7,(11)*#REF!))))))))))</f>
        <v>#REF!</v>
      </c>
      <c r="AX510" s="14" t="e">
        <f t="shared" si="136"/>
        <v>#REF!</v>
      </c>
      <c r="AY510" s="14">
        <f t="shared" si="137"/>
        <v>8</v>
      </c>
      <c r="AZ510" s="14">
        <f t="shared" si="138"/>
        <v>4</v>
      </c>
      <c r="BA510" s="14" t="e">
        <f t="shared" si="139"/>
        <v>#REF!</v>
      </c>
      <c r="BB510" s="14" t="s">
        <v>87</v>
      </c>
      <c r="BC510" s="14" t="e">
        <f>IF(BI510="A",0,IF(BB510="s",14*#REF!,IF(BB510="T",11*#REF!,"HATA")))</f>
        <v>#REF!</v>
      </c>
      <c r="BD510" s="14" t="e">
        <f t="shared" si="140"/>
        <v>#REF!</v>
      </c>
      <c r="BE510" s="14" t="e">
        <f t="shared" si="141"/>
        <v>#REF!</v>
      </c>
      <c r="BF510" s="14" t="e">
        <f>IF(BE510-#REF!=0,"DOĞRU","YANLIŞ")</f>
        <v>#REF!</v>
      </c>
      <c r="BG510" s="14" t="e">
        <f>#REF!-BE510</f>
        <v>#REF!</v>
      </c>
      <c r="BH510" s="14">
        <v>0</v>
      </c>
      <c r="BJ510" s="14">
        <v>0</v>
      </c>
      <c r="BL510" s="14">
        <v>4</v>
      </c>
      <c r="BN510" s="5" t="e">
        <f>#REF!*14</f>
        <v>#REF!</v>
      </c>
      <c r="BO510" s="6"/>
      <c r="BP510" s="7"/>
      <c r="BQ510" s="8"/>
      <c r="BR510" s="8"/>
      <c r="BS510" s="8"/>
      <c r="BT510" s="8"/>
      <c r="BU510" s="8"/>
      <c r="BV510" s="9"/>
      <c r="BW510" s="10"/>
      <c r="BX510" s="11"/>
      <c r="CE510" s="8"/>
      <c r="CF510" s="17"/>
      <c r="CG510" s="17"/>
      <c r="CH510" s="17"/>
      <c r="CI510" s="17"/>
    </row>
    <row r="511" spans="1:87" hidden="1" x14ac:dyDescent="0.25">
      <c r="A511" s="14" t="s">
        <v>612</v>
      </c>
      <c r="B511" s="14" t="s">
        <v>609</v>
      </c>
      <c r="C511" s="14" t="s">
        <v>609</v>
      </c>
      <c r="D511" s="15" t="s">
        <v>90</v>
      </c>
      <c r="E511" s="15" t="s">
        <v>90</v>
      </c>
      <c r="F511" s="16" t="e">
        <f>IF(BB511="S",
IF(#REF!+BJ511=2012,
IF(#REF!=1,"12-13/1",
IF(#REF!=2,"12-13/2",
IF(#REF!=3,"13-14/1",
IF(#REF!=4,"13-14/2","Hata1")))),
IF(#REF!+BJ511=2013,
IF(#REF!=1,"13-14/1",
IF(#REF!=2,"13-14/2",
IF(#REF!=3,"14-15/1",
IF(#REF!=4,"14-15/2","Hata2")))),
IF(#REF!+BJ511=2014,
IF(#REF!=1,"14-15/1",
IF(#REF!=2,"14-15/2",
IF(#REF!=3,"15-16/1",
IF(#REF!=4,"15-16/2","Hata3")))),
IF(#REF!+BJ511=2015,
IF(#REF!=1,"15-16/1",
IF(#REF!=2,"15-16/2",
IF(#REF!=3,"16-17/1",
IF(#REF!=4,"16-17/2","Hata4")))),
IF(#REF!+BJ511=2016,
IF(#REF!=1,"16-17/1",
IF(#REF!=2,"16-17/2",
IF(#REF!=3,"17-18/1",
IF(#REF!=4,"17-18/2","Hata5")))),
IF(#REF!+BJ511=2017,
IF(#REF!=1,"17-18/1",
IF(#REF!=2,"17-18/2",
IF(#REF!=3,"18-19/1",
IF(#REF!=4,"18-19/2","Hata6")))),
IF(#REF!+BJ511=2018,
IF(#REF!=1,"18-19/1",
IF(#REF!=2,"18-19/2",
IF(#REF!=3,"19-20/1",
IF(#REF!=4,"19-20/2","Hata7")))),
IF(#REF!+BJ511=2019,
IF(#REF!=1,"19-20/1",
IF(#REF!=2,"19-20/2",
IF(#REF!=3,"20-21/1",
IF(#REF!=4,"20-21/2","Hata8")))),
IF(#REF!+BJ511=2020,
IF(#REF!=1,"20-21/1",
IF(#REF!=2,"20-21/2",
IF(#REF!=3,"21-22/1",
IF(#REF!=4,"21-22/2","Hata9")))),
IF(#REF!+BJ511=2021,
IF(#REF!=1,"21-22/1",
IF(#REF!=2,"21-22/2",
IF(#REF!=3,"22-23/1",
IF(#REF!=4,"22-23/2","Hata10")))),
IF(#REF!+BJ511=2022,
IF(#REF!=1,"22-23/1",
IF(#REF!=2,"22-23/2",
IF(#REF!=3,"23-24/1",
IF(#REF!=4,"23-24/2","Hata11")))),
IF(#REF!+BJ511=2023,
IF(#REF!=1,"23-24/1",
IF(#REF!=2,"23-24/2",
IF(#REF!=3,"24-25/1",
IF(#REF!=4,"24-25/2","Hata12")))),
)))))))))))),
IF(BB511="T",
IF(#REF!+BJ511=2012,
IF(#REF!=1,"12-13/1",
IF(#REF!=2,"12-13/2",
IF(#REF!=3,"12-13/3",
IF(#REF!=4,"13-14/1",
IF(#REF!=5,"13-14/2",
IF(#REF!=6,"13-14/3","Hata1")))))),
IF(#REF!+BJ511=2013,
IF(#REF!=1,"13-14/1",
IF(#REF!=2,"13-14/2",
IF(#REF!=3,"13-14/3",
IF(#REF!=4,"14-15/1",
IF(#REF!=5,"14-15/2",
IF(#REF!=6,"14-15/3","Hata2")))))),
IF(#REF!+BJ511=2014,
IF(#REF!=1,"14-15/1",
IF(#REF!=2,"14-15/2",
IF(#REF!=3,"14-15/3",
IF(#REF!=4,"15-16/1",
IF(#REF!=5,"15-16/2",
IF(#REF!=6,"15-16/3","Hata3")))))),
IF(AND(#REF!+#REF!&gt;2014,#REF!+#REF!&lt;2015,BJ511=1),
IF(#REF!=0.1,"14-15/0.1",
IF(#REF!=0.2,"14-15/0.2",
IF(#REF!=0.3,"14-15/0.3","Hata4"))),
IF(#REF!+BJ511=2015,
IF(#REF!=1,"15-16/1",
IF(#REF!=2,"15-16/2",
IF(#REF!=3,"15-16/3",
IF(#REF!=4,"16-17/1",
IF(#REF!=5,"16-17/2",
IF(#REF!=6,"16-17/3","Hata5")))))),
IF(#REF!+BJ511=2016,
IF(#REF!=1,"16-17/1",
IF(#REF!=2,"16-17/2",
IF(#REF!=3,"16-17/3",
IF(#REF!=4,"17-18/1",
IF(#REF!=5,"17-18/2",
IF(#REF!=6,"17-18/3","Hata6")))))),
IF(#REF!+BJ511=2017,
IF(#REF!=1,"17-18/1",
IF(#REF!=2,"17-18/2",
IF(#REF!=3,"17-18/3",
IF(#REF!=4,"18-19/1",
IF(#REF!=5,"18-19/2",
IF(#REF!=6,"18-19/3","Hata7")))))),
IF(#REF!+BJ511=2018,
IF(#REF!=1,"18-19/1",
IF(#REF!=2,"18-19/2",
IF(#REF!=3,"18-19/3",
IF(#REF!=4,"19-20/1",
IF(#REF!=5," 19-20/2",
IF(#REF!=6,"19-20/3","Hata8")))))),
IF(#REF!+BJ511=2019,
IF(#REF!=1,"19-20/1",
IF(#REF!=2,"19-20/2",
IF(#REF!=3,"19-20/3",
IF(#REF!=4,"20-21/1",
IF(#REF!=5,"20-21/2",
IF(#REF!=6,"20-21/3","Hata9")))))),
IF(#REF!+BJ511=2020,
IF(#REF!=1,"20-21/1",
IF(#REF!=2,"20-21/2",
IF(#REF!=3,"20-21/3",
IF(#REF!=4,"21-22/1",
IF(#REF!=5,"21-22/2",
IF(#REF!=6,"21-22/3","Hata10")))))),
IF(#REF!+BJ511=2021,
IF(#REF!=1,"21-22/1",
IF(#REF!=2,"21-22/2",
IF(#REF!=3,"21-22/3",
IF(#REF!=4,"22-23/1",
IF(#REF!=5,"22-23/2",
IF(#REF!=6,"22-23/3","Hata11")))))),
IF(#REF!+BJ511=2022,
IF(#REF!=1,"22-23/1",
IF(#REF!=2,"22-23/2",
IF(#REF!=3,"22-23/3",
IF(#REF!=4,"23-24/1",
IF(#REF!=5,"23-24/2",
IF(#REF!=6,"23-24/3","Hata12")))))),
IF(#REF!+BJ511=2023,
IF(#REF!=1,"23-24/1",
IF(#REF!=2,"23-24/2",
IF(#REF!=3,"23-24/3",
IF(#REF!=4,"24-25/1",
IF(#REF!=5,"24-25/2",
IF(#REF!=6,"24-25/3","Hata13")))))),
))))))))))))))
)</f>
        <v>#REF!</v>
      </c>
      <c r="G511" s="15"/>
      <c r="H511" s="14" t="s">
        <v>606</v>
      </c>
      <c r="I511" s="14">
        <v>238541</v>
      </c>
      <c r="J511" s="14" t="s">
        <v>157</v>
      </c>
      <c r="S511" s="16">
        <v>4</v>
      </c>
      <c r="T511" s="14">
        <f>VLOOKUP($S511,[1]sistem!$I$3:$L$10,2,FALSE)</f>
        <v>0</v>
      </c>
      <c r="U511" s="14">
        <f>VLOOKUP($S511,[1]sistem!$I$3:$L$10,3,FALSE)</f>
        <v>1</v>
      </c>
      <c r="V511" s="14">
        <f>VLOOKUP($S511,[1]sistem!$I$3:$L$10,4,FALSE)</f>
        <v>1</v>
      </c>
      <c r="W511" s="14" t="e">
        <f>VLOOKUP($BB511,[1]sistem!$I$13:$L$14,2,FALSE)*#REF!</f>
        <v>#REF!</v>
      </c>
      <c r="X511" s="14" t="e">
        <f>VLOOKUP($BB511,[1]sistem!$I$13:$L$14,3,FALSE)*#REF!</f>
        <v>#REF!</v>
      </c>
      <c r="Y511" s="14" t="e">
        <f>VLOOKUP($BB511,[1]sistem!$I$13:$L$14,4,FALSE)*#REF!</f>
        <v>#REF!</v>
      </c>
      <c r="Z511" s="14" t="e">
        <f t="shared" si="142"/>
        <v>#REF!</v>
      </c>
      <c r="AA511" s="14" t="e">
        <f t="shared" si="142"/>
        <v>#REF!</v>
      </c>
      <c r="AB511" s="14" t="e">
        <f t="shared" si="142"/>
        <v>#REF!</v>
      </c>
      <c r="AC511" s="14" t="e">
        <f t="shared" si="130"/>
        <v>#REF!</v>
      </c>
      <c r="AD511" s="14">
        <f>VLOOKUP(BB511,[1]sistem!$I$18:$J$19,2,FALSE)</f>
        <v>14</v>
      </c>
      <c r="AE511" s="14">
        <v>0.25</v>
      </c>
      <c r="AF511" s="14">
        <f>VLOOKUP($S511,[1]sistem!$I$3:$M$10,5,FALSE)</f>
        <v>1</v>
      </c>
      <c r="AG511" s="14">
        <v>4</v>
      </c>
      <c r="AI511" s="14">
        <f>AG511*AM511</f>
        <v>56</v>
      </c>
      <c r="AJ511" s="14">
        <f>VLOOKUP($S511,[1]sistem!$I$3:$N$10,6,FALSE)</f>
        <v>2</v>
      </c>
      <c r="AK511" s="14">
        <v>2</v>
      </c>
      <c r="AL511" s="14">
        <f t="shared" si="131"/>
        <v>4</v>
      </c>
      <c r="AM511" s="14">
        <f>VLOOKUP($BB511,[1]sistem!$I$18:$K$19,3,FALSE)</f>
        <v>14</v>
      </c>
      <c r="AN511" s="14" t="e">
        <f>AM511*#REF!</f>
        <v>#REF!</v>
      </c>
      <c r="AO511" s="14" t="e">
        <f t="shared" si="132"/>
        <v>#REF!</v>
      </c>
      <c r="AP511" s="14">
        <f t="shared" si="133"/>
        <v>25</v>
      </c>
      <c r="AQ511" s="14" t="e">
        <f t="shared" si="134"/>
        <v>#REF!</v>
      </c>
      <c r="AR511" s="14" t="e">
        <f>ROUND(AQ511-#REF!,0)</f>
        <v>#REF!</v>
      </c>
      <c r="AS511" s="14">
        <f>IF(BB511="s",IF(S511=0,0,
IF(S511=1,#REF!*4*4,
IF(S511=2,0,
IF(S511=3,#REF!*4*2,
IF(S511=4,0,
IF(S511=5,0,
IF(S511=6,0,
IF(S511=7,0)))))))),
IF(BB511="t",
IF(S511=0,0,
IF(S511=1,#REF!*4*4*0.8,
IF(S511=2,0,
IF(S511=3,#REF!*4*2*0.8,
IF(S511=4,0,
IF(S511=5,0,
IF(S511=6,0,
IF(S511=7,0))))))))))</f>
        <v>0</v>
      </c>
      <c r="AT511" s="14" t="e">
        <f>IF(BB511="s",
IF(S511=0,0,
IF(S511=1,0,
IF(S511=2,#REF!*4*2,
IF(S511=3,#REF!*4,
IF(S511=4,#REF!*4,
IF(S511=5,0,
IF(S511=6,0,
IF(S511=7,#REF!*4)))))))),
IF(BB511="t",
IF(S511=0,0,
IF(S511=1,0,
IF(S511=2,#REF!*4*2*0.8,
IF(S511=3,#REF!*4*0.8,
IF(S511=4,#REF!*4*0.8,
IF(S511=5,0,
IF(S511=6,0,
IF(S511=7,#REF!*4))))))))))</f>
        <v>#REF!</v>
      </c>
      <c r="AU511" s="14" t="e">
        <f>IF(BB511="s",
IF(S511=0,0,
IF(S511=1,#REF!*2,
IF(S511=2,#REF!*2,
IF(S511=3,#REF!*2,
IF(S511=4,#REF!*2,
IF(S511=5,#REF!*2,
IF(S511=6,#REF!*2,
IF(S511=7,#REF!*2)))))))),
IF(BB511="t",
IF(S511=0,#REF!*2*0.8,
IF(S511=1,#REF!*2*0.8,
IF(S511=2,#REF!*2*0.8,
IF(S511=3,#REF!*2*0.8,
IF(S511=4,#REF!*2*0.8,
IF(S511=5,#REF!*2*0.8,
IF(S511=6,#REF!*1*0.8,
IF(S511=7,#REF!*2))))))))))</f>
        <v>#REF!</v>
      </c>
      <c r="AV511" s="14" t="e">
        <f t="shared" si="135"/>
        <v>#REF!</v>
      </c>
      <c r="AW511" s="14" t="e">
        <f>IF(BB511="s",
IF(S511=0,0,
IF(S511=1,(14-2)*(#REF!+#REF!)/4*4,
IF(S511=2,(14-2)*(#REF!+#REF!)/4*2,
IF(S511=3,(14-2)*(#REF!+#REF!)/4*3,
IF(S511=4,(14-2)*(#REF!+#REF!)/4,
IF(S511=5,(14-2)*#REF!/4,
IF(S511=6,0,
IF(S511=7,(14)*#REF!)))))))),
IF(BB511="t",
IF(S511=0,0,
IF(S511=1,(11-2)*(#REF!+#REF!)/4*4,
IF(S511=2,(11-2)*(#REF!+#REF!)/4*2,
IF(S511=3,(11-2)*(#REF!+#REF!)/4*3,
IF(S511=4,(11-2)*(#REF!+#REF!)/4,
IF(S511=5,(11-2)*#REF!/4,
IF(S511=6,0,
IF(S511=7,(11)*#REF!))))))))))</f>
        <v>#REF!</v>
      </c>
      <c r="AX511" s="14" t="e">
        <f t="shared" si="136"/>
        <v>#REF!</v>
      </c>
      <c r="AY511" s="14">
        <f t="shared" si="137"/>
        <v>8</v>
      </c>
      <c r="AZ511" s="14">
        <f t="shared" si="138"/>
        <v>4</v>
      </c>
      <c r="BA511" s="14" t="e">
        <f t="shared" si="139"/>
        <v>#REF!</v>
      </c>
      <c r="BB511" s="14" t="s">
        <v>87</v>
      </c>
      <c r="BC511" s="14" t="e">
        <f>IF(BI511="A",0,IF(BB511="s",14*#REF!,IF(BB511="T",11*#REF!,"HATA")))</f>
        <v>#REF!</v>
      </c>
      <c r="BD511" s="14" t="e">
        <f t="shared" si="140"/>
        <v>#REF!</v>
      </c>
      <c r="BE511" s="14" t="e">
        <f t="shared" si="141"/>
        <v>#REF!</v>
      </c>
      <c r="BF511" s="14" t="e">
        <f>IF(BE511-#REF!=0,"DOĞRU","YANLIŞ")</f>
        <v>#REF!</v>
      </c>
      <c r="BG511" s="14" t="e">
        <f>#REF!-BE511</f>
        <v>#REF!</v>
      </c>
      <c r="BH511" s="14">
        <v>0</v>
      </c>
      <c r="BJ511" s="14">
        <v>0</v>
      </c>
      <c r="BL511" s="14">
        <v>4</v>
      </c>
      <c r="BN511" s="5" t="e">
        <f>#REF!*14</f>
        <v>#REF!</v>
      </c>
      <c r="BO511" s="6"/>
      <c r="BP511" s="7"/>
      <c r="BQ511" s="8"/>
      <c r="BR511" s="8"/>
      <c r="BS511" s="8"/>
      <c r="BT511" s="8"/>
      <c r="BU511" s="8"/>
      <c r="BV511" s="9"/>
      <c r="BW511" s="10"/>
      <c r="BX511" s="11"/>
      <c r="CE511" s="8"/>
      <c r="CF511" s="17"/>
      <c r="CG511" s="17"/>
      <c r="CH511" s="17"/>
      <c r="CI511" s="17"/>
    </row>
    <row r="512" spans="1:87" hidden="1" x14ac:dyDescent="0.25">
      <c r="A512" s="14" t="s">
        <v>613</v>
      </c>
      <c r="B512" s="14" t="s">
        <v>614</v>
      </c>
      <c r="C512" s="14" t="s">
        <v>614</v>
      </c>
      <c r="D512" s="15" t="s">
        <v>90</v>
      </c>
      <c r="E512" s="15" t="s">
        <v>90</v>
      </c>
      <c r="F512" s="16" t="e">
        <f>IF(BB512="S",
IF(#REF!+BJ512=2012,
IF(#REF!=1,"12-13/1",
IF(#REF!=2,"12-13/2",
IF(#REF!=3,"13-14/1",
IF(#REF!=4,"13-14/2","Hata1")))),
IF(#REF!+BJ512=2013,
IF(#REF!=1,"13-14/1",
IF(#REF!=2,"13-14/2",
IF(#REF!=3,"14-15/1",
IF(#REF!=4,"14-15/2","Hata2")))),
IF(#REF!+BJ512=2014,
IF(#REF!=1,"14-15/1",
IF(#REF!=2,"14-15/2",
IF(#REF!=3,"15-16/1",
IF(#REF!=4,"15-16/2","Hata3")))),
IF(#REF!+BJ512=2015,
IF(#REF!=1,"15-16/1",
IF(#REF!=2,"15-16/2",
IF(#REF!=3,"16-17/1",
IF(#REF!=4,"16-17/2","Hata4")))),
IF(#REF!+BJ512=2016,
IF(#REF!=1,"16-17/1",
IF(#REF!=2,"16-17/2",
IF(#REF!=3,"17-18/1",
IF(#REF!=4,"17-18/2","Hata5")))),
IF(#REF!+BJ512=2017,
IF(#REF!=1,"17-18/1",
IF(#REF!=2,"17-18/2",
IF(#REF!=3,"18-19/1",
IF(#REF!=4,"18-19/2","Hata6")))),
IF(#REF!+BJ512=2018,
IF(#REF!=1,"18-19/1",
IF(#REF!=2,"18-19/2",
IF(#REF!=3,"19-20/1",
IF(#REF!=4,"19-20/2","Hata7")))),
IF(#REF!+BJ512=2019,
IF(#REF!=1,"19-20/1",
IF(#REF!=2,"19-20/2",
IF(#REF!=3,"20-21/1",
IF(#REF!=4,"20-21/2","Hata8")))),
IF(#REF!+BJ512=2020,
IF(#REF!=1,"20-21/1",
IF(#REF!=2,"20-21/2",
IF(#REF!=3,"21-22/1",
IF(#REF!=4,"21-22/2","Hata9")))),
IF(#REF!+BJ512=2021,
IF(#REF!=1,"21-22/1",
IF(#REF!=2,"21-22/2",
IF(#REF!=3,"22-23/1",
IF(#REF!=4,"22-23/2","Hata10")))),
IF(#REF!+BJ512=2022,
IF(#REF!=1,"22-23/1",
IF(#REF!=2,"22-23/2",
IF(#REF!=3,"23-24/1",
IF(#REF!=4,"23-24/2","Hata11")))),
IF(#REF!+BJ512=2023,
IF(#REF!=1,"23-24/1",
IF(#REF!=2,"23-24/2",
IF(#REF!=3,"24-25/1",
IF(#REF!=4,"24-25/2","Hata12")))),
)))))))))))),
IF(BB512="T",
IF(#REF!+BJ512=2012,
IF(#REF!=1,"12-13/1",
IF(#REF!=2,"12-13/2",
IF(#REF!=3,"12-13/3",
IF(#REF!=4,"13-14/1",
IF(#REF!=5,"13-14/2",
IF(#REF!=6,"13-14/3","Hata1")))))),
IF(#REF!+BJ512=2013,
IF(#REF!=1,"13-14/1",
IF(#REF!=2,"13-14/2",
IF(#REF!=3,"13-14/3",
IF(#REF!=4,"14-15/1",
IF(#REF!=5,"14-15/2",
IF(#REF!=6,"14-15/3","Hata2")))))),
IF(#REF!+BJ512=2014,
IF(#REF!=1,"14-15/1",
IF(#REF!=2,"14-15/2",
IF(#REF!=3,"14-15/3",
IF(#REF!=4,"15-16/1",
IF(#REF!=5,"15-16/2",
IF(#REF!=6,"15-16/3","Hata3")))))),
IF(AND(#REF!+#REF!&gt;2014,#REF!+#REF!&lt;2015,BJ512=1),
IF(#REF!=0.1,"14-15/0.1",
IF(#REF!=0.2,"14-15/0.2",
IF(#REF!=0.3,"14-15/0.3","Hata4"))),
IF(#REF!+BJ512=2015,
IF(#REF!=1,"15-16/1",
IF(#REF!=2,"15-16/2",
IF(#REF!=3,"15-16/3",
IF(#REF!=4,"16-17/1",
IF(#REF!=5,"16-17/2",
IF(#REF!=6,"16-17/3","Hata5")))))),
IF(#REF!+BJ512=2016,
IF(#REF!=1,"16-17/1",
IF(#REF!=2,"16-17/2",
IF(#REF!=3,"16-17/3",
IF(#REF!=4,"17-18/1",
IF(#REF!=5,"17-18/2",
IF(#REF!=6,"17-18/3","Hata6")))))),
IF(#REF!+BJ512=2017,
IF(#REF!=1,"17-18/1",
IF(#REF!=2,"17-18/2",
IF(#REF!=3,"17-18/3",
IF(#REF!=4,"18-19/1",
IF(#REF!=5,"18-19/2",
IF(#REF!=6,"18-19/3","Hata7")))))),
IF(#REF!+BJ512=2018,
IF(#REF!=1,"18-19/1",
IF(#REF!=2,"18-19/2",
IF(#REF!=3,"18-19/3",
IF(#REF!=4,"19-20/1",
IF(#REF!=5," 19-20/2",
IF(#REF!=6,"19-20/3","Hata8")))))),
IF(#REF!+BJ512=2019,
IF(#REF!=1,"19-20/1",
IF(#REF!=2,"19-20/2",
IF(#REF!=3,"19-20/3",
IF(#REF!=4,"20-21/1",
IF(#REF!=5,"20-21/2",
IF(#REF!=6,"20-21/3","Hata9")))))),
IF(#REF!+BJ512=2020,
IF(#REF!=1,"20-21/1",
IF(#REF!=2,"20-21/2",
IF(#REF!=3,"20-21/3",
IF(#REF!=4,"21-22/1",
IF(#REF!=5,"21-22/2",
IF(#REF!=6,"21-22/3","Hata10")))))),
IF(#REF!+BJ512=2021,
IF(#REF!=1,"21-22/1",
IF(#REF!=2,"21-22/2",
IF(#REF!=3,"21-22/3",
IF(#REF!=4,"22-23/1",
IF(#REF!=5,"22-23/2",
IF(#REF!=6,"22-23/3","Hata11")))))),
IF(#REF!+BJ512=2022,
IF(#REF!=1,"22-23/1",
IF(#REF!=2,"22-23/2",
IF(#REF!=3,"22-23/3",
IF(#REF!=4,"23-24/1",
IF(#REF!=5,"23-24/2",
IF(#REF!=6,"23-24/3","Hata12")))))),
IF(#REF!+BJ512=2023,
IF(#REF!=1,"23-24/1",
IF(#REF!=2,"23-24/2",
IF(#REF!=3,"23-24/3",
IF(#REF!=4,"24-25/1",
IF(#REF!=5,"24-25/2",
IF(#REF!=6,"24-25/3","Hata13")))))),
))))))))))))))
)</f>
        <v>#REF!</v>
      </c>
      <c r="G512" s="15"/>
      <c r="H512" s="14" t="s">
        <v>606</v>
      </c>
      <c r="I512" s="14">
        <v>238541</v>
      </c>
      <c r="J512" s="14" t="s">
        <v>157</v>
      </c>
      <c r="S512" s="16">
        <v>4</v>
      </c>
      <c r="T512" s="14">
        <f>VLOOKUP($S512,[1]sistem!$I$3:$L$10,2,FALSE)</f>
        <v>0</v>
      </c>
      <c r="U512" s="14">
        <f>VLOOKUP($S512,[1]sistem!$I$3:$L$10,3,FALSE)</f>
        <v>1</v>
      </c>
      <c r="V512" s="14">
        <f>VLOOKUP($S512,[1]sistem!$I$3:$L$10,4,FALSE)</f>
        <v>1</v>
      </c>
      <c r="W512" s="14" t="e">
        <f>VLOOKUP($BB512,[1]sistem!$I$13:$L$14,2,FALSE)*#REF!</f>
        <v>#REF!</v>
      </c>
      <c r="X512" s="14" t="e">
        <f>VLOOKUP($BB512,[1]sistem!$I$13:$L$14,3,FALSE)*#REF!</f>
        <v>#REF!</v>
      </c>
      <c r="Y512" s="14" t="e">
        <f>VLOOKUP($BB512,[1]sistem!$I$13:$L$14,4,FALSE)*#REF!</f>
        <v>#REF!</v>
      </c>
      <c r="Z512" s="14" t="e">
        <f t="shared" si="142"/>
        <v>#REF!</v>
      </c>
      <c r="AA512" s="14" t="e">
        <f t="shared" si="142"/>
        <v>#REF!</v>
      </c>
      <c r="AB512" s="14" t="e">
        <f t="shared" si="142"/>
        <v>#REF!</v>
      </c>
      <c r="AC512" s="14" t="e">
        <f t="shared" si="130"/>
        <v>#REF!</v>
      </c>
      <c r="AD512" s="14">
        <f>VLOOKUP(BB512,[1]sistem!$I$18:$J$19,2,FALSE)</f>
        <v>14</v>
      </c>
      <c r="AE512" s="14">
        <v>0.25</v>
      </c>
      <c r="AF512" s="14">
        <f>VLOOKUP($S512,[1]sistem!$I$3:$M$10,5,FALSE)</f>
        <v>1</v>
      </c>
      <c r="AI512" s="14" t="e">
        <f>(#REF!+#REF!)*AD512</f>
        <v>#REF!</v>
      </c>
      <c r="AJ512" s="14">
        <f>VLOOKUP($S512,[1]sistem!$I$3:$N$10,6,FALSE)</f>
        <v>2</v>
      </c>
      <c r="AK512" s="14">
        <v>2</v>
      </c>
      <c r="AL512" s="14">
        <f t="shared" si="131"/>
        <v>4</v>
      </c>
      <c r="AM512" s="14">
        <f>VLOOKUP($BB512,[1]sistem!$I$18:$K$19,3,FALSE)</f>
        <v>14</v>
      </c>
      <c r="AN512" s="14" t="e">
        <f>AM512*#REF!</f>
        <v>#REF!</v>
      </c>
      <c r="AO512" s="14" t="e">
        <f t="shared" si="132"/>
        <v>#REF!</v>
      </c>
      <c r="AP512" s="14">
        <f t="shared" si="133"/>
        <v>25</v>
      </c>
      <c r="AQ512" s="14" t="e">
        <f t="shared" si="134"/>
        <v>#REF!</v>
      </c>
      <c r="AR512" s="14" t="e">
        <f>ROUND(AQ512-#REF!,0)</f>
        <v>#REF!</v>
      </c>
      <c r="AS512" s="14">
        <f>IF(BB512="s",IF(S512=0,0,
IF(S512=1,#REF!*4*4,
IF(S512=2,0,
IF(S512=3,#REF!*4*2,
IF(S512=4,0,
IF(S512=5,0,
IF(S512=6,0,
IF(S512=7,0)))))))),
IF(BB512="t",
IF(S512=0,0,
IF(S512=1,#REF!*4*4*0.8,
IF(S512=2,0,
IF(S512=3,#REF!*4*2*0.8,
IF(S512=4,0,
IF(S512=5,0,
IF(S512=6,0,
IF(S512=7,0))))))))))</f>
        <v>0</v>
      </c>
      <c r="AT512" s="14" t="e">
        <f>IF(BB512="s",
IF(S512=0,0,
IF(S512=1,0,
IF(S512=2,#REF!*4*2,
IF(S512=3,#REF!*4,
IF(S512=4,#REF!*4,
IF(S512=5,0,
IF(S512=6,0,
IF(S512=7,#REF!*4)))))))),
IF(BB512="t",
IF(S512=0,0,
IF(S512=1,0,
IF(S512=2,#REF!*4*2*0.8,
IF(S512=3,#REF!*4*0.8,
IF(S512=4,#REF!*4*0.8,
IF(S512=5,0,
IF(S512=6,0,
IF(S512=7,#REF!*4))))))))))</f>
        <v>#REF!</v>
      </c>
      <c r="AU512" s="14" t="e">
        <f>IF(BB512="s",
IF(S512=0,0,
IF(S512=1,#REF!*2,
IF(S512=2,#REF!*2,
IF(S512=3,#REF!*2,
IF(S512=4,#REF!*2,
IF(S512=5,#REF!*2,
IF(S512=6,#REF!*2,
IF(S512=7,#REF!*2)))))))),
IF(BB512="t",
IF(S512=0,#REF!*2*0.8,
IF(S512=1,#REF!*2*0.8,
IF(S512=2,#REF!*2*0.8,
IF(S512=3,#REF!*2*0.8,
IF(S512=4,#REF!*2*0.8,
IF(S512=5,#REF!*2*0.8,
IF(S512=6,#REF!*1*0.8,
IF(S512=7,#REF!*2))))))))))</f>
        <v>#REF!</v>
      </c>
      <c r="AV512" s="14" t="e">
        <f t="shared" si="135"/>
        <v>#REF!</v>
      </c>
      <c r="AW512" s="14" t="e">
        <f>IF(BB512="s",
IF(S512=0,0,
IF(S512=1,(14-2)*(#REF!+#REF!)/4*4,
IF(S512=2,(14-2)*(#REF!+#REF!)/4*2,
IF(S512=3,(14-2)*(#REF!+#REF!)/4*3,
IF(S512=4,(14-2)*(#REF!+#REF!)/4,
IF(S512=5,(14-2)*#REF!/4,
IF(S512=6,0,
IF(S512=7,(14)*#REF!)))))))),
IF(BB512="t",
IF(S512=0,0,
IF(S512=1,(11-2)*(#REF!+#REF!)/4*4,
IF(S512=2,(11-2)*(#REF!+#REF!)/4*2,
IF(S512=3,(11-2)*(#REF!+#REF!)/4*3,
IF(S512=4,(11-2)*(#REF!+#REF!)/4,
IF(S512=5,(11-2)*#REF!/4,
IF(S512=6,0,
IF(S512=7,(11)*#REF!))))))))))</f>
        <v>#REF!</v>
      </c>
      <c r="AX512" s="14" t="e">
        <f t="shared" si="136"/>
        <v>#REF!</v>
      </c>
      <c r="AY512" s="14">
        <f t="shared" si="137"/>
        <v>8</v>
      </c>
      <c r="AZ512" s="14">
        <f t="shared" si="138"/>
        <v>4</v>
      </c>
      <c r="BA512" s="14" t="e">
        <f t="shared" si="139"/>
        <v>#REF!</v>
      </c>
      <c r="BB512" s="14" t="s">
        <v>87</v>
      </c>
      <c r="BC512" s="14" t="e">
        <f>IF(BI512="A",0,IF(BB512="s",14*#REF!,IF(BB512="T",11*#REF!,"HATA")))</f>
        <v>#REF!</v>
      </c>
      <c r="BD512" s="14" t="e">
        <f t="shared" si="140"/>
        <v>#REF!</v>
      </c>
      <c r="BE512" s="14" t="e">
        <f t="shared" si="141"/>
        <v>#REF!</v>
      </c>
      <c r="BF512" s="14" t="e">
        <f>IF(BE512-#REF!=0,"DOĞRU","YANLIŞ")</f>
        <v>#REF!</v>
      </c>
      <c r="BG512" s="14" t="e">
        <f>#REF!-BE512</f>
        <v>#REF!</v>
      </c>
      <c r="BH512" s="14">
        <v>0</v>
      </c>
      <c r="BJ512" s="14">
        <v>0</v>
      </c>
      <c r="BL512" s="14">
        <v>4</v>
      </c>
      <c r="BN512" s="5" t="e">
        <f>#REF!*14</f>
        <v>#REF!</v>
      </c>
      <c r="BO512" s="6"/>
      <c r="BP512" s="7"/>
      <c r="BQ512" s="8"/>
      <c r="BR512" s="8"/>
      <c r="BS512" s="8"/>
      <c r="BT512" s="8"/>
      <c r="BU512" s="8"/>
      <c r="BV512" s="9"/>
      <c r="BW512" s="10"/>
      <c r="BX512" s="11"/>
      <c r="CE512" s="8"/>
      <c r="CF512" s="17"/>
      <c r="CG512" s="17"/>
      <c r="CH512" s="17"/>
      <c r="CI512" s="17"/>
    </row>
    <row r="513" spans="1:87" hidden="1" x14ac:dyDescent="0.25">
      <c r="A513" s="14" t="s">
        <v>148</v>
      </c>
      <c r="B513" s="14" t="s">
        <v>149</v>
      </c>
      <c r="C513" s="14" t="s">
        <v>149</v>
      </c>
      <c r="D513" s="15" t="s">
        <v>84</v>
      </c>
      <c r="E513" s="15">
        <v>3</v>
      </c>
      <c r="F513" s="16" t="e">
        <f>IF(BB513="S",
IF(#REF!+BJ513=2012,
IF(#REF!=1,"12-13/1",
IF(#REF!=2,"12-13/2",
IF(#REF!=3,"13-14/1",
IF(#REF!=4,"13-14/2","Hata1")))),
IF(#REF!+BJ513=2013,
IF(#REF!=1,"13-14/1",
IF(#REF!=2,"13-14/2",
IF(#REF!=3,"14-15/1",
IF(#REF!=4,"14-15/2","Hata2")))),
IF(#REF!+BJ513=2014,
IF(#REF!=1,"14-15/1",
IF(#REF!=2,"14-15/2",
IF(#REF!=3,"15-16/1",
IF(#REF!=4,"15-16/2","Hata3")))),
IF(#REF!+BJ513=2015,
IF(#REF!=1,"15-16/1",
IF(#REF!=2,"15-16/2",
IF(#REF!=3,"16-17/1",
IF(#REF!=4,"16-17/2","Hata4")))),
IF(#REF!+BJ513=2016,
IF(#REF!=1,"16-17/1",
IF(#REF!=2,"16-17/2",
IF(#REF!=3,"17-18/1",
IF(#REF!=4,"17-18/2","Hata5")))),
IF(#REF!+BJ513=2017,
IF(#REF!=1,"17-18/1",
IF(#REF!=2,"17-18/2",
IF(#REF!=3,"18-19/1",
IF(#REF!=4,"18-19/2","Hata6")))),
IF(#REF!+BJ513=2018,
IF(#REF!=1,"18-19/1",
IF(#REF!=2,"18-19/2",
IF(#REF!=3,"19-20/1",
IF(#REF!=4,"19-20/2","Hata7")))),
IF(#REF!+BJ513=2019,
IF(#REF!=1,"19-20/1",
IF(#REF!=2,"19-20/2",
IF(#REF!=3,"20-21/1",
IF(#REF!=4,"20-21/2","Hata8")))),
IF(#REF!+BJ513=2020,
IF(#REF!=1,"20-21/1",
IF(#REF!=2,"20-21/2",
IF(#REF!=3,"21-22/1",
IF(#REF!=4,"21-22/2","Hata9")))),
IF(#REF!+BJ513=2021,
IF(#REF!=1,"21-22/1",
IF(#REF!=2,"21-22/2",
IF(#REF!=3,"22-23/1",
IF(#REF!=4,"22-23/2","Hata10")))),
IF(#REF!+BJ513=2022,
IF(#REF!=1,"22-23/1",
IF(#REF!=2,"22-23/2",
IF(#REF!=3,"23-24/1",
IF(#REF!=4,"23-24/2","Hata11")))),
IF(#REF!+BJ513=2023,
IF(#REF!=1,"23-24/1",
IF(#REF!=2,"23-24/2",
IF(#REF!=3,"24-25/1",
IF(#REF!=4,"24-25/2","Hata12")))),
)))))))))))),
IF(BB513="T",
IF(#REF!+BJ513=2012,
IF(#REF!=1,"12-13/1",
IF(#REF!=2,"12-13/2",
IF(#REF!=3,"12-13/3",
IF(#REF!=4,"13-14/1",
IF(#REF!=5,"13-14/2",
IF(#REF!=6,"13-14/3","Hata1")))))),
IF(#REF!+BJ513=2013,
IF(#REF!=1,"13-14/1",
IF(#REF!=2,"13-14/2",
IF(#REF!=3,"13-14/3",
IF(#REF!=4,"14-15/1",
IF(#REF!=5,"14-15/2",
IF(#REF!=6,"14-15/3","Hata2")))))),
IF(#REF!+BJ513=2014,
IF(#REF!=1,"14-15/1",
IF(#REF!=2,"14-15/2",
IF(#REF!=3,"14-15/3",
IF(#REF!=4,"15-16/1",
IF(#REF!=5,"15-16/2",
IF(#REF!=6,"15-16/3","Hata3")))))),
IF(AND(#REF!+#REF!&gt;2014,#REF!+#REF!&lt;2015,BJ513=1),
IF(#REF!=0.1,"14-15/0.1",
IF(#REF!=0.2,"14-15/0.2",
IF(#REF!=0.3,"14-15/0.3","Hata4"))),
IF(#REF!+BJ513=2015,
IF(#REF!=1,"15-16/1",
IF(#REF!=2,"15-16/2",
IF(#REF!=3,"15-16/3",
IF(#REF!=4,"16-17/1",
IF(#REF!=5,"16-17/2",
IF(#REF!=6,"16-17/3","Hata5")))))),
IF(#REF!+BJ513=2016,
IF(#REF!=1,"16-17/1",
IF(#REF!=2,"16-17/2",
IF(#REF!=3,"16-17/3",
IF(#REF!=4,"17-18/1",
IF(#REF!=5,"17-18/2",
IF(#REF!=6,"17-18/3","Hata6")))))),
IF(#REF!+BJ513=2017,
IF(#REF!=1,"17-18/1",
IF(#REF!=2,"17-18/2",
IF(#REF!=3,"17-18/3",
IF(#REF!=4,"18-19/1",
IF(#REF!=5,"18-19/2",
IF(#REF!=6,"18-19/3","Hata7")))))),
IF(#REF!+BJ513=2018,
IF(#REF!=1,"18-19/1",
IF(#REF!=2,"18-19/2",
IF(#REF!=3,"18-19/3",
IF(#REF!=4,"19-20/1",
IF(#REF!=5," 19-20/2",
IF(#REF!=6,"19-20/3","Hata8")))))),
IF(#REF!+BJ513=2019,
IF(#REF!=1,"19-20/1",
IF(#REF!=2,"19-20/2",
IF(#REF!=3,"19-20/3",
IF(#REF!=4,"20-21/1",
IF(#REF!=5,"20-21/2",
IF(#REF!=6,"20-21/3","Hata9")))))),
IF(#REF!+BJ513=2020,
IF(#REF!=1,"20-21/1",
IF(#REF!=2,"20-21/2",
IF(#REF!=3,"20-21/3",
IF(#REF!=4,"21-22/1",
IF(#REF!=5,"21-22/2",
IF(#REF!=6,"21-22/3","Hata10")))))),
IF(#REF!+BJ513=2021,
IF(#REF!=1,"21-22/1",
IF(#REF!=2,"21-22/2",
IF(#REF!=3,"21-22/3",
IF(#REF!=4,"22-23/1",
IF(#REF!=5,"22-23/2",
IF(#REF!=6,"22-23/3","Hata11")))))),
IF(#REF!+BJ513=2022,
IF(#REF!=1,"22-23/1",
IF(#REF!=2,"22-23/2",
IF(#REF!=3,"22-23/3",
IF(#REF!=4,"23-24/1",
IF(#REF!=5,"23-24/2",
IF(#REF!=6,"23-24/3","Hata12")))))),
IF(#REF!+BJ513=2023,
IF(#REF!=1,"23-24/1",
IF(#REF!=2,"23-24/2",
IF(#REF!=3,"23-24/3",
IF(#REF!=4,"24-25/1",
IF(#REF!=5,"24-25/2",
IF(#REF!=6,"24-25/3","Hata13")))))),
))))))))))))))
)</f>
        <v>#REF!</v>
      </c>
      <c r="G513" s="15">
        <v>0</v>
      </c>
      <c r="H513" s="14" t="s">
        <v>606</v>
      </c>
      <c r="I513" s="14">
        <v>238541</v>
      </c>
      <c r="J513" s="14" t="s">
        <v>157</v>
      </c>
      <c r="S513" s="16">
        <v>7</v>
      </c>
      <c r="T513" s="14">
        <f>VLOOKUP($S513,[1]sistem!$I$3:$L$10,2,FALSE)</f>
        <v>0</v>
      </c>
      <c r="U513" s="14">
        <f>VLOOKUP($S513,[1]sistem!$I$3:$L$10,3,FALSE)</f>
        <v>1</v>
      </c>
      <c r="V513" s="14">
        <f>VLOOKUP($S513,[1]sistem!$I$3:$L$10,4,FALSE)</f>
        <v>1</v>
      </c>
      <c r="W513" s="14" t="e">
        <f>VLOOKUP($BB513,[1]sistem!$I$13:$L$14,2,FALSE)*#REF!</f>
        <v>#REF!</v>
      </c>
      <c r="X513" s="14" t="e">
        <f>VLOOKUP($BB513,[1]sistem!$I$13:$L$14,3,FALSE)*#REF!</f>
        <v>#REF!</v>
      </c>
      <c r="Y513" s="14" t="e">
        <f>VLOOKUP($BB513,[1]sistem!$I$13:$L$14,4,FALSE)*#REF!</f>
        <v>#REF!</v>
      </c>
      <c r="Z513" s="14" t="e">
        <f t="shared" si="142"/>
        <v>#REF!</v>
      </c>
      <c r="AA513" s="14" t="e">
        <f t="shared" si="142"/>
        <v>#REF!</v>
      </c>
      <c r="AB513" s="14" t="e">
        <f t="shared" si="142"/>
        <v>#REF!</v>
      </c>
      <c r="AC513" s="14" t="e">
        <f t="shared" si="130"/>
        <v>#REF!</v>
      </c>
      <c r="AD513" s="14">
        <f>VLOOKUP(BB513,[1]sistem!$I$18:$J$19,2,FALSE)</f>
        <v>14</v>
      </c>
      <c r="AE513" s="14">
        <v>0.25</v>
      </c>
      <c r="AF513" s="14">
        <f>VLOOKUP($S513,[1]sistem!$I$3:$M$10,5,FALSE)</f>
        <v>1</v>
      </c>
      <c r="AG513" s="14">
        <v>4</v>
      </c>
      <c r="AI513" s="14">
        <f>AG513*AM513</f>
        <v>56</v>
      </c>
      <c r="AJ513" s="14">
        <f>VLOOKUP($S513,[1]sistem!$I$3:$N$10,6,FALSE)</f>
        <v>2</v>
      </c>
      <c r="AK513" s="14">
        <v>2</v>
      </c>
      <c r="AL513" s="14">
        <f t="shared" si="131"/>
        <v>4</v>
      </c>
      <c r="AM513" s="14">
        <f>VLOOKUP($BB513,[1]sistem!$I$18:$K$19,3,FALSE)</f>
        <v>14</v>
      </c>
      <c r="AN513" s="14" t="e">
        <f>AM513*#REF!</f>
        <v>#REF!</v>
      </c>
      <c r="AO513" s="14" t="e">
        <f t="shared" si="132"/>
        <v>#REF!</v>
      </c>
      <c r="AP513" s="14">
        <f t="shared" si="133"/>
        <v>25</v>
      </c>
      <c r="AQ513" s="14" t="e">
        <f t="shared" si="134"/>
        <v>#REF!</v>
      </c>
      <c r="AR513" s="14" t="e">
        <f>ROUND(AQ513-#REF!,0)</f>
        <v>#REF!</v>
      </c>
      <c r="AS513" s="14">
        <f>IF(BB513="s",IF(S513=0,0,
IF(S513=1,#REF!*4*4,
IF(S513=2,0,
IF(S513=3,#REF!*4*2,
IF(S513=4,0,
IF(S513=5,0,
IF(S513=6,0,
IF(S513=7,0)))))))),
IF(BB513="t",
IF(S513=0,0,
IF(S513=1,#REF!*4*4*0.8,
IF(S513=2,0,
IF(S513=3,#REF!*4*2*0.8,
IF(S513=4,0,
IF(S513=5,0,
IF(S513=6,0,
IF(S513=7,0))))))))))</f>
        <v>0</v>
      </c>
      <c r="AT513" s="14" t="e">
        <f>IF(BB513="s",
IF(S513=0,0,
IF(S513=1,0,
IF(S513=2,#REF!*4*2,
IF(S513=3,#REF!*4,
IF(S513=4,#REF!*4,
IF(S513=5,0,
IF(S513=6,0,
IF(S513=7,#REF!*4)))))))),
IF(BB513="t",
IF(S513=0,0,
IF(S513=1,0,
IF(S513=2,#REF!*4*2*0.8,
IF(S513=3,#REF!*4*0.8,
IF(S513=4,#REF!*4*0.8,
IF(S513=5,0,
IF(S513=6,0,
IF(S513=7,#REF!*4))))))))))</f>
        <v>#REF!</v>
      </c>
      <c r="AU513" s="14" t="e">
        <f>IF(BB513="s",
IF(S513=0,0,
IF(S513=1,#REF!*2,
IF(S513=2,#REF!*2,
IF(S513=3,#REF!*2,
IF(S513=4,#REF!*2,
IF(S513=5,#REF!*2,
IF(S513=6,#REF!*2,
IF(S513=7,#REF!*2)))))))),
IF(BB513="t",
IF(S513=0,#REF!*2*0.8,
IF(S513=1,#REF!*2*0.8,
IF(S513=2,#REF!*2*0.8,
IF(S513=3,#REF!*2*0.8,
IF(S513=4,#REF!*2*0.8,
IF(S513=5,#REF!*2*0.8,
IF(S513=6,#REF!*1*0.8,
IF(S513=7,#REF!*2))))))))))</f>
        <v>#REF!</v>
      </c>
      <c r="AV513" s="14" t="e">
        <f t="shared" si="135"/>
        <v>#REF!</v>
      </c>
      <c r="AW513" s="14" t="e">
        <f>IF(BB513="s",
IF(S513=0,0,
IF(S513=1,(14-2)*(#REF!+#REF!)/4*4,
IF(S513=2,(14-2)*(#REF!+#REF!)/4*2,
IF(S513=3,(14-2)*(#REF!+#REF!)/4*3,
IF(S513=4,(14-2)*(#REF!+#REF!)/4,
IF(S513=5,(14-2)*#REF!/4,
IF(S513=6,0,
IF(S513=7,(14)*#REF!)))))))),
IF(BB513="t",
IF(S513=0,0,
IF(S513=1,(11-2)*(#REF!+#REF!)/4*4,
IF(S513=2,(11-2)*(#REF!+#REF!)/4*2,
IF(S513=3,(11-2)*(#REF!+#REF!)/4*3,
IF(S513=4,(11-2)*(#REF!+#REF!)/4,
IF(S513=5,(11-2)*#REF!/4,
IF(S513=6,0,
IF(S513=7,(11)*#REF!))))))))))</f>
        <v>#REF!</v>
      </c>
      <c r="AX513" s="14" t="e">
        <f t="shared" si="136"/>
        <v>#REF!</v>
      </c>
      <c r="AY513" s="14">
        <f t="shared" si="137"/>
        <v>8</v>
      </c>
      <c r="AZ513" s="14">
        <f t="shared" si="138"/>
        <v>4</v>
      </c>
      <c r="BA513" s="14" t="e">
        <f t="shared" si="139"/>
        <v>#REF!</v>
      </c>
      <c r="BB513" s="14" t="s">
        <v>87</v>
      </c>
      <c r="BC513" s="14" t="e">
        <f>IF(BI513="A",0,IF(BB513="s",14*#REF!,IF(BB513="T",11*#REF!,"HATA")))</f>
        <v>#REF!</v>
      </c>
      <c r="BD513" s="14" t="e">
        <f t="shared" si="140"/>
        <v>#REF!</v>
      </c>
      <c r="BE513" s="14" t="e">
        <f t="shared" si="141"/>
        <v>#REF!</v>
      </c>
      <c r="BF513" s="14" t="e">
        <f>IF(BE513-#REF!=0,"DOĞRU","YANLIŞ")</f>
        <v>#REF!</v>
      </c>
      <c r="BG513" s="14" t="e">
        <f>#REF!-BE513</f>
        <v>#REF!</v>
      </c>
      <c r="BH513" s="14">
        <v>0</v>
      </c>
      <c r="BJ513" s="14">
        <v>0</v>
      </c>
      <c r="BL513" s="14">
        <v>7</v>
      </c>
      <c r="BN513" s="5" t="e">
        <f>#REF!*14</f>
        <v>#REF!</v>
      </c>
      <c r="BO513" s="6"/>
      <c r="BP513" s="7"/>
      <c r="BQ513" s="8"/>
      <c r="BR513" s="8"/>
      <c r="BS513" s="8"/>
      <c r="BT513" s="8"/>
      <c r="BU513" s="8"/>
      <c r="BV513" s="9"/>
      <c r="BW513" s="10"/>
      <c r="BX513" s="11"/>
      <c r="CE513" s="8"/>
      <c r="CF513" s="17"/>
      <c r="CG513" s="17"/>
      <c r="CH513" s="17"/>
      <c r="CI513" s="17"/>
    </row>
    <row r="514" spans="1:87" hidden="1" x14ac:dyDescent="0.25">
      <c r="A514" s="14" t="s">
        <v>615</v>
      </c>
      <c r="B514" s="14" t="s">
        <v>152</v>
      </c>
      <c r="C514" s="14" t="s">
        <v>152</v>
      </c>
      <c r="D514" s="15" t="s">
        <v>90</v>
      </c>
      <c r="E514" s="15" t="s">
        <v>90</v>
      </c>
      <c r="F514" s="16" t="e">
        <f>IF(BB514="S",
IF(#REF!+BJ514=2012,
IF(#REF!=1,"12-13/1",
IF(#REF!=2,"12-13/2",
IF(#REF!=3,"13-14/1",
IF(#REF!=4,"13-14/2","Hata1")))),
IF(#REF!+BJ514=2013,
IF(#REF!=1,"13-14/1",
IF(#REF!=2,"13-14/2",
IF(#REF!=3,"14-15/1",
IF(#REF!=4,"14-15/2","Hata2")))),
IF(#REF!+BJ514=2014,
IF(#REF!=1,"14-15/1",
IF(#REF!=2,"14-15/2",
IF(#REF!=3,"15-16/1",
IF(#REF!=4,"15-16/2","Hata3")))),
IF(#REF!+BJ514=2015,
IF(#REF!=1,"15-16/1",
IF(#REF!=2,"15-16/2",
IF(#REF!=3,"16-17/1",
IF(#REF!=4,"16-17/2","Hata4")))),
IF(#REF!+BJ514=2016,
IF(#REF!=1,"16-17/1",
IF(#REF!=2,"16-17/2",
IF(#REF!=3,"17-18/1",
IF(#REF!=4,"17-18/2","Hata5")))),
IF(#REF!+BJ514=2017,
IF(#REF!=1,"17-18/1",
IF(#REF!=2,"17-18/2",
IF(#REF!=3,"18-19/1",
IF(#REF!=4,"18-19/2","Hata6")))),
IF(#REF!+BJ514=2018,
IF(#REF!=1,"18-19/1",
IF(#REF!=2,"18-19/2",
IF(#REF!=3,"19-20/1",
IF(#REF!=4,"19-20/2","Hata7")))),
IF(#REF!+BJ514=2019,
IF(#REF!=1,"19-20/1",
IF(#REF!=2,"19-20/2",
IF(#REF!=3,"20-21/1",
IF(#REF!=4,"20-21/2","Hata8")))),
IF(#REF!+BJ514=2020,
IF(#REF!=1,"20-21/1",
IF(#REF!=2,"20-21/2",
IF(#REF!=3,"21-22/1",
IF(#REF!=4,"21-22/2","Hata9")))),
IF(#REF!+BJ514=2021,
IF(#REF!=1,"21-22/1",
IF(#REF!=2,"21-22/2",
IF(#REF!=3,"22-23/1",
IF(#REF!=4,"22-23/2","Hata10")))),
IF(#REF!+BJ514=2022,
IF(#REF!=1,"22-23/1",
IF(#REF!=2,"22-23/2",
IF(#REF!=3,"23-24/1",
IF(#REF!=4,"23-24/2","Hata11")))),
IF(#REF!+BJ514=2023,
IF(#REF!=1,"23-24/1",
IF(#REF!=2,"23-24/2",
IF(#REF!=3,"24-25/1",
IF(#REF!=4,"24-25/2","Hata12")))),
)))))))))))),
IF(BB514="T",
IF(#REF!+BJ514=2012,
IF(#REF!=1,"12-13/1",
IF(#REF!=2,"12-13/2",
IF(#REF!=3,"12-13/3",
IF(#REF!=4,"13-14/1",
IF(#REF!=5,"13-14/2",
IF(#REF!=6,"13-14/3","Hata1")))))),
IF(#REF!+BJ514=2013,
IF(#REF!=1,"13-14/1",
IF(#REF!=2,"13-14/2",
IF(#REF!=3,"13-14/3",
IF(#REF!=4,"14-15/1",
IF(#REF!=5,"14-15/2",
IF(#REF!=6,"14-15/3","Hata2")))))),
IF(#REF!+BJ514=2014,
IF(#REF!=1,"14-15/1",
IF(#REF!=2,"14-15/2",
IF(#REF!=3,"14-15/3",
IF(#REF!=4,"15-16/1",
IF(#REF!=5,"15-16/2",
IF(#REF!=6,"15-16/3","Hata3")))))),
IF(AND(#REF!+#REF!&gt;2014,#REF!+#REF!&lt;2015,BJ514=1),
IF(#REF!=0.1,"14-15/0.1",
IF(#REF!=0.2,"14-15/0.2",
IF(#REF!=0.3,"14-15/0.3","Hata4"))),
IF(#REF!+BJ514=2015,
IF(#REF!=1,"15-16/1",
IF(#REF!=2,"15-16/2",
IF(#REF!=3,"15-16/3",
IF(#REF!=4,"16-17/1",
IF(#REF!=5,"16-17/2",
IF(#REF!=6,"16-17/3","Hata5")))))),
IF(#REF!+BJ514=2016,
IF(#REF!=1,"16-17/1",
IF(#REF!=2,"16-17/2",
IF(#REF!=3,"16-17/3",
IF(#REF!=4,"17-18/1",
IF(#REF!=5,"17-18/2",
IF(#REF!=6,"17-18/3","Hata6")))))),
IF(#REF!+BJ514=2017,
IF(#REF!=1,"17-18/1",
IF(#REF!=2,"17-18/2",
IF(#REF!=3,"17-18/3",
IF(#REF!=4,"18-19/1",
IF(#REF!=5,"18-19/2",
IF(#REF!=6,"18-19/3","Hata7")))))),
IF(#REF!+BJ514=2018,
IF(#REF!=1,"18-19/1",
IF(#REF!=2,"18-19/2",
IF(#REF!=3,"18-19/3",
IF(#REF!=4,"19-20/1",
IF(#REF!=5," 19-20/2",
IF(#REF!=6,"19-20/3","Hata8")))))),
IF(#REF!+BJ514=2019,
IF(#REF!=1,"19-20/1",
IF(#REF!=2,"19-20/2",
IF(#REF!=3,"19-20/3",
IF(#REF!=4,"20-21/1",
IF(#REF!=5,"20-21/2",
IF(#REF!=6,"20-21/3","Hata9")))))),
IF(#REF!+BJ514=2020,
IF(#REF!=1,"20-21/1",
IF(#REF!=2,"20-21/2",
IF(#REF!=3,"20-21/3",
IF(#REF!=4,"21-22/1",
IF(#REF!=5,"21-22/2",
IF(#REF!=6,"21-22/3","Hata10")))))),
IF(#REF!+BJ514=2021,
IF(#REF!=1,"21-22/1",
IF(#REF!=2,"21-22/2",
IF(#REF!=3,"21-22/3",
IF(#REF!=4,"22-23/1",
IF(#REF!=5,"22-23/2",
IF(#REF!=6,"22-23/3","Hata11")))))),
IF(#REF!+BJ514=2022,
IF(#REF!=1,"22-23/1",
IF(#REF!=2,"22-23/2",
IF(#REF!=3,"22-23/3",
IF(#REF!=4,"23-24/1",
IF(#REF!=5,"23-24/2",
IF(#REF!=6,"23-24/3","Hata12")))))),
IF(#REF!+BJ514=2023,
IF(#REF!=1,"23-24/1",
IF(#REF!=2,"23-24/2",
IF(#REF!=3,"23-24/3",
IF(#REF!=4,"24-25/1",
IF(#REF!=5,"24-25/2",
IF(#REF!=6,"24-25/3","Hata13")))))),
))))))))))))))
)</f>
        <v>#REF!</v>
      </c>
      <c r="G514" s="15"/>
      <c r="H514" s="14" t="s">
        <v>606</v>
      </c>
      <c r="I514" s="14">
        <v>238541</v>
      </c>
      <c r="J514" s="14" t="s">
        <v>157</v>
      </c>
      <c r="Q514" s="14" t="s">
        <v>153</v>
      </c>
      <c r="R514" s="14" t="s">
        <v>153</v>
      </c>
      <c r="S514" s="16">
        <v>6</v>
      </c>
      <c r="T514" s="14">
        <f>VLOOKUP($S514,[1]sistem!$I$3:$L$10,2,FALSE)</f>
        <v>0</v>
      </c>
      <c r="U514" s="14">
        <f>VLOOKUP($S514,[1]sistem!$I$3:$L$10,3,FALSE)</f>
        <v>0</v>
      </c>
      <c r="V514" s="14">
        <f>VLOOKUP($S514,[1]sistem!$I$3:$L$10,4,FALSE)</f>
        <v>1</v>
      </c>
      <c r="W514" s="14" t="e">
        <f>VLOOKUP($BB514,[1]sistem!$I$13:$L$14,2,FALSE)*#REF!</f>
        <v>#REF!</v>
      </c>
      <c r="X514" s="14" t="e">
        <f>VLOOKUP($BB514,[1]sistem!$I$13:$L$14,3,FALSE)*#REF!</f>
        <v>#REF!</v>
      </c>
      <c r="Y514" s="14" t="e">
        <f>VLOOKUP($BB514,[1]sistem!$I$13:$L$14,4,FALSE)*#REF!</f>
        <v>#REF!</v>
      </c>
      <c r="Z514" s="14" t="e">
        <f t="shared" si="142"/>
        <v>#REF!</v>
      </c>
      <c r="AA514" s="14" t="e">
        <f t="shared" si="142"/>
        <v>#REF!</v>
      </c>
      <c r="AB514" s="14" t="e">
        <f t="shared" si="142"/>
        <v>#REF!</v>
      </c>
      <c r="AC514" s="14" t="e">
        <f t="shared" si="130"/>
        <v>#REF!</v>
      </c>
      <c r="AD514" s="14">
        <f>VLOOKUP(BB514,[1]sistem!$I$18:$J$19,2,FALSE)</f>
        <v>14</v>
      </c>
      <c r="AE514" s="14">
        <v>0.25</v>
      </c>
      <c r="AF514" s="14">
        <f>VLOOKUP($S514,[1]sistem!$I$3:$M$10,5,FALSE)</f>
        <v>0</v>
      </c>
      <c r="AI514" s="14" t="e">
        <f>(#REF!+#REF!)*AD514</f>
        <v>#REF!</v>
      </c>
      <c r="AJ514" s="14">
        <f>VLOOKUP($S514,[1]sistem!$I$3:$N$10,6,FALSE)</f>
        <v>1</v>
      </c>
      <c r="AK514" s="14">
        <v>2</v>
      </c>
      <c r="AL514" s="14">
        <f t="shared" si="131"/>
        <v>2</v>
      </c>
      <c r="AM514" s="14">
        <f>VLOOKUP($BB514,[1]sistem!$I$18:$K$19,3,FALSE)</f>
        <v>14</v>
      </c>
      <c r="AN514" s="14" t="e">
        <f>AM514*#REF!</f>
        <v>#REF!</v>
      </c>
      <c r="AO514" s="14" t="e">
        <f t="shared" si="132"/>
        <v>#REF!</v>
      </c>
      <c r="AP514" s="14">
        <f t="shared" si="133"/>
        <v>25</v>
      </c>
      <c r="AQ514" s="14" t="e">
        <f t="shared" si="134"/>
        <v>#REF!</v>
      </c>
      <c r="AR514" s="14" t="e">
        <f>ROUND(AQ514-#REF!,0)</f>
        <v>#REF!</v>
      </c>
      <c r="AS514" s="14">
        <f>IF(BB514="s",IF(S514=0,0,
IF(S514=1,#REF!*4*4,
IF(S514=2,0,
IF(S514=3,#REF!*4*2,
IF(S514=4,0,
IF(S514=5,0,
IF(S514=6,0,
IF(S514=7,0)))))))),
IF(BB514="t",
IF(S514=0,0,
IF(S514=1,#REF!*4*4*0.8,
IF(S514=2,0,
IF(S514=3,#REF!*4*2*0.8,
IF(S514=4,0,
IF(S514=5,0,
IF(S514=6,0,
IF(S514=7,0))))))))))</f>
        <v>0</v>
      </c>
      <c r="AT514" s="14">
        <f>IF(BB514="s",
IF(S514=0,0,
IF(S514=1,0,
IF(S514=2,#REF!*4*2,
IF(S514=3,#REF!*4,
IF(S514=4,#REF!*4,
IF(S514=5,0,
IF(S514=6,0,
IF(S514=7,#REF!*4)))))))),
IF(BB514="t",
IF(S514=0,0,
IF(S514=1,0,
IF(S514=2,#REF!*4*2*0.8,
IF(S514=3,#REF!*4*0.8,
IF(S514=4,#REF!*4*0.8,
IF(S514=5,0,
IF(S514=6,0,
IF(S514=7,#REF!*4))))))))))</f>
        <v>0</v>
      </c>
      <c r="AU514" s="14" t="e">
        <f>IF(BB514="s",
IF(S514=0,0,
IF(S514=1,#REF!*2,
IF(S514=2,#REF!*2,
IF(S514=3,#REF!*2,
IF(S514=4,#REF!*2,
IF(S514=5,#REF!*2,
IF(S514=6,#REF!*2,
IF(S514=7,#REF!*2)))))))),
IF(BB514="t",
IF(S514=0,#REF!*2*0.8,
IF(S514=1,#REF!*2*0.8,
IF(S514=2,#REF!*2*0.8,
IF(S514=3,#REF!*2*0.8,
IF(S514=4,#REF!*2*0.8,
IF(S514=5,#REF!*2*0.8,
IF(S514=6,#REF!*1*0.8,
IF(S514=7,#REF!*2))))))))))</f>
        <v>#REF!</v>
      </c>
      <c r="AV514" s="14" t="e">
        <f t="shared" si="135"/>
        <v>#REF!</v>
      </c>
      <c r="AW514" s="14">
        <f>IF(BB514="s",
IF(S514=0,0,
IF(S514=1,(14-2)*(#REF!+#REF!)/4*4,
IF(S514=2,(14-2)*(#REF!+#REF!)/4*2,
IF(S514=3,(14-2)*(#REF!+#REF!)/4*3,
IF(S514=4,(14-2)*(#REF!+#REF!)/4,
IF(S514=5,(14-2)*#REF!/4,
IF(S514=6,0,
IF(S514=7,(14)*#REF!)))))))),
IF(BB514="t",
IF(S514=0,0,
IF(S514=1,(11-2)*(#REF!+#REF!)/4*4,
IF(S514=2,(11-2)*(#REF!+#REF!)/4*2,
IF(S514=3,(11-2)*(#REF!+#REF!)/4*3,
IF(S514=4,(11-2)*(#REF!+#REF!)/4,
IF(S514=5,(11-2)*#REF!/4,
IF(S514=6,0,
IF(S514=7,(11)*#REF!))))))))))</f>
        <v>0</v>
      </c>
      <c r="AX514" s="14" t="e">
        <f t="shared" si="136"/>
        <v>#REF!</v>
      </c>
      <c r="AY514" s="14">
        <f t="shared" si="137"/>
        <v>2</v>
      </c>
      <c r="AZ514" s="14">
        <f t="shared" si="138"/>
        <v>0</v>
      </c>
      <c r="BA514" s="14" t="e">
        <f t="shared" si="139"/>
        <v>#REF!</v>
      </c>
      <c r="BB514" s="14" t="s">
        <v>87</v>
      </c>
      <c r="BC514" s="14" t="e">
        <f>IF(BI514="A",0,IF(BB514="s",14*#REF!,IF(BB514="T",11*#REF!,"HATA")))</f>
        <v>#REF!</v>
      </c>
      <c r="BD514" s="14" t="e">
        <f t="shared" si="140"/>
        <v>#REF!</v>
      </c>
      <c r="BE514" s="14" t="e">
        <f t="shared" si="141"/>
        <v>#REF!</v>
      </c>
      <c r="BF514" s="14" t="e">
        <f>IF(BE514-#REF!=0,"DOĞRU","YANLIŞ")</f>
        <v>#REF!</v>
      </c>
      <c r="BG514" s="14" t="e">
        <f>#REF!-BE514</f>
        <v>#REF!</v>
      </c>
      <c r="BH514" s="14">
        <v>0</v>
      </c>
      <c r="BJ514" s="14">
        <v>0</v>
      </c>
      <c r="BL514" s="14">
        <v>6</v>
      </c>
      <c r="BN514" s="5" t="e">
        <f>#REF!*14</f>
        <v>#REF!</v>
      </c>
      <c r="BO514" s="6"/>
      <c r="BP514" s="7"/>
      <c r="BQ514" s="8"/>
      <c r="BR514" s="8"/>
      <c r="BS514" s="8"/>
      <c r="BT514" s="8"/>
      <c r="BU514" s="8"/>
      <c r="BV514" s="9"/>
      <c r="BW514" s="10"/>
      <c r="BX514" s="11"/>
      <c r="CE514" s="8"/>
      <c r="CF514" s="17"/>
      <c r="CG514" s="17"/>
      <c r="CH514" s="17"/>
      <c r="CI514" s="17"/>
    </row>
    <row r="515" spans="1:87" hidden="1" x14ac:dyDescent="0.25">
      <c r="A515" s="14" t="s">
        <v>616</v>
      </c>
      <c r="B515" s="14" t="s">
        <v>617</v>
      </c>
      <c r="C515" s="14" t="s">
        <v>617</v>
      </c>
      <c r="D515" s="15" t="s">
        <v>90</v>
      </c>
      <c r="E515" s="15" t="s">
        <v>90</v>
      </c>
      <c r="F515" s="16" t="e">
        <f>IF(BB515="S",
IF(#REF!+BJ515=2012,
IF(#REF!=1,"12-13/1",
IF(#REF!=2,"12-13/2",
IF(#REF!=3,"13-14/1",
IF(#REF!=4,"13-14/2","Hata1")))),
IF(#REF!+BJ515=2013,
IF(#REF!=1,"13-14/1",
IF(#REF!=2,"13-14/2",
IF(#REF!=3,"14-15/1",
IF(#REF!=4,"14-15/2","Hata2")))),
IF(#REF!+BJ515=2014,
IF(#REF!=1,"14-15/1",
IF(#REF!=2,"14-15/2",
IF(#REF!=3,"15-16/1",
IF(#REF!=4,"15-16/2","Hata3")))),
IF(#REF!+BJ515=2015,
IF(#REF!=1,"15-16/1",
IF(#REF!=2,"15-16/2",
IF(#REF!=3,"16-17/1",
IF(#REF!=4,"16-17/2","Hata4")))),
IF(#REF!+BJ515=2016,
IF(#REF!=1,"16-17/1",
IF(#REF!=2,"16-17/2",
IF(#REF!=3,"17-18/1",
IF(#REF!=4,"17-18/2","Hata5")))),
IF(#REF!+BJ515=2017,
IF(#REF!=1,"17-18/1",
IF(#REF!=2,"17-18/2",
IF(#REF!=3,"18-19/1",
IF(#REF!=4,"18-19/2","Hata6")))),
IF(#REF!+BJ515=2018,
IF(#REF!=1,"18-19/1",
IF(#REF!=2,"18-19/2",
IF(#REF!=3,"19-20/1",
IF(#REF!=4,"19-20/2","Hata7")))),
IF(#REF!+BJ515=2019,
IF(#REF!=1,"19-20/1",
IF(#REF!=2,"19-20/2",
IF(#REF!=3,"20-21/1",
IF(#REF!=4,"20-21/2","Hata8")))),
IF(#REF!+BJ515=2020,
IF(#REF!=1,"20-21/1",
IF(#REF!=2,"20-21/2",
IF(#REF!=3,"21-22/1",
IF(#REF!=4,"21-22/2","Hata9")))),
IF(#REF!+BJ515=2021,
IF(#REF!=1,"21-22/1",
IF(#REF!=2,"21-22/2",
IF(#REF!=3,"22-23/1",
IF(#REF!=4,"22-23/2","Hata10")))),
IF(#REF!+BJ515=2022,
IF(#REF!=1,"22-23/1",
IF(#REF!=2,"22-23/2",
IF(#REF!=3,"23-24/1",
IF(#REF!=4,"23-24/2","Hata11")))),
IF(#REF!+BJ515=2023,
IF(#REF!=1,"23-24/1",
IF(#REF!=2,"23-24/2",
IF(#REF!=3,"24-25/1",
IF(#REF!=4,"24-25/2","Hata12")))),
)))))))))))),
IF(BB515="T",
IF(#REF!+BJ515=2012,
IF(#REF!=1,"12-13/1",
IF(#REF!=2,"12-13/2",
IF(#REF!=3,"12-13/3",
IF(#REF!=4,"13-14/1",
IF(#REF!=5,"13-14/2",
IF(#REF!=6,"13-14/3","Hata1")))))),
IF(#REF!+BJ515=2013,
IF(#REF!=1,"13-14/1",
IF(#REF!=2,"13-14/2",
IF(#REF!=3,"13-14/3",
IF(#REF!=4,"14-15/1",
IF(#REF!=5,"14-15/2",
IF(#REF!=6,"14-15/3","Hata2")))))),
IF(#REF!+BJ515=2014,
IF(#REF!=1,"14-15/1",
IF(#REF!=2,"14-15/2",
IF(#REF!=3,"14-15/3",
IF(#REF!=4,"15-16/1",
IF(#REF!=5,"15-16/2",
IF(#REF!=6,"15-16/3","Hata3")))))),
IF(AND(#REF!+#REF!&gt;2014,#REF!+#REF!&lt;2015,BJ515=1),
IF(#REF!=0.1,"14-15/0.1",
IF(#REF!=0.2,"14-15/0.2",
IF(#REF!=0.3,"14-15/0.3","Hata4"))),
IF(#REF!+BJ515=2015,
IF(#REF!=1,"15-16/1",
IF(#REF!=2,"15-16/2",
IF(#REF!=3,"15-16/3",
IF(#REF!=4,"16-17/1",
IF(#REF!=5,"16-17/2",
IF(#REF!=6,"16-17/3","Hata5")))))),
IF(#REF!+BJ515=2016,
IF(#REF!=1,"16-17/1",
IF(#REF!=2,"16-17/2",
IF(#REF!=3,"16-17/3",
IF(#REF!=4,"17-18/1",
IF(#REF!=5,"17-18/2",
IF(#REF!=6,"17-18/3","Hata6")))))),
IF(#REF!+BJ515=2017,
IF(#REF!=1,"17-18/1",
IF(#REF!=2,"17-18/2",
IF(#REF!=3,"17-18/3",
IF(#REF!=4,"18-19/1",
IF(#REF!=5,"18-19/2",
IF(#REF!=6,"18-19/3","Hata7")))))),
IF(#REF!+BJ515=2018,
IF(#REF!=1,"18-19/1",
IF(#REF!=2,"18-19/2",
IF(#REF!=3,"18-19/3",
IF(#REF!=4,"19-20/1",
IF(#REF!=5," 19-20/2",
IF(#REF!=6,"19-20/3","Hata8")))))),
IF(#REF!+BJ515=2019,
IF(#REF!=1,"19-20/1",
IF(#REF!=2,"19-20/2",
IF(#REF!=3,"19-20/3",
IF(#REF!=4,"20-21/1",
IF(#REF!=5,"20-21/2",
IF(#REF!=6,"20-21/3","Hata9")))))),
IF(#REF!+BJ515=2020,
IF(#REF!=1,"20-21/1",
IF(#REF!=2,"20-21/2",
IF(#REF!=3,"20-21/3",
IF(#REF!=4,"21-22/1",
IF(#REF!=5,"21-22/2",
IF(#REF!=6,"21-22/3","Hata10")))))),
IF(#REF!+BJ515=2021,
IF(#REF!=1,"21-22/1",
IF(#REF!=2,"21-22/2",
IF(#REF!=3,"21-22/3",
IF(#REF!=4,"22-23/1",
IF(#REF!=5,"22-23/2",
IF(#REF!=6,"22-23/3","Hata11")))))),
IF(#REF!+BJ515=2022,
IF(#REF!=1,"22-23/1",
IF(#REF!=2,"22-23/2",
IF(#REF!=3,"22-23/3",
IF(#REF!=4,"23-24/1",
IF(#REF!=5,"23-24/2",
IF(#REF!=6,"23-24/3","Hata12")))))),
IF(#REF!+BJ515=2023,
IF(#REF!=1,"23-24/1",
IF(#REF!=2,"23-24/2",
IF(#REF!=3,"23-24/3",
IF(#REF!=4,"24-25/1",
IF(#REF!=5,"24-25/2",
IF(#REF!=6,"24-25/3","Hata13")))))),
))))))))))))))
)</f>
        <v>#REF!</v>
      </c>
      <c r="G515" s="15"/>
      <c r="H515" s="14" t="s">
        <v>606</v>
      </c>
      <c r="I515" s="14">
        <v>238541</v>
      </c>
      <c r="J515" s="14" t="s">
        <v>157</v>
      </c>
      <c r="S515" s="16">
        <v>4</v>
      </c>
      <c r="T515" s="14">
        <f>VLOOKUP($S515,[1]sistem!$I$3:$L$10,2,FALSE)</f>
        <v>0</v>
      </c>
      <c r="U515" s="14">
        <f>VLOOKUP($S515,[1]sistem!$I$3:$L$10,3,FALSE)</f>
        <v>1</v>
      </c>
      <c r="V515" s="14">
        <f>VLOOKUP($S515,[1]sistem!$I$3:$L$10,4,FALSE)</f>
        <v>1</v>
      </c>
      <c r="W515" s="14" t="e">
        <f>VLOOKUP($BB515,[1]sistem!$I$13:$L$14,2,FALSE)*#REF!</f>
        <v>#REF!</v>
      </c>
      <c r="X515" s="14" t="e">
        <f>VLOOKUP($BB515,[1]sistem!$I$13:$L$14,3,FALSE)*#REF!</f>
        <v>#REF!</v>
      </c>
      <c r="Y515" s="14" t="e">
        <f>VLOOKUP($BB515,[1]sistem!$I$13:$L$14,4,FALSE)*#REF!</f>
        <v>#REF!</v>
      </c>
      <c r="Z515" s="14" t="e">
        <f t="shared" si="142"/>
        <v>#REF!</v>
      </c>
      <c r="AA515" s="14" t="e">
        <f t="shared" si="142"/>
        <v>#REF!</v>
      </c>
      <c r="AB515" s="14" t="e">
        <f t="shared" si="142"/>
        <v>#REF!</v>
      </c>
      <c r="AC515" s="14" t="e">
        <f t="shared" si="130"/>
        <v>#REF!</v>
      </c>
      <c r="AD515" s="14">
        <f>VLOOKUP(BB515,[1]sistem!$I$18:$J$19,2,FALSE)</f>
        <v>14</v>
      </c>
      <c r="AE515" s="14">
        <v>0.25</v>
      </c>
      <c r="AF515" s="14">
        <f>VLOOKUP($S515,[1]sistem!$I$3:$M$10,5,FALSE)</f>
        <v>1</v>
      </c>
      <c r="AI515" s="14" t="e">
        <f>(#REF!+#REF!)*AD515</f>
        <v>#REF!</v>
      </c>
      <c r="AJ515" s="14">
        <f>VLOOKUP($S515,[1]sistem!$I$3:$N$10,6,FALSE)</f>
        <v>2</v>
      </c>
      <c r="AK515" s="14">
        <v>2</v>
      </c>
      <c r="AL515" s="14">
        <f t="shared" si="131"/>
        <v>4</v>
      </c>
      <c r="AM515" s="14">
        <f>VLOOKUP($BB515,[1]sistem!$I$18:$K$19,3,FALSE)</f>
        <v>14</v>
      </c>
      <c r="AN515" s="14" t="e">
        <f>AM515*#REF!</f>
        <v>#REF!</v>
      </c>
      <c r="AO515" s="14" t="e">
        <f t="shared" si="132"/>
        <v>#REF!</v>
      </c>
      <c r="AP515" s="14">
        <f t="shared" si="133"/>
        <v>25</v>
      </c>
      <c r="AQ515" s="14" t="e">
        <f t="shared" si="134"/>
        <v>#REF!</v>
      </c>
      <c r="AR515" s="14" t="e">
        <f>ROUND(AQ515-#REF!,0)</f>
        <v>#REF!</v>
      </c>
      <c r="AS515" s="14">
        <f>IF(BB515="s",IF(S515=0,0,
IF(S515=1,#REF!*4*4,
IF(S515=2,0,
IF(S515=3,#REF!*4*2,
IF(S515=4,0,
IF(S515=5,0,
IF(S515=6,0,
IF(S515=7,0)))))))),
IF(BB515="t",
IF(S515=0,0,
IF(S515=1,#REF!*4*4*0.8,
IF(S515=2,0,
IF(S515=3,#REF!*4*2*0.8,
IF(S515=4,0,
IF(S515=5,0,
IF(S515=6,0,
IF(S515=7,0))))))))))</f>
        <v>0</v>
      </c>
      <c r="AT515" s="14" t="e">
        <f>IF(BB515="s",
IF(S515=0,0,
IF(S515=1,0,
IF(S515=2,#REF!*4*2,
IF(S515=3,#REF!*4,
IF(S515=4,#REF!*4,
IF(S515=5,0,
IF(S515=6,0,
IF(S515=7,#REF!*4)))))))),
IF(BB515="t",
IF(S515=0,0,
IF(S515=1,0,
IF(S515=2,#REF!*4*2*0.8,
IF(S515=3,#REF!*4*0.8,
IF(S515=4,#REF!*4*0.8,
IF(S515=5,0,
IF(S515=6,0,
IF(S515=7,#REF!*4))))))))))</f>
        <v>#REF!</v>
      </c>
      <c r="AU515" s="14" t="e">
        <f>IF(BB515="s",
IF(S515=0,0,
IF(S515=1,#REF!*2,
IF(S515=2,#REF!*2,
IF(S515=3,#REF!*2,
IF(S515=4,#REF!*2,
IF(S515=5,#REF!*2,
IF(S515=6,#REF!*2,
IF(S515=7,#REF!*2)))))))),
IF(BB515="t",
IF(S515=0,#REF!*2*0.8,
IF(S515=1,#REF!*2*0.8,
IF(S515=2,#REF!*2*0.8,
IF(S515=3,#REF!*2*0.8,
IF(S515=4,#REF!*2*0.8,
IF(S515=5,#REF!*2*0.8,
IF(S515=6,#REF!*1*0.8,
IF(S515=7,#REF!*2))))))))))</f>
        <v>#REF!</v>
      </c>
      <c r="AV515" s="14" t="e">
        <f t="shared" si="135"/>
        <v>#REF!</v>
      </c>
      <c r="AW515" s="14" t="e">
        <f>IF(BB515="s",
IF(S515=0,0,
IF(S515=1,(14-2)*(#REF!+#REF!)/4*4,
IF(S515=2,(14-2)*(#REF!+#REF!)/4*2,
IF(S515=3,(14-2)*(#REF!+#REF!)/4*3,
IF(S515=4,(14-2)*(#REF!+#REF!)/4,
IF(S515=5,(14-2)*#REF!/4,
IF(S515=6,0,
IF(S515=7,(14)*#REF!)))))))),
IF(BB515="t",
IF(S515=0,0,
IF(S515=1,(11-2)*(#REF!+#REF!)/4*4,
IF(S515=2,(11-2)*(#REF!+#REF!)/4*2,
IF(S515=3,(11-2)*(#REF!+#REF!)/4*3,
IF(S515=4,(11-2)*(#REF!+#REF!)/4,
IF(S515=5,(11-2)*#REF!/4,
IF(S515=6,0,
IF(S515=7,(11)*#REF!))))))))))</f>
        <v>#REF!</v>
      </c>
      <c r="AX515" s="14" t="e">
        <f t="shared" si="136"/>
        <v>#REF!</v>
      </c>
      <c r="AY515" s="14">
        <f t="shared" si="137"/>
        <v>8</v>
      </c>
      <c r="AZ515" s="14">
        <f t="shared" si="138"/>
        <v>4</v>
      </c>
      <c r="BA515" s="14" t="e">
        <f t="shared" si="139"/>
        <v>#REF!</v>
      </c>
      <c r="BB515" s="14" t="s">
        <v>87</v>
      </c>
      <c r="BC515" s="14" t="e">
        <f>IF(BI515="A",0,IF(BB515="s",14*#REF!,IF(BB515="T",11*#REF!,"HATA")))</f>
        <v>#REF!</v>
      </c>
      <c r="BD515" s="14" t="e">
        <f t="shared" si="140"/>
        <v>#REF!</v>
      </c>
      <c r="BE515" s="14" t="e">
        <f t="shared" si="141"/>
        <v>#REF!</v>
      </c>
      <c r="BF515" s="14" t="e">
        <f>IF(BE515-#REF!=0,"DOĞRU","YANLIŞ")</f>
        <v>#REF!</v>
      </c>
      <c r="BG515" s="14" t="e">
        <f>#REF!-BE515</f>
        <v>#REF!</v>
      </c>
      <c r="BH515" s="14">
        <v>0</v>
      </c>
      <c r="BJ515" s="14">
        <v>0</v>
      </c>
      <c r="BL515" s="14">
        <v>4</v>
      </c>
      <c r="BN515" s="5" t="e">
        <f>#REF!*14</f>
        <v>#REF!</v>
      </c>
      <c r="BO515" s="6"/>
      <c r="BP515" s="7"/>
      <c r="BQ515" s="8"/>
      <c r="BR515" s="8"/>
      <c r="BS515" s="8"/>
      <c r="BT515" s="8"/>
      <c r="BU515" s="8"/>
      <c r="BV515" s="9"/>
      <c r="BW515" s="10"/>
      <c r="BX515" s="11"/>
      <c r="CE515" s="8"/>
      <c r="CF515" s="17"/>
      <c r="CG515" s="17"/>
      <c r="CH515" s="17"/>
      <c r="CI515" s="17"/>
    </row>
    <row r="516" spans="1:87" hidden="1" x14ac:dyDescent="0.25">
      <c r="A516" s="14" t="s">
        <v>117</v>
      </c>
      <c r="B516" s="14" t="s">
        <v>118</v>
      </c>
      <c r="C516" s="14" t="s">
        <v>118</v>
      </c>
      <c r="D516" s="15" t="s">
        <v>90</v>
      </c>
      <c r="E516" s="15" t="s">
        <v>90</v>
      </c>
      <c r="F516" s="16" t="e">
        <f>IF(BB516="S",
IF(#REF!+BJ516=2012,
IF(#REF!=1,"12-13/1",
IF(#REF!=2,"12-13/2",
IF(#REF!=3,"13-14/1",
IF(#REF!=4,"13-14/2","Hata1")))),
IF(#REF!+BJ516=2013,
IF(#REF!=1,"13-14/1",
IF(#REF!=2,"13-14/2",
IF(#REF!=3,"14-15/1",
IF(#REF!=4,"14-15/2","Hata2")))),
IF(#REF!+BJ516=2014,
IF(#REF!=1,"14-15/1",
IF(#REF!=2,"14-15/2",
IF(#REF!=3,"15-16/1",
IF(#REF!=4,"15-16/2","Hata3")))),
IF(#REF!+BJ516=2015,
IF(#REF!=1,"15-16/1",
IF(#REF!=2,"15-16/2",
IF(#REF!=3,"16-17/1",
IF(#REF!=4,"16-17/2","Hata4")))),
IF(#REF!+BJ516=2016,
IF(#REF!=1,"16-17/1",
IF(#REF!=2,"16-17/2",
IF(#REF!=3,"17-18/1",
IF(#REF!=4,"17-18/2","Hata5")))),
IF(#REF!+BJ516=2017,
IF(#REF!=1,"17-18/1",
IF(#REF!=2,"17-18/2",
IF(#REF!=3,"18-19/1",
IF(#REF!=4,"18-19/2","Hata6")))),
IF(#REF!+BJ516=2018,
IF(#REF!=1,"18-19/1",
IF(#REF!=2,"18-19/2",
IF(#REF!=3,"19-20/1",
IF(#REF!=4,"19-20/2","Hata7")))),
IF(#REF!+BJ516=2019,
IF(#REF!=1,"19-20/1",
IF(#REF!=2,"19-20/2",
IF(#REF!=3,"20-21/1",
IF(#REF!=4,"20-21/2","Hata8")))),
IF(#REF!+BJ516=2020,
IF(#REF!=1,"20-21/1",
IF(#REF!=2,"20-21/2",
IF(#REF!=3,"21-22/1",
IF(#REF!=4,"21-22/2","Hata9")))),
IF(#REF!+BJ516=2021,
IF(#REF!=1,"21-22/1",
IF(#REF!=2,"21-22/2",
IF(#REF!=3,"22-23/1",
IF(#REF!=4,"22-23/2","Hata10")))),
IF(#REF!+BJ516=2022,
IF(#REF!=1,"22-23/1",
IF(#REF!=2,"22-23/2",
IF(#REF!=3,"23-24/1",
IF(#REF!=4,"23-24/2","Hata11")))),
IF(#REF!+BJ516=2023,
IF(#REF!=1,"23-24/1",
IF(#REF!=2,"23-24/2",
IF(#REF!=3,"24-25/1",
IF(#REF!=4,"24-25/2","Hata12")))),
)))))))))))),
IF(BB516="T",
IF(#REF!+BJ516=2012,
IF(#REF!=1,"12-13/1",
IF(#REF!=2,"12-13/2",
IF(#REF!=3,"12-13/3",
IF(#REF!=4,"13-14/1",
IF(#REF!=5,"13-14/2",
IF(#REF!=6,"13-14/3","Hata1")))))),
IF(#REF!+BJ516=2013,
IF(#REF!=1,"13-14/1",
IF(#REF!=2,"13-14/2",
IF(#REF!=3,"13-14/3",
IF(#REF!=4,"14-15/1",
IF(#REF!=5,"14-15/2",
IF(#REF!=6,"14-15/3","Hata2")))))),
IF(#REF!+BJ516=2014,
IF(#REF!=1,"14-15/1",
IF(#REF!=2,"14-15/2",
IF(#REF!=3,"14-15/3",
IF(#REF!=4,"15-16/1",
IF(#REF!=5,"15-16/2",
IF(#REF!=6,"15-16/3","Hata3")))))),
IF(AND(#REF!+#REF!&gt;2014,#REF!+#REF!&lt;2015,BJ516=1),
IF(#REF!=0.1,"14-15/0.1",
IF(#REF!=0.2,"14-15/0.2",
IF(#REF!=0.3,"14-15/0.3","Hata4"))),
IF(#REF!+BJ516=2015,
IF(#REF!=1,"15-16/1",
IF(#REF!=2,"15-16/2",
IF(#REF!=3,"15-16/3",
IF(#REF!=4,"16-17/1",
IF(#REF!=5,"16-17/2",
IF(#REF!=6,"16-17/3","Hata5")))))),
IF(#REF!+BJ516=2016,
IF(#REF!=1,"16-17/1",
IF(#REF!=2,"16-17/2",
IF(#REF!=3,"16-17/3",
IF(#REF!=4,"17-18/1",
IF(#REF!=5,"17-18/2",
IF(#REF!=6,"17-18/3","Hata6")))))),
IF(#REF!+BJ516=2017,
IF(#REF!=1,"17-18/1",
IF(#REF!=2,"17-18/2",
IF(#REF!=3,"17-18/3",
IF(#REF!=4,"18-19/1",
IF(#REF!=5,"18-19/2",
IF(#REF!=6,"18-19/3","Hata7")))))),
IF(#REF!+BJ516=2018,
IF(#REF!=1,"18-19/1",
IF(#REF!=2,"18-19/2",
IF(#REF!=3,"18-19/3",
IF(#REF!=4,"19-20/1",
IF(#REF!=5," 19-20/2",
IF(#REF!=6,"19-20/3","Hata8")))))),
IF(#REF!+BJ516=2019,
IF(#REF!=1,"19-20/1",
IF(#REF!=2,"19-20/2",
IF(#REF!=3,"19-20/3",
IF(#REF!=4,"20-21/1",
IF(#REF!=5,"20-21/2",
IF(#REF!=6,"20-21/3","Hata9")))))),
IF(#REF!+BJ516=2020,
IF(#REF!=1,"20-21/1",
IF(#REF!=2,"20-21/2",
IF(#REF!=3,"20-21/3",
IF(#REF!=4,"21-22/1",
IF(#REF!=5,"21-22/2",
IF(#REF!=6,"21-22/3","Hata10")))))),
IF(#REF!+BJ516=2021,
IF(#REF!=1,"21-22/1",
IF(#REF!=2,"21-22/2",
IF(#REF!=3,"21-22/3",
IF(#REF!=4,"22-23/1",
IF(#REF!=5,"22-23/2",
IF(#REF!=6,"22-23/3","Hata11")))))),
IF(#REF!+BJ516=2022,
IF(#REF!=1,"22-23/1",
IF(#REF!=2,"22-23/2",
IF(#REF!=3,"22-23/3",
IF(#REF!=4,"23-24/1",
IF(#REF!=5,"23-24/2",
IF(#REF!=6,"23-24/3","Hata12")))))),
IF(#REF!+BJ516=2023,
IF(#REF!=1,"23-24/1",
IF(#REF!=2,"23-24/2",
IF(#REF!=3,"23-24/3",
IF(#REF!=4,"24-25/1",
IF(#REF!=5,"24-25/2",
IF(#REF!=6,"24-25/3","Hata13")))))),
))))))))))))))
)</f>
        <v>#REF!</v>
      </c>
      <c r="G516" s="15"/>
      <c r="H516" s="14" t="s">
        <v>618</v>
      </c>
      <c r="I516" s="14">
        <v>206133</v>
      </c>
      <c r="J516" s="14" t="s">
        <v>157</v>
      </c>
      <c r="Q516" s="14" t="s">
        <v>119</v>
      </c>
      <c r="R516" s="14" t="s">
        <v>120</v>
      </c>
      <c r="S516" s="16">
        <v>7</v>
      </c>
      <c r="T516" s="14">
        <f>VLOOKUP($S516,[1]sistem!$I$3:$L$10,2,FALSE)</f>
        <v>0</v>
      </c>
      <c r="U516" s="14">
        <f>VLOOKUP($S516,[1]sistem!$I$3:$L$10,3,FALSE)</f>
        <v>1</v>
      </c>
      <c r="V516" s="14">
        <f>VLOOKUP($S516,[1]sistem!$I$3:$L$10,4,FALSE)</f>
        <v>1</v>
      </c>
      <c r="W516" s="14" t="e">
        <f>VLOOKUP($BB516,[1]sistem!$I$13:$L$14,2,FALSE)*#REF!</f>
        <v>#REF!</v>
      </c>
      <c r="X516" s="14" t="e">
        <f>VLOOKUP($BB516,[1]sistem!$I$13:$L$14,3,FALSE)*#REF!</f>
        <v>#REF!</v>
      </c>
      <c r="Y516" s="14" t="e">
        <f>VLOOKUP($BB516,[1]sistem!$I$13:$L$14,4,FALSE)*#REF!</f>
        <v>#REF!</v>
      </c>
      <c r="Z516" s="14" t="e">
        <f t="shared" si="142"/>
        <v>#REF!</v>
      </c>
      <c r="AA516" s="14" t="e">
        <f t="shared" si="142"/>
        <v>#REF!</v>
      </c>
      <c r="AB516" s="14" t="e">
        <f t="shared" si="142"/>
        <v>#REF!</v>
      </c>
      <c r="AC516" s="14" t="e">
        <f t="shared" si="130"/>
        <v>#REF!</v>
      </c>
      <c r="AD516" s="14">
        <f>VLOOKUP(BB516,[1]sistem!$I$18:$J$19,2,FALSE)</f>
        <v>14</v>
      </c>
      <c r="AE516" s="14">
        <v>0.25</v>
      </c>
      <c r="AF516" s="14">
        <f>VLOOKUP($S516,[1]sistem!$I$3:$M$10,5,FALSE)</f>
        <v>1</v>
      </c>
      <c r="AI516" s="14" t="e">
        <f>(#REF!+#REF!)*AD516</f>
        <v>#REF!</v>
      </c>
      <c r="AJ516" s="14">
        <f>VLOOKUP($S516,[1]sistem!$I$3:$N$10,6,FALSE)</f>
        <v>2</v>
      </c>
      <c r="AK516" s="14">
        <v>2</v>
      </c>
      <c r="AL516" s="14">
        <f t="shared" si="131"/>
        <v>4</v>
      </c>
      <c r="AM516" s="14">
        <f>VLOOKUP($BB516,[1]sistem!$I$18:$K$19,3,FALSE)</f>
        <v>14</v>
      </c>
      <c r="AN516" s="14" t="e">
        <f>AM516*#REF!</f>
        <v>#REF!</v>
      </c>
      <c r="AO516" s="14" t="e">
        <f t="shared" si="132"/>
        <v>#REF!</v>
      </c>
      <c r="AP516" s="14">
        <f t="shared" si="133"/>
        <v>25</v>
      </c>
      <c r="AQ516" s="14" t="e">
        <f t="shared" si="134"/>
        <v>#REF!</v>
      </c>
      <c r="AR516" s="14" t="e">
        <f>ROUND(AQ516-#REF!,0)</f>
        <v>#REF!</v>
      </c>
      <c r="AS516" s="14">
        <f>IF(BB516="s",IF(S516=0,0,
IF(S516=1,#REF!*4*4,
IF(S516=2,0,
IF(S516=3,#REF!*4*2,
IF(S516=4,0,
IF(S516=5,0,
IF(S516=6,0,
IF(S516=7,0)))))))),
IF(BB516="t",
IF(S516=0,0,
IF(S516=1,#REF!*4*4*0.8,
IF(S516=2,0,
IF(S516=3,#REF!*4*2*0.8,
IF(S516=4,0,
IF(S516=5,0,
IF(S516=6,0,
IF(S516=7,0))))))))))</f>
        <v>0</v>
      </c>
      <c r="AT516" s="14" t="e">
        <f>IF(BB516="s",
IF(S516=0,0,
IF(S516=1,0,
IF(S516=2,#REF!*4*2,
IF(S516=3,#REF!*4,
IF(S516=4,#REF!*4,
IF(S516=5,0,
IF(S516=6,0,
IF(S516=7,#REF!*4)))))))),
IF(BB516="t",
IF(S516=0,0,
IF(S516=1,0,
IF(S516=2,#REF!*4*2*0.8,
IF(S516=3,#REF!*4*0.8,
IF(S516=4,#REF!*4*0.8,
IF(S516=5,0,
IF(S516=6,0,
IF(S516=7,#REF!*4))))))))))</f>
        <v>#REF!</v>
      </c>
      <c r="AU516" s="14" t="e">
        <f>IF(BB516="s",
IF(S516=0,0,
IF(S516=1,#REF!*2,
IF(S516=2,#REF!*2,
IF(S516=3,#REF!*2,
IF(S516=4,#REF!*2,
IF(S516=5,#REF!*2,
IF(S516=6,#REF!*2,
IF(S516=7,#REF!*2)))))))),
IF(BB516="t",
IF(S516=0,#REF!*2*0.8,
IF(S516=1,#REF!*2*0.8,
IF(S516=2,#REF!*2*0.8,
IF(S516=3,#REF!*2*0.8,
IF(S516=4,#REF!*2*0.8,
IF(S516=5,#REF!*2*0.8,
IF(S516=6,#REF!*1*0.8,
IF(S516=7,#REF!*2))))))))))</f>
        <v>#REF!</v>
      </c>
      <c r="AV516" s="14" t="e">
        <f t="shared" si="135"/>
        <v>#REF!</v>
      </c>
      <c r="AW516" s="14" t="e">
        <f>IF(BB516="s",
IF(S516=0,0,
IF(S516=1,(14-2)*(#REF!+#REF!)/4*4,
IF(S516=2,(14-2)*(#REF!+#REF!)/4*2,
IF(S516=3,(14-2)*(#REF!+#REF!)/4*3,
IF(S516=4,(14-2)*(#REF!+#REF!)/4,
IF(S516=5,(14-2)*#REF!/4,
IF(S516=6,0,
IF(S516=7,(14)*#REF!)))))))),
IF(BB516="t",
IF(S516=0,0,
IF(S516=1,(11-2)*(#REF!+#REF!)/4*4,
IF(S516=2,(11-2)*(#REF!+#REF!)/4*2,
IF(S516=3,(11-2)*(#REF!+#REF!)/4*3,
IF(S516=4,(11-2)*(#REF!+#REF!)/4,
IF(S516=5,(11-2)*#REF!/4,
IF(S516=6,0,
IF(S516=7,(11)*#REF!))))))))))</f>
        <v>#REF!</v>
      </c>
      <c r="AX516" s="14" t="e">
        <f t="shared" si="136"/>
        <v>#REF!</v>
      </c>
      <c r="AY516" s="14">
        <f t="shared" si="137"/>
        <v>8</v>
      </c>
      <c r="AZ516" s="14">
        <f t="shared" si="138"/>
        <v>4</v>
      </c>
      <c r="BA516" s="14" t="e">
        <f t="shared" si="139"/>
        <v>#REF!</v>
      </c>
      <c r="BB516" s="14" t="s">
        <v>87</v>
      </c>
      <c r="BC516" s="14">
        <f>IF(BI516="A",0,IF(BB516="s",14*#REF!,IF(BB516="T",11*#REF!,"HATA")))</f>
        <v>0</v>
      </c>
      <c r="BD516" s="14" t="e">
        <f t="shared" si="140"/>
        <v>#REF!</v>
      </c>
      <c r="BE516" s="14" t="e">
        <f t="shared" si="141"/>
        <v>#REF!</v>
      </c>
      <c r="BF516" s="14" t="e">
        <f>IF(BE516-#REF!=0,"DOĞRU","YANLIŞ")</f>
        <v>#REF!</v>
      </c>
      <c r="BG516" s="14" t="e">
        <f>#REF!-BE516</f>
        <v>#REF!</v>
      </c>
      <c r="BH516" s="14">
        <v>0</v>
      </c>
      <c r="BI516" s="14" t="s">
        <v>93</v>
      </c>
      <c r="BJ516" s="14">
        <v>0</v>
      </c>
      <c r="BL516" s="14">
        <v>7</v>
      </c>
      <c r="BN516" s="5" t="e">
        <f>#REF!*14</f>
        <v>#REF!</v>
      </c>
      <c r="BO516" s="6"/>
      <c r="BP516" s="7"/>
      <c r="BQ516" s="8"/>
      <c r="BR516" s="8"/>
      <c r="BS516" s="8"/>
      <c r="BT516" s="8"/>
      <c r="BU516" s="8"/>
      <c r="BV516" s="9"/>
      <c r="BW516" s="10"/>
      <c r="BX516" s="11"/>
      <c r="CE516" s="8"/>
      <c r="CF516" s="17"/>
      <c r="CG516" s="17"/>
      <c r="CH516" s="17"/>
      <c r="CI516" s="17"/>
    </row>
    <row r="517" spans="1:87" hidden="1" x14ac:dyDescent="0.25">
      <c r="A517" s="14" t="s">
        <v>336</v>
      </c>
      <c r="B517" s="14" t="s">
        <v>337</v>
      </c>
      <c r="C517" s="14" t="s">
        <v>337</v>
      </c>
      <c r="D517" s="15" t="s">
        <v>90</v>
      </c>
      <c r="E517" s="15" t="s">
        <v>90</v>
      </c>
      <c r="F517" s="16" t="e">
        <f>IF(BB517="S",
IF(#REF!+BJ517=2012,
IF(#REF!=1,"12-13/1",
IF(#REF!=2,"12-13/2",
IF(#REF!=3,"13-14/1",
IF(#REF!=4,"13-14/2","Hata1")))),
IF(#REF!+BJ517=2013,
IF(#REF!=1,"13-14/1",
IF(#REF!=2,"13-14/2",
IF(#REF!=3,"14-15/1",
IF(#REF!=4,"14-15/2","Hata2")))),
IF(#REF!+BJ517=2014,
IF(#REF!=1,"14-15/1",
IF(#REF!=2,"14-15/2",
IF(#REF!=3,"15-16/1",
IF(#REF!=4,"15-16/2","Hata3")))),
IF(#REF!+BJ517=2015,
IF(#REF!=1,"15-16/1",
IF(#REF!=2,"15-16/2",
IF(#REF!=3,"16-17/1",
IF(#REF!=4,"16-17/2","Hata4")))),
IF(#REF!+BJ517=2016,
IF(#REF!=1,"16-17/1",
IF(#REF!=2,"16-17/2",
IF(#REF!=3,"17-18/1",
IF(#REF!=4,"17-18/2","Hata5")))),
IF(#REF!+BJ517=2017,
IF(#REF!=1,"17-18/1",
IF(#REF!=2,"17-18/2",
IF(#REF!=3,"18-19/1",
IF(#REF!=4,"18-19/2","Hata6")))),
IF(#REF!+BJ517=2018,
IF(#REF!=1,"18-19/1",
IF(#REF!=2,"18-19/2",
IF(#REF!=3,"19-20/1",
IF(#REF!=4,"19-20/2","Hata7")))),
IF(#REF!+BJ517=2019,
IF(#REF!=1,"19-20/1",
IF(#REF!=2,"19-20/2",
IF(#REF!=3,"20-21/1",
IF(#REF!=4,"20-21/2","Hata8")))),
IF(#REF!+BJ517=2020,
IF(#REF!=1,"20-21/1",
IF(#REF!=2,"20-21/2",
IF(#REF!=3,"21-22/1",
IF(#REF!=4,"21-22/2","Hata9")))),
IF(#REF!+BJ517=2021,
IF(#REF!=1,"21-22/1",
IF(#REF!=2,"21-22/2",
IF(#REF!=3,"22-23/1",
IF(#REF!=4,"22-23/2","Hata10")))),
IF(#REF!+BJ517=2022,
IF(#REF!=1,"22-23/1",
IF(#REF!=2,"22-23/2",
IF(#REF!=3,"23-24/1",
IF(#REF!=4,"23-24/2","Hata11")))),
IF(#REF!+BJ517=2023,
IF(#REF!=1,"23-24/1",
IF(#REF!=2,"23-24/2",
IF(#REF!=3,"24-25/1",
IF(#REF!=4,"24-25/2","Hata12")))),
)))))))))))),
IF(BB517="T",
IF(#REF!+BJ517=2012,
IF(#REF!=1,"12-13/1",
IF(#REF!=2,"12-13/2",
IF(#REF!=3,"12-13/3",
IF(#REF!=4,"13-14/1",
IF(#REF!=5,"13-14/2",
IF(#REF!=6,"13-14/3","Hata1")))))),
IF(#REF!+BJ517=2013,
IF(#REF!=1,"13-14/1",
IF(#REF!=2,"13-14/2",
IF(#REF!=3,"13-14/3",
IF(#REF!=4,"14-15/1",
IF(#REF!=5,"14-15/2",
IF(#REF!=6,"14-15/3","Hata2")))))),
IF(#REF!+BJ517=2014,
IF(#REF!=1,"14-15/1",
IF(#REF!=2,"14-15/2",
IF(#REF!=3,"14-15/3",
IF(#REF!=4,"15-16/1",
IF(#REF!=5,"15-16/2",
IF(#REF!=6,"15-16/3","Hata3")))))),
IF(AND(#REF!+#REF!&gt;2014,#REF!+#REF!&lt;2015,BJ517=1),
IF(#REF!=0.1,"14-15/0.1",
IF(#REF!=0.2,"14-15/0.2",
IF(#REF!=0.3,"14-15/0.3","Hata4"))),
IF(#REF!+BJ517=2015,
IF(#REF!=1,"15-16/1",
IF(#REF!=2,"15-16/2",
IF(#REF!=3,"15-16/3",
IF(#REF!=4,"16-17/1",
IF(#REF!=5,"16-17/2",
IF(#REF!=6,"16-17/3","Hata5")))))),
IF(#REF!+BJ517=2016,
IF(#REF!=1,"16-17/1",
IF(#REF!=2,"16-17/2",
IF(#REF!=3,"16-17/3",
IF(#REF!=4,"17-18/1",
IF(#REF!=5,"17-18/2",
IF(#REF!=6,"17-18/3","Hata6")))))),
IF(#REF!+BJ517=2017,
IF(#REF!=1,"17-18/1",
IF(#REF!=2,"17-18/2",
IF(#REF!=3,"17-18/3",
IF(#REF!=4,"18-19/1",
IF(#REF!=5,"18-19/2",
IF(#REF!=6,"18-19/3","Hata7")))))),
IF(#REF!+BJ517=2018,
IF(#REF!=1,"18-19/1",
IF(#REF!=2,"18-19/2",
IF(#REF!=3,"18-19/3",
IF(#REF!=4,"19-20/1",
IF(#REF!=5," 19-20/2",
IF(#REF!=6,"19-20/3","Hata8")))))),
IF(#REF!+BJ517=2019,
IF(#REF!=1,"19-20/1",
IF(#REF!=2,"19-20/2",
IF(#REF!=3,"19-20/3",
IF(#REF!=4,"20-21/1",
IF(#REF!=5,"20-21/2",
IF(#REF!=6,"20-21/3","Hata9")))))),
IF(#REF!+BJ517=2020,
IF(#REF!=1,"20-21/1",
IF(#REF!=2,"20-21/2",
IF(#REF!=3,"20-21/3",
IF(#REF!=4,"21-22/1",
IF(#REF!=5,"21-22/2",
IF(#REF!=6,"21-22/3","Hata10")))))),
IF(#REF!+BJ517=2021,
IF(#REF!=1,"21-22/1",
IF(#REF!=2,"21-22/2",
IF(#REF!=3,"21-22/3",
IF(#REF!=4,"22-23/1",
IF(#REF!=5,"22-23/2",
IF(#REF!=6,"22-23/3","Hata11")))))),
IF(#REF!+BJ517=2022,
IF(#REF!=1,"22-23/1",
IF(#REF!=2,"22-23/2",
IF(#REF!=3,"22-23/3",
IF(#REF!=4,"23-24/1",
IF(#REF!=5,"23-24/2",
IF(#REF!=6,"23-24/3","Hata12")))))),
IF(#REF!+BJ517=2023,
IF(#REF!=1,"23-24/1",
IF(#REF!=2,"23-24/2",
IF(#REF!=3,"23-24/3",
IF(#REF!=4,"24-25/1",
IF(#REF!=5,"24-25/2",
IF(#REF!=6,"24-25/3","Hata13")))))),
))))))))))))))
)</f>
        <v>#REF!</v>
      </c>
      <c r="G517" s="15"/>
      <c r="H517" s="14" t="s">
        <v>618</v>
      </c>
      <c r="I517" s="14">
        <v>206139</v>
      </c>
      <c r="J517" s="14" t="s">
        <v>157</v>
      </c>
      <c r="S517" s="16">
        <v>4</v>
      </c>
      <c r="T517" s="14">
        <f>VLOOKUP($S517,[1]sistem!$I$3:$L$10,2,FALSE)</f>
        <v>0</v>
      </c>
      <c r="U517" s="14">
        <f>VLOOKUP($S517,[1]sistem!$I$3:$L$10,3,FALSE)</f>
        <v>1</v>
      </c>
      <c r="V517" s="14">
        <f>VLOOKUP($S517,[1]sistem!$I$3:$L$10,4,FALSE)</f>
        <v>1</v>
      </c>
      <c r="W517" s="14" t="e">
        <f>VLOOKUP($BB517,[1]sistem!$I$13:$L$14,2,FALSE)*#REF!</f>
        <v>#REF!</v>
      </c>
      <c r="X517" s="14" t="e">
        <f>VLOOKUP($BB517,[1]sistem!$I$13:$L$14,3,FALSE)*#REF!</f>
        <v>#REF!</v>
      </c>
      <c r="Y517" s="14" t="e">
        <f>VLOOKUP($BB517,[1]sistem!$I$13:$L$14,4,FALSE)*#REF!</f>
        <v>#REF!</v>
      </c>
      <c r="Z517" s="14" t="e">
        <f t="shared" si="142"/>
        <v>#REF!</v>
      </c>
      <c r="AA517" s="14" t="e">
        <f t="shared" si="142"/>
        <v>#REF!</v>
      </c>
      <c r="AB517" s="14" t="e">
        <f t="shared" si="142"/>
        <v>#REF!</v>
      </c>
      <c r="AC517" s="14" t="e">
        <f t="shared" si="130"/>
        <v>#REF!</v>
      </c>
      <c r="AD517" s="14">
        <f>VLOOKUP(BB517,[1]sistem!$I$18:$J$19,2,FALSE)</f>
        <v>14</v>
      </c>
      <c r="AE517" s="14">
        <v>0.25</v>
      </c>
      <c r="AF517" s="14">
        <f>VLOOKUP($S517,[1]sistem!$I$3:$M$10,5,FALSE)</f>
        <v>1</v>
      </c>
      <c r="AG517" s="14">
        <v>4</v>
      </c>
      <c r="AI517" s="14">
        <f>AG517*AM517</f>
        <v>56</v>
      </c>
      <c r="AJ517" s="14">
        <f>VLOOKUP($S517,[1]sistem!$I$3:$N$10,6,FALSE)</f>
        <v>2</v>
      </c>
      <c r="AK517" s="14">
        <v>2</v>
      </c>
      <c r="AL517" s="14">
        <f t="shared" si="131"/>
        <v>4</v>
      </c>
      <c r="AM517" s="14">
        <f>VLOOKUP($BB517,[1]sistem!$I$18:$K$19,3,FALSE)</f>
        <v>14</v>
      </c>
      <c r="AN517" s="14" t="e">
        <f>AM517*#REF!</f>
        <v>#REF!</v>
      </c>
      <c r="AO517" s="14" t="e">
        <f t="shared" si="132"/>
        <v>#REF!</v>
      </c>
      <c r="AP517" s="14">
        <f t="shared" si="133"/>
        <v>25</v>
      </c>
      <c r="AQ517" s="14" t="e">
        <f t="shared" si="134"/>
        <v>#REF!</v>
      </c>
      <c r="AR517" s="14" t="e">
        <f>ROUND(AQ517-#REF!,0)</f>
        <v>#REF!</v>
      </c>
      <c r="AS517" s="14">
        <f>IF(BB517="s",IF(S517=0,0,
IF(S517=1,#REF!*4*4,
IF(S517=2,0,
IF(S517=3,#REF!*4*2,
IF(S517=4,0,
IF(S517=5,0,
IF(S517=6,0,
IF(S517=7,0)))))))),
IF(BB517="t",
IF(S517=0,0,
IF(S517=1,#REF!*4*4*0.8,
IF(S517=2,0,
IF(S517=3,#REF!*4*2*0.8,
IF(S517=4,0,
IF(S517=5,0,
IF(S517=6,0,
IF(S517=7,0))))))))))</f>
        <v>0</v>
      </c>
      <c r="AT517" s="14" t="e">
        <f>IF(BB517="s",
IF(S517=0,0,
IF(S517=1,0,
IF(S517=2,#REF!*4*2,
IF(S517=3,#REF!*4,
IF(S517=4,#REF!*4,
IF(S517=5,0,
IF(S517=6,0,
IF(S517=7,#REF!*4)))))))),
IF(BB517="t",
IF(S517=0,0,
IF(S517=1,0,
IF(S517=2,#REF!*4*2*0.8,
IF(S517=3,#REF!*4*0.8,
IF(S517=4,#REF!*4*0.8,
IF(S517=5,0,
IF(S517=6,0,
IF(S517=7,#REF!*4))))))))))</f>
        <v>#REF!</v>
      </c>
      <c r="AU517" s="14" t="e">
        <f>IF(BB517="s",
IF(S517=0,0,
IF(S517=1,#REF!*2,
IF(S517=2,#REF!*2,
IF(S517=3,#REF!*2,
IF(S517=4,#REF!*2,
IF(S517=5,#REF!*2,
IF(S517=6,#REF!*2,
IF(S517=7,#REF!*2)))))))),
IF(BB517="t",
IF(S517=0,#REF!*2*0.8,
IF(S517=1,#REF!*2*0.8,
IF(S517=2,#REF!*2*0.8,
IF(S517=3,#REF!*2*0.8,
IF(S517=4,#REF!*2*0.8,
IF(S517=5,#REF!*2*0.8,
IF(S517=6,#REF!*1*0.8,
IF(S517=7,#REF!*2))))))))))</f>
        <v>#REF!</v>
      </c>
      <c r="AV517" s="14" t="e">
        <f t="shared" si="135"/>
        <v>#REF!</v>
      </c>
      <c r="AW517" s="14" t="e">
        <f>IF(BB517="s",
IF(S517=0,0,
IF(S517=1,(14-2)*(#REF!+#REF!)/4*4,
IF(S517=2,(14-2)*(#REF!+#REF!)/4*2,
IF(S517=3,(14-2)*(#REF!+#REF!)/4*3,
IF(S517=4,(14-2)*(#REF!+#REF!)/4,
IF(S517=5,(14-2)*#REF!/4,
IF(S517=6,0,
IF(S517=7,(14)*#REF!)))))))),
IF(BB517="t",
IF(S517=0,0,
IF(S517=1,(11-2)*(#REF!+#REF!)/4*4,
IF(S517=2,(11-2)*(#REF!+#REF!)/4*2,
IF(S517=3,(11-2)*(#REF!+#REF!)/4*3,
IF(S517=4,(11-2)*(#REF!+#REF!)/4,
IF(S517=5,(11-2)*#REF!/4,
IF(S517=6,0,
IF(S517=7,(11)*#REF!))))))))))</f>
        <v>#REF!</v>
      </c>
      <c r="AX517" s="14" t="e">
        <f t="shared" si="136"/>
        <v>#REF!</v>
      </c>
      <c r="AY517" s="14">
        <f t="shared" si="137"/>
        <v>8</v>
      </c>
      <c r="AZ517" s="14">
        <f t="shared" si="138"/>
        <v>4</v>
      </c>
      <c r="BA517" s="14" t="e">
        <f t="shared" si="139"/>
        <v>#REF!</v>
      </c>
      <c r="BB517" s="14" t="s">
        <v>87</v>
      </c>
      <c r="BC517" s="14" t="e">
        <f>IF(BI517="A",0,IF(BB517="s",14*#REF!,IF(BB517="T",11*#REF!,"HATA")))</f>
        <v>#REF!</v>
      </c>
      <c r="BD517" s="14" t="e">
        <f t="shared" si="140"/>
        <v>#REF!</v>
      </c>
      <c r="BE517" s="14" t="e">
        <f t="shared" si="141"/>
        <v>#REF!</v>
      </c>
      <c r="BF517" s="14" t="e">
        <f>IF(BE517-#REF!=0,"DOĞRU","YANLIŞ")</f>
        <v>#REF!</v>
      </c>
      <c r="BG517" s="14" t="e">
        <f>#REF!-BE517</f>
        <v>#REF!</v>
      </c>
      <c r="BH517" s="14">
        <v>0</v>
      </c>
      <c r="BJ517" s="14">
        <v>0</v>
      </c>
      <c r="BL517" s="14">
        <v>4</v>
      </c>
      <c r="BN517" s="5" t="e">
        <f>#REF!*14</f>
        <v>#REF!</v>
      </c>
      <c r="BO517" s="6"/>
      <c r="BP517" s="7"/>
      <c r="BQ517" s="8"/>
      <c r="BR517" s="8"/>
      <c r="BS517" s="8"/>
      <c r="BT517" s="8"/>
      <c r="BU517" s="8"/>
      <c r="BV517" s="9"/>
      <c r="BW517" s="10"/>
      <c r="BX517" s="11"/>
      <c r="CE517" s="8"/>
      <c r="CF517" s="17"/>
      <c r="CG517" s="17"/>
      <c r="CH517" s="17"/>
      <c r="CI517" s="17"/>
    </row>
    <row r="518" spans="1:87" hidden="1" x14ac:dyDescent="0.25">
      <c r="A518" s="14" t="s">
        <v>91</v>
      </c>
      <c r="B518" s="14" t="s">
        <v>92</v>
      </c>
      <c r="C518" s="14" t="s">
        <v>92</v>
      </c>
      <c r="D518" s="15" t="s">
        <v>90</v>
      </c>
      <c r="E518" s="15" t="s">
        <v>90</v>
      </c>
      <c r="F518" s="16" t="e">
        <f>IF(BB518="S",
IF(#REF!+BJ518=2012,
IF(#REF!=1,"12-13/1",
IF(#REF!=2,"12-13/2",
IF(#REF!=3,"13-14/1",
IF(#REF!=4,"13-14/2","Hata1")))),
IF(#REF!+BJ518=2013,
IF(#REF!=1,"13-14/1",
IF(#REF!=2,"13-14/2",
IF(#REF!=3,"14-15/1",
IF(#REF!=4,"14-15/2","Hata2")))),
IF(#REF!+BJ518=2014,
IF(#REF!=1,"14-15/1",
IF(#REF!=2,"14-15/2",
IF(#REF!=3,"15-16/1",
IF(#REF!=4,"15-16/2","Hata3")))),
IF(#REF!+BJ518=2015,
IF(#REF!=1,"15-16/1",
IF(#REF!=2,"15-16/2",
IF(#REF!=3,"16-17/1",
IF(#REF!=4,"16-17/2","Hata4")))),
IF(#REF!+BJ518=2016,
IF(#REF!=1,"16-17/1",
IF(#REF!=2,"16-17/2",
IF(#REF!=3,"17-18/1",
IF(#REF!=4,"17-18/2","Hata5")))),
IF(#REF!+BJ518=2017,
IF(#REF!=1,"17-18/1",
IF(#REF!=2,"17-18/2",
IF(#REF!=3,"18-19/1",
IF(#REF!=4,"18-19/2","Hata6")))),
IF(#REF!+BJ518=2018,
IF(#REF!=1,"18-19/1",
IF(#REF!=2,"18-19/2",
IF(#REF!=3,"19-20/1",
IF(#REF!=4,"19-20/2","Hata7")))),
IF(#REF!+BJ518=2019,
IF(#REF!=1,"19-20/1",
IF(#REF!=2,"19-20/2",
IF(#REF!=3,"20-21/1",
IF(#REF!=4,"20-21/2","Hata8")))),
IF(#REF!+BJ518=2020,
IF(#REF!=1,"20-21/1",
IF(#REF!=2,"20-21/2",
IF(#REF!=3,"21-22/1",
IF(#REF!=4,"21-22/2","Hata9")))),
IF(#REF!+BJ518=2021,
IF(#REF!=1,"21-22/1",
IF(#REF!=2,"21-22/2",
IF(#REF!=3,"22-23/1",
IF(#REF!=4,"22-23/2","Hata10")))),
IF(#REF!+BJ518=2022,
IF(#REF!=1,"22-23/1",
IF(#REF!=2,"22-23/2",
IF(#REF!=3,"23-24/1",
IF(#REF!=4,"23-24/2","Hata11")))),
IF(#REF!+BJ518=2023,
IF(#REF!=1,"23-24/1",
IF(#REF!=2,"23-24/2",
IF(#REF!=3,"24-25/1",
IF(#REF!=4,"24-25/2","Hata12")))),
)))))))))))),
IF(BB518="T",
IF(#REF!+BJ518=2012,
IF(#REF!=1,"12-13/1",
IF(#REF!=2,"12-13/2",
IF(#REF!=3,"12-13/3",
IF(#REF!=4,"13-14/1",
IF(#REF!=5,"13-14/2",
IF(#REF!=6,"13-14/3","Hata1")))))),
IF(#REF!+BJ518=2013,
IF(#REF!=1,"13-14/1",
IF(#REF!=2,"13-14/2",
IF(#REF!=3,"13-14/3",
IF(#REF!=4,"14-15/1",
IF(#REF!=5,"14-15/2",
IF(#REF!=6,"14-15/3","Hata2")))))),
IF(#REF!+BJ518=2014,
IF(#REF!=1,"14-15/1",
IF(#REF!=2,"14-15/2",
IF(#REF!=3,"14-15/3",
IF(#REF!=4,"15-16/1",
IF(#REF!=5,"15-16/2",
IF(#REF!=6,"15-16/3","Hata3")))))),
IF(AND(#REF!+#REF!&gt;2014,#REF!+#REF!&lt;2015,BJ518=1),
IF(#REF!=0.1,"14-15/0.1",
IF(#REF!=0.2,"14-15/0.2",
IF(#REF!=0.3,"14-15/0.3","Hata4"))),
IF(#REF!+BJ518=2015,
IF(#REF!=1,"15-16/1",
IF(#REF!=2,"15-16/2",
IF(#REF!=3,"15-16/3",
IF(#REF!=4,"16-17/1",
IF(#REF!=5,"16-17/2",
IF(#REF!=6,"16-17/3","Hata5")))))),
IF(#REF!+BJ518=2016,
IF(#REF!=1,"16-17/1",
IF(#REF!=2,"16-17/2",
IF(#REF!=3,"16-17/3",
IF(#REF!=4,"17-18/1",
IF(#REF!=5,"17-18/2",
IF(#REF!=6,"17-18/3","Hata6")))))),
IF(#REF!+BJ518=2017,
IF(#REF!=1,"17-18/1",
IF(#REF!=2,"17-18/2",
IF(#REF!=3,"17-18/3",
IF(#REF!=4,"18-19/1",
IF(#REF!=5,"18-19/2",
IF(#REF!=6,"18-19/3","Hata7")))))),
IF(#REF!+BJ518=2018,
IF(#REF!=1,"18-19/1",
IF(#REF!=2,"18-19/2",
IF(#REF!=3,"18-19/3",
IF(#REF!=4,"19-20/1",
IF(#REF!=5," 19-20/2",
IF(#REF!=6,"19-20/3","Hata8")))))),
IF(#REF!+BJ518=2019,
IF(#REF!=1,"19-20/1",
IF(#REF!=2,"19-20/2",
IF(#REF!=3,"19-20/3",
IF(#REF!=4,"20-21/1",
IF(#REF!=5,"20-21/2",
IF(#REF!=6,"20-21/3","Hata9")))))),
IF(#REF!+BJ518=2020,
IF(#REF!=1,"20-21/1",
IF(#REF!=2,"20-21/2",
IF(#REF!=3,"20-21/3",
IF(#REF!=4,"21-22/1",
IF(#REF!=5,"21-22/2",
IF(#REF!=6,"21-22/3","Hata10")))))),
IF(#REF!+BJ518=2021,
IF(#REF!=1,"21-22/1",
IF(#REF!=2,"21-22/2",
IF(#REF!=3,"21-22/3",
IF(#REF!=4,"22-23/1",
IF(#REF!=5,"22-23/2",
IF(#REF!=6,"22-23/3","Hata11")))))),
IF(#REF!+BJ518=2022,
IF(#REF!=1,"22-23/1",
IF(#REF!=2,"22-23/2",
IF(#REF!=3,"22-23/3",
IF(#REF!=4,"23-24/1",
IF(#REF!=5,"23-24/2",
IF(#REF!=6,"23-24/3","Hata12")))))),
IF(#REF!+BJ518=2023,
IF(#REF!=1,"23-24/1",
IF(#REF!=2,"23-24/2",
IF(#REF!=3,"23-24/3",
IF(#REF!=4,"24-25/1",
IF(#REF!=5,"24-25/2",
IF(#REF!=6,"24-25/3","Hata13")))))),
))))))))))))))
)</f>
        <v>#REF!</v>
      </c>
      <c r="G518" s="15"/>
      <c r="H518" s="14" t="s">
        <v>618</v>
      </c>
      <c r="I518" s="14">
        <v>206187</v>
      </c>
      <c r="J518" s="14" t="s">
        <v>157</v>
      </c>
      <c r="L518" s="14">
        <v>4358</v>
      </c>
      <c r="S518" s="16">
        <v>0</v>
      </c>
      <c r="T518" s="14">
        <f>VLOOKUP($S518,[1]sistem!$I$3:$L$10,2,FALSE)</f>
        <v>0</v>
      </c>
      <c r="U518" s="14">
        <f>VLOOKUP($S518,[1]sistem!$I$3:$L$10,3,FALSE)</f>
        <v>0</v>
      </c>
      <c r="V518" s="14">
        <f>VLOOKUP($S518,[1]sistem!$I$3:$L$10,4,FALSE)</f>
        <v>0</v>
      </c>
      <c r="W518" s="14" t="e">
        <f>VLOOKUP($BB518,[1]sistem!$I$13:$L$14,2,FALSE)*#REF!</f>
        <v>#REF!</v>
      </c>
      <c r="X518" s="14" t="e">
        <f>VLOOKUP($BB518,[1]sistem!$I$13:$L$14,3,FALSE)*#REF!</f>
        <v>#REF!</v>
      </c>
      <c r="Y518" s="14" t="e">
        <f>VLOOKUP($BB518,[1]sistem!$I$13:$L$14,4,FALSE)*#REF!</f>
        <v>#REF!</v>
      </c>
      <c r="Z518" s="14" t="e">
        <f t="shared" si="142"/>
        <v>#REF!</v>
      </c>
      <c r="AA518" s="14" t="e">
        <f t="shared" si="142"/>
        <v>#REF!</v>
      </c>
      <c r="AB518" s="14" t="e">
        <f t="shared" si="142"/>
        <v>#REF!</v>
      </c>
      <c r="AC518" s="14" t="e">
        <f t="shared" si="130"/>
        <v>#REF!</v>
      </c>
      <c r="AD518" s="14">
        <f>VLOOKUP(BB518,[1]sistem!$I$18:$J$19,2,FALSE)</f>
        <v>11</v>
      </c>
      <c r="AE518" s="14">
        <v>0.25</v>
      </c>
      <c r="AF518" s="14">
        <f>VLOOKUP($S518,[1]sistem!$I$3:$M$10,5,FALSE)</f>
        <v>0</v>
      </c>
      <c r="AI518" s="14" t="e">
        <f>(#REF!+#REF!)*AD518</f>
        <v>#REF!</v>
      </c>
      <c r="AJ518" s="14">
        <f>VLOOKUP($S518,[1]sistem!$I$3:$N$10,6,FALSE)</f>
        <v>0</v>
      </c>
      <c r="AK518" s="14">
        <v>2</v>
      </c>
      <c r="AL518" s="14">
        <f t="shared" si="131"/>
        <v>0</v>
      </c>
      <c r="AM518" s="14">
        <f>VLOOKUP($BB518,[1]sistem!$I$18:$K$19,3,FALSE)</f>
        <v>11</v>
      </c>
      <c r="AN518" s="14" t="e">
        <f>AM518*#REF!</f>
        <v>#REF!</v>
      </c>
      <c r="AO518" s="14" t="e">
        <f t="shared" si="132"/>
        <v>#REF!</v>
      </c>
      <c r="AP518" s="14">
        <f t="shared" si="133"/>
        <v>25</v>
      </c>
      <c r="AQ518" s="14" t="e">
        <f t="shared" si="134"/>
        <v>#REF!</v>
      </c>
      <c r="AR518" s="14" t="e">
        <f>ROUND(AQ518-#REF!,0)</f>
        <v>#REF!</v>
      </c>
      <c r="AS518" s="14">
        <f>IF(BB518="s",IF(S518=0,0,
IF(S518=1,#REF!*4*4,
IF(S518=2,0,
IF(S518=3,#REF!*4*2,
IF(S518=4,0,
IF(S518=5,0,
IF(S518=6,0,
IF(S518=7,0)))))))),
IF(BB518="t",
IF(S518=0,0,
IF(S518=1,#REF!*4*4*0.8,
IF(S518=2,0,
IF(S518=3,#REF!*4*2*0.8,
IF(S518=4,0,
IF(S518=5,0,
IF(S518=6,0,
IF(S518=7,0))))))))))</f>
        <v>0</v>
      </c>
      <c r="AT518" s="14">
        <f>IF(BB518="s",
IF(S518=0,0,
IF(S518=1,0,
IF(S518=2,#REF!*4*2,
IF(S518=3,#REF!*4,
IF(S518=4,#REF!*4,
IF(S518=5,0,
IF(S518=6,0,
IF(S518=7,#REF!*4)))))))),
IF(BB518="t",
IF(S518=0,0,
IF(S518=1,0,
IF(S518=2,#REF!*4*2*0.8,
IF(S518=3,#REF!*4*0.8,
IF(S518=4,#REF!*4*0.8,
IF(S518=5,0,
IF(S518=6,0,
IF(S518=7,#REF!*4))))))))))</f>
        <v>0</v>
      </c>
      <c r="AU518" s="14" t="e">
        <f>IF(BB518="s",
IF(S518=0,0,
IF(S518=1,#REF!*2,
IF(S518=2,#REF!*2,
IF(S518=3,#REF!*2,
IF(S518=4,#REF!*2,
IF(S518=5,#REF!*2,
IF(S518=6,#REF!*2,
IF(S518=7,#REF!*2)))))))),
IF(BB518="t",
IF(S518=0,#REF!*2*0.8,
IF(S518=1,#REF!*2*0.8,
IF(S518=2,#REF!*2*0.8,
IF(S518=3,#REF!*2*0.8,
IF(S518=4,#REF!*2*0.8,
IF(S518=5,#REF!*2*0.8,
IF(S518=6,#REF!*1*0.8,
IF(S518=7,#REF!*2))))))))))</f>
        <v>#REF!</v>
      </c>
      <c r="AV518" s="14" t="e">
        <f t="shared" si="135"/>
        <v>#REF!</v>
      </c>
      <c r="AW518" s="14">
        <f>IF(BB518="s",
IF(S518=0,0,
IF(S518=1,(14-2)*(#REF!+#REF!)/4*4,
IF(S518=2,(14-2)*(#REF!+#REF!)/4*2,
IF(S518=3,(14-2)*(#REF!+#REF!)/4*3,
IF(S518=4,(14-2)*(#REF!+#REF!)/4,
IF(S518=5,(14-2)*#REF!/4,
IF(S518=6,0,
IF(S518=7,(14)*#REF!)))))))),
IF(BB518="t",
IF(S518=0,0,
IF(S518=1,(11-2)*(#REF!+#REF!)/4*4,
IF(S518=2,(11-2)*(#REF!+#REF!)/4*2,
IF(S518=3,(11-2)*(#REF!+#REF!)/4*3,
IF(S518=4,(11-2)*(#REF!+#REF!)/4,
IF(S518=5,(11-2)*#REF!/4,
IF(S518=6,0,
IF(S518=7,(11)*#REF!))))))))))</f>
        <v>0</v>
      </c>
      <c r="AX518" s="14" t="e">
        <f t="shared" si="136"/>
        <v>#REF!</v>
      </c>
      <c r="AY518" s="14">
        <f t="shared" si="137"/>
        <v>0</v>
      </c>
      <c r="AZ518" s="14">
        <f t="shared" si="138"/>
        <v>0</v>
      </c>
      <c r="BA518" s="14" t="e">
        <f t="shared" si="139"/>
        <v>#REF!</v>
      </c>
      <c r="BB518" s="14" t="s">
        <v>186</v>
      </c>
      <c r="BC518" s="14" t="e">
        <f>IF(BI518="A",0,IF(BB518="s",14*#REF!,IF(BB518="T",11*#REF!,"HATA")))</f>
        <v>#REF!</v>
      </c>
      <c r="BD518" s="14" t="e">
        <f t="shared" si="140"/>
        <v>#REF!</v>
      </c>
      <c r="BE518" s="14" t="e">
        <f t="shared" si="141"/>
        <v>#REF!</v>
      </c>
      <c r="BF518" s="14" t="e">
        <f>IF(BE518-#REF!=0,"DOĞRU","YANLIŞ")</f>
        <v>#REF!</v>
      </c>
      <c r="BG518" s="14" t="e">
        <f>#REF!-BE518</f>
        <v>#REF!</v>
      </c>
      <c r="BH518" s="14">
        <v>0</v>
      </c>
      <c r="BJ518" s="14">
        <v>0</v>
      </c>
      <c r="BL518" s="14">
        <v>0</v>
      </c>
      <c r="BN518" s="5" t="e">
        <f>#REF!*14</f>
        <v>#REF!</v>
      </c>
      <c r="BO518" s="6"/>
      <c r="BP518" s="7"/>
      <c r="BQ518" s="8"/>
      <c r="BR518" s="8"/>
      <c r="BS518" s="8"/>
      <c r="BT518" s="8"/>
      <c r="BU518" s="8"/>
      <c r="BV518" s="9"/>
      <c r="BW518" s="10"/>
      <c r="BX518" s="11"/>
      <c r="CE518" s="8"/>
      <c r="CF518" s="17"/>
      <c r="CG518" s="17"/>
      <c r="CH518" s="17"/>
      <c r="CI518" s="17"/>
    </row>
    <row r="519" spans="1:87" hidden="1" x14ac:dyDescent="0.25">
      <c r="A519" s="14" t="s">
        <v>619</v>
      </c>
      <c r="B519" s="14" t="s">
        <v>620</v>
      </c>
      <c r="C519" s="14" t="s">
        <v>620</v>
      </c>
      <c r="D519" s="15" t="s">
        <v>90</v>
      </c>
      <c r="E519" s="15" t="s">
        <v>90</v>
      </c>
      <c r="F519" s="16" t="e">
        <f>IF(BB519="S",
IF(#REF!+BJ519=2012,
IF(#REF!=1,"12-13/1",
IF(#REF!=2,"12-13/2",
IF(#REF!=3,"13-14/1",
IF(#REF!=4,"13-14/2","Hata1")))),
IF(#REF!+BJ519=2013,
IF(#REF!=1,"13-14/1",
IF(#REF!=2,"13-14/2",
IF(#REF!=3,"14-15/1",
IF(#REF!=4,"14-15/2","Hata2")))),
IF(#REF!+BJ519=2014,
IF(#REF!=1,"14-15/1",
IF(#REF!=2,"14-15/2",
IF(#REF!=3,"15-16/1",
IF(#REF!=4,"15-16/2","Hata3")))),
IF(#REF!+BJ519=2015,
IF(#REF!=1,"15-16/1",
IF(#REF!=2,"15-16/2",
IF(#REF!=3,"16-17/1",
IF(#REF!=4,"16-17/2","Hata4")))),
IF(#REF!+BJ519=2016,
IF(#REF!=1,"16-17/1",
IF(#REF!=2,"16-17/2",
IF(#REF!=3,"17-18/1",
IF(#REF!=4,"17-18/2","Hata5")))),
IF(#REF!+BJ519=2017,
IF(#REF!=1,"17-18/1",
IF(#REF!=2,"17-18/2",
IF(#REF!=3,"18-19/1",
IF(#REF!=4,"18-19/2","Hata6")))),
IF(#REF!+BJ519=2018,
IF(#REF!=1,"18-19/1",
IF(#REF!=2,"18-19/2",
IF(#REF!=3,"19-20/1",
IF(#REF!=4,"19-20/2","Hata7")))),
IF(#REF!+BJ519=2019,
IF(#REF!=1,"19-20/1",
IF(#REF!=2,"19-20/2",
IF(#REF!=3,"20-21/1",
IF(#REF!=4,"20-21/2","Hata8")))),
IF(#REF!+BJ519=2020,
IF(#REF!=1,"20-21/1",
IF(#REF!=2,"20-21/2",
IF(#REF!=3,"21-22/1",
IF(#REF!=4,"21-22/2","Hata9")))),
IF(#REF!+BJ519=2021,
IF(#REF!=1,"21-22/1",
IF(#REF!=2,"21-22/2",
IF(#REF!=3,"22-23/1",
IF(#REF!=4,"22-23/2","Hata10")))),
IF(#REF!+BJ519=2022,
IF(#REF!=1,"22-23/1",
IF(#REF!=2,"22-23/2",
IF(#REF!=3,"23-24/1",
IF(#REF!=4,"23-24/2","Hata11")))),
IF(#REF!+BJ519=2023,
IF(#REF!=1,"23-24/1",
IF(#REF!=2,"23-24/2",
IF(#REF!=3,"24-25/1",
IF(#REF!=4,"24-25/2","Hata12")))),
)))))))))))),
IF(BB519="T",
IF(#REF!+BJ519=2012,
IF(#REF!=1,"12-13/1",
IF(#REF!=2,"12-13/2",
IF(#REF!=3,"12-13/3",
IF(#REF!=4,"13-14/1",
IF(#REF!=5,"13-14/2",
IF(#REF!=6,"13-14/3","Hata1")))))),
IF(#REF!+BJ519=2013,
IF(#REF!=1,"13-14/1",
IF(#REF!=2,"13-14/2",
IF(#REF!=3,"13-14/3",
IF(#REF!=4,"14-15/1",
IF(#REF!=5,"14-15/2",
IF(#REF!=6,"14-15/3","Hata2")))))),
IF(#REF!+BJ519=2014,
IF(#REF!=1,"14-15/1",
IF(#REF!=2,"14-15/2",
IF(#REF!=3,"14-15/3",
IF(#REF!=4,"15-16/1",
IF(#REF!=5,"15-16/2",
IF(#REF!=6,"15-16/3","Hata3")))))),
IF(AND(#REF!+#REF!&gt;2014,#REF!+#REF!&lt;2015,BJ519=1),
IF(#REF!=0.1,"14-15/0.1",
IF(#REF!=0.2,"14-15/0.2",
IF(#REF!=0.3,"14-15/0.3","Hata4"))),
IF(#REF!+BJ519=2015,
IF(#REF!=1,"15-16/1",
IF(#REF!=2,"15-16/2",
IF(#REF!=3,"15-16/3",
IF(#REF!=4,"16-17/1",
IF(#REF!=5,"16-17/2",
IF(#REF!=6,"16-17/3","Hata5")))))),
IF(#REF!+BJ519=2016,
IF(#REF!=1,"16-17/1",
IF(#REF!=2,"16-17/2",
IF(#REF!=3,"16-17/3",
IF(#REF!=4,"17-18/1",
IF(#REF!=5,"17-18/2",
IF(#REF!=6,"17-18/3","Hata6")))))),
IF(#REF!+BJ519=2017,
IF(#REF!=1,"17-18/1",
IF(#REF!=2,"17-18/2",
IF(#REF!=3,"17-18/3",
IF(#REF!=4,"18-19/1",
IF(#REF!=5,"18-19/2",
IF(#REF!=6,"18-19/3","Hata7")))))),
IF(#REF!+BJ519=2018,
IF(#REF!=1,"18-19/1",
IF(#REF!=2,"18-19/2",
IF(#REF!=3,"18-19/3",
IF(#REF!=4,"19-20/1",
IF(#REF!=5," 19-20/2",
IF(#REF!=6,"19-20/3","Hata8")))))),
IF(#REF!+BJ519=2019,
IF(#REF!=1,"19-20/1",
IF(#REF!=2,"19-20/2",
IF(#REF!=3,"19-20/3",
IF(#REF!=4,"20-21/1",
IF(#REF!=5,"20-21/2",
IF(#REF!=6,"20-21/3","Hata9")))))),
IF(#REF!+BJ519=2020,
IF(#REF!=1,"20-21/1",
IF(#REF!=2,"20-21/2",
IF(#REF!=3,"20-21/3",
IF(#REF!=4,"21-22/1",
IF(#REF!=5,"21-22/2",
IF(#REF!=6,"21-22/3","Hata10")))))),
IF(#REF!+BJ519=2021,
IF(#REF!=1,"21-22/1",
IF(#REF!=2,"21-22/2",
IF(#REF!=3,"21-22/3",
IF(#REF!=4,"22-23/1",
IF(#REF!=5,"22-23/2",
IF(#REF!=6,"22-23/3","Hata11")))))),
IF(#REF!+BJ519=2022,
IF(#REF!=1,"22-23/1",
IF(#REF!=2,"22-23/2",
IF(#REF!=3,"22-23/3",
IF(#REF!=4,"23-24/1",
IF(#REF!=5,"23-24/2",
IF(#REF!=6,"23-24/3","Hata12")))))),
IF(#REF!+BJ519=2023,
IF(#REF!=1,"23-24/1",
IF(#REF!=2,"23-24/2",
IF(#REF!=3,"23-24/3",
IF(#REF!=4,"24-25/1",
IF(#REF!=5,"24-25/2",
IF(#REF!=6,"24-25/3","Hata13")))))),
))))))))))))))
)</f>
        <v>#REF!</v>
      </c>
      <c r="G519" s="15"/>
      <c r="H519" s="14" t="s">
        <v>618</v>
      </c>
      <c r="I519" s="14">
        <v>206160</v>
      </c>
      <c r="J519" s="14" t="s">
        <v>157</v>
      </c>
      <c r="S519" s="16">
        <v>4</v>
      </c>
      <c r="T519" s="14">
        <f>VLOOKUP($S519,[1]sistem!$I$3:$L$10,2,FALSE)</f>
        <v>0</v>
      </c>
      <c r="U519" s="14">
        <f>VLOOKUP($S519,[1]sistem!$I$3:$L$10,3,FALSE)</f>
        <v>1</v>
      </c>
      <c r="V519" s="14">
        <f>VLOOKUP($S519,[1]sistem!$I$3:$L$10,4,FALSE)</f>
        <v>1</v>
      </c>
      <c r="W519" s="14" t="e">
        <f>VLOOKUP($BB519,[1]sistem!$I$13:$L$14,2,FALSE)*#REF!</f>
        <v>#REF!</v>
      </c>
      <c r="X519" s="14" t="e">
        <f>VLOOKUP($BB519,[1]sistem!$I$13:$L$14,3,FALSE)*#REF!</f>
        <v>#REF!</v>
      </c>
      <c r="Y519" s="14" t="e">
        <f>VLOOKUP($BB519,[1]sistem!$I$13:$L$14,4,FALSE)*#REF!</f>
        <v>#REF!</v>
      </c>
      <c r="Z519" s="14" t="e">
        <f t="shared" si="142"/>
        <v>#REF!</v>
      </c>
      <c r="AA519" s="14" t="e">
        <f t="shared" si="142"/>
        <v>#REF!</v>
      </c>
      <c r="AB519" s="14" t="e">
        <f t="shared" si="142"/>
        <v>#REF!</v>
      </c>
      <c r="AC519" s="14" t="e">
        <f t="shared" si="130"/>
        <v>#REF!</v>
      </c>
      <c r="AD519" s="14">
        <f>VLOOKUP(BB519,[1]sistem!$I$18:$J$19,2,FALSE)</f>
        <v>14</v>
      </c>
      <c r="AE519" s="14">
        <v>0.25</v>
      </c>
      <c r="AF519" s="14">
        <f>VLOOKUP($S519,[1]sistem!$I$3:$M$10,5,FALSE)</f>
        <v>1</v>
      </c>
      <c r="AI519" s="14" t="e">
        <f>(#REF!+#REF!)*AD519</f>
        <v>#REF!</v>
      </c>
      <c r="AJ519" s="14">
        <f>VLOOKUP($S519,[1]sistem!$I$3:$N$10,6,FALSE)</f>
        <v>2</v>
      </c>
      <c r="AK519" s="14">
        <v>2</v>
      </c>
      <c r="AL519" s="14">
        <f t="shared" si="131"/>
        <v>4</v>
      </c>
      <c r="AM519" s="14">
        <f>VLOOKUP($BB519,[1]sistem!$I$18:$K$19,3,FALSE)</f>
        <v>14</v>
      </c>
      <c r="AN519" s="14" t="e">
        <f>AM519*#REF!</f>
        <v>#REF!</v>
      </c>
      <c r="AO519" s="14" t="e">
        <f t="shared" si="132"/>
        <v>#REF!</v>
      </c>
      <c r="AP519" s="14">
        <f t="shared" si="133"/>
        <v>25</v>
      </c>
      <c r="AQ519" s="14" t="e">
        <f t="shared" si="134"/>
        <v>#REF!</v>
      </c>
      <c r="AR519" s="14" t="e">
        <f>ROUND(AQ519-#REF!,0)</f>
        <v>#REF!</v>
      </c>
      <c r="AS519" s="14">
        <f>IF(BB519="s",IF(S519=0,0,
IF(S519=1,#REF!*4*4,
IF(S519=2,0,
IF(S519=3,#REF!*4*2,
IF(S519=4,0,
IF(S519=5,0,
IF(S519=6,0,
IF(S519=7,0)))))))),
IF(BB519="t",
IF(S519=0,0,
IF(S519=1,#REF!*4*4*0.8,
IF(S519=2,0,
IF(S519=3,#REF!*4*2*0.8,
IF(S519=4,0,
IF(S519=5,0,
IF(S519=6,0,
IF(S519=7,0))))))))))</f>
        <v>0</v>
      </c>
      <c r="AT519" s="14" t="e">
        <f>IF(BB519="s",
IF(S519=0,0,
IF(S519=1,0,
IF(S519=2,#REF!*4*2,
IF(S519=3,#REF!*4,
IF(S519=4,#REF!*4,
IF(S519=5,0,
IF(S519=6,0,
IF(S519=7,#REF!*4)))))))),
IF(BB519="t",
IF(S519=0,0,
IF(S519=1,0,
IF(S519=2,#REF!*4*2*0.8,
IF(S519=3,#REF!*4*0.8,
IF(S519=4,#REF!*4*0.8,
IF(S519=5,0,
IF(S519=6,0,
IF(S519=7,#REF!*4))))))))))</f>
        <v>#REF!</v>
      </c>
      <c r="AU519" s="14" t="e">
        <f>IF(BB519="s",
IF(S519=0,0,
IF(S519=1,#REF!*2,
IF(S519=2,#REF!*2,
IF(S519=3,#REF!*2,
IF(S519=4,#REF!*2,
IF(S519=5,#REF!*2,
IF(S519=6,#REF!*2,
IF(S519=7,#REF!*2)))))))),
IF(BB519="t",
IF(S519=0,#REF!*2*0.8,
IF(S519=1,#REF!*2*0.8,
IF(S519=2,#REF!*2*0.8,
IF(S519=3,#REF!*2*0.8,
IF(S519=4,#REF!*2*0.8,
IF(S519=5,#REF!*2*0.8,
IF(S519=6,#REF!*1*0.8,
IF(S519=7,#REF!*2))))))))))</f>
        <v>#REF!</v>
      </c>
      <c r="AV519" s="14" t="e">
        <f t="shared" si="135"/>
        <v>#REF!</v>
      </c>
      <c r="AW519" s="14" t="e">
        <f>IF(BB519="s",
IF(S519=0,0,
IF(S519=1,(14-2)*(#REF!+#REF!)/4*4,
IF(S519=2,(14-2)*(#REF!+#REF!)/4*2,
IF(S519=3,(14-2)*(#REF!+#REF!)/4*3,
IF(S519=4,(14-2)*(#REF!+#REF!)/4,
IF(S519=5,(14-2)*#REF!/4,
IF(S519=6,0,
IF(S519=7,(14)*#REF!)))))))),
IF(BB519="t",
IF(S519=0,0,
IF(S519=1,(11-2)*(#REF!+#REF!)/4*4,
IF(S519=2,(11-2)*(#REF!+#REF!)/4*2,
IF(S519=3,(11-2)*(#REF!+#REF!)/4*3,
IF(S519=4,(11-2)*(#REF!+#REF!)/4,
IF(S519=5,(11-2)*#REF!/4,
IF(S519=6,0,
IF(S519=7,(11)*#REF!))))))))))</f>
        <v>#REF!</v>
      </c>
      <c r="AX519" s="14" t="e">
        <f t="shared" si="136"/>
        <v>#REF!</v>
      </c>
      <c r="AY519" s="14">
        <f t="shared" si="137"/>
        <v>8</v>
      </c>
      <c r="AZ519" s="14">
        <f t="shared" si="138"/>
        <v>4</v>
      </c>
      <c r="BA519" s="14" t="e">
        <f t="shared" si="139"/>
        <v>#REF!</v>
      </c>
      <c r="BB519" s="14" t="s">
        <v>87</v>
      </c>
      <c r="BC519" s="14" t="e">
        <f>IF(BI519="A",0,IF(BB519="s",14*#REF!,IF(BB519="T",11*#REF!,"HATA")))</f>
        <v>#REF!</v>
      </c>
      <c r="BD519" s="14" t="e">
        <f t="shared" si="140"/>
        <v>#REF!</v>
      </c>
      <c r="BE519" s="14" t="e">
        <f t="shared" si="141"/>
        <v>#REF!</v>
      </c>
      <c r="BF519" s="14" t="e">
        <f>IF(BE519-#REF!=0,"DOĞRU","YANLIŞ")</f>
        <v>#REF!</v>
      </c>
      <c r="BG519" s="14" t="e">
        <f>#REF!-BE519</f>
        <v>#REF!</v>
      </c>
      <c r="BH519" s="14">
        <v>0</v>
      </c>
      <c r="BJ519" s="14">
        <v>0</v>
      </c>
      <c r="BL519" s="14">
        <v>4</v>
      </c>
      <c r="BN519" s="5" t="e">
        <f>#REF!*14</f>
        <v>#REF!</v>
      </c>
      <c r="BO519" s="6"/>
      <c r="BP519" s="7"/>
      <c r="BQ519" s="8"/>
      <c r="BR519" s="8"/>
      <c r="BS519" s="8"/>
      <c r="BT519" s="8"/>
      <c r="BU519" s="8"/>
      <c r="BV519" s="9"/>
      <c r="BW519" s="10"/>
      <c r="BX519" s="11"/>
      <c r="CE519" s="8"/>
      <c r="CF519" s="17"/>
      <c r="CG519" s="17"/>
      <c r="CH519" s="17"/>
      <c r="CI519" s="17"/>
    </row>
    <row r="520" spans="1:87" hidden="1" x14ac:dyDescent="0.25">
      <c r="A520" s="14" t="s">
        <v>121</v>
      </c>
      <c r="B520" s="14" t="s">
        <v>122</v>
      </c>
      <c r="C520" s="14" t="s">
        <v>122</v>
      </c>
      <c r="D520" s="15" t="s">
        <v>90</v>
      </c>
      <c r="E520" s="15" t="s">
        <v>90</v>
      </c>
      <c r="F520" s="16" t="e">
        <f>IF(BB520="S",
IF(#REF!+BJ520=2012,
IF(#REF!=1,"12-13/1",
IF(#REF!=2,"12-13/2",
IF(#REF!=3,"13-14/1",
IF(#REF!=4,"13-14/2","Hata1")))),
IF(#REF!+BJ520=2013,
IF(#REF!=1,"13-14/1",
IF(#REF!=2,"13-14/2",
IF(#REF!=3,"14-15/1",
IF(#REF!=4,"14-15/2","Hata2")))),
IF(#REF!+BJ520=2014,
IF(#REF!=1,"14-15/1",
IF(#REF!=2,"14-15/2",
IF(#REF!=3,"15-16/1",
IF(#REF!=4,"15-16/2","Hata3")))),
IF(#REF!+BJ520=2015,
IF(#REF!=1,"15-16/1",
IF(#REF!=2,"15-16/2",
IF(#REF!=3,"16-17/1",
IF(#REF!=4,"16-17/2","Hata4")))),
IF(#REF!+BJ520=2016,
IF(#REF!=1,"16-17/1",
IF(#REF!=2,"16-17/2",
IF(#REF!=3,"17-18/1",
IF(#REF!=4,"17-18/2","Hata5")))),
IF(#REF!+BJ520=2017,
IF(#REF!=1,"17-18/1",
IF(#REF!=2,"17-18/2",
IF(#REF!=3,"18-19/1",
IF(#REF!=4,"18-19/2","Hata6")))),
IF(#REF!+BJ520=2018,
IF(#REF!=1,"18-19/1",
IF(#REF!=2,"18-19/2",
IF(#REF!=3,"19-20/1",
IF(#REF!=4,"19-20/2","Hata7")))),
IF(#REF!+BJ520=2019,
IF(#REF!=1,"19-20/1",
IF(#REF!=2,"19-20/2",
IF(#REF!=3,"20-21/1",
IF(#REF!=4,"20-21/2","Hata8")))),
IF(#REF!+BJ520=2020,
IF(#REF!=1,"20-21/1",
IF(#REF!=2,"20-21/2",
IF(#REF!=3,"21-22/1",
IF(#REF!=4,"21-22/2","Hata9")))),
IF(#REF!+BJ520=2021,
IF(#REF!=1,"21-22/1",
IF(#REF!=2,"21-22/2",
IF(#REF!=3,"22-23/1",
IF(#REF!=4,"22-23/2","Hata10")))),
IF(#REF!+BJ520=2022,
IF(#REF!=1,"22-23/1",
IF(#REF!=2,"22-23/2",
IF(#REF!=3,"23-24/1",
IF(#REF!=4,"23-24/2","Hata11")))),
IF(#REF!+BJ520=2023,
IF(#REF!=1,"23-24/1",
IF(#REF!=2,"23-24/2",
IF(#REF!=3,"24-25/1",
IF(#REF!=4,"24-25/2","Hata12")))),
)))))))))))),
IF(BB520="T",
IF(#REF!+BJ520=2012,
IF(#REF!=1,"12-13/1",
IF(#REF!=2,"12-13/2",
IF(#REF!=3,"12-13/3",
IF(#REF!=4,"13-14/1",
IF(#REF!=5,"13-14/2",
IF(#REF!=6,"13-14/3","Hata1")))))),
IF(#REF!+BJ520=2013,
IF(#REF!=1,"13-14/1",
IF(#REF!=2,"13-14/2",
IF(#REF!=3,"13-14/3",
IF(#REF!=4,"14-15/1",
IF(#REF!=5,"14-15/2",
IF(#REF!=6,"14-15/3","Hata2")))))),
IF(#REF!+BJ520=2014,
IF(#REF!=1,"14-15/1",
IF(#REF!=2,"14-15/2",
IF(#REF!=3,"14-15/3",
IF(#REF!=4,"15-16/1",
IF(#REF!=5,"15-16/2",
IF(#REF!=6,"15-16/3","Hata3")))))),
IF(AND(#REF!+#REF!&gt;2014,#REF!+#REF!&lt;2015,BJ520=1),
IF(#REF!=0.1,"14-15/0.1",
IF(#REF!=0.2,"14-15/0.2",
IF(#REF!=0.3,"14-15/0.3","Hata4"))),
IF(#REF!+BJ520=2015,
IF(#REF!=1,"15-16/1",
IF(#REF!=2,"15-16/2",
IF(#REF!=3,"15-16/3",
IF(#REF!=4,"16-17/1",
IF(#REF!=5,"16-17/2",
IF(#REF!=6,"16-17/3","Hata5")))))),
IF(#REF!+BJ520=2016,
IF(#REF!=1,"16-17/1",
IF(#REF!=2,"16-17/2",
IF(#REF!=3,"16-17/3",
IF(#REF!=4,"17-18/1",
IF(#REF!=5,"17-18/2",
IF(#REF!=6,"17-18/3","Hata6")))))),
IF(#REF!+BJ520=2017,
IF(#REF!=1,"17-18/1",
IF(#REF!=2,"17-18/2",
IF(#REF!=3,"17-18/3",
IF(#REF!=4,"18-19/1",
IF(#REF!=5,"18-19/2",
IF(#REF!=6,"18-19/3","Hata7")))))),
IF(#REF!+BJ520=2018,
IF(#REF!=1,"18-19/1",
IF(#REF!=2,"18-19/2",
IF(#REF!=3,"18-19/3",
IF(#REF!=4,"19-20/1",
IF(#REF!=5," 19-20/2",
IF(#REF!=6,"19-20/3","Hata8")))))),
IF(#REF!+BJ520=2019,
IF(#REF!=1,"19-20/1",
IF(#REF!=2,"19-20/2",
IF(#REF!=3,"19-20/3",
IF(#REF!=4,"20-21/1",
IF(#REF!=5,"20-21/2",
IF(#REF!=6,"20-21/3","Hata9")))))),
IF(#REF!+BJ520=2020,
IF(#REF!=1,"20-21/1",
IF(#REF!=2,"20-21/2",
IF(#REF!=3,"20-21/3",
IF(#REF!=4,"21-22/1",
IF(#REF!=5,"21-22/2",
IF(#REF!=6,"21-22/3","Hata10")))))),
IF(#REF!+BJ520=2021,
IF(#REF!=1,"21-22/1",
IF(#REF!=2,"21-22/2",
IF(#REF!=3,"21-22/3",
IF(#REF!=4,"22-23/1",
IF(#REF!=5,"22-23/2",
IF(#REF!=6,"22-23/3","Hata11")))))),
IF(#REF!+BJ520=2022,
IF(#REF!=1,"22-23/1",
IF(#REF!=2,"22-23/2",
IF(#REF!=3,"22-23/3",
IF(#REF!=4,"23-24/1",
IF(#REF!=5,"23-24/2",
IF(#REF!=6,"23-24/3","Hata12")))))),
IF(#REF!+BJ520=2023,
IF(#REF!=1,"23-24/1",
IF(#REF!=2,"23-24/2",
IF(#REF!=3,"23-24/3",
IF(#REF!=4,"24-25/1",
IF(#REF!=5,"24-25/2",
IF(#REF!=6,"24-25/3","Hata13")))))),
))))))))))))))
)</f>
        <v>#REF!</v>
      </c>
      <c r="G520" s="15"/>
      <c r="H520" s="14" t="s">
        <v>618</v>
      </c>
      <c r="I520" s="14">
        <v>206135</v>
      </c>
      <c r="J520" s="14" t="s">
        <v>157</v>
      </c>
      <c r="Q520" s="14" t="s">
        <v>123</v>
      </c>
      <c r="R520" s="14" t="s">
        <v>123</v>
      </c>
      <c r="S520" s="16">
        <v>7</v>
      </c>
      <c r="T520" s="14">
        <f>VLOOKUP($S520,[1]sistem!$I$3:$L$10,2,FALSE)</f>
        <v>0</v>
      </c>
      <c r="U520" s="14">
        <f>VLOOKUP($S520,[1]sistem!$I$3:$L$10,3,FALSE)</f>
        <v>1</v>
      </c>
      <c r="V520" s="14">
        <f>VLOOKUP($S520,[1]sistem!$I$3:$L$10,4,FALSE)</f>
        <v>1</v>
      </c>
      <c r="W520" s="14" t="e">
        <f>VLOOKUP($BB520,[1]sistem!$I$13:$L$14,2,FALSE)*#REF!</f>
        <v>#REF!</v>
      </c>
      <c r="X520" s="14" t="e">
        <f>VLOOKUP($BB520,[1]sistem!$I$13:$L$14,3,FALSE)*#REF!</f>
        <v>#REF!</v>
      </c>
      <c r="Y520" s="14" t="e">
        <f>VLOOKUP($BB520,[1]sistem!$I$13:$L$14,4,FALSE)*#REF!</f>
        <v>#REF!</v>
      </c>
      <c r="Z520" s="14" t="e">
        <f t="shared" si="142"/>
        <v>#REF!</v>
      </c>
      <c r="AA520" s="14" t="e">
        <f t="shared" si="142"/>
        <v>#REF!</v>
      </c>
      <c r="AB520" s="14" t="e">
        <f t="shared" si="142"/>
        <v>#REF!</v>
      </c>
      <c r="AC520" s="14" t="e">
        <f t="shared" si="130"/>
        <v>#REF!</v>
      </c>
      <c r="AD520" s="14">
        <f>VLOOKUP(BB520,[1]sistem!$I$18:$J$19,2,FALSE)</f>
        <v>14</v>
      </c>
      <c r="AE520" s="14">
        <v>0.25</v>
      </c>
      <c r="AF520" s="14">
        <f>VLOOKUP($S520,[1]sistem!$I$3:$M$10,5,FALSE)</f>
        <v>1</v>
      </c>
      <c r="AG520" s="14">
        <v>4</v>
      </c>
      <c r="AI520" s="14">
        <f>AG520*AM520</f>
        <v>56</v>
      </c>
      <c r="AJ520" s="14">
        <f>VLOOKUP($S520,[1]sistem!$I$3:$N$10,6,FALSE)</f>
        <v>2</v>
      </c>
      <c r="AK520" s="14">
        <v>2</v>
      </c>
      <c r="AL520" s="14">
        <f t="shared" si="131"/>
        <v>4</v>
      </c>
      <c r="AM520" s="14">
        <f>VLOOKUP($BB520,[1]sistem!$I$18:$K$19,3,FALSE)</f>
        <v>14</v>
      </c>
      <c r="AN520" s="14" t="e">
        <f>AM520*#REF!</f>
        <v>#REF!</v>
      </c>
      <c r="AO520" s="14" t="e">
        <f t="shared" si="132"/>
        <v>#REF!</v>
      </c>
      <c r="AP520" s="14">
        <f t="shared" si="133"/>
        <v>25</v>
      </c>
      <c r="AQ520" s="14" t="e">
        <f t="shared" si="134"/>
        <v>#REF!</v>
      </c>
      <c r="AR520" s="14" t="e">
        <f>ROUND(AQ520-#REF!,0)</f>
        <v>#REF!</v>
      </c>
      <c r="AS520" s="14">
        <f>IF(BB520="s",IF(S520=0,0,
IF(S520=1,#REF!*4*4,
IF(S520=2,0,
IF(S520=3,#REF!*4*2,
IF(S520=4,0,
IF(S520=5,0,
IF(S520=6,0,
IF(S520=7,0)))))))),
IF(BB520="t",
IF(S520=0,0,
IF(S520=1,#REF!*4*4*0.8,
IF(S520=2,0,
IF(S520=3,#REF!*4*2*0.8,
IF(S520=4,0,
IF(S520=5,0,
IF(S520=6,0,
IF(S520=7,0))))))))))</f>
        <v>0</v>
      </c>
      <c r="AT520" s="14" t="e">
        <f>IF(BB520="s",
IF(S520=0,0,
IF(S520=1,0,
IF(S520=2,#REF!*4*2,
IF(S520=3,#REF!*4,
IF(S520=4,#REF!*4,
IF(S520=5,0,
IF(S520=6,0,
IF(S520=7,#REF!*4)))))))),
IF(BB520="t",
IF(S520=0,0,
IF(S520=1,0,
IF(S520=2,#REF!*4*2*0.8,
IF(S520=3,#REF!*4*0.8,
IF(S520=4,#REF!*4*0.8,
IF(S520=5,0,
IF(S520=6,0,
IF(S520=7,#REF!*4))))))))))</f>
        <v>#REF!</v>
      </c>
      <c r="AU520" s="14" t="e">
        <f>IF(BB520="s",
IF(S520=0,0,
IF(S520=1,#REF!*2,
IF(S520=2,#REF!*2,
IF(S520=3,#REF!*2,
IF(S520=4,#REF!*2,
IF(S520=5,#REF!*2,
IF(S520=6,#REF!*2,
IF(S520=7,#REF!*2)))))))),
IF(BB520="t",
IF(S520=0,#REF!*2*0.8,
IF(S520=1,#REF!*2*0.8,
IF(S520=2,#REF!*2*0.8,
IF(S520=3,#REF!*2*0.8,
IF(S520=4,#REF!*2*0.8,
IF(S520=5,#REF!*2*0.8,
IF(S520=6,#REF!*1*0.8,
IF(S520=7,#REF!*2))))))))))</f>
        <v>#REF!</v>
      </c>
      <c r="AV520" s="14" t="e">
        <f t="shared" si="135"/>
        <v>#REF!</v>
      </c>
      <c r="AW520" s="14" t="e">
        <f>IF(BB520="s",
IF(S520=0,0,
IF(S520=1,(14-2)*(#REF!+#REF!)/4*4,
IF(S520=2,(14-2)*(#REF!+#REF!)/4*2,
IF(S520=3,(14-2)*(#REF!+#REF!)/4*3,
IF(S520=4,(14-2)*(#REF!+#REF!)/4,
IF(S520=5,(14-2)*#REF!/4,
IF(S520=6,0,
IF(S520=7,(14)*#REF!)))))))),
IF(BB520="t",
IF(S520=0,0,
IF(S520=1,(11-2)*(#REF!+#REF!)/4*4,
IF(S520=2,(11-2)*(#REF!+#REF!)/4*2,
IF(S520=3,(11-2)*(#REF!+#REF!)/4*3,
IF(S520=4,(11-2)*(#REF!+#REF!)/4,
IF(S520=5,(11-2)*#REF!/4,
IF(S520=6,0,
IF(S520=7,(11)*#REF!))))))))))</f>
        <v>#REF!</v>
      </c>
      <c r="AX520" s="14" t="e">
        <f t="shared" si="136"/>
        <v>#REF!</v>
      </c>
      <c r="AY520" s="14">
        <f t="shared" si="137"/>
        <v>8</v>
      </c>
      <c r="AZ520" s="14">
        <f t="shared" si="138"/>
        <v>4</v>
      </c>
      <c r="BA520" s="14" t="e">
        <f t="shared" si="139"/>
        <v>#REF!</v>
      </c>
      <c r="BB520" s="14" t="s">
        <v>87</v>
      </c>
      <c r="BC520" s="14" t="e">
        <f>IF(BI520="A",0,IF(BB520="s",14*#REF!,IF(BB520="T",11*#REF!,"HATA")))</f>
        <v>#REF!</v>
      </c>
      <c r="BD520" s="14" t="e">
        <f t="shared" si="140"/>
        <v>#REF!</v>
      </c>
      <c r="BE520" s="14" t="e">
        <f t="shared" si="141"/>
        <v>#REF!</v>
      </c>
      <c r="BF520" s="14" t="e">
        <f>IF(BE520-#REF!=0,"DOĞRU","YANLIŞ")</f>
        <v>#REF!</v>
      </c>
      <c r="BG520" s="14" t="e">
        <f>#REF!-BE520</f>
        <v>#REF!</v>
      </c>
      <c r="BH520" s="14">
        <v>1</v>
      </c>
      <c r="BJ520" s="14">
        <v>0</v>
      </c>
      <c r="BL520" s="14">
        <v>7</v>
      </c>
      <c r="BN520" s="5" t="e">
        <f>#REF!*14</f>
        <v>#REF!</v>
      </c>
      <c r="BO520" s="6"/>
      <c r="BP520" s="7"/>
      <c r="BQ520" s="8"/>
      <c r="BR520" s="8"/>
      <c r="BS520" s="8"/>
      <c r="BT520" s="8"/>
      <c r="BU520" s="8"/>
      <c r="BV520" s="9"/>
      <c r="BW520" s="10"/>
      <c r="BX520" s="11"/>
      <c r="CE520" s="8"/>
      <c r="CF520" s="17"/>
      <c r="CG520" s="17"/>
      <c r="CH520" s="17"/>
      <c r="CI520" s="17"/>
    </row>
    <row r="521" spans="1:87" hidden="1" x14ac:dyDescent="0.25">
      <c r="A521" s="14" t="s">
        <v>621</v>
      </c>
      <c r="B521" s="14" t="s">
        <v>622</v>
      </c>
      <c r="C521" s="14" t="s">
        <v>622</v>
      </c>
      <c r="D521" s="15" t="s">
        <v>90</v>
      </c>
      <c r="E521" s="15" t="s">
        <v>90</v>
      </c>
      <c r="F521" s="16" t="e">
        <f>IF(BB521="S",
IF(#REF!+BJ521=2012,
IF(#REF!=1,"12-13/1",
IF(#REF!=2,"12-13/2",
IF(#REF!=3,"13-14/1",
IF(#REF!=4,"13-14/2","Hata1")))),
IF(#REF!+BJ521=2013,
IF(#REF!=1,"13-14/1",
IF(#REF!=2,"13-14/2",
IF(#REF!=3,"14-15/1",
IF(#REF!=4,"14-15/2","Hata2")))),
IF(#REF!+BJ521=2014,
IF(#REF!=1,"14-15/1",
IF(#REF!=2,"14-15/2",
IF(#REF!=3,"15-16/1",
IF(#REF!=4,"15-16/2","Hata3")))),
IF(#REF!+BJ521=2015,
IF(#REF!=1,"15-16/1",
IF(#REF!=2,"15-16/2",
IF(#REF!=3,"16-17/1",
IF(#REF!=4,"16-17/2","Hata4")))),
IF(#REF!+BJ521=2016,
IF(#REF!=1,"16-17/1",
IF(#REF!=2,"16-17/2",
IF(#REF!=3,"17-18/1",
IF(#REF!=4,"17-18/2","Hata5")))),
IF(#REF!+BJ521=2017,
IF(#REF!=1,"17-18/1",
IF(#REF!=2,"17-18/2",
IF(#REF!=3,"18-19/1",
IF(#REF!=4,"18-19/2","Hata6")))),
IF(#REF!+BJ521=2018,
IF(#REF!=1,"18-19/1",
IF(#REF!=2,"18-19/2",
IF(#REF!=3,"19-20/1",
IF(#REF!=4,"19-20/2","Hata7")))),
IF(#REF!+BJ521=2019,
IF(#REF!=1,"19-20/1",
IF(#REF!=2,"19-20/2",
IF(#REF!=3,"20-21/1",
IF(#REF!=4,"20-21/2","Hata8")))),
IF(#REF!+BJ521=2020,
IF(#REF!=1,"20-21/1",
IF(#REF!=2,"20-21/2",
IF(#REF!=3,"21-22/1",
IF(#REF!=4,"21-22/2","Hata9")))),
IF(#REF!+BJ521=2021,
IF(#REF!=1,"21-22/1",
IF(#REF!=2,"21-22/2",
IF(#REF!=3,"22-23/1",
IF(#REF!=4,"22-23/2","Hata10")))),
IF(#REF!+BJ521=2022,
IF(#REF!=1,"22-23/1",
IF(#REF!=2,"22-23/2",
IF(#REF!=3,"23-24/1",
IF(#REF!=4,"23-24/2","Hata11")))),
IF(#REF!+BJ521=2023,
IF(#REF!=1,"23-24/1",
IF(#REF!=2,"23-24/2",
IF(#REF!=3,"24-25/1",
IF(#REF!=4,"24-25/2","Hata12")))),
)))))))))))),
IF(BB521="T",
IF(#REF!+BJ521=2012,
IF(#REF!=1,"12-13/1",
IF(#REF!=2,"12-13/2",
IF(#REF!=3,"12-13/3",
IF(#REF!=4,"13-14/1",
IF(#REF!=5,"13-14/2",
IF(#REF!=6,"13-14/3","Hata1")))))),
IF(#REF!+BJ521=2013,
IF(#REF!=1,"13-14/1",
IF(#REF!=2,"13-14/2",
IF(#REF!=3,"13-14/3",
IF(#REF!=4,"14-15/1",
IF(#REF!=5,"14-15/2",
IF(#REF!=6,"14-15/3","Hata2")))))),
IF(#REF!+BJ521=2014,
IF(#REF!=1,"14-15/1",
IF(#REF!=2,"14-15/2",
IF(#REF!=3,"14-15/3",
IF(#REF!=4,"15-16/1",
IF(#REF!=5,"15-16/2",
IF(#REF!=6,"15-16/3","Hata3")))))),
IF(AND(#REF!+#REF!&gt;2014,#REF!+#REF!&lt;2015,BJ521=1),
IF(#REF!=0.1,"14-15/0.1",
IF(#REF!=0.2,"14-15/0.2",
IF(#REF!=0.3,"14-15/0.3","Hata4"))),
IF(#REF!+BJ521=2015,
IF(#REF!=1,"15-16/1",
IF(#REF!=2,"15-16/2",
IF(#REF!=3,"15-16/3",
IF(#REF!=4,"16-17/1",
IF(#REF!=5,"16-17/2",
IF(#REF!=6,"16-17/3","Hata5")))))),
IF(#REF!+BJ521=2016,
IF(#REF!=1,"16-17/1",
IF(#REF!=2,"16-17/2",
IF(#REF!=3,"16-17/3",
IF(#REF!=4,"17-18/1",
IF(#REF!=5,"17-18/2",
IF(#REF!=6,"17-18/3","Hata6")))))),
IF(#REF!+BJ521=2017,
IF(#REF!=1,"17-18/1",
IF(#REF!=2,"17-18/2",
IF(#REF!=3,"17-18/3",
IF(#REF!=4,"18-19/1",
IF(#REF!=5,"18-19/2",
IF(#REF!=6,"18-19/3","Hata7")))))),
IF(#REF!+BJ521=2018,
IF(#REF!=1,"18-19/1",
IF(#REF!=2,"18-19/2",
IF(#REF!=3,"18-19/3",
IF(#REF!=4,"19-20/1",
IF(#REF!=5," 19-20/2",
IF(#REF!=6,"19-20/3","Hata8")))))),
IF(#REF!+BJ521=2019,
IF(#REF!=1,"19-20/1",
IF(#REF!=2,"19-20/2",
IF(#REF!=3,"19-20/3",
IF(#REF!=4,"20-21/1",
IF(#REF!=5,"20-21/2",
IF(#REF!=6,"20-21/3","Hata9")))))),
IF(#REF!+BJ521=2020,
IF(#REF!=1,"20-21/1",
IF(#REF!=2,"20-21/2",
IF(#REF!=3,"20-21/3",
IF(#REF!=4,"21-22/1",
IF(#REF!=5,"21-22/2",
IF(#REF!=6,"21-22/3","Hata10")))))),
IF(#REF!+BJ521=2021,
IF(#REF!=1,"21-22/1",
IF(#REF!=2,"21-22/2",
IF(#REF!=3,"21-22/3",
IF(#REF!=4,"22-23/1",
IF(#REF!=5,"22-23/2",
IF(#REF!=6,"22-23/3","Hata11")))))),
IF(#REF!+BJ521=2022,
IF(#REF!=1,"22-23/1",
IF(#REF!=2,"22-23/2",
IF(#REF!=3,"22-23/3",
IF(#REF!=4,"23-24/1",
IF(#REF!=5,"23-24/2",
IF(#REF!=6,"23-24/3","Hata12")))))),
IF(#REF!+BJ521=2023,
IF(#REF!=1,"23-24/1",
IF(#REF!=2,"23-24/2",
IF(#REF!=3,"23-24/3",
IF(#REF!=4,"24-25/1",
IF(#REF!=5,"24-25/2",
IF(#REF!=6,"24-25/3","Hata13")))))),
))))))))))))))
)</f>
        <v>#REF!</v>
      </c>
      <c r="G521" s="15"/>
      <c r="H521" s="14" t="s">
        <v>618</v>
      </c>
      <c r="I521" s="14">
        <v>206140</v>
      </c>
      <c r="J521" s="14" t="s">
        <v>157</v>
      </c>
      <c r="S521" s="16">
        <v>4</v>
      </c>
      <c r="T521" s="14">
        <f>VLOOKUP($S521,[1]sistem!$I$3:$L$10,2,FALSE)</f>
        <v>0</v>
      </c>
      <c r="U521" s="14">
        <f>VLOOKUP($S521,[1]sistem!$I$3:$L$10,3,FALSE)</f>
        <v>1</v>
      </c>
      <c r="V521" s="14">
        <f>VLOOKUP($S521,[1]sistem!$I$3:$L$10,4,FALSE)</f>
        <v>1</v>
      </c>
      <c r="W521" s="14" t="e">
        <f>VLOOKUP($BB521,[1]sistem!$I$13:$L$14,2,FALSE)*#REF!</f>
        <v>#REF!</v>
      </c>
      <c r="X521" s="14" t="e">
        <f>VLOOKUP($BB521,[1]sistem!$I$13:$L$14,3,FALSE)*#REF!</f>
        <v>#REF!</v>
      </c>
      <c r="Y521" s="14" t="e">
        <f>VLOOKUP($BB521,[1]sistem!$I$13:$L$14,4,FALSE)*#REF!</f>
        <v>#REF!</v>
      </c>
      <c r="Z521" s="14" t="e">
        <f t="shared" si="142"/>
        <v>#REF!</v>
      </c>
      <c r="AA521" s="14" t="e">
        <f t="shared" si="142"/>
        <v>#REF!</v>
      </c>
      <c r="AB521" s="14" t="e">
        <f t="shared" si="142"/>
        <v>#REF!</v>
      </c>
      <c r="AC521" s="14" t="e">
        <f t="shared" si="130"/>
        <v>#REF!</v>
      </c>
      <c r="AD521" s="14">
        <f>VLOOKUP(BB521,[1]sistem!$I$18:$J$19,2,FALSE)</f>
        <v>14</v>
      </c>
      <c r="AE521" s="14">
        <v>0.25</v>
      </c>
      <c r="AF521" s="14">
        <f>VLOOKUP($S521,[1]sistem!$I$3:$M$10,5,FALSE)</f>
        <v>1</v>
      </c>
      <c r="AG521" s="14">
        <v>3</v>
      </c>
      <c r="AI521" s="14">
        <f>AG521*AM521</f>
        <v>42</v>
      </c>
      <c r="AJ521" s="14">
        <f>VLOOKUP($S521,[1]sistem!$I$3:$N$10,6,FALSE)</f>
        <v>2</v>
      </c>
      <c r="AK521" s="14">
        <v>2</v>
      </c>
      <c r="AL521" s="14">
        <f t="shared" si="131"/>
        <v>4</v>
      </c>
      <c r="AM521" s="14">
        <f>VLOOKUP($BB521,[1]sistem!$I$18:$K$19,3,FALSE)</f>
        <v>14</v>
      </c>
      <c r="AN521" s="14" t="e">
        <f>AM521*#REF!</f>
        <v>#REF!</v>
      </c>
      <c r="AO521" s="14" t="e">
        <f t="shared" si="132"/>
        <v>#REF!</v>
      </c>
      <c r="AP521" s="14">
        <f t="shared" si="133"/>
        <v>25</v>
      </c>
      <c r="AQ521" s="14" t="e">
        <f t="shared" si="134"/>
        <v>#REF!</v>
      </c>
      <c r="AR521" s="14" t="e">
        <f>ROUND(AQ521-#REF!,0)</f>
        <v>#REF!</v>
      </c>
      <c r="AS521" s="14">
        <f>IF(BB521="s",IF(S521=0,0,
IF(S521=1,#REF!*4*4,
IF(S521=2,0,
IF(S521=3,#REF!*4*2,
IF(S521=4,0,
IF(S521=5,0,
IF(S521=6,0,
IF(S521=7,0)))))))),
IF(BB521="t",
IF(S521=0,0,
IF(S521=1,#REF!*4*4*0.8,
IF(S521=2,0,
IF(S521=3,#REF!*4*2*0.8,
IF(S521=4,0,
IF(S521=5,0,
IF(S521=6,0,
IF(S521=7,0))))))))))</f>
        <v>0</v>
      </c>
      <c r="AT521" s="14" t="e">
        <f>IF(BB521="s",
IF(S521=0,0,
IF(S521=1,0,
IF(S521=2,#REF!*4*2,
IF(S521=3,#REF!*4,
IF(S521=4,#REF!*4,
IF(S521=5,0,
IF(S521=6,0,
IF(S521=7,#REF!*4)))))))),
IF(BB521="t",
IF(S521=0,0,
IF(S521=1,0,
IF(S521=2,#REF!*4*2*0.8,
IF(S521=3,#REF!*4*0.8,
IF(S521=4,#REF!*4*0.8,
IF(S521=5,0,
IF(S521=6,0,
IF(S521=7,#REF!*4))))))))))</f>
        <v>#REF!</v>
      </c>
      <c r="AU521" s="14" t="e">
        <f>IF(BB521="s",
IF(S521=0,0,
IF(S521=1,#REF!*2,
IF(S521=2,#REF!*2,
IF(S521=3,#REF!*2,
IF(S521=4,#REF!*2,
IF(S521=5,#REF!*2,
IF(S521=6,#REF!*2,
IF(S521=7,#REF!*2)))))))),
IF(BB521="t",
IF(S521=0,#REF!*2*0.8,
IF(S521=1,#REF!*2*0.8,
IF(S521=2,#REF!*2*0.8,
IF(S521=3,#REF!*2*0.8,
IF(S521=4,#REF!*2*0.8,
IF(S521=5,#REF!*2*0.8,
IF(S521=6,#REF!*1*0.8,
IF(S521=7,#REF!*2))))))))))</f>
        <v>#REF!</v>
      </c>
      <c r="AV521" s="14" t="e">
        <f t="shared" si="135"/>
        <v>#REF!</v>
      </c>
      <c r="AW521" s="14" t="e">
        <f>IF(BB521="s",
IF(S521=0,0,
IF(S521=1,(14-2)*(#REF!+#REF!)/4*4,
IF(S521=2,(14-2)*(#REF!+#REF!)/4*2,
IF(S521=3,(14-2)*(#REF!+#REF!)/4*3,
IF(S521=4,(14-2)*(#REF!+#REF!)/4,
IF(S521=5,(14-2)*#REF!/4,
IF(S521=6,0,
IF(S521=7,(14)*#REF!)))))))),
IF(BB521="t",
IF(S521=0,0,
IF(S521=1,(11-2)*(#REF!+#REF!)/4*4,
IF(S521=2,(11-2)*(#REF!+#REF!)/4*2,
IF(S521=3,(11-2)*(#REF!+#REF!)/4*3,
IF(S521=4,(11-2)*(#REF!+#REF!)/4,
IF(S521=5,(11-2)*#REF!/4,
IF(S521=6,0,
IF(S521=7,(11)*#REF!))))))))))</f>
        <v>#REF!</v>
      </c>
      <c r="AX521" s="14" t="e">
        <f t="shared" si="136"/>
        <v>#REF!</v>
      </c>
      <c r="AY521" s="14">
        <f t="shared" si="137"/>
        <v>8</v>
      </c>
      <c r="AZ521" s="14">
        <f t="shared" si="138"/>
        <v>4</v>
      </c>
      <c r="BA521" s="14" t="e">
        <f t="shared" si="139"/>
        <v>#REF!</v>
      </c>
      <c r="BB521" s="14" t="s">
        <v>87</v>
      </c>
      <c r="BC521" s="14" t="e">
        <f>IF(BI521="A",0,IF(BB521="s",14*#REF!,IF(BB521="T",11*#REF!,"HATA")))</f>
        <v>#REF!</v>
      </c>
      <c r="BD521" s="14" t="e">
        <f t="shared" si="140"/>
        <v>#REF!</v>
      </c>
      <c r="BE521" s="14" t="e">
        <f t="shared" si="141"/>
        <v>#REF!</v>
      </c>
      <c r="BF521" s="14" t="e">
        <f>IF(BE521-#REF!=0,"DOĞRU","YANLIŞ")</f>
        <v>#REF!</v>
      </c>
      <c r="BG521" s="14" t="e">
        <f>#REF!-BE521</f>
        <v>#REF!</v>
      </c>
      <c r="BH521" s="14">
        <v>0</v>
      </c>
      <c r="BJ521" s="14">
        <v>0</v>
      </c>
      <c r="BL521" s="14">
        <v>4</v>
      </c>
      <c r="BN521" s="5" t="e">
        <f>#REF!*14</f>
        <v>#REF!</v>
      </c>
      <c r="BO521" s="6"/>
      <c r="BP521" s="7"/>
      <c r="BQ521" s="8"/>
      <c r="BR521" s="8"/>
      <c r="BS521" s="8"/>
      <c r="BT521" s="8"/>
      <c r="BU521" s="8"/>
      <c r="BV521" s="9"/>
      <c r="BW521" s="10"/>
      <c r="BX521" s="11"/>
      <c r="CE521" s="8"/>
      <c r="CF521" s="17"/>
      <c r="CG521" s="17"/>
      <c r="CH521" s="17"/>
      <c r="CI521" s="17"/>
    </row>
    <row r="522" spans="1:87" hidden="1" x14ac:dyDescent="0.25">
      <c r="A522" s="14" t="s">
        <v>623</v>
      </c>
      <c r="B522" s="14" t="s">
        <v>624</v>
      </c>
      <c r="C522" s="14" t="s">
        <v>624</v>
      </c>
      <c r="D522" s="15" t="s">
        <v>90</v>
      </c>
      <c r="E522" s="15" t="s">
        <v>90</v>
      </c>
      <c r="F522" s="16" t="e">
        <f>IF(BB522="S",
IF(#REF!+BJ522=2012,
IF(#REF!=1,"12-13/1",
IF(#REF!=2,"12-13/2",
IF(#REF!=3,"13-14/1",
IF(#REF!=4,"13-14/2","Hata1")))),
IF(#REF!+BJ522=2013,
IF(#REF!=1,"13-14/1",
IF(#REF!=2,"13-14/2",
IF(#REF!=3,"14-15/1",
IF(#REF!=4,"14-15/2","Hata2")))),
IF(#REF!+BJ522=2014,
IF(#REF!=1,"14-15/1",
IF(#REF!=2,"14-15/2",
IF(#REF!=3,"15-16/1",
IF(#REF!=4,"15-16/2","Hata3")))),
IF(#REF!+BJ522=2015,
IF(#REF!=1,"15-16/1",
IF(#REF!=2,"15-16/2",
IF(#REF!=3,"16-17/1",
IF(#REF!=4,"16-17/2","Hata4")))),
IF(#REF!+BJ522=2016,
IF(#REF!=1,"16-17/1",
IF(#REF!=2,"16-17/2",
IF(#REF!=3,"17-18/1",
IF(#REF!=4,"17-18/2","Hata5")))),
IF(#REF!+BJ522=2017,
IF(#REF!=1,"17-18/1",
IF(#REF!=2,"17-18/2",
IF(#REF!=3,"18-19/1",
IF(#REF!=4,"18-19/2","Hata6")))),
IF(#REF!+BJ522=2018,
IF(#REF!=1,"18-19/1",
IF(#REF!=2,"18-19/2",
IF(#REF!=3,"19-20/1",
IF(#REF!=4,"19-20/2","Hata7")))),
IF(#REF!+BJ522=2019,
IF(#REF!=1,"19-20/1",
IF(#REF!=2,"19-20/2",
IF(#REF!=3,"20-21/1",
IF(#REF!=4,"20-21/2","Hata8")))),
IF(#REF!+BJ522=2020,
IF(#REF!=1,"20-21/1",
IF(#REF!=2,"20-21/2",
IF(#REF!=3,"21-22/1",
IF(#REF!=4,"21-22/2","Hata9")))),
IF(#REF!+BJ522=2021,
IF(#REF!=1,"21-22/1",
IF(#REF!=2,"21-22/2",
IF(#REF!=3,"22-23/1",
IF(#REF!=4,"22-23/2","Hata10")))),
IF(#REF!+BJ522=2022,
IF(#REF!=1,"22-23/1",
IF(#REF!=2,"22-23/2",
IF(#REF!=3,"23-24/1",
IF(#REF!=4,"23-24/2","Hata11")))),
IF(#REF!+BJ522=2023,
IF(#REF!=1,"23-24/1",
IF(#REF!=2,"23-24/2",
IF(#REF!=3,"24-25/1",
IF(#REF!=4,"24-25/2","Hata12")))),
)))))))))))),
IF(BB522="T",
IF(#REF!+BJ522=2012,
IF(#REF!=1,"12-13/1",
IF(#REF!=2,"12-13/2",
IF(#REF!=3,"12-13/3",
IF(#REF!=4,"13-14/1",
IF(#REF!=5,"13-14/2",
IF(#REF!=6,"13-14/3","Hata1")))))),
IF(#REF!+BJ522=2013,
IF(#REF!=1,"13-14/1",
IF(#REF!=2,"13-14/2",
IF(#REF!=3,"13-14/3",
IF(#REF!=4,"14-15/1",
IF(#REF!=5,"14-15/2",
IF(#REF!=6,"14-15/3","Hata2")))))),
IF(#REF!+BJ522=2014,
IF(#REF!=1,"14-15/1",
IF(#REF!=2,"14-15/2",
IF(#REF!=3,"14-15/3",
IF(#REF!=4,"15-16/1",
IF(#REF!=5,"15-16/2",
IF(#REF!=6,"15-16/3","Hata3")))))),
IF(AND(#REF!+#REF!&gt;2014,#REF!+#REF!&lt;2015,BJ522=1),
IF(#REF!=0.1,"14-15/0.1",
IF(#REF!=0.2,"14-15/0.2",
IF(#REF!=0.3,"14-15/0.3","Hata4"))),
IF(#REF!+BJ522=2015,
IF(#REF!=1,"15-16/1",
IF(#REF!=2,"15-16/2",
IF(#REF!=3,"15-16/3",
IF(#REF!=4,"16-17/1",
IF(#REF!=5,"16-17/2",
IF(#REF!=6,"16-17/3","Hata5")))))),
IF(#REF!+BJ522=2016,
IF(#REF!=1,"16-17/1",
IF(#REF!=2,"16-17/2",
IF(#REF!=3,"16-17/3",
IF(#REF!=4,"17-18/1",
IF(#REF!=5,"17-18/2",
IF(#REF!=6,"17-18/3","Hata6")))))),
IF(#REF!+BJ522=2017,
IF(#REF!=1,"17-18/1",
IF(#REF!=2,"17-18/2",
IF(#REF!=3,"17-18/3",
IF(#REF!=4,"18-19/1",
IF(#REF!=5,"18-19/2",
IF(#REF!=6,"18-19/3","Hata7")))))),
IF(#REF!+BJ522=2018,
IF(#REF!=1,"18-19/1",
IF(#REF!=2,"18-19/2",
IF(#REF!=3,"18-19/3",
IF(#REF!=4,"19-20/1",
IF(#REF!=5," 19-20/2",
IF(#REF!=6,"19-20/3","Hata8")))))),
IF(#REF!+BJ522=2019,
IF(#REF!=1,"19-20/1",
IF(#REF!=2,"19-20/2",
IF(#REF!=3,"19-20/3",
IF(#REF!=4,"20-21/1",
IF(#REF!=5,"20-21/2",
IF(#REF!=6,"20-21/3","Hata9")))))),
IF(#REF!+BJ522=2020,
IF(#REF!=1,"20-21/1",
IF(#REF!=2,"20-21/2",
IF(#REF!=3,"20-21/3",
IF(#REF!=4,"21-22/1",
IF(#REF!=5,"21-22/2",
IF(#REF!=6,"21-22/3","Hata10")))))),
IF(#REF!+BJ522=2021,
IF(#REF!=1,"21-22/1",
IF(#REF!=2,"21-22/2",
IF(#REF!=3,"21-22/3",
IF(#REF!=4,"22-23/1",
IF(#REF!=5,"22-23/2",
IF(#REF!=6,"22-23/3","Hata11")))))),
IF(#REF!+BJ522=2022,
IF(#REF!=1,"22-23/1",
IF(#REF!=2,"22-23/2",
IF(#REF!=3,"22-23/3",
IF(#REF!=4,"23-24/1",
IF(#REF!=5,"23-24/2",
IF(#REF!=6,"23-24/3","Hata12")))))),
IF(#REF!+BJ522=2023,
IF(#REF!=1,"23-24/1",
IF(#REF!=2,"23-24/2",
IF(#REF!=3,"23-24/3",
IF(#REF!=4,"24-25/1",
IF(#REF!=5,"24-25/2",
IF(#REF!=6,"24-25/3","Hata13")))))),
))))))))))))))
)</f>
        <v>#REF!</v>
      </c>
      <c r="G522" s="15"/>
      <c r="H522" s="14" t="s">
        <v>618</v>
      </c>
      <c r="I522" s="14">
        <v>206141</v>
      </c>
      <c r="J522" s="14" t="s">
        <v>157</v>
      </c>
      <c r="S522" s="16">
        <v>4</v>
      </c>
      <c r="T522" s="14">
        <f>VLOOKUP($S522,[1]sistem!$I$3:$L$10,2,FALSE)</f>
        <v>0</v>
      </c>
      <c r="U522" s="14">
        <f>VLOOKUP($S522,[1]sistem!$I$3:$L$10,3,FALSE)</f>
        <v>1</v>
      </c>
      <c r="V522" s="14">
        <f>VLOOKUP($S522,[1]sistem!$I$3:$L$10,4,FALSE)</f>
        <v>1</v>
      </c>
      <c r="W522" s="14" t="e">
        <f>VLOOKUP($BB522,[1]sistem!$I$13:$L$14,2,FALSE)*#REF!</f>
        <v>#REF!</v>
      </c>
      <c r="X522" s="14" t="e">
        <f>VLOOKUP($BB522,[1]sistem!$I$13:$L$14,3,FALSE)*#REF!</f>
        <v>#REF!</v>
      </c>
      <c r="Y522" s="14" t="e">
        <f>VLOOKUP($BB522,[1]sistem!$I$13:$L$14,4,FALSE)*#REF!</f>
        <v>#REF!</v>
      </c>
      <c r="Z522" s="14" t="e">
        <f t="shared" ref="Z522:AB553" si="143">T522*W522</f>
        <v>#REF!</v>
      </c>
      <c r="AA522" s="14" t="e">
        <f t="shared" si="143"/>
        <v>#REF!</v>
      </c>
      <c r="AB522" s="14" t="e">
        <f t="shared" si="143"/>
        <v>#REF!</v>
      </c>
      <c r="AC522" s="14" t="e">
        <f t="shared" ref="AC522:AC585" si="144">SUM(Z522:AB522)</f>
        <v>#REF!</v>
      </c>
      <c r="AD522" s="14">
        <f>VLOOKUP(BB522,[1]sistem!$I$18:$J$19,2,FALSE)</f>
        <v>14</v>
      </c>
      <c r="AE522" s="14">
        <v>0.25</v>
      </c>
      <c r="AF522" s="14">
        <f>VLOOKUP($S522,[1]sistem!$I$3:$M$10,5,FALSE)</f>
        <v>1</v>
      </c>
      <c r="AG522" s="14">
        <v>3</v>
      </c>
      <c r="AI522" s="14">
        <f>AG522*AM522</f>
        <v>42</v>
      </c>
      <c r="AJ522" s="14">
        <f>VLOOKUP($S522,[1]sistem!$I$3:$N$10,6,FALSE)</f>
        <v>2</v>
      </c>
      <c r="AK522" s="14">
        <v>2</v>
      </c>
      <c r="AL522" s="14">
        <f t="shared" ref="AL522:AL585" si="145">AJ522*AK522</f>
        <v>4</v>
      </c>
      <c r="AM522" s="14">
        <f>VLOOKUP($BB522,[1]sistem!$I$18:$K$19,3,FALSE)</f>
        <v>14</v>
      </c>
      <c r="AN522" s="14" t="e">
        <f>AM522*#REF!</f>
        <v>#REF!</v>
      </c>
      <c r="AO522" s="14" t="e">
        <f t="shared" ref="AO522:AO585" si="146">AN522+AL522+AI522+Z522+AA522+AB522</f>
        <v>#REF!</v>
      </c>
      <c r="AP522" s="14">
        <f t="shared" ref="AP522:AP585" si="147">IF(BB522="s",25,25)</f>
        <v>25</v>
      </c>
      <c r="AQ522" s="14" t="e">
        <f t="shared" ref="AQ522:AQ585" si="148">ROUND(AO522/AP522,0)</f>
        <v>#REF!</v>
      </c>
      <c r="AR522" s="14" t="e">
        <f>ROUND(AQ522-#REF!,0)</f>
        <v>#REF!</v>
      </c>
      <c r="AS522" s="14">
        <f>IF(BB522="s",IF(S522=0,0,
IF(S522=1,#REF!*4*4,
IF(S522=2,0,
IF(S522=3,#REF!*4*2,
IF(S522=4,0,
IF(S522=5,0,
IF(S522=6,0,
IF(S522=7,0)))))))),
IF(BB522="t",
IF(S522=0,0,
IF(S522=1,#REF!*4*4*0.8,
IF(S522=2,0,
IF(S522=3,#REF!*4*2*0.8,
IF(S522=4,0,
IF(S522=5,0,
IF(S522=6,0,
IF(S522=7,0))))))))))</f>
        <v>0</v>
      </c>
      <c r="AT522" s="14" t="e">
        <f>IF(BB522="s",
IF(S522=0,0,
IF(S522=1,0,
IF(S522=2,#REF!*4*2,
IF(S522=3,#REF!*4,
IF(S522=4,#REF!*4,
IF(S522=5,0,
IF(S522=6,0,
IF(S522=7,#REF!*4)))))))),
IF(BB522="t",
IF(S522=0,0,
IF(S522=1,0,
IF(S522=2,#REF!*4*2*0.8,
IF(S522=3,#REF!*4*0.8,
IF(S522=4,#REF!*4*0.8,
IF(S522=5,0,
IF(S522=6,0,
IF(S522=7,#REF!*4))))))))))</f>
        <v>#REF!</v>
      </c>
      <c r="AU522" s="14" t="e">
        <f>IF(BB522="s",
IF(S522=0,0,
IF(S522=1,#REF!*2,
IF(S522=2,#REF!*2,
IF(S522=3,#REF!*2,
IF(S522=4,#REF!*2,
IF(S522=5,#REF!*2,
IF(S522=6,#REF!*2,
IF(S522=7,#REF!*2)))))))),
IF(BB522="t",
IF(S522=0,#REF!*2*0.8,
IF(S522=1,#REF!*2*0.8,
IF(S522=2,#REF!*2*0.8,
IF(S522=3,#REF!*2*0.8,
IF(S522=4,#REF!*2*0.8,
IF(S522=5,#REF!*2*0.8,
IF(S522=6,#REF!*1*0.8,
IF(S522=7,#REF!*2))))))))))</f>
        <v>#REF!</v>
      </c>
      <c r="AV522" s="14" t="e">
        <f t="shared" ref="AV522:AV585" si="149">SUM(AS522:AU522)-SUM(Z522:AB522)</f>
        <v>#REF!</v>
      </c>
      <c r="AW522" s="14" t="e">
        <f>IF(BB522="s",
IF(S522=0,0,
IF(S522=1,(14-2)*(#REF!+#REF!)/4*4,
IF(S522=2,(14-2)*(#REF!+#REF!)/4*2,
IF(S522=3,(14-2)*(#REF!+#REF!)/4*3,
IF(S522=4,(14-2)*(#REF!+#REF!)/4,
IF(S522=5,(14-2)*#REF!/4,
IF(S522=6,0,
IF(S522=7,(14)*#REF!)))))))),
IF(BB522="t",
IF(S522=0,0,
IF(S522=1,(11-2)*(#REF!+#REF!)/4*4,
IF(S522=2,(11-2)*(#REF!+#REF!)/4*2,
IF(S522=3,(11-2)*(#REF!+#REF!)/4*3,
IF(S522=4,(11-2)*(#REF!+#REF!)/4,
IF(S522=5,(11-2)*#REF!/4,
IF(S522=6,0,
IF(S522=7,(11)*#REF!))))))))))</f>
        <v>#REF!</v>
      </c>
      <c r="AX522" s="14" t="e">
        <f t="shared" ref="AX522:AX585" si="150">AW522-AI522</f>
        <v>#REF!</v>
      </c>
      <c r="AY522" s="14">
        <f t="shared" ref="AY522:AY585" si="151">IF(BB522="s",
IF(S522=0,0,
IF(S522=1,4*5,
IF(S522=2,4*3,
IF(S522=3,4*4,
IF(S522=4,4*2,
IF(S522=5,4,
IF(S522=6,4/2,
IF(S522=7,4*2,)))))))),
IF(BB522="t",
IF(S522=0,0,
IF(S522=1,4*5,
IF(S522=2,4*3,
IF(S522=3,4*4,
IF(S522=4,4*2,
IF(S522=5,4,
IF(S522=6,4/2,
IF(S522=7,4*2))))))))))</f>
        <v>8</v>
      </c>
      <c r="AZ522" s="14">
        <f t="shared" ref="AZ522:AZ585" si="152">AY522-AL522</f>
        <v>4</v>
      </c>
      <c r="BA522" s="14" t="e">
        <f t="shared" ref="BA522:BA585" si="153">AS522+AT522+AU522+(IF(BH522=1,(AW522)*2,AW522))+AY522</f>
        <v>#REF!</v>
      </c>
      <c r="BB522" s="14" t="s">
        <v>87</v>
      </c>
      <c r="BC522" s="14" t="e">
        <f>IF(BI522="A",0,IF(BB522="s",14*#REF!,IF(BB522="T",11*#REF!,"HATA")))</f>
        <v>#REF!</v>
      </c>
      <c r="BD522" s="14" t="e">
        <f t="shared" ref="BD522:BD585" si="154">IF(BI522="Z",(BC522+BA522)*1.15,(BC522+BA522))</f>
        <v>#REF!</v>
      </c>
      <c r="BE522" s="14" t="e">
        <f t="shared" ref="BE522:BE585" si="155">IF(BB522="s",ROUND(BD522/30,0),IF(BB522="T",ROUND(BD522/25,0),"HATA"))</f>
        <v>#REF!</v>
      </c>
      <c r="BF522" s="14" t="e">
        <f>IF(BE522-#REF!=0,"DOĞRU","YANLIŞ")</f>
        <v>#REF!</v>
      </c>
      <c r="BG522" s="14" t="e">
        <f>#REF!-BE522</f>
        <v>#REF!</v>
      </c>
      <c r="BH522" s="14">
        <v>0</v>
      </c>
      <c r="BJ522" s="14">
        <v>0</v>
      </c>
      <c r="BL522" s="14">
        <v>4</v>
      </c>
      <c r="BN522" s="5" t="e">
        <f>#REF!*14</f>
        <v>#REF!</v>
      </c>
      <c r="BO522" s="6"/>
      <c r="BP522" s="7"/>
      <c r="BQ522" s="8"/>
      <c r="BR522" s="8"/>
      <c r="BS522" s="8"/>
      <c r="BT522" s="8"/>
      <c r="BU522" s="8"/>
      <c r="BV522" s="9"/>
      <c r="BW522" s="10"/>
      <c r="BX522" s="11"/>
      <c r="CE522" s="8"/>
      <c r="CF522" s="17"/>
      <c r="CG522" s="17"/>
      <c r="CH522" s="17"/>
      <c r="CI522" s="17"/>
    </row>
    <row r="523" spans="1:87" hidden="1" x14ac:dyDescent="0.25">
      <c r="A523" s="14" t="s">
        <v>131</v>
      </c>
      <c r="B523" s="14" t="s">
        <v>132</v>
      </c>
      <c r="C523" s="14" t="s">
        <v>132</v>
      </c>
      <c r="D523" s="15" t="s">
        <v>90</v>
      </c>
      <c r="E523" s="15" t="s">
        <v>90</v>
      </c>
      <c r="F523" s="16" t="e">
        <f>IF(BB523="S",
IF(#REF!+BJ523=2012,
IF(#REF!=1,"12-13/1",
IF(#REF!=2,"12-13/2",
IF(#REF!=3,"13-14/1",
IF(#REF!=4,"13-14/2","Hata1")))),
IF(#REF!+BJ523=2013,
IF(#REF!=1,"13-14/1",
IF(#REF!=2,"13-14/2",
IF(#REF!=3,"14-15/1",
IF(#REF!=4,"14-15/2","Hata2")))),
IF(#REF!+BJ523=2014,
IF(#REF!=1,"14-15/1",
IF(#REF!=2,"14-15/2",
IF(#REF!=3,"15-16/1",
IF(#REF!=4,"15-16/2","Hata3")))),
IF(#REF!+BJ523=2015,
IF(#REF!=1,"15-16/1",
IF(#REF!=2,"15-16/2",
IF(#REF!=3,"16-17/1",
IF(#REF!=4,"16-17/2","Hata4")))),
IF(#REF!+BJ523=2016,
IF(#REF!=1,"16-17/1",
IF(#REF!=2,"16-17/2",
IF(#REF!=3,"17-18/1",
IF(#REF!=4,"17-18/2","Hata5")))),
IF(#REF!+BJ523=2017,
IF(#REF!=1,"17-18/1",
IF(#REF!=2,"17-18/2",
IF(#REF!=3,"18-19/1",
IF(#REF!=4,"18-19/2","Hata6")))),
IF(#REF!+BJ523=2018,
IF(#REF!=1,"18-19/1",
IF(#REF!=2,"18-19/2",
IF(#REF!=3,"19-20/1",
IF(#REF!=4,"19-20/2","Hata7")))),
IF(#REF!+BJ523=2019,
IF(#REF!=1,"19-20/1",
IF(#REF!=2,"19-20/2",
IF(#REF!=3,"20-21/1",
IF(#REF!=4,"20-21/2","Hata8")))),
IF(#REF!+BJ523=2020,
IF(#REF!=1,"20-21/1",
IF(#REF!=2,"20-21/2",
IF(#REF!=3,"21-22/1",
IF(#REF!=4,"21-22/2","Hata9")))),
IF(#REF!+BJ523=2021,
IF(#REF!=1,"21-22/1",
IF(#REF!=2,"21-22/2",
IF(#REF!=3,"22-23/1",
IF(#REF!=4,"22-23/2","Hata10")))),
IF(#REF!+BJ523=2022,
IF(#REF!=1,"22-23/1",
IF(#REF!=2,"22-23/2",
IF(#REF!=3,"23-24/1",
IF(#REF!=4,"23-24/2","Hata11")))),
IF(#REF!+BJ523=2023,
IF(#REF!=1,"23-24/1",
IF(#REF!=2,"23-24/2",
IF(#REF!=3,"24-25/1",
IF(#REF!=4,"24-25/2","Hata12")))),
)))))))))))),
IF(BB523="T",
IF(#REF!+BJ523=2012,
IF(#REF!=1,"12-13/1",
IF(#REF!=2,"12-13/2",
IF(#REF!=3,"12-13/3",
IF(#REF!=4,"13-14/1",
IF(#REF!=5,"13-14/2",
IF(#REF!=6,"13-14/3","Hata1")))))),
IF(#REF!+BJ523=2013,
IF(#REF!=1,"13-14/1",
IF(#REF!=2,"13-14/2",
IF(#REF!=3,"13-14/3",
IF(#REF!=4,"14-15/1",
IF(#REF!=5,"14-15/2",
IF(#REF!=6,"14-15/3","Hata2")))))),
IF(#REF!+BJ523=2014,
IF(#REF!=1,"14-15/1",
IF(#REF!=2,"14-15/2",
IF(#REF!=3,"14-15/3",
IF(#REF!=4,"15-16/1",
IF(#REF!=5,"15-16/2",
IF(#REF!=6,"15-16/3","Hata3")))))),
IF(AND(#REF!+#REF!&gt;2014,#REF!+#REF!&lt;2015,BJ523=1),
IF(#REF!=0.1,"14-15/0.1",
IF(#REF!=0.2,"14-15/0.2",
IF(#REF!=0.3,"14-15/0.3","Hata4"))),
IF(#REF!+BJ523=2015,
IF(#REF!=1,"15-16/1",
IF(#REF!=2,"15-16/2",
IF(#REF!=3,"15-16/3",
IF(#REF!=4,"16-17/1",
IF(#REF!=5,"16-17/2",
IF(#REF!=6,"16-17/3","Hata5")))))),
IF(#REF!+BJ523=2016,
IF(#REF!=1,"16-17/1",
IF(#REF!=2,"16-17/2",
IF(#REF!=3,"16-17/3",
IF(#REF!=4,"17-18/1",
IF(#REF!=5,"17-18/2",
IF(#REF!=6,"17-18/3","Hata6")))))),
IF(#REF!+BJ523=2017,
IF(#REF!=1,"17-18/1",
IF(#REF!=2,"17-18/2",
IF(#REF!=3,"17-18/3",
IF(#REF!=4,"18-19/1",
IF(#REF!=5,"18-19/2",
IF(#REF!=6,"18-19/3","Hata7")))))),
IF(#REF!+BJ523=2018,
IF(#REF!=1,"18-19/1",
IF(#REF!=2,"18-19/2",
IF(#REF!=3,"18-19/3",
IF(#REF!=4,"19-20/1",
IF(#REF!=5," 19-20/2",
IF(#REF!=6,"19-20/3","Hata8")))))),
IF(#REF!+BJ523=2019,
IF(#REF!=1,"19-20/1",
IF(#REF!=2,"19-20/2",
IF(#REF!=3,"19-20/3",
IF(#REF!=4,"20-21/1",
IF(#REF!=5,"20-21/2",
IF(#REF!=6,"20-21/3","Hata9")))))),
IF(#REF!+BJ523=2020,
IF(#REF!=1,"20-21/1",
IF(#REF!=2,"20-21/2",
IF(#REF!=3,"20-21/3",
IF(#REF!=4,"21-22/1",
IF(#REF!=5,"21-22/2",
IF(#REF!=6,"21-22/3","Hata10")))))),
IF(#REF!+BJ523=2021,
IF(#REF!=1,"21-22/1",
IF(#REF!=2,"21-22/2",
IF(#REF!=3,"21-22/3",
IF(#REF!=4,"22-23/1",
IF(#REF!=5,"22-23/2",
IF(#REF!=6,"22-23/3","Hata11")))))),
IF(#REF!+BJ523=2022,
IF(#REF!=1,"22-23/1",
IF(#REF!=2,"22-23/2",
IF(#REF!=3,"22-23/3",
IF(#REF!=4,"23-24/1",
IF(#REF!=5,"23-24/2",
IF(#REF!=6,"23-24/3","Hata12")))))),
IF(#REF!+BJ523=2023,
IF(#REF!=1,"23-24/1",
IF(#REF!=2,"23-24/2",
IF(#REF!=3,"23-24/3",
IF(#REF!=4,"24-25/1",
IF(#REF!=5,"24-25/2",
IF(#REF!=6,"24-25/3","Hata13")))))),
))))))))))))))
)</f>
        <v>#REF!</v>
      </c>
      <c r="G523" s="15"/>
      <c r="H523" s="14" t="s">
        <v>618</v>
      </c>
      <c r="I523" s="14">
        <v>206138</v>
      </c>
      <c r="J523" s="14" t="s">
        <v>157</v>
      </c>
      <c r="Q523" s="14" t="s">
        <v>133</v>
      </c>
      <c r="R523" s="14" t="s">
        <v>133</v>
      </c>
      <c r="S523" s="16">
        <v>7</v>
      </c>
      <c r="T523" s="14">
        <f>VLOOKUP($S523,[1]sistem!$I$3:$L$10,2,FALSE)</f>
        <v>0</v>
      </c>
      <c r="U523" s="14">
        <f>VLOOKUP($S523,[1]sistem!$I$3:$L$10,3,FALSE)</f>
        <v>1</v>
      </c>
      <c r="V523" s="14">
        <f>VLOOKUP($S523,[1]sistem!$I$3:$L$10,4,FALSE)</f>
        <v>1</v>
      </c>
      <c r="W523" s="14" t="e">
        <f>VLOOKUP($BB523,[1]sistem!$I$13:$L$14,2,FALSE)*#REF!</f>
        <v>#REF!</v>
      </c>
      <c r="X523" s="14" t="e">
        <f>VLOOKUP($BB523,[1]sistem!$I$13:$L$14,3,FALSE)*#REF!</f>
        <v>#REF!</v>
      </c>
      <c r="Y523" s="14" t="e">
        <f>VLOOKUP($BB523,[1]sistem!$I$13:$L$14,4,FALSE)*#REF!</f>
        <v>#REF!</v>
      </c>
      <c r="Z523" s="14" t="e">
        <f t="shared" si="143"/>
        <v>#REF!</v>
      </c>
      <c r="AA523" s="14" t="e">
        <f t="shared" si="143"/>
        <v>#REF!</v>
      </c>
      <c r="AB523" s="14" t="e">
        <f t="shared" si="143"/>
        <v>#REF!</v>
      </c>
      <c r="AC523" s="14" t="e">
        <f t="shared" si="144"/>
        <v>#REF!</v>
      </c>
      <c r="AD523" s="14">
        <f>VLOOKUP(BB523,[1]sistem!$I$18:$J$19,2,FALSE)</f>
        <v>14</v>
      </c>
      <c r="AE523" s="14">
        <v>0.25</v>
      </c>
      <c r="AF523" s="14">
        <f>VLOOKUP($S523,[1]sistem!$I$3:$M$10,5,FALSE)</f>
        <v>1</v>
      </c>
      <c r="AI523" s="14" t="e">
        <f>(#REF!+#REF!)*AD523</f>
        <v>#REF!</v>
      </c>
      <c r="AJ523" s="14">
        <f>VLOOKUP($S523,[1]sistem!$I$3:$N$10,6,FALSE)</f>
        <v>2</v>
      </c>
      <c r="AK523" s="14">
        <v>2</v>
      </c>
      <c r="AL523" s="14">
        <f t="shared" si="145"/>
        <v>4</v>
      </c>
      <c r="AM523" s="14">
        <f>VLOOKUP($BB523,[1]sistem!$I$18:$K$19,3,FALSE)</f>
        <v>14</v>
      </c>
      <c r="AN523" s="14" t="e">
        <f>AM523*#REF!</f>
        <v>#REF!</v>
      </c>
      <c r="AO523" s="14" t="e">
        <f t="shared" si="146"/>
        <v>#REF!</v>
      </c>
      <c r="AP523" s="14">
        <f t="shared" si="147"/>
        <v>25</v>
      </c>
      <c r="AQ523" s="14" t="e">
        <f t="shared" si="148"/>
        <v>#REF!</v>
      </c>
      <c r="AR523" s="14" t="e">
        <f>ROUND(AQ523-#REF!,0)</f>
        <v>#REF!</v>
      </c>
      <c r="AS523" s="14">
        <f>IF(BB523="s",IF(S523=0,0,
IF(S523=1,#REF!*4*4,
IF(S523=2,0,
IF(S523=3,#REF!*4*2,
IF(S523=4,0,
IF(S523=5,0,
IF(S523=6,0,
IF(S523=7,0)))))))),
IF(BB523="t",
IF(S523=0,0,
IF(S523=1,#REF!*4*4*0.8,
IF(S523=2,0,
IF(S523=3,#REF!*4*2*0.8,
IF(S523=4,0,
IF(S523=5,0,
IF(S523=6,0,
IF(S523=7,0))))))))))</f>
        <v>0</v>
      </c>
      <c r="AT523" s="14" t="e">
        <f>IF(BB523="s",
IF(S523=0,0,
IF(S523=1,0,
IF(S523=2,#REF!*4*2,
IF(S523=3,#REF!*4,
IF(S523=4,#REF!*4,
IF(S523=5,0,
IF(S523=6,0,
IF(S523=7,#REF!*4)))))))),
IF(BB523="t",
IF(S523=0,0,
IF(S523=1,0,
IF(S523=2,#REF!*4*2*0.8,
IF(S523=3,#REF!*4*0.8,
IF(S523=4,#REF!*4*0.8,
IF(S523=5,0,
IF(S523=6,0,
IF(S523=7,#REF!*4))))))))))</f>
        <v>#REF!</v>
      </c>
      <c r="AU523" s="14" t="e">
        <f>IF(BB523="s",
IF(S523=0,0,
IF(S523=1,#REF!*2,
IF(S523=2,#REF!*2,
IF(S523=3,#REF!*2,
IF(S523=4,#REF!*2,
IF(S523=5,#REF!*2,
IF(S523=6,#REF!*2,
IF(S523=7,#REF!*2)))))))),
IF(BB523="t",
IF(S523=0,#REF!*2*0.8,
IF(S523=1,#REF!*2*0.8,
IF(S523=2,#REF!*2*0.8,
IF(S523=3,#REF!*2*0.8,
IF(S523=4,#REF!*2*0.8,
IF(S523=5,#REF!*2*0.8,
IF(S523=6,#REF!*1*0.8,
IF(S523=7,#REF!*2))))))))))</f>
        <v>#REF!</v>
      </c>
      <c r="AV523" s="14" t="e">
        <f t="shared" si="149"/>
        <v>#REF!</v>
      </c>
      <c r="AW523" s="14" t="e">
        <f>IF(BB523="s",
IF(S523=0,0,
IF(S523=1,(14-2)*(#REF!+#REF!)/4*4,
IF(S523=2,(14-2)*(#REF!+#REF!)/4*2,
IF(S523=3,(14-2)*(#REF!+#REF!)/4*3,
IF(S523=4,(14-2)*(#REF!+#REF!)/4,
IF(S523=5,(14-2)*#REF!/4,
IF(S523=6,0,
IF(S523=7,(14)*#REF!)))))))),
IF(BB523="t",
IF(S523=0,0,
IF(S523=1,(11-2)*(#REF!+#REF!)/4*4,
IF(S523=2,(11-2)*(#REF!+#REF!)/4*2,
IF(S523=3,(11-2)*(#REF!+#REF!)/4*3,
IF(S523=4,(11-2)*(#REF!+#REF!)/4,
IF(S523=5,(11-2)*#REF!/4,
IF(S523=6,0,
IF(S523=7,(11)*#REF!))))))))))</f>
        <v>#REF!</v>
      </c>
      <c r="AX523" s="14" t="e">
        <f t="shared" si="150"/>
        <v>#REF!</v>
      </c>
      <c r="AY523" s="14">
        <f t="shared" si="151"/>
        <v>8</v>
      </c>
      <c r="AZ523" s="14">
        <f t="shared" si="152"/>
        <v>4</v>
      </c>
      <c r="BA523" s="14" t="e">
        <f t="shared" si="153"/>
        <v>#REF!</v>
      </c>
      <c r="BB523" s="14" t="s">
        <v>87</v>
      </c>
      <c r="BC523" s="14">
        <f>IF(BI523="A",0,IF(BB523="s",14*#REF!,IF(BB523="T",11*#REF!,"HATA")))</f>
        <v>0</v>
      </c>
      <c r="BD523" s="14" t="e">
        <f t="shared" si="154"/>
        <v>#REF!</v>
      </c>
      <c r="BE523" s="14" t="e">
        <f t="shared" si="155"/>
        <v>#REF!</v>
      </c>
      <c r="BF523" s="14" t="e">
        <f>IF(BE523-#REF!=0,"DOĞRU","YANLIŞ")</f>
        <v>#REF!</v>
      </c>
      <c r="BG523" s="14" t="e">
        <f>#REF!-BE523</f>
        <v>#REF!</v>
      </c>
      <c r="BH523" s="14">
        <v>0</v>
      </c>
      <c r="BI523" s="14" t="s">
        <v>93</v>
      </c>
      <c r="BJ523" s="14">
        <v>0</v>
      </c>
      <c r="BL523" s="14">
        <v>7</v>
      </c>
      <c r="BN523" s="5" t="e">
        <f>#REF!*14</f>
        <v>#REF!</v>
      </c>
      <c r="BO523" s="6"/>
      <c r="BP523" s="7"/>
      <c r="BQ523" s="8"/>
      <c r="BR523" s="8"/>
      <c r="BS523" s="8"/>
      <c r="BT523" s="8"/>
      <c r="BU523" s="8"/>
      <c r="BV523" s="9"/>
      <c r="BW523" s="10"/>
      <c r="BX523" s="11"/>
      <c r="CE523" s="8"/>
      <c r="CF523" s="17"/>
      <c r="CG523" s="17"/>
      <c r="CH523" s="17"/>
      <c r="CI523" s="17"/>
    </row>
    <row r="524" spans="1:87" hidden="1" x14ac:dyDescent="0.25">
      <c r="A524" s="14" t="s">
        <v>134</v>
      </c>
      <c r="B524" s="14" t="s">
        <v>135</v>
      </c>
      <c r="C524" s="14" t="s">
        <v>135</v>
      </c>
      <c r="D524" s="15" t="s">
        <v>84</v>
      </c>
      <c r="E524" s="15">
        <v>1</v>
      </c>
      <c r="F524" s="16" t="e">
        <f>IF(BB524="S",
IF(#REF!+BJ524=2012,
IF(#REF!=1,"12-13/1",
IF(#REF!=2,"12-13/2",
IF(#REF!=3,"13-14/1",
IF(#REF!=4,"13-14/2","Hata1")))),
IF(#REF!+BJ524=2013,
IF(#REF!=1,"13-14/1",
IF(#REF!=2,"13-14/2",
IF(#REF!=3,"14-15/1",
IF(#REF!=4,"14-15/2","Hata2")))),
IF(#REF!+BJ524=2014,
IF(#REF!=1,"14-15/1",
IF(#REF!=2,"14-15/2",
IF(#REF!=3,"15-16/1",
IF(#REF!=4,"15-16/2","Hata3")))),
IF(#REF!+BJ524=2015,
IF(#REF!=1,"15-16/1",
IF(#REF!=2,"15-16/2",
IF(#REF!=3,"16-17/1",
IF(#REF!=4,"16-17/2","Hata4")))),
IF(#REF!+BJ524=2016,
IF(#REF!=1,"16-17/1",
IF(#REF!=2,"16-17/2",
IF(#REF!=3,"17-18/1",
IF(#REF!=4,"17-18/2","Hata5")))),
IF(#REF!+BJ524=2017,
IF(#REF!=1,"17-18/1",
IF(#REF!=2,"17-18/2",
IF(#REF!=3,"18-19/1",
IF(#REF!=4,"18-19/2","Hata6")))),
IF(#REF!+BJ524=2018,
IF(#REF!=1,"18-19/1",
IF(#REF!=2,"18-19/2",
IF(#REF!=3,"19-20/1",
IF(#REF!=4,"19-20/2","Hata7")))),
IF(#REF!+BJ524=2019,
IF(#REF!=1,"19-20/1",
IF(#REF!=2,"19-20/2",
IF(#REF!=3,"20-21/1",
IF(#REF!=4,"20-21/2","Hata8")))),
IF(#REF!+BJ524=2020,
IF(#REF!=1,"20-21/1",
IF(#REF!=2,"20-21/2",
IF(#REF!=3,"21-22/1",
IF(#REF!=4,"21-22/2","Hata9")))),
IF(#REF!+BJ524=2021,
IF(#REF!=1,"21-22/1",
IF(#REF!=2,"21-22/2",
IF(#REF!=3,"22-23/1",
IF(#REF!=4,"22-23/2","Hata10")))),
IF(#REF!+BJ524=2022,
IF(#REF!=1,"22-23/1",
IF(#REF!=2,"22-23/2",
IF(#REF!=3,"23-24/1",
IF(#REF!=4,"23-24/2","Hata11")))),
IF(#REF!+BJ524=2023,
IF(#REF!=1,"23-24/1",
IF(#REF!=2,"23-24/2",
IF(#REF!=3,"24-25/1",
IF(#REF!=4,"24-25/2","Hata12")))),
)))))))))))),
IF(BB524="T",
IF(#REF!+BJ524=2012,
IF(#REF!=1,"12-13/1",
IF(#REF!=2,"12-13/2",
IF(#REF!=3,"12-13/3",
IF(#REF!=4,"13-14/1",
IF(#REF!=5,"13-14/2",
IF(#REF!=6,"13-14/3","Hata1")))))),
IF(#REF!+BJ524=2013,
IF(#REF!=1,"13-14/1",
IF(#REF!=2,"13-14/2",
IF(#REF!=3,"13-14/3",
IF(#REF!=4,"14-15/1",
IF(#REF!=5,"14-15/2",
IF(#REF!=6,"14-15/3","Hata2")))))),
IF(#REF!+BJ524=2014,
IF(#REF!=1,"14-15/1",
IF(#REF!=2,"14-15/2",
IF(#REF!=3,"14-15/3",
IF(#REF!=4,"15-16/1",
IF(#REF!=5,"15-16/2",
IF(#REF!=6,"15-16/3","Hata3")))))),
IF(AND(#REF!+#REF!&gt;2014,#REF!+#REF!&lt;2015,BJ524=1),
IF(#REF!=0.1,"14-15/0.1",
IF(#REF!=0.2,"14-15/0.2",
IF(#REF!=0.3,"14-15/0.3","Hata4"))),
IF(#REF!+BJ524=2015,
IF(#REF!=1,"15-16/1",
IF(#REF!=2,"15-16/2",
IF(#REF!=3,"15-16/3",
IF(#REF!=4,"16-17/1",
IF(#REF!=5,"16-17/2",
IF(#REF!=6,"16-17/3","Hata5")))))),
IF(#REF!+BJ524=2016,
IF(#REF!=1,"16-17/1",
IF(#REF!=2,"16-17/2",
IF(#REF!=3,"16-17/3",
IF(#REF!=4,"17-18/1",
IF(#REF!=5,"17-18/2",
IF(#REF!=6,"17-18/3","Hata6")))))),
IF(#REF!+BJ524=2017,
IF(#REF!=1,"17-18/1",
IF(#REF!=2,"17-18/2",
IF(#REF!=3,"17-18/3",
IF(#REF!=4,"18-19/1",
IF(#REF!=5,"18-19/2",
IF(#REF!=6,"18-19/3","Hata7")))))),
IF(#REF!+BJ524=2018,
IF(#REF!=1,"18-19/1",
IF(#REF!=2,"18-19/2",
IF(#REF!=3,"18-19/3",
IF(#REF!=4,"19-20/1",
IF(#REF!=5," 19-20/2",
IF(#REF!=6,"19-20/3","Hata8")))))),
IF(#REF!+BJ524=2019,
IF(#REF!=1,"19-20/1",
IF(#REF!=2,"19-20/2",
IF(#REF!=3,"19-20/3",
IF(#REF!=4,"20-21/1",
IF(#REF!=5,"20-21/2",
IF(#REF!=6,"20-21/3","Hata9")))))),
IF(#REF!+BJ524=2020,
IF(#REF!=1,"20-21/1",
IF(#REF!=2,"20-21/2",
IF(#REF!=3,"20-21/3",
IF(#REF!=4,"21-22/1",
IF(#REF!=5,"21-22/2",
IF(#REF!=6,"21-22/3","Hata10")))))),
IF(#REF!+BJ524=2021,
IF(#REF!=1,"21-22/1",
IF(#REF!=2,"21-22/2",
IF(#REF!=3,"21-22/3",
IF(#REF!=4,"22-23/1",
IF(#REF!=5,"22-23/2",
IF(#REF!=6,"22-23/3","Hata11")))))),
IF(#REF!+BJ524=2022,
IF(#REF!=1,"22-23/1",
IF(#REF!=2,"22-23/2",
IF(#REF!=3,"22-23/3",
IF(#REF!=4,"23-24/1",
IF(#REF!=5,"23-24/2",
IF(#REF!=6,"23-24/3","Hata12")))))),
IF(#REF!+BJ524=2023,
IF(#REF!=1,"23-24/1",
IF(#REF!=2,"23-24/2",
IF(#REF!=3,"23-24/3",
IF(#REF!=4,"24-25/1",
IF(#REF!=5,"24-25/2",
IF(#REF!=6,"24-25/3","Hata13")))))),
))))))))))))))
)</f>
        <v>#REF!</v>
      </c>
      <c r="G524" s="15">
        <v>0</v>
      </c>
      <c r="H524" s="14" t="s">
        <v>618</v>
      </c>
      <c r="I524" s="14">
        <v>206187</v>
      </c>
      <c r="J524" s="14" t="s">
        <v>157</v>
      </c>
      <c r="S524" s="16">
        <v>4</v>
      </c>
      <c r="T524" s="14">
        <f>VLOOKUP($S524,[1]sistem!$I$3:$L$10,2,FALSE)</f>
        <v>0</v>
      </c>
      <c r="U524" s="14">
        <f>VLOOKUP($S524,[1]sistem!$I$3:$L$10,3,FALSE)</f>
        <v>1</v>
      </c>
      <c r="V524" s="14">
        <f>VLOOKUP($S524,[1]sistem!$I$3:$L$10,4,FALSE)</f>
        <v>1</v>
      </c>
      <c r="W524" s="14" t="e">
        <f>VLOOKUP($BB524,[1]sistem!$I$13:$L$14,2,FALSE)*#REF!</f>
        <v>#REF!</v>
      </c>
      <c r="X524" s="14" t="e">
        <f>VLOOKUP($BB524,[1]sistem!$I$13:$L$14,3,FALSE)*#REF!</f>
        <v>#REF!</v>
      </c>
      <c r="Y524" s="14" t="e">
        <f>VLOOKUP($BB524,[1]sistem!$I$13:$L$14,4,FALSE)*#REF!</f>
        <v>#REF!</v>
      </c>
      <c r="Z524" s="14" t="e">
        <f t="shared" si="143"/>
        <v>#REF!</v>
      </c>
      <c r="AA524" s="14" t="e">
        <f t="shared" si="143"/>
        <v>#REF!</v>
      </c>
      <c r="AB524" s="14" t="e">
        <f t="shared" si="143"/>
        <v>#REF!</v>
      </c>
      <c r="AC524" s="14" t="e">
        <f t="shared" si="144"/>
        <v>#REF!</v>
      </c>
      <c r="AD524" s="14">
        <f>VLOOKUP(BB524,[1]sistem!$I$18:$J$19,2,FALSE)</f>
        <v>14</v>
      </c>
      <c r="AE524" s="14">
        <v>0.25</v>
      </c>
      <c r="AF524" s="14">
        <f>VLOOKUP($S524,[1]sistem!$I$3:$M$10,5,FALSE)</f>
        <v>1</v>
      </c>
      <c r="AG524" s="14">
        <v>4</v>
      </c>
      <c r="AI524" s="14">
        <f>AG524*AM524</f>
        <v>56</v>
      </c>
      <c r="AJ524" s="14">
        <f>VLOOKUP($S524,[1]sistem!$I$3:$N$10,6,FALSE)</f>
        <v>2</v>
      </c>
      <c r="AK524" s="14">
        <v>2</v>
      </c>
      <c r="AL524" s="14">
        <f t="shared" si="145"/>
        <v>4</v>
      </c>
      <c r="AM524" s="14">
        <f>VLOOKUP($BB524,[1]sistem!$I$18:$K$19,3,FALSE)</f>
        <v>14</v>
      </c>
      <c r="AN524" s="14" t="e">
        <f>AM524*#REF!</f>
        <v>#REF!</v>
      </c>
      <c r="AO524" s="14" t="e">
        <f t="shared" si="146"/>
        <v>#REF!</v>
      </c>
      <c r="AP524" s="14">
        <f t="shared" si="147"/>
        <v>25</v>
      </c>
      <c r="AQ524" s="14" t="e">
        <f t="shared" si="148"/>
        <v>#REF!</v>
      </c>
      <c r="AR524" s="14" t="e">
        <f>ROUND(AQ524-#REF!,0)</f>
        <v>#REF!</v>
      </c>
      <c r="AS524" s="14">
        <f>IF(BB524="s",IF(S524=0,0,
IF(S524=1,#REF!*4*4,
IF(S524=2,0,
IF(S524=3,#REF!*4*2,
IF(S524=4,0,
IF(S524=5,0,
IF(S524=6,0,
IF(S524=7,0)))))))),
IF(BB524="t",
IF(S524=0,0,
IF(S524=1,#REF!*4*4*0.8,
IF(S524=2,0,
IF(S524=3,#REF!*4*2*0.8,
IF(S524=4,0,
IF(S524=5,0,
IF(S524=6,0,
IF(S524=7,0))))))))))</f>
        <v>0</v>
      </c>
      <c r="AT524" s="14" t="e">
        <f>IF(BB524="s",
IF(S524=0,0,
IF(S524=1,0,
IF(S524=2,#REF!*4*2,
IF(S524=3,#REF!*4,
IF(S524=4,#REF!*4,
IF(S524=5,0,
IF(S524=6,0,
IF(S524=7,#REF!*4)))))))),
IF(BB524="t",
IF(S524=0,0,
IF(S524=1,0,
IF(S524=2,#REF!*4*2*0.8,
IF(S524=3,#REF!*4*0.8,
IF(S524=4,#REF!*4*0.8,
IF(S524=5,0,
IF(S524=6,0,
IF(S524=7,#REF!*4))))))))))</f>
        <v>#REF!</v>
      </c>
      <c r="AU524" s="14" t="e">
        <f>IF(BB524="s",
IF(S524=0,0,
IF(S524=1,#REF!*2,
IF(S524=2,#REF!*2,
IF(S524=3,#REF!*2,
IF(S524=4,#REF!*2,
IF(S524=5,#REF!*2,
IF(S524=6,#REF!*2,
IF(S524=7,#REF!*2)))))))),
IF(BB524="t",
IF(S524=0,#REF!*2*0.8,
IF(S524=1,#REF!*2*0.8,
IF(S524=2,#REF!*2*0.8,
IF(S524=3,#REF!*2*0.8,
IF(S524=4,#REF!*2*0.8,
IF(S524=5,#REF!*2*0.8,
IF(S524=6,#REF!*1*0.8,
IF(S524=7,#REF!*2))))))))))</f>
        <v>#REF!</v>
      </c>
      <c r="AV524" s="14" t="e">
        <f t="shared" si="149"/>
        <v>#REF!</v>
      </c>
      <c r="AW524" s="14" t="e">
        <f>IF(BB524="s",
IF(S524=0,0,
IF(S524=1,(14-2)*(#REF!+#REF!)/4*4,
IF(S524=2,(14-2)*(#REF!+#REF!)/4*2,
IF(S524=3,(14-2)*(#REF!+#REF!)/4*3,
IF(S524=4,(14-2)*(#REF!+#REF!)/4,
IF(S524=5,(14-2)*#REF!/4,
IF(S524=6,0,
IF(S524=7,(14)*#REF!)))))))),
IF(BB524="t",
IF(S524=0,0,
IF(S524=1,(11-2)*(#REF!+#REF!)/4*4,
IF(S524=2,(11-2)*(#REF!+#REF!)/4*2,
IF(S524=3,(11-2)*(#REF!+#REF!)/4*3,
IF(S524=4,(11-2)*(#REF!+#REF!)/4,
IF(S524=5,(11-2)*#REF!/4,
IF(S524=6,0,
IF(S524=7,(11)*#REF!))))))))))</f>
        <v>#REF!</v>
      </c>
      <c r="AX524" s="14" t="e">
        <f t="shared" si="150"/>
        <v>#REF!</v>
      </c>
      <c r="AY524" s="14">
        <f t="shared" si="151"/>
        <v>8</v>
      </c>
      <c r="AZ524" s="14">
        <f t="shared" si="152"/>
        <v>4</v>
      </c>
      <c r="BA524" s="14" t="e">
        <f t="shared" si="153"/>
        <v>#REF!</v>
      </c>
      <c r="BB524" s="14" t="s">
        <v>87</v>
      </c>
      <c r="BC524" s="14" t="e">
        <f>IF(BI524="A",0,IF(BB524="s",14*#REF!,IF(BB524="T",11*#REF!,"HATA")))</f>
        <v>#REF!</v>
      </c>
      <c r="BD524" s="14" t="e">
        <f t="shared" si="154"/>
        <v>#REF!</v>
      </c>
      <c r="BE524" s="14" t="e">
        <f t="shared" si="155"/>
        <v>#REF!</v>
      </c>
      <c r="BF524" s="14" t="e">
        <f>IF(BE524-#REF!=0,"DOĞRU","YANLIŞ")</f>
        <v>#REF!</v>
      </c>
      <c r="BG524" s="14" t="e">
        <f>#REF!-BE524</f>
        <v>#REF!</v>
      </c>
      <c r="BH524" s="14">
        <v>0</v>
      </c>
      <c r="BJ524" s="14">
        <v>0</v>
      </c>
      <c r="BL524" s="14">
        <v>4</v>
      </c>
      <c r="BN524" s="5" t="e">
        <f>#REF!*14</f>
        <v>#REF!</v>
      </c>
      <c r="BO524" s="6"/>
      <c r="BP524" s="7"/>
      <c r="BQ524" s="8"/>
      <c r="BR524" s="8"/>
      <c r="BS524" s="8"/>
      <c r="BT524" s="8"/>
      <c r="BU524" s="8"/>
      <c r="BV524" s="9"/>
      <c r="BW524" s="10"/>
      <c r="BX524" s="11"/>
      <c r="CE524" s="8"/>
      <c r="CF524" s="17"/>
      <c r="CG524" s="17"/>
      <c r="CH524" s="17"/>
      <c r="CI524" s="17"/>
    </row>
    <row r="525" spans="1:87" hidden="1" x14ac:dyDescent="0.25">
      <c r="A525" s="14" t="s">
        <v>91</v>
      </c>
      <c r="B525" s="14" t="s">
        <v>92</v>
      </c>
      <c r="C525" s="14" t="s">
        <v>92</v>
      </c>
      <c r="D525" s="15" t="s">
        <v>90</v>
      </c>
      <c r="E525" s="15" t="s">
        <v>90</v>
      </c>
      <c r="F525" s="16" t="e">
        <f>IF(BB525="S",
IF(#REF!+BJ525=2012,
IF(#REF!=1,"12-13/1",
IF(#REF!=2,"12-13/2",
IF(#REF!=3,"13-14/1",
IF(#REF!=4,"13-14/2","Hata1")))),
IF(#REF!+BJ525=2013,
IF(#REF!=1,"13-14/1",
IF(#REF!=2,"13-14/2",
IF(#REF!=3,"14-15/1",
IF(#REF!=4,"14-15/2","Hata2")))),
IF(#REF!+BJ525=2014,
IF(#REF!=1,"14-15/1",
IF(#REF!=2,"14-15/2",
IF(#REF!=3,"15-16/1",
IF(#REF!=4,"15-16/2","Hata3")))),
IF(#REF!+BJ525=2015,
IF(#REF!=1,"15-16/1",
IF(#REF!=2,"15-16/2",
IF(#REF!=3,"16-17/1",
IF(#REF!=4,"16-17/2","Hata4")))),
IF(#REF!+BJ525=2016,
IF(#REF!=1,"16-17/1",
IF(#REF!=2,"16-17/2",
IF(#REF!=3,"17-18/1",
IF(#REF!=4,"17-18/2","Hata5")))),
IF(#REF!+BJ525=2017,
IF(#REF!=1,"17-18/1",
IF(#REF!=2,"17-18/2",
IF(#REF!=3,"18-19/1",
IF(#REF!=4,"18-19/2","Hata6")))),
IF(#REF!+BJ525=2018,
IF(#REF!=1,"18-19/1",
IF(#REF!=2,"18-19/2",
IF(#REF!=3,"19-20/1",
IF(#REF!=4,"19-20/2","Hata7")))),
IF(#REF!+BJ525=2019,
IF(#REF!=1,"19-20/1",
IF(#REF!=2,"19-20/2",
IF(#REF!=3,"20-21/1",
IF(#REF!=4,"20-21/2","Hata8")))),
IF(#REF!+BJ525=2020,
IF(#REF!=1,"20-21/1",
IF(#REF!=2,"20-21/2",
IF(#REF!=3,"21-22/1",
IF(#REF!=4,"21-22/2","Hata9")))),
IF(#REF!+BJ525=2021,
IF(#REF!=1,"21-22/1",
IF(#REF!=2,"21-22/2",
IF(#REF!=3,"22-23/1",
IF(#REF!=4,"22-23/2","Hata10")))),
IF(#REF!+BJ525=2022,
IF(#REF!=1,"22-23/1",
IF(#REF!=2,"22-23/2",
IF(#REF!=3,"23-24/1",
IF(#REF!=4,"23-24/2","Hata11")))),
IF(#REF!+BJ525=2023,
IF(#REF!=1,"23-24/1",
IF(#REF!=2,"23-24/2",
IF(#REF!=3,"24-25/1",
IF(#REF!=4,"24-25/2","Hata12")))),
)))))))))))),
IF(BB525="T",
IF(#REF!+BJ525=2012,
IF(#REF!=1,"12-13/1",
IF(#REF!=2,"12-13/2",
IF(#REF!=3,"12-13/3",
IF(#REF!=4,"13-14/1",
IF(#REF!=5,"13-14/2",
IF(#REF!=6,"13-14/3","Hata1")))))),
IF(#REF!+BJ525=2013,
IF(#REF!=1,"13-14/1",
IF(#REF!=2,"13-14/2",
IF(#REF!=3,"13-14/3",
IF(#REF!=4,"14-15/1",
IF(#REF!=5,"14-15/2",
IF(#REF!=6,"14-15/3","Hata2")))))),
IF(#REF!+BJ525=2014,
IF(#REF!=1,"14-15/1",
IF(#REF!=2,"14-15/2",
IF(#REF!=3,"14-15/3",
IF(#REF!=4,"15-16/1",
IF(#REF!=5,"15-16/2",
IF(#REF!=6,"15-16/3","Hata3")))))),
IF(AND(#REF!+#REF!&gt;2014,#REF!+#REF!&lt;2015,BJ525=1),
IF(#REF!=0.1,"14-15/0.1",
IF(#REF!=0.2,"14-15/0.2",
IF(#REF!=0.3,"14-15/0.3","Hata4"))),
IF(#REF!+BJ525=2015,
IF(#REF!=1,"15-16/1",
IF(#REF!=2,"15-16/2",
IF(#REF!=3,"15-16/3",
IF(#REF!=4,"16-17/1",
IF(#REF!=5,"16-17/2",
IF(#REF!=6,"16-17/3","Hata5")))))),
IF(#REF!+BJ525=2016,
IF(#REF!=1,"16-17/1",
IF(#REF!=2,"16-17/2",
IF(#REF!=3,"16-17/3",
IF(#REF!=4,"17-18/1",
IF(#REF!=5,"17-18/2",
IF(#REF!=6,"17-18/3","Hata6")))))),
IF(#REF!+BJ525=2017,
IF(#REF!=1,"17-18/1",
IF(#REF!=2,"17-18/2",
IF(#REF!=3,"17-18/3",
IF(#REF!=4,"18-19/1",
IF(#REF!=5,"18-19/2",
IF(#REF!=6,"18-19/3","Hata7")))))),
IF(#REF!+BJ525=2018,
IF(#REF!=1,"18-19/1",
IF(#REF!=2,"18-19/2",
IF(#REF!=3,"18-19/3",
IF(#REF!=4,"19-20/1",
IF(#REF!=5," 19-20/2",
IF(#REF!=6,"19-20/3","Hata8")))))),
IF(#REF!+BJ525=2019,
IF(#REF!=1,"19-20/1",
IF(#REF!=2,"19-20/2",
IF(#REF!=3,"19-20/3",
IF(#REF!=4,"20-21/1",
IF(#REF!=5,"20-21/2",
IF(#REF!=6,"20-21/3","Hata9")))))),
IF(#REF!+BJ525=2020,
IF(#REF!=1,"20-21/1",
IF(#REF!=2,"20-21/2",
IF(#REF!=3,"20-21/3",
IF(#REF!=4,"21-22/1",
IF(#REF!=5,"21-22/2",
IF(#REF!=6,"21-22/3","Hata10")))))),
IF(#REF!+BJ525=2021,
IF(#REF!=1,"21-22/1",
IF(#REF!=2,"21-22/2",
IF(#REF!=3,"21-22/3",
IF(#REF!=4,"22-23/1",
IF(#REF!=5,"22-23/2",
IF(#REF!=6,"22-23/3","Hata11")))))),
IF(#REF!+BJ525=2022,
IF(#REF!=1,"22-23/1",
IF(#REF!=2,"22-23/2",
IF(#REF!=3,"22-23/3",
IF(#REF!=4,"23-24/1",
IF(#REF!=5,"23-24/2",
IF(#REF!=6,"23-24/3","Hata12")))))),
IF(#REF!+BJ525=2023,
IF(#REF!=1,"23-24/1",
IF(#REF!=2,"23-24/2",
IF(#REF!=3,"23-24/3",
IF(#REF!=4,"24-25/1",
IF(#REF!=5,"24-25/2",
IF(#REF!=6,"24-25/3","Hata13")))))),
))))))))))))))
)</f>
        <v>#REF!</v>
      </c>
      <c r="G525" s="15"/>
      <c r="H525" s="14" t="s">
        <v>618</v>
      </c>
      <c r="I525" s="14">
        <v>206187</v>
      </c>
      <c r="J525" s="14" t="s">
        <v>157</v>
      </c>
      <c r="L525" s="14">
        <v>4358</v>
      </c>
      <c r="S525" s="16">
        <v>0</v>
      </c>
      <c r="T525" s="14">
        <f>VLOOKUP($S525,[1]sistem!$I$3:$L$10,2,FALSE)</f>
        <v>0</v>
      </c>
      <c r="U525" s="14">
        <f>VLOOKUP($S525,[1]sistem!$I$3:$L$10,3,FALSE)</f>
        <v>0</v>
      </c>
      <c r="V525" s="14">
        <f>VLOOKUP($S525,[1]sistem!$I$3:$L$10,4,FALSE)</f>
        <v>0</v>
      </c>
      <c r="W525" s="14" t="e">
        <f>VLOOKUP($BB525,[1]sistem!$I$13:$L$14,2,FALSE)*#REF!</f>
        <v>#REF!</v>
      </c>
      <c r="X525" s="14" t="e">
        <f>VLOOKUP($BB525,[1]sistem!$I$13:$L$14,3,FALSE)*#REF!</f>
        <v>#REF!</v>
      </c>
      <c r="Y525" s="14" t="e">
        <f>VLOOKUP($BB525,[1]sistem!$I$13:$L$14,4,FALSE)*#REF!</f>
        <v>#REF!</v>
      </c>
      <c r="Z525" s="14" t="e">
        <f t="shared" si="143"/>
        <v>#REF!</v>
      </c>
      <c r="AA525" s="14" t="e">
        <f t="shared" si="143"/>
        <v>#REF!</v>
      </c>
      <c r="AB525" s="14" t="e">
        <f t="shared" si="143"/>
        <v>#REF!</v>
      </c>
      <c r="AC525" s="14" t="e">
        <f t="shared" si="144"/>
        <v>#REF!</v>
      </c>
      <c r="AD525" s="14">
        <f>VLOOKUP(BB525,[1]sistem!$I$18:$J$19,2,FALSE)</f>
        <v>11</v>
      </c>
      <c r="AE525" s="14">
        <v>0.25</v>
      </c>
      <c r="AF525" s="14">
        <f>VLOOKUP($S525,[1]sistem!$I$3:$M$10,5,FALSE)</f>
        <v>0</v>
      </c>
      <c r="AI525" s="14" t="e">
        <f>(#REF!+#REF!)*AD525</f>
        <v>#REF!</v>
      </c>
      <c r="AJ525" s="14">
        <f>VLOOKUP($S525,[1]sistem!$I$3:$N$10,6,FALSE)</f>
        <v>0</v>
      </c>
      <c r="AK525" s="14">
        <v>2</v>
      </c>
      <c r="AL525" s="14">
        <f t="shared" si="145"/>
        <v>0</v>
      </c>
      <c r="AM525" s="14">
        <f>VLOOKUP($BB525,[1]sistem!$I$18:$K$19,3,FALSE)</f>
        <v>11</v>
      </c>
      <c r="AN525" s="14" t="e">
        <f>AM525*#REF!</f>
        <v>#REF!</v>
      </c>
      <c r="AO525" s="14" t="e">
        <f t="shared" si="146"/>
        <v>#REF!</v>
      </c>
      <c r="AP525" s="14">
        <f t="shared" si="147"/>
        <v>25</v>
      </c>
      <c r="AQ525" s="14" t="e">
        <f t="shared" si="148"/>
        <v>#REF!</v>
      </c>
      <c r="AR525" s="14" t="e">
        <f>ROUND(AQ525-#REF!,0)</f>
        <v>#REF!</v>
      </c>
      <c r="AS525" s="14">
        <f>IF(BB525="s",IF(S525=0,0,
IF(S525=1,#REF!*4*4,
IF(S525=2,0,
IF(S525=3,#REF!*4*2,
IF(S525=4,0,
IF(S525=5,0,
IF(S525=6,0,
IF(S525=7,0)))))))),
IF(BB525="t",
IF(S525=0,0,
IF(S525=1,#REF!*4*4*0.8,
IF(S525=2,0,
IF(S525=3,#REF!*4*2*0.8,
IF(S525=4,0,
IF(S525=5,0,
IF(S525=6,0,
IF(S525=7,0))))))))))</f>
        <v>0</v>
      </c>
      <c r="AT525" s="14">
        <f>IF(BB525="s",
IF(S525=0,0,
IF(S525=1,0,
IF(S525=2,#REF!*4*2,
IF(S525=3,#REF!*4,
IF(S525=4,#REF!*4,
IF(S525=5,0,
IF(S525=6,0,
IF(S525=7,#REF!*4)))))))),
IF(BB525="t",
IF(S525=0,0,
IF(S525=1,0,
IF(S525=2,#REF!*4*2*0.8,
IF(S525=3,#REF!*4*0.8,
IF(S525=4,#REF!*4*0.8,
IF(S525=5,0,
IF(S525=6,0,
IF(S525=7,#REF!*4))))))))))</f>
        <v>0</v>
      </c>
      <c r="AU525" s="14" t="e">
        <f>IF(BB525="s",
IF(S525=0,0,
IF(S525=1,#REF!*2,
IF(S525=2,#REF!*2,
IF(S525=3,#REF!*2,
IF(S525=4,#REF!*2,
IF(S525=5,#REF!*2,
IF(S525=6,#REF!*2,
IF(S525=7,#REF!*2)))))))),
IF(BB525="t",
IF(S525=0,#REF!*2*0.8,
IF(S525=1,#REF!*2*0.8,
IF(S525=2,#REF!*2*0.8,
IF(S525=3,#REF!*2*0.8,
IF(S525=4,#REF!*2*0.8,
IF(S525=5,#REF!*2*0.8,
IF(S525=6,#REF!*1*0.8,
IF(S525=7,#REF!*2))))))))))</f>
        <v>#REF!</v>
      </c>
      <c r="AV525" s="14" t="e">
        <f t="shared" si="149"/>
        <v>#REF!</v>
      </c>
      <c r="AW525" s="14">
        <f>IF(BB525="s",
IF(S525=0,0,
IF(S525=1,(14-2)*(#REF!+#REF!)/4*4,
IF(S525=2,(14-2)*(#REF!+#REF!)/4*2,
IF(S525=3,(14-2)*(#REF!+#REF!)/4*3,
IF(S525=4,(14-2)*(#REF!+#REF!)/4,
IF(S525=5,(14-2)*#REF!/4,
IF(S525=6,0,
IF(S525=7,(14)*#REF!)))))))),
IF(BB525="t",
IF(S525=0,0,
IF(S525=1,(11-2)*(#REF!+#REF!)/4*4,
IF(S525=2,(11-2)*(#REF!+#REF!)/4*2,
IF(S525=3,(11-2)*(#REF!+#REF!)/4*3,
IF(S525=4,(11-2)*(#REF!+#REF!)/4,
IF(S525=5,(11-2)*#REF!/4,
IF(S525=6,0,
IF(S525=7,(11)*#REF!))))))))))</f>
        <v>0</v>
      </c>
      <c r="AX525" s="14" t="e">
        <f t="shared" si="150"/>
        <v>#REF!</v>
      </c>
      <c r="AY525" s="14">
        <f t="shared" si="151"/>
        <v>0</v>
      </c>
      <c r="AZ525" s="14">
        <f t="shared" si="152"/>
        <v>0</v>
      </c>
      <c r="BA525" s="14" t="e">
        <f t="shared" si="153"/>
        <v>#REF!</v>
      </c>
      <c r="BB525" s="14" t="s">
        <v>186</v>
      </c>
      <c r="BC525" s="14" t="e">
        <f>IF(BI525="A",0,IF(BB525="s",14*#REF!,IF(BB525="T",11*#REF!,"HATA")))</f>
        <v>#REF!</v>
      </c>
      <c r="BD525" s="14" t="e">
        <f t="shared" si="154"/>
        <v>#REF!</v>
      </c>
      <c r="BE525" s="14" t="e">
        <f t="shared" si="155"/>
        <v>#REF!</v>
      </c>
      <c r="BF525" s="14" t="e">
        <f>IF(BE525-#REF!=0,"DOĞRU","YANLIŞ")</f>
        <v>#REF!</v>
      </c>
      <c r="BG525" s="14" t="e">
        <f>#REF!-BE525</f>
        <v>#REF!</v>
      </c>
      <c r="BH525" s="14">
        <v>0</v>
      </c>
      <c r="BJ525" s="14">
        <v>0</v>
      </c>
      <c r="BL525" s="14">
        <v>0</v>
      </c>
      <c r="BN525" s="5" t="e">
        <f>#REF!*14</f>
        <v>#REF!</v>
      </c>
      <c r="BO525" s="6"/>
      <c r="BP525" s="7"/>
      <c r="BQ525" s="8"/>
      <c r="BR525" s="8"/>
      <c r="BS525" s="8"/>
      <c r="BT525" s="8"/>
      <c r="BU525" s="8"/>
      <c r="BV525" s="9"/>
      <c r="BW525" s="10"/>
      <c r="BX525" s="11"/>
      <c r="CE525" s="8"/>
      <c r="CF525" s="17"/>
      <c r="CG525" s="17"/>
      <c r="CH525" s="17"/>
      <c r="CI525" s="17"/>
    </row>
    <row r="526" spans="1:87" hidden="1" x14ac:dyDescent="0.25">
      <c r="A526" s="14" t="s">
        <v>96</v>
      </c>
      <c r="B526" s="14" t="s">
        <v>97</v>
      </c>
      <c r="C526" s="14" t="s">
        <v>97</v>
      </c>
      <c r="D526" s="15" t="s">
        <v>90</v>
      </c>
      <c r="E526" s="15" t="s">
        <v>90</v>
      </c>
      <c r="F526" s="16" t="e">
        <f>IF(BB526="S",
IF(#REF!+BJ526=2012,
IF(#REF!=1,"12-13/1",
IF(#REF!=2,"12-13/2",
IF(#REF!=3,"13-14/1",
IF(#REF!=4,"13-14/2","Hata1")))),
IF(#REF!+BJ526=2013,
IF(#REF!=1,"13-14/1",
IF(#REF!=2,"13-14/2",
IF(#REF!=3,"14-15/1",
IF(#REF!=4,"14-15/2","Hata2")))),
IF(#REF!+BJ526=2014,
IF(#REF!=1,"14-15/1",
IF(#REF!=2,"14-15/2",
IF(#REF!=3,"15-16/1",
IF(#REF!=4,"15-16/2","Hata3")))),
IF(#REF!+BJ526=2015,
IF(#REF!=1,"15-16/1",
IF(#REF!=2,"15-16/2",
IF(#REF!=3,"16-17/1",
IF(#REF!=4,"16-17/2","Hata4")))),
IF(#REF!+BJ526=2016,
IF(#REF!=1,"16-17/1",
IF(#REF!=2,"16-17/2",
IF(#REF!=3,"17-18/1",
IF(#REF!=4,"17-18/2","Hata5")))),
IF(#REF!+BJ526=2017,
IF(#REF!=1,"17-18/1",
IF(#REF!=2,"17-18/2",
IF(#REF!=3,"18-19/1",
IF(#REF!=4,"18-19/2","Hata6")))),
IF(#REF!+BJ526=2018,
IF(#REF!=1,"18-19/1",
IF(#REF!=2,"18-19/2",
IF(#REF!=3,"19-20/1",
IF(#REF!=4,"19-20/2","Hata7")))),
IF(#REF!+BJ526=2019,
IF(#REF!=1,"19-20/1",
IF(#REF!=2,"19-20/2",
IF(#REF!=3,"20-21/1",
IF(#REF!=4,"20-21/2","Hata8")))),
IF(#REF!+BJ526=2020,
IF(#REF!=1,"20-21/1",
IF(#REF!=2,"20-21/2",
IF(#REF!=3,"21-22/1",
IF(#REF!=4,"21-22/2","Hata9")))),
IF(#REF!+BJ526=2021,
IF(#REF!=1,"21-22/1",
IF(#REF!=2,"21-22/2",
IF(#REF!=3,"22-23/1",
IF(#REF!=4,"22-23/2","Hata10")))),
IF(#REF!+BJ526=2022,
IF(#REF!=1,"22-23/1",
IF(#REF!=2,"22-23/2",
IF(#REF!=3,"23-24/1",
IF(#REF!=4,"23-24/2","Hata11")))),
IF(#REF!+BJ526=2023,
IF(#REF!=1,"23-24/1",
IF(#REF!=2,"23-24/2",
IF(#REF!=3,"24-25/1",
IF(#REF!=4,"24-25/2","Hata12")))),
)))))))))))),
IF(BB526="T",
IF(#REF!+BJ526=2012,
IF(#REF!=1,"12-13/1",
IF(#REF!=2,"12-13/2",
IF(#REF!=3,"12-13/3",
IF(#REF!=4,"13-14/1",
IF(#REF!=5,"13-14/2",
IF(#REF!=6,"13-14/3","Hata1")))))),
IF(#REF!+BJ526=2013,
IF(#REF!=1,"13-14/1",
IF(#REF!=2,"13-14/2",
IF(#REF!=3,"13-14/3",
IF(#REF!=4,"14-15/1",
IF(#REF!=5,"14-15/2",
IF(#REF!=6,"14-15/3","Hata2")))))),
IF(#REF!+BJ526=2014,
IF(#REF!=1,"14-15/1",
IF(#REF!=2,"14-15/2",
IF(#REF!=3,"14-15/3",
IF(#REF!=4,"15-16/1",
IF(#REF!=5,"15-16/2",
IF(#REF!=6,"15-16/3","Hata3")))))),
IF(AND(#REF!+#REF!&gt;2014,#REF!+#REF!&lt;2015,BJ526=1),
IF(#REF!=0.1,"14-15/0.1",
IF(#REF!=0.2,"14-15/0.2",
IF(#REF!=0.3,"14-15/0.3","Hata4"))),
IF(#REF!+BJ526=2015,
IF(#REF!=1,"15-16/1",
IF(#REF!=2,"15-16/2",
IF(#REF!=3,"15-16/3",
IF(#REF!=4,"16-17/1",
IF(#REF!=5,"16-17/2",
IF(#REF!=6,"16-17/3","Hata5")))))),
IF(#REF!+BJ526=2016,
IF(#REF!=1,"16-17/1",
IF(#REF!=2,"16-17/2",
IF(#REF!=3,"16-17/3",
IF(#REF!=4,"17-18/1",
IF(#REF!=5,"17-18/2",
IF(#REF!=6,"17-18/3","Hata6")))))),
IF(#REF!+BJ526=2017,
IF(#REF!=1,"17-18/1",
IF(#REF!=2,"17-18/2",
IF(#REF!=3,"17-18/3",
IF(#REF!=4,"18-19/1",
IF(#REF!=5,"18-19/2",
IF(#REF!=6,"18-19/3","Hata7")))))),
IF(#REF!+BJ526=2018,
IF(#REF!=1,"18-19/1",
IF(#REF!=2,"18-19/2",
IF(#REF!=3,"18-19/3",
IF(#REF!=4,"19-20/1",
IF(#REF!=5," 19-20/2",
IF(#REF!=6,"19-20/3","Hata8")))))),
IF(#REF!+BJ526=2019,
IF(#REF!=1,"19-20/1",
IF(#REF!=2,"19-20/2",
IF(#REF!=3,"19-20/3",
IF(#REF!=4,"20-21/1",
IF(#REF!=5,"20-21/2",
IF(#REF!=6,"20-21/3","Hata9")))))),
IF(#REF!+BJ526=2020,
IF(#REF!=1,"20-21/1",
IF(#REF!=2,"20-21/2",
IF(#REF!=3,"20-21/3",
IF(#REF!=4,"21-22/1",
IF(#REF!=5,"21-22/2",
IF(#REF!=6,"21-22/3","Hata10")))))),
IF(#REF!+BJ526=2021,
IF(#REF!=1,"21-22/1",
IF(#REF!=2,"21-22/2",
IF(#REF!=3,"21-22/3",
IF(#REF!=4,"22-23/1",
IF(#REF!=5,"22-23/2",
IF(#REF!=6,"22-23/3","Hata11")))))),
IF(#REF!+BJ526=2022,
IF(#REF!=1,"22-23/1",
IF(#REF!=2,"22-23/2",
IF(#REF!=3,"22-23/3",
IF(#REF!=4,"23-24/1",
IF(#REF!=5,"23-24/2",
IF(#REF!=6,"23-24/3","Hata12")))))),
IF(#REF!+BJ526=2023,
IF(#REF!=1,"23-24/1",
IF(#REF!=2,"23-24/2",
IF(#REF!=3,"23-24/3",
IF(#REF!=4,"24-25/1",
IF(#REF!=5,"24-25/2",
IF(#REF!=6,"24-25/3","Hata13")))))),
))))))))))))))
)</f>
        <v>#REF!</v>
      </c>
      <c r="G526" s="15"/>
      <c r="H526" s="14" t="s">
        <v>618</v>
      </c>
      <c r="I526" s="14">
        <v>206179</v>
      </c>
      <c r="J526" s="14" t="s">
        <v>157</v>
      </c>
      <c r="Q526" s="14" t="s">
        <v>98</v>
      </c>
      <c r="R526" s="14" t="s">
        <v>98</v>
      </c>
      <c r="S526" s="16">
        <v>0</v>
      </c>
      <c r="T526" s="14">
        <f>VLOOKUP($S526,[1]sistem!$I$3:$L$10,2,FALSE)</f>
        <v>0</v>
      </c>
      <c r="U526" s="14">
        <f>VLOOKUP($S526,[1]sistem!$I$3:$L$10,3,FALSE)</f>
        <v>0</v>
      </c>
      <c r="V526" s="14">
        <f>VLOOKUP($S526,[1]sistem!$I$3:$L$10,4,FALSE)</f>
        <v>0</v>
      </c>
      <c r="W526" s="14" t="e">
        <f>VLOOKUP($BB526,[1]sistem!$I$13:$L$14,2,FALSE)*#REF!</f>
        <v>#REF!</v>
      </c>
      <c r="X526" s="14" t="e">
        <f>VLOOKUP($BB526,[1]sistem!$I$13:$L$14,3,FALSE)*#REF!</f>
        <v>#REF!</v>
      </c>
      <c r="Y526" s="14" t="e">
        <f>VLOOKUP($BB526,[1]sistem!$I$13:$L$14,4,FALSE)*#REF!</f>
        <v>#REF!</v>
      </c>
      <c r="Z526" s="14" t="e">
        <f t="shared" si="143"/>
        <v>#REF!</v>
      </c>
      <c r="AA526" s="14" t="e">
        <f t="shared" si="143"/>
        <v>#REF!</v>
      </c>
      <c r="AB526" s="14" t="e">
        <f t="shared" si="143"/>
        <v>#REF!</v>
      </c>
      <c r="AC526" s="14" t="e">
        <f t="shared" si="144"/>
        <v>#REF!</v>
      </c>
      <c r="AD526" s="14">
        <f>VLOOKUP(BB526,[1]sistem!$I$18:$J$19,2,FALSE)</f>
        <v>14</v>
      </c>
      <c r="AE526" s="14">
        <v>0.25</v>
      </c>
      <c r="AF526" s="14">
        <f>VLOOKUP($S526,[1]sistem!$I$3:$M$10,5,FALSE)</f>
        <v>0</v>
      </c>
      <c r="AI526" s="14" t="e">
        <f>(#REF!+#REF!)*AD526</f>
        <v>#REF!</v>
      </c>
      <c r="AJ526" s="14">
        <f>VLOOKUP($S526,[1]sistem!$I$3:$N$10,6,FALSE)</f>
        <v>0</v>
      </c>
      <c r="AK526" s="14">
        <v>2</v>
      </c>
      <c r="AL526" s="14">
        <f t="shared" si="145"/>
        <v>0</v>
      </c>
      <c r="AM526" s="14">
        <f>VLOOKUP($BB526,[1]sistem!$I$18:$K$19,3,FALSE)</f>
        <v>14</v>
      </c>
      <c r="AN526" s="14" t="e">
        <f>AM526*#REF!</f>
        <v>#REF!</v>
      </c>
      <c r="AO526" s="14" t="e">
        <f t="shared" si="146"/>
        <v>#REF!</v>
      </c>
      <c r="AP526" s="14">
        <f t="shared" si="147"/>
        <v>25</v>
      </c>
      <c r="AQ526" s="14" t="e">
        <f t="shared" si="148"/>
        <v>#REF!</v>
      </c>
      <c r="AR526" s="14" t="e">
        <f>ROUND(AQ526-#REF!,0)</f>
        <v>#REF!</v>
      </c>
      <c r="AS526" s="14">
        <f>IF(BB526="s",IF(S526=0,0,
IF(S526=1,#REF!*4*4,
IF(S526=2,0,
IF(S526=3,#REF!*4*2,
IF(S526=4,0,
IF(S526=5,0,
IF(S526=6,0,
IF(S526=7,0)))))))),
IF(BB526="t",
IF(S526=0,0,
IF(S526=1,#REF!*4*4*0.8,
IF(S526=2,0,
IF(S526=3,#REF!*4*2*0.8,
IF(S526=4,0,
IF(S526=5,0,
IF(S526=6,0,
IF(S526=7,0))))))))))</f>
        <v>0</v>
      </c>
      <c r="AT526" s="14">
        <f>IF(BB526="s",
IF(S526=0,0,
IF(S526=1,0,
IF(S526=2,#REF!*4*2,
IF(S526=3,#REF!*4,
IF(S526=4,#REF!*4,
IF(S526=5,0,
IF(S526=6,0,
IF(S526=7,#REF!*4)))))))),
IF(BB526="t",
IF(S526=0,0,
IF(S526=1,0,
IF(S526=2,#REF!*4*2*0.8,
IF(S526=3,#REF!*4*0.8,
IF(S526=4,#REF!*4*0.8,
IF(S526=5,0,
IF(S526=6,0,
IF(S526=7,#REF!*4))))))))))</f>
        <v>0</v>
      </c>
      <c r="AU526" s="14">
        <f>IF(BB526="s",
IF(S526=0,0,
IF(S526=1,#REF!*2,
IF(S526=2,#REF!*2,
IF(S526=3,#REF!*2,
IF(S526=4,#REF!*2,
IF(S526=5,#REF!*2,
IF(S526=6,#REF!*2,
IF(S526=7,#REF!*2)))))))),
IF(BB526="t",
IF(S526=0,#REF!*2*0.8,
IF(S526=1,#REF!*2*0.8,
IF(S526=2,#REF!*2*0.8,
IF(S526=3,#REF!*2*0.8,
IF(S526=4,#REF!*2*0.8,
IF(S526=5,#REF!*2*0.8,
IF(S526=6,#REF!*1*0.8,
IF(S526=7,#REF!*2))))))))))</f>
        <v>0</v>
      </c>
      <c r="AV526" s="14" t="e">
        <f t="shared" si="149"/>
        <v>#REF!</v>
      </c>
      <c r="AW526" s="14">
        <f>IF(BB526="s",
IF(S526=0,0,
IF(S526=1,(14-2)*(#REF!+#REF!)/4*4,
IF(S526=2,(14-2)*(#REF!+#REF!)/4*2,
IF(S526=3,(14-2)*(#REF!+#REF!)/4*3,
IF(S526=4,(14-2)*(#REF!+#REF!)/4,
IF(S526=5,(14-2)*#REF!/4,
IF(S526=6,0,
IF(S526=7,(14)*#REF!)))))))),
IF(BB526="t",
IF(S526=0,0,
IF(S526=1,(11-2)*(#REF!+#REF!)/4*4,
IF(S526=2,(11-2)*(#REF!+#REF!)/4*2,
IF(S526=3,(11-2)*(#REF!+#REF!)/4*3,
IF(S526=4,(11-2)*(#REF!+#REF!)/4,
IF(S526=5,(11-2)*#REF!/4,
IF(S526=6,0,
IF(S526=7,(11)*#REF!))))))))))</f>
        <v>0</v>
      </c>
      <c r="AX526" s="14" t="e">
        <f t="shared" si="150"/>
        <v>#REF!</v>
      </c>
      <c r="AY526" s="14">
        <f t="shared" si="151"/>
        <v>0</v>
      </c>
      <c r="AZ526" s="14">
        <f t="shared" si="152"/>
        <v>0</v>
      </c>
      <c r="BA526" s="14">
        <f t="shared" si="153"/>
        <v>0</v>
      </c>
      <c r="BB526" s="14" t="s">
        <v>87</v>
      </c>
      <c r="BC526" s="14" t="e">
        <f>IF(BI526="A",0,IF(BB526="s",14*#REF!,IF(BB526="T",11*#REF!,"HATA")))</f>
        <v>#REF!</v>
      </c>
      <c r="BD526" s="14" t="e">
        <f t="shared" si="154"/>
        <v>#REF!</v>
      </c>
      <c r="BE526" s="14" t="e">
        <f t="shared" si="155"/>
        <v>#REF!</v>
      </c>
      <c r="BF526" s="14" t="e">
        <f>IF(BE526-#REF!=0,"DOĞRU","YANLIŞ")</f>
        <v>#REF!</v>
      </c>
      <c r="BG526" s="14" t="e">
        <f>#REF!-BE526</f>
        <v>#REF!</v>
      </c>
      <c r="BH526" s="14">
        <v>0</v>
      </c>
      <c r="BJ526" s="14">
        <v>0</v>
      </c>
      <c r="BL526" s="14">
        <v>0</v>
      </c>
      <c r="BN526" s="5" t="e">
        <f>#REF!*14</f>
        <v>#REF!</v>
      </c>
      <c r="BO526" s="6"/>
      <c r="BP526" s="7"/>
      <c r="BQ526" s="8"/>
      <c r="BR526" s="8"/>
      <c r="BS526" s="8"/>
      <c r="BT526" s="8"/>
      <c r="BU526" s="8"/>
      <c r="BV526" s="9"/>
      <c r="BW526" s="10"/>
      <c r="BX526" s="11"/>
      <c r="CE526" s="8"/>
      <c r="CF526" s="17"/>
      <c r="CG526" s="17"/>
      <c r="CH526" s="17"/>
      <c r="CI526" s="17"/>
    </row>
    <row r="527" spans="1:87" hidden="1" x14ac:dyDescent="0.25">
      <c r="A527" s="14" t="s">
        <v>138</v>
      </c>
      <c r="B527" s="14" t="s">
        <v>139</v>
      </c>
      <c r="C527" s="14" t="s">
        <v>139</v>
      </c>
      <c r="D527" s="15" t="s">
        <v>84</v>
      </c>
      <c r="E527" s="15">
        <v>3</v>
      </c>
      <c r="F527" s="16" t="e">
        <f>IF(BB527="S",
IF(#REF!+BJ527=2012,
IF(#REF!=1,"12-13/1",
IF(#REF!=2,"12-13/2",
IF(#REF!=3,"13-14/1",
IF(#REF!=4,"13-14/2","Hata1")))),
IF(#REF!+BJ527=2013,
IF(#REF!=1,"13-14/1",
IF(#REF!=2,"13-14/2",
IF(#REF!=3,"14-15/1",
IF(#REF!=4,"14-15/2","Hata2")))),
IF(#REF!+BJ527=2014,
IF(#REF!=1,"14-15/1",
IF(#REF!=2,"14-15/2",
IF(#REF!=3,"15-16/1",
IF(#REF!=4,"15-16/2","Hata3")))),
IF(#REF!+BJ527=2015,
IF(#REF!=1,"15-16/1",
IF(#REF!=2,"15-16/2",
IF(#REF!=3,"16-17/1",
IF(#REF!=4,"16-17/2","Hata4")))),
IF(#REF!+BJ527=2016,
IF(#REF!=1,"16-17/1",
IF(#REF!=2,"16-17/2",
IF(#REF!=3,"17-18/1",
IF(#REF!=4,"17-18/2","Hata5")))),
IF(#REF!+BJ527=2017,
IF(#REF!=1,"17-18/1",
IF(#REF!=2,"17-18/2",
IF(#REF!=3,"18-19/1",
IF(#REF!=4,"18-19/2","Hata6")))),
IF(#REF!+BJ527=2018,
IF(#REF!=1,"18-19/1",
IF(#REF!=2,"18-19/2",
IF(#REF!=3,"19-20/1",
IF(#REF!=4,"19-20/2","Hata7")))),
IF(#REF!+BJ527=2019,
IF(#REF!=1,"19-20/1",
IF(#REF!=2,"19-20/2",
IF(#REF!=3,"20-21/1",
IF(#REF!=4,"20-21/2","Hata8")))),
IF(#REF!+BJ527=2020,
IF(#REF!=1,"20-21/1",
IF(#REF!=2,"20-21/2",
IF(#REF!=3,"21-22/1",
IF(#REF!=4,"21-22/2","Hata9")))),
IF(#REF!+BJ527=2021,
IF(#REF!=1,"21-22/1",
IF(#REF!=2,"21-22/2",
IF(#REF!=3,"22-23/1",
IF(#REF!=4,"22-23/2","Hata10")))),
IF(#REF!+BJ527=2022,
IF(#REF!=1,"22-23/1",
IF(#REF!=2,"22-23/2",
IF(#REF!=3,"23-24/1",
IF(#REF!=4,"23-24/2","Hata11")))),
IF(#REF!+BJ527=2023,
IF(#REF!=1,"23-24/1",
IF(#REF!=2,"23-24/2",
IF(#REF!=3,"24-25/1",
IF(#REF!=4,"24-25/2","Hata12")))),
)))))))))))),
IF(BB527="T",
IF(#REF!+BJ527=2012,
IF(#REF!=1,"12-13/1",
IF(#REF!=2,"12-13/2",
IF(#REF!=3,"12-13/3",
IF(#REF!=4,"13-14/1",
IF(#REF!=5,"13-14/2",
IF(#REF!=6,"13-14/3","Hata1")))))),
IF(#REF!+BJ527=2013,
IF(#REF!=1,"13-14/1",
IF(#REF!=2,"13-14/2",
IF(#REF!=3,"13-14/3",
IF(#REF!=4,"14-15/1",
IF(#REF!=5,"14-15/2",
IF(#REF!=6,"14-15/3","Hata2")))))),
IF(#REF!+BJ527=2014,
IF(#REF!=1,"14-15/1",
IF(#REF!=2,"14-15/2",
IF(#REF!=3,"14-15/3",
IF(#REF!=4,"15-16/1",
IF(#REF!=5,"15-16/2",
IF(#REF!=6,"15-16/3","Hata3")))))),
IF(AND(#REF!+#REF!&gt;2014,#REF!+#REF!&lt;2015,BJ527=1),
IF(#REF!=0.1,"14-15/0.1",
IF(#REF!=0.2,"14-15/0.2",
IF(#REF!=0.3,"14-15/0.3","Hata4"))),
IF(#REF!+BJ527=2015,
IF(#REF!=1,"15-16/1",
IF(#REF!=2,"15-16/2",
IF(#REF!=3,"15-16/3",
IF(#REF!=4,"16-17/1",
IF(#REF!=5,"16-17/2",
IF(#REF!=6,"16-17/3","Hata5")))))),
IF(#REF!+BJ527=2016,
IF(#REF!=1,"16-17/1",
IF(#REF!=2,"16-17/2",
IF(#REF!=3,"16-17/3",
IF(#REF!=4,"17-18/1",
IF(#REF!=5,"17-18/2",
IF(#REF!=6,"17-18/3","Hata6")))))),
IF(#REF!+BJ527=2017,
IF(#REF!=1,"17-18/1",
IF(#REF!=2,"17-18/2",
IF(#REF!=3,"17-18/3",
IF(#REF!=4,"18-19/1",
IF(#REF!=5,"18-19/2",
IF(#REF!=6,"18-19/3","Hata7")))))),
IF(#REF!+BJ527=2018,
IF(#REF!=1,"18-19/1",
IF(#REF!=2,"18-19/2",
IF(#REF!=3,"18-19/3",
IF(#REF!=4,"19-20/1",
IF(#REF!=5," 19-20/2",
IF(#REF!=6,"19-20/3","Hata8")))))),
IF(#REF!+BJ527=2019,
IF(#REF!=1,"19-20/1",
IF(#REF!=2,"19-20/2",
IF(#REF!=3,"19-20/3",
IF(#REF!=4,"20-21/1",
IF(#REF!=5,"20-21/2",
IF(#REF!=6,"20-21/3","Hata9")))))),
IF(#REF!+BJ527=2020,
IF(#REF!=1,"20-21/1",
IF(#REF!=2,"20-21/2",
IF(#REF!=3,"20-21/3",
IF(#REF!=4,"21-22/1",
IF(#REF!=5,"21-22/2",
IF(#REF!=6,"21-22/3","Hata10")))))),
IF(#REF!+BJ527=2021,
IF(#REF!=1,"21-22/1",
IF(#REF!=2,"21-22/2",
IF(#REF!=3,"21-22/3",
IF(#REF!=4,"22-23/1",
IF(#REF!=5,"22-23/2",
IF(#REF!=6,"22-23/3","Hata11")))))),
IF(#REF!+BJ527=2022,
IF(#REF!=1,"22-23/1",
IF(#REF!=2,"22-23/2",
IF(#REF!=3,"22-23/3",
IF(#REF!=4,"23-24/1",
IF(#REF!=5,"23-24/2",
IF(#REF!=6,"23-24/3","Hata12")))))),
IF(#REF!+BJ527=2023,
IF(#REF!=1,"23-24/1",
IF(#REF!=2,"23-24/2",
IF(#REF!=3,"23-24/3",
IF(#REF!=4,"24-25/1",
IF(#REF!=5,"24-25/2",
IF(#REF!=6,"24-25/3","Hata13")))))),
))))))))))))))
)</f>
        <v>#REF!</v>
      </c>
      <c r="G527" s="15"/>
      <c r="H527" s="14" t="s">
        <v>618</v>
      </c>
      <c r="I527" s="14">
        <v>206186</v>
      </c>
      <c r="J527" s="14" t="s">
        <v>157</v>
      </c>
      <c r="Q527" s="14" t="s">
        <v>140</v>
      </c>
      <c r="R527" s="14" t="s">
        <v>140</v>
      </c>
      <c r="S527" s="16">
        <v>7</v>
      </c>
      <c r="T527" s="14">
        <f>VLOOKUP($S527,[1]sistem!$I$3:$L$10,2,FALSE)</f>
        <v>0</v>
      </c>
      <c r="U527" s="14">
        <f>VLOOKUP($S527,[1]sistem!$I$3:$L$10,3,FALSE)</f>
        <v>1</v>
      </c>
      <c r="V527" s="14">
        <f>VLOOKUP($S527,[1]sistem!$I$3:$L$10,4,FALSE)</f>
        <v>1</v>
      </c>
      <c r="W527" s="14" t="e">
        <f>VLOOKUP($BB527,[1]sistem!$I$13:$L$14,2,FALSE)*#REF!</f>
        <v>#REF!</v>
      </c>
      <c r="X527" s="14" t="e">
        <f>VLOOKUP($BB527,[1]sistem!$I$13:$L$14,3,FALSE)*#REF!</f>
        <v>#REF!</v>
      </c>
      <c r="Y527" s="14" t="e">
        <f>VLOOKUP($BB527,[1]sistem!$I$13:$L$14,4,FALSE)*#REF!</f>
        <v>#REF!</v>
      </c>
      <c r="Z527" s="14" t="e">
        <f t="shared" si="143"/>
        <v>#REF!</v>
      </c>
      <c r="AA527" s="14" t="e">
        <f t="shared" si="143"/>
        <v>#REF!</v>
      </c>
      <c r="AB527" s="14" t="e">
        <f t="shared" si="143"/>
        <v>#REF!</v>
      </c>
      <c r="AC527" s="14" t="e">
        <f t="shared" si="144"/>
        <v>#REF!</v>
      </c>
      <c r="AD527" s="14">
        <f>VLOOKUP(BB527,[1]sistem!$I$18:$J$19,2,FALSE)</f>
        <v>14</v>
      </c>
      <c r="AE527" s="14">
        <v>0.25</v>
      </c>
      <c r="AF527" s="14">
        <f>VLOOKUP($S527,[1]sistem!$I$3:$M$10,5,FALSE)</f>
        <v>1</v>
      </c>
      <c r="AG527" s="14">
        <v>4</v>
      </c>
      <c r="AI527" s="14">
        <f>AG527*AM527</f>
        <v>56</v>
      </c>
      <c r="AJ527" s="14">
        <f>VLOOKUP($S527,[1]sistem!$I$3:$N$10,6,FALSE)</f>
        <v>2</v>
      </c>
      <c r="AK527" s="14">
        <v>2</v>
      </c>
      <c r="AL527" s="14">
        <f t="shared" si="145"/>
        <v>4</v>
      </c>
      <c r="AM527" s="14">
        <f>VLOOKUP($BB527,[1]sistem!$I$18:$K$19,3,FALSE)</f>
        <v>14</v>
      </c>
      <c r="AN527" s="14" t="e">
        <f>AM527*#REF!</f>
        <v>#REF!</v>
      </c>
      <c r="AO527" s="14" t="e">
        <f t="shared" si="146"/>
        <v>#REF!</v>
      </c>
      <c r="AP527" s="14">
        <f t="shared" si="147"/>
        <v>25</v>
      </c>
      <c r="AQ527" s="14" t="e">
        <f t="shared" si="148"/>
        <v>#REF!</v>
      </c>
      <c r="AR527" s="14" t="e">
        <f>ROUND(AQ527-#REF!,0)</f>
        <v>#REF!</v>
      </c>
      <c r="AS527" s="14">
        <f>IF(BB527="s",IF(S527=0,0,
IF(S527=1,#REF!*4*4,
IF(S527=2,0,
IF(S527=3,#REF!*4*2,
IF(S527=4,0,
IF(S527=5,0,
IF(S527=6,0,
IF(S527=7,0)))))))),
IF(BB527="t",
IF(S527=0,0,
IF(S527=1,#REF!*4*4*0.8,
IF(S527=2,0,
IF(S527=3,#REF!*4*2*0.8,
IF(S527=4,0,
IF(S527=5,0,
IF(S527=6,0,
IF(S527=7,0))))))))))</f>
        <v>0</v>
      </c>
      <c r="AT527" s="14" t="e">
        <f>IF(BB527="s",
IF(S527=0,0,
IF(S527=1,0,
IF(S527=2,#REF!*4*2,
IF(S527=3,#REF!*4,
IF(S527=4,#REF!*4,
IF(S527=5,0,
IF(S527=6,0,
IF(S527=7,#REF!*4)))))))),
IF(BB527="t",
IF(S527=0,0,
IF(S527=1,0,
IF(S527=2,#REF!*4*2*0.8,
IF(S527=3,#REF!*4*0.8,
IF(S527=4,#REF!*4*0.8,
IF(S527=5,0,
IF(S527=6,0,
IF(S527=7,#REF!*4))))))))))</f>
        <v>#REF!</v>
      </c>
      <c r="AU527" s="14" t="e">
        <f>IF(BB527="s",
IF(S527=0,0,
IF(S527=1,#REF!*2,
IF(S527=2,#REF!*2,
IF(S527=3,#REF!*2,
IF(S527=4,#REF!*2,
IF(S527=5,#REF!*2,
IF(S527=6,#REF!*2,
IF(S527=7,#REF!*2)))))))),
IF(BB527="t",
IF(S527=0,#REF!*2*0.8,
IF(S527=1,#REF!*2*0.8,
IF(S527=2,#REF!*2*0.8,
IF(S527=3,#REF!*2*0.8,
IF(S527=4,#REF!*2*0.8,
IF(S527=5,#REF!*2*0.8,
IF(S527=6,#REF!*1*0.8,
IF(S527=7,#REF!*2))))))))))</f>
        <v>#REF!</v>
      </c>
      <c r="AV527" s="14" t="e">
        <f t="shared" si="149"/>
        <v>#REF!</v>
      </c>
      <c r="AW527" s="14" t="e">
        <f>IF(BB527="s",
IF(S527=0,0,
IF(S527=1,(14-2)*(#REF!+#REF!)/4*4,
IF(S527=2,(14-2)*(#REF!+#REF!)/4*2,
IF(S527=3,(14-2)*(#REF!+#REF!)/4*3,
IF(S527=4,(14-2)*(#REF!+#REF!)/4,
IF(S527=5,(14-2)*#REF!/4,
IF(S527=6,0,
IF(S527=7,(14)*#REF!)))))))),
IF(BB527="t",
IF(S527=0,0,
IF(S527=1,(11-2)*(#REF!+#REF!)/4*4,
IF(S527=2,(11-2)*(#REF!+#REF!)/4*2,
IF(S527=3,(11-2)*(#REF!+#REF!)/4*3,
IF(S527=4,(11-2)*(#REF!+#REF!)/4,
IF(S527=5,(11-2)*#REF!/4,
IF(S527=6,0,
IF(S527=7,(11)*#REF!))))))))))</f>
        <v>#REF!</v>
      </c>
      <c r="AX527" s="14" t="e">
        <f t="shared" si="150"/>
        <v>#REF!</v>
      </c>
      <c r="AY527" s="14">
        <f t="shared" si="151"/>
        <v>8</v>
      </c>
      <c r="AZ527" s="14">
        <f t="shared" si="152"/>
        <v>4</v>
      </c>
      <c r="BA527" s="14" t="e">
        <f t="shared" si="153"/>
        <v>#REF!</v>
      </c>
      <c r="BB527" s="14" t="s">
        <v>87</v>
      </c>
      <c r="BC527" s="14" t="e">
        <f>IF(BI527="A",0,IF(BB527="s",14*#REF!,IF(BB527="T",11*#REF!,"HATA")))</f>
        <v>#REF!</v>
      </c>
      <c r="BD527" s="14" t="e">
        <f t="shared" si="154"/>
        <v>#REF!</v>
      </c>
      <c r="BE527" s="14" t="e">
        <f t="shared" si="155"/>
        <v>#REF!</v>
      </c>
      <c r="BF527" s="14" t="e">
        <f>IF(BE527-#REF!=0,"DOĞRU","YANLIŞ")</f>
        <v>#REF!</v>
      </c>
      <c r="BG527" s="14" t="e">
        <f>#REF!-BE527</f>
        <v>#REF!</v>
      </c>
      <c r="BH527" s="14">
        <v>0</v>
      </c>
      <c r="BJ527" s="14">
        <v>0</v>
      </c>
      <c r="BL527" s="14">
        <v>7</v>
      </c>
      <c r="BN527" s="5" t="e">
        <f>#REF!*14</f>
        <v>#REF!</v>
      </c>
      <c r="BO527" s="6"/>
      <c r="BP527" s="7"/>
      <c r="BQ527" s="8"/>
      <c r="BR527" s="8"/>
      <c r="BS527" s="8"/>
      <c r="BT527" s="8"/>
      <c r="BU527" s="8"/>
      <c r="BV527" s="9"/>
      <c r="BW527" s="10"/>
      <c r="BX527" s="11"/>
      <c r="CE527" s="8"/>
      <c r="CF527" s="17"/>
      <c r="CG527" s="17"/>
      <c r="CH527" s="17"/>
      <c r="CI527" s="17"/>
    </row>
    <row r="528" spans="1:87" hidden="1" x14ac:dyDescent="0.25">
      <c r="A528" s="14" t="s">
        <v>103</v>
      </c>
      <c r="B528" s="14" t="s">
        <v>104</v>
      </c>
      <c r="C528" s="14" t="s">
        <v>104</v>
      </c>
      <c r="D528" s="15" t="s">
        <v>84</v>
      </c>
      <c r="E528" s="15">
        <v>1</v>
      </c>
      <c r="F528" s="16" t="e">
        <f>IF(BB528="S",
IF(#REF!+BJ528=2012,
IF(#REF!=1,"12-13/1",
IF(#REF!=2,"12-13/2",
IF(#REF!=3,"13-14/1",
IF(#REF!=4,"13-14/2","Hata1")))),
IF(#REF!+BJ528=2013,
IF(#REF!=1,"13-14/1",
IF(#REF!=2,"13-14/2",
IF(#REF!=3,"14-15/1",
IF(#REF!=4,"14-15/2","Hata2")))),
IF(#REF!+BJ528=2014,
IF(#REF!=1,"14-15/1",
IF(#REF!=2,"14-15/2",
IF(#REF!=3,"15-16/1",
IF(#REF!=4,"15-16/2","Hata3")))),
IF(#REF!+BJ528=2015,
IF(#REF!=1,"15-16/1",
IF(#REF!=2,"15-16/2",
IF(#REF!=3,"16-17/1",
IF(#REF!=4,"16-17/2","Hata4")))),
IF(#REF!+BJ528=2016,
IF(#REF!=1,"16-17/1",
IF(#REF!=2,"16-17/2",
IF(#REF!=3,"17-18/1",
IF(#REF!=4,"17-18/2","Hata5")))),
IF(#REF!+BJ528=2017,
IF(#REF!=1,"17-18/1",
IF(#REF!=2,"17-18/2",
IF(#REF!=3,"18-19/1",
IF(#REF!=4,"18-19/2","Hata6")))),
IF(#REF!+BJ528=2018,
IF(#REF!=1,"18-19/1",
IF(#REF!=2,"18-19/2",
IF(#REF!=3,"19-20/1",
IF(#REF!=4,"19-20/2","Hata7")))),
IF(#REF!+BJ528=2019,
IF(#REF!=1,"19-20/1",
IF(#REF!=2,"19-20/2",
IF(#REF!=3,"20-21/1",
IF(#REF!=4,"20-21/2","Hata8")))),
IF(#REF!+BJ528=2020,
IF(#REF!=1,"20-21/1",
IF(#REF!=2,"20-21/2",
IF(#REF!=3,"21-22/1",
IF(#REF!=4,"21-22/2","Hata9")))),
IF(#REF!+BJ528=2021,
IF(#REF!=1,"21-22/1",
IF(#REF!=2,"21-22/2",
IF(#REF!=3,"22-23/1",
IF(#REF!=4,"22-23/2","Hata10")))),
IF(#REF!+BJ528=2022,
IF(#REF!=1,"22-23/1",
IF(#REF!=2,"22-23/2",
IF(#REF!=3,"23-24/1",
IF(#REF!=4,"23-24/2","Hata11")))),
IF(#REF!+BJ528=2023,
IF(#REF!=1,"23-24/1",
IF(#REF!=2,"23-24/2",
IF(#REF!=3,"24-25/1",
IF(#REF!=4,"24-25/2","Hata12")))),
)))))))))))),
IF(BB528="T",
IF(#REF!+BJ528=2012,
IF(#REF!=1,"12-13/1",
IF(#REF!=2,"12-13/2",
IF(#REF!=3,"12-13/3",
IF(#REF!=4,"13-14/1",
IF(#REF!=5,"13-14/2",
IF(#REF!=6,"13-14/3","Hata1")))))),
IF(#REF!+BJ528=2013,
IF(#REF!=1,"13-14/1",
IF(#REF!=2,"13-14/2",
IF(#REF!=3,"13-14/3",
IF(#REF!=4,"14-15/1",
IF(#REF!=5,"14-15/2",
IF(#REF!=6,"14-15/3","Hata2")))))),
IF(#REF!+BJ528=2014,
IF(#REF!=1,"14-15/1",
IF(#REF!=2,"14-15/2",
IF(#REF!=3,"14-15/3",
IF(#REF!=4,"15-16/1",
IF(#REF!=5,"15-16/2",
IF(#REF!=6,"15-16/3","Hata3")))))),
IF(AND(#REF!+#REF!&gt;2014,#REF!+#REF!&lt;2015,BJ528=1),
IF(#REF!=0.1,"14-15/0.1",
IF(#REF!=0.2,"14-15/0.2",
IF(#REF!=0.3,"14-15/0.3","Hata4"))),
IF(#REF!+BJ528=2015,
IF(#REF!=1,"15-16/1",
IF(#REF!=2,"15-16/2",
IF(#REF!=3,"15-16/3",
IF(#REF!=4,"16-17/1",
IF(#REF!=5,"16-17/2",
IF(#REF!=6,"16-17/3","Hata5")))))),
IF(#REF!+BJ528=2016,
IF(#REF!=1,"16-17/1",
IF(#REF!=2,"16-17/2",
IF(#REF!=3,"16-17/3",
IF(#REF!=4,"17-18/1",
IF(#REF!=5,"17-18/2",
IF(#REF!=6,"17-18/3","Hata6")))))),
IF(#REF!+BJ528=2017,
IF(#REF!=1,"17-18/1",
IF(#REF!=2,"17-18/2",
IF(#REF!=3,"17-18/3",
IF(#REF!=4,"18-19/1",
IF(#REF!=5,"18-19/2",
IF(#REF!=6,"18-19/3","Hata7")))))),
IF(#REF!+BJ528=2018,
IF(#REF!=1,"18-19/1",
IF(#REF!=2,"18-19/2",
IF(#REF!=3,"18-19/3",
IF(#REF!=4,"19-20/1",
IF(#REF!=5," 19-20/2",
IF(#REF!=6,"19-20/3","Hata8")))))),
IF(#REF!+BJ528=2019,
IF(#REF!=1,"19-20/1",
IF(#REF!=2,"19-20/2",
IF(#REF!=3,"19-20/3",
IF(#REF!=4,"20-21/1",
IF(#REF!=5,"20-21/2",
IF(#REF!=6,"20-21/3","Hata9")))))),
IF(#REF!+BJ528=2020,
IF(#REF!=1,"20-21/1",
IF(#REF!=2,"20-21/2",
IF(#REF!=3,"20-21/3",
IF(#REF!=4,"21-22/1",
IF(#REF!=5,"21-22/2",
IF(#REF!=6,"21-22/3","Hata10")))))),
IF(#REF!+BJ528=2021,
IF(#REF!=1,"21-22/1",
IF(#REF!=2,"21-22/2",
IF(#REF!=3,"21-22/3",
IF(#REF!=4,"22-23/1",
IF(#REF!=5,"22-23/2",
IF(#REF!=6,"22-23/3","Hata11")))))),
IF(#REF!+BJ528=2022,
IF(#REF!=1,"22-23/1",
IF(#REF!=2,"22-23/2",
IF(#REF!=3,"22-23/3",
IF(#REF!=4,"23-24/1",
IF(#REF!=5,"23-24/2",
IF(#REF!=6,"23-24/3","Hata12")))))),
IF(#REF!+BJ528=2023,
IF(#REF!=1,"23-24/1",
IF(#REF!=2,"23-24/2",
IF(#REF!=3,"23-24/3",
IF(#REF!=4,"24-25/1",
IF(#REF!=5,"24-25/2",
IF(#REF!=6,"24-25/3","Hata13")))))),
))))))))))))))
)</f>
        <v>#REF!</v>
      </c>
      <c r="G528" s="15">
        <v>0</v>
      </c>
      <c r="H528" s="14" t="s">
        <v>618</v>
      </c>
      <c r="I528" s="14">
        <v>206188</v>
      </c>
      <c r="J528" s="14" t="s">
        <v>157</v>
      </c>
      <c r="Q528" s="14" t="s">
        <v>105</v>
      </c>
      <c r="R528" s="14" t="s">
        <v>105</v>
      </c>
      <c r="S528" s="16">
        <v>7</v>
      </c>
      <c r="T528" s="14">
        <f>VLOOKUP($S528,[1]sistem!$I$3:$L$10,2,FALSE)</f>
        <v>0</v>
      </c>
      <c r="U528" s="14">
        <f>VLOOKUP($S528,[1]sistem!$I$3:$L$10,3,FALSE)</f>
        <v>1</v>
      </c>
      <c r="V528" s="14">
        <f>VLOOKUP($S528,[1]sistem!$I$3:$L$10,4,FALSE)</f>
        <v>1</v>
      </c>
      <c r="W528" s="14" t="e">
        <f>VLOOKUP($BB528,[1]sistem!$I$13:$L$14,2,FALSE)*#REF!</f>
        <v>#REF!</v>
      </c>
      <c r="X528" s="14" t="e">
        <f>VLOOKUP($BB528,[1]sistem!$I$13:$L$14,3,FALSE)*#REF!</f>
        <v>#REF!</v>
      </c>
      <c r="Y528" s="14" t="e">
        <f>VLOOKUP($BB528,[1]sistem!$I$13:$L$14,4,FALSE)*#REF!</f>
        <v>#REF!</v>
      </c>
      <c r="Z528" s="14" t="e">
        <f t="shared" si="143"/>
        <v>#REF!</v>
      </c>
      <c r="AA528" s="14" t="e">
        <f t="shared" si="143"/>
        <v>#REF!</v>
      </c>
      <c r="AB528" s="14" t="e">
        <f t="shared" si="143"/>
        <v>#REF!</v>
      </c>
      <c r="AC528" s="14" t="e">
        <f t="shared" si="144"/>
        <v>#REF!</v>
      </c>
      <c r="AD528" s="14">
        <f>VLOOKUP(BB528,[1]sistem!$I$18:$J$19,2,FALSE)</f>
        <v>14</v>
      </c>
      <c r="AE528" s="14">
        <v>0.25</v>
      </c>
      <c r="AF528" s="14">
        <f>VLOOKUP($S528,[1]sistem!$I$3:$M$10,5,FALSE)</f>
        <v>1</v>
      </c>
      <c r="AG528" s="14">
        <v>4</v>
      </c>
      <c r="AI528" s="14">
        <f>AG528*AM528</f>
        <v>56</v>
      </c>
      <c r="AJ528" s="14">
        <f>VLOOKUP($S528,[1]sistem!$I$3:$N$10,6,FALSE)</f>
        <v>2</v>
      </c>
      <c r="AK528" s="14">
        <v>2</v>
      </c>
      <c r="AL528" s="14">
        <f t="shared" si="145"/>
        <v>4</v>
      </c>
      <c r="AM528" s="14">
        <f>VLOOKUP($BB528,[1]sistem!$I$18:$K$19,3,FALSE)</f>
        <v>14</v>
      </c>
      <c r="AN528" s="14" t="e">
        <f>AM528*#REF!</f>
        <v>#REF!</v>
      </c>
      <c r="AO528" s="14" t="e">
        <f t="shared" si="146"/>
        <v>#REF!</v>
      </c>
      <c r="AP528" s="14">
        <f t="shared" si="147"/>
        <v>25</v>
      </c>
      <c r="AQ528" s="14" t="e">
        <f t="shared" si="148"/>
        <v>#REF!</v>
      </c>
      <c r="AR528" s="14" t="e">
        <f>ROUND(AQ528-#REF!,0)</f>
        <v>#REF!</v>
      </c>
      <c r="AS528" s="14">
        <f>IF(BB528="s",IF(S528=0,0,
IF(S528=1,#REF!*4*4,
IF(S528=2,0,
IF(S528=3,#REF!*4*2,
IF(S528=4,0,
IF(S528=5,0,
IF(S528=6,0,
IF(S528=7,0)))))))),
IF(BB528="t",
IF(S528=0,0,
IF(S528=1,#REF!*4*4*0.8,
IF(S528=2,0,
IF(S528=3,#REF!*4*2*0.8,
IF(S528=4,0,
IF(S528=5,0,
IF(S528=6,0,
IF(S528=7,0))))))))))</f>
        <v>0</v>
      </c>
      <c r="AT528" s="14" t="e">
        <f>IF(BB528="s",
IF(S528=0,0,
IF(S528=1,0,
IF(S528=2,#REF!*4*2,
IF(S528=3,#REF!*4,
IF(S528=4,#REF!*4,
IF(S528=5,0,
IF(S528=6,0,
IF(S528=7,#REF!*4)))))))),
IF(BB528="t",
IF(S528=0,0,
IF(S528=1,0,
IF(S528=2,#REF!*4*2*0.8,
IF(S528=3,#REF!*4*0.8,
IF(S528=4,#REF!*4*0.8,
IF(S528=5,0,
IF(S528=6,0,
IF(S528=7,#REF!*4))))))))))</f>
        <v>#REF!</v>
      </c>
      <c r="AU528" s="14" t="e">
        <f>IF(BB528="s",
IF(S528=0,0,
IF(S528=1,#REF!*2,
IF(S528=2,#REF!*2,
IF(S528=3,#REF!*2,
IF(S528=4,#REF!*2,
IF(S528=5,#REF!*2,
IF(S528=6,#REF!*2,
IF(S528=7,#REF!*2)))))))),
IF(BB528="t",
IF(S528=0,#REF!*2*0.8,
IF(S528=1,#REF!*2*0.8,
IF(S528=2,#REF!*2*0.8,
IF(S528=3,#REF!*2*0.8,
IF(S528=4,#REF!*2*0.8,
IF(S528=5,#REF!*2*0.8,
IF(S528=6,#REF!*1*0.8,
IF(S528=7,#REF!*2))))))))))</f>
        <v>#REF!</v>
      </c>
      <c r="AV528" s="14" t="e">
        <f t="shared" si="149"/>
        <v>#REF!</v>
      </c>
      <c r="AW528" s="14" t="e">
        <f>IF(BB528="s",
IF(S528=0,0,
IF(S528=1,(14-2)*(#REF!+#REF!)/4*4,
IF(S528=2,(14-2)*(#REF!+#REF!)/4*2,
IF(S528=3,(14-2)*(#REF!+#REF!)/4*3,
IF(S528=4,(14-2)*(#REF!+#REF!)/4,
IF(S528=5,(14-2)*#REF!/4,
IF(S528=6,0,
IF(S528=7,(14)*#REF!)))))))),
IF(BB528="t",
IF(S528=0,0,
IF(S528=1,(11-2)*(#REF!+#REF!)/4*4,
IF(S528=2,(11-2)*(#REF!+#REF!)/4*2,
IF(S528=3,(11-2)*(#REF!+#REF!)/4*3,
IF(S528=4,(11-2)*(#REF!+#REF!)/4,
IF(S528=5,(11-2)*#REF!/4,
IF(S528=6,0,
IF(S528=7,(11)*#REF!))))))))))</f>
        <v>#REF!</v>
      </c>
      <c r="AX528" s="14" t="e">
        <f t="shared" si="150"/>
        <v>#REF!</v>
      </c>
      <c r="AY528" s="14">
        <f t="shared" si="151"/>
        <v>8</v>
      </c>
      <c r="AZ528" s="14">
        <f t="shared" si="152"/>
        <v>4</v>
      </c>
      <c r="BA528" s="14" t="e">
        <f t="shared" si="153"/>
        <v>#REF!</v>
      </c>
      <c r="BB528" s="14" t="s">
        <v>87</v>
      </c>
      <c r="BC528" s="14" t="e">
        <f>IF(BI528="A",0,IF(BB528="s",14*#REF!,IF(BB528="T",11*#REF!,"HATA")))</f>
        <v>#REF!</v>
      </c>
      <c r="BD528" s="14" t="e">
        <f t="shared" si="154"/>
        <v>#REF!</v>
      </c>
      <c r="BE528" s="14" t="e">
        <f t="shared" si="155"/>
        <v>#REF!</v>
      </c>
      <c r="BF528" s="14" t="e">
        <f>IF(BE528-#REF!=0,"DOĞRU","YANLIŞ")</f>
        <v>#REF!</v>
      </c>
      <c r="BG528" s="14" t="e">
        <f>#REF!-BE528</f>
        <v>#REF!</v>
      </c>
      <c r="BH528" s="14">
        <v>1</v>
      </c>
      <c r="BJ528" s="14">
        <v>0</v>
      </c>
      <c r="BL528" s="14">
        <v>7</v>
      </c>
      <c r="BN528" s="5" t="e">
        <f>#REF!*14</f>
        <v>#REF!</v>
      </c>
      <c r="BO528" s="6"/>
      <c r="BP528" s="7"/>
      <c r="BQ528" s="8"/>
      <c r="BR528" s="8"/>
      <c r="BS528" s="8"/>
      <c r="BT528" s="8"/>
      <c r="BU528" s="8"/>
      <c r="BV528" s="9"/>
      <c r="BW528" s="10"/>
      <c r="BX528" s="11"/>
      <c r="CE528" s="8"/>
      <c r="CF528" s="17"/>
      <c r="CG528" s="17"/>
      <c r="CH528" s="17"/>
      <c r="CI528" s="17"/>
    </row>
    <row r="529" spans="1:87" hidden="1" x14ac:dyDescent="0.25">
      <c r="A529" s="14" t="s">
        <v>166</v>
      </c>
      <c r="B529" s="14" t="s">
        <v>167</v>
      </c>
      <c r="C529" s="14" t="s">
        <v>167</v>
      </c>
      <c r="D529" s="15" t="s">
        <v>84</v>
      </c>
      <c r="E529" s="15">
        <v>1</v>
      </c>
      <c r="F529" s="16" t="e">
        <f>IF(BB529="S",
IF(#REF!+BJ529=2012,
IF(#REF!=1,"12-13/1",
IF(#REF!=2,"12-13/2",
IF(#REF!=3,"13-14/1",
IF(#REF!=4,"13-14/2","Hata1")))),
IF(#REF!+BJ529=2013,
IF(#REF!=1,"13-14/1",
IF(#REF!=2,"13-14/2",
IF(#REF!=3,"14-15/1",
IF(#REF!=4,"14-15/2","Hata2")))),
IF(#REF!+BJ529=2014,
IF(#REF!=1,"14-15/1",
IF(#REF!=2,"14-15/2",
IF(#REF!=3,"15-16/1",
IF(#REF!=4,"15-16/2","Hata3")))),
IF(#REF!+BJ529=2015,
IF(#REF!=1,"15-16/1",
IF(#REF!=2,"15-16/2",
IF(#REF!=3,"16-17/1",
IF(#REF!=4,"16-17/2","Hata4")))),
IF(#REF!+BJ529=2016,
IF(#REF!=1,"16-17/1",
IF(#REF!=2,"16-17/2",
IF(#REF!=3,"17-18/1",
IF(#REF!=4,"17-18/2","Hata5")))),
IF(#REF!+BJ529=2017,
IF(#REF!=1,"17-18/1",
IF(#REF!=2,"17-18/2",
IF(#REF!=3,"18-19/1",
IF(#REF!=4,"18-19/2","Hata6")))),
IF(#REF!+BJ529=2018,
IF(#REF!=1,"18-19/1",
IF(#REF!=2,"18-19/2",
IF(#REF!=3,"19-20/1",
IF(#REF!=4,"19-20/2","Hata7")))),
IF(#REF!+BJ529=2019,
IF(#REF!=1,"19-20/1",
IF(#REF!=2,"19-20/2",
IF(#REF!=3,"20-21/1",
IF(#REF!=4,"20-21/2","Hata8")))),
IF(#REF!+BJ529=2020,
IF(#REF!=1,"20-21/1",
IF(#REF!=2,"20-21/2",
IF(#REF!=3,"21-22/1",
IF(#REF!=4,"21-22/2","Hata9")))),
IF(#REF!+BJ529=2021,
IF(#REF!=1,"21-22/1",
IF(#REF!=2,"21-22/2",
IF(#REF!=3,"22-23/1",
IF(#REF!=4,"22-23/2","Hata10")))),
IF(#REF!+BJ529=2022,
IF(#REF!=1,"22-23/1",
IF(#REF!=2,"22-23/2",
IF(#REF!=3,"23-24/1",
IF(#REF!=4,"23-24/2","Hata11")))),
IF(#REF!+BJ529=2023,
IF(#REF!=1,"23-24/1",
IF(#REF!=2,"23-24/2",
IF(#REF!=3,"24-25/1",
IF(#REF!=4,"24-25/2","Hata12")))),
)))))))))))),
IF(BB529="T",
IF(#REF!+BJ529=2012,
IF(#REF!=1,"12-13/1",
IF(#REF!=2,"12-13/2",
IF(#REF!=3,"12-13/3",
IF(#REF!=4,"13-14/1",
IF(#REF!=5,"13-14/2",
IF(#REF!=6,"13-14/3","Hata1")))))),
IF(#REF!+BJ529=2013,
IF(#REF!=1,"13-14/1",
IF(#REF!=2,"13-14/2",
IF(#REF!=3,"13-14/3",
IF(#REF!=4,"14-15/1",
IF(#REF!=5,"14-15/2",
IF(#REF!=6,"14-15/3","Hata2")))))),
IF(#REF!+BJ529=2014,
IF(#REF!=1,"14-15/1",
IF(#REF!=2,"14-15/2",
IF(#REF!=3,"14-15/3",
IF(#REF!=4,"15-16/1",
IF(#REF!=5,"15-16/2",
IF(#REF!=6,"15-16/3","Hata3")))))),
IF(AND(#REF!+#REF!&gt;2014,#REF!+#REF!&lt;2015,BJ529=1),
IF(#REF!=0.1,"14-15/0.1",
IF(#REF!=0.2,"14-15/0.2",
IF(#REF!=0.3,"14-15/0.3","Hata4"))),
IF(#REF!+BJ529=2015,
IF(#REF!=1,"15-16/1",
IF(#REF!=2,"15-16/2",
IF(#REF!=3,"15-16/3",
IF(#REF!=4,"16-17/1",
IF(#REF!=5,"16-17/2",
IF(#REF!=6,"16-17/3","Hata5")))))),
IF(#REF!+BJ529=2016,
IF(#REF!=1,"16-17/1",
IF(#REF!=2,"16-17/2",
IF(#REF!=3,"16-17/3",
IF(#REF!=4,"17-18/1",
IF(#REF!=5,"17-18/2",
IF(#REF!=6,"17-18/3","Hata6")))))),
IF(#REF!+BJ529=2017,
IF(#REF!=1,"17-18/1",
IF(#REF!=2,"17-18/2",
IF(#REF!=3,"17-18/3",
IF(#REF!=4,"18-19/1",
IF(#REF!=5,"18-19/2",
IF(#REF!=6,"18-19/3","Hata7")))))),
IF(#REF!+BJ529=2018,
IF(#REF!=1,"18-19/1",
IF(#REF!=2,"18-19/2",
IF(#REF!=3,"18-19/3",
IF(#REF!=4,"19-20/1",
IF(#REF!=5," 19-20/2",
IF(#REF!=6,"19-20/3","Hata8")))))),
IF(#REF!+BJ529=2019,
IF(#REF!=1,"19-20/1",
IF(#REF!=2,"19-20/2",
IF(#REF!=3,"19-20/3",
IF(#REF!=4,"20-21/1",
IF(#REF!=5,"20-21/2",
IF(#REF!=6,"20-21/3","Hata9")))))),
IF(#REF!+BJ529=2020,
IF(#REF!=1,"20-21/1",
IF(#REF!=2,"20-21/2",
IF(#REF!=3,"20-21/3",
IF(#REF!=4,"21-22/1",
IF(#REF!=5,"21-22/2",
IF(#REF!=6,"21-22/3","Hata10")))))),
IF(#REF!+BJ529=2021,
IF(#REF!=1,"21-22/1",
IF(#REF!=2,"21-22/2",
IF(#REF!=3,"21-22/3",
IF(#REF!=4,"22-23/1",
IF(#REF!=5,"22-23/2",
IF(#REF!=6,"22-23/3","Hata11")))))),
IF(#REF!+BJ529=2022,
IF(#REF!=1,"22-23/1",
IF(#REF!=2,"22-23/2",
IF(#REF!=3,"22-23/3",
IF(#REF!=4,"23-24/1",
IF(#REF!=5,"23-24/2",
IF(#REF!=6,"23-24/3","Hata12")))))),
IF(#REF!+BJ529=2023,
IF(#REF!=1,"23-24/1",
IF(#REF!=2,"23-24/2",
IF(#REF!=3,"23-24/3",
IF(#REF!=4,"24-25/1",
IF(#REF!=5,"24-25/2",
IF(#REF!=6,"24-25/3","Hata13")))))),
))))))))))))))
)</f>
        <v>#REF!</v>
      </c>
      <c r="G529" s="15">
        <v>0</v>
      </c>
      <c r="H529" s="14" t="s">
        <v>618</v>
      </c>
      <c r="I529" s="14">
        <v>206187</v>
      </c>
      <c r="J529" s="14" t="s">
        <v>157</v>
      </c>
      <c r="S529" s="16">
        <v>4</v>
      </c>
      <c r="T529" s="14">
        <f>VLOOKUP($S529,[1]sistem!$I$3:$L$10,2,FALSE)</f>
        <v>0</v>
      </c>
      <c r="U529" s="14">
        <f>VLOOKUP($S529,[1]sistem!$I$3:$L$10,3,FALSE)</f>
        <v>1</v>
      </c>
      <c r="V529" s="14">
        <f>VLOOKUP($S529,[1]sistem!$I$3:$L$10,4,FALSE)</f>
        <v>1</v>
      </c>
      <c r="W529" s="14" t="e">
        <f>VLOOKUP($BB529,[1]sistem!$I$13:$L$14,2,FALSE)*#REF!</f>
        <v>#REF!</v>
      </c>
      <c r="X529" s="14" t="e">
        <f>VLOOKUP($BB529,[1]sistem!$I$13:$L$14,3,FALSE)*#REF!</f>
        <v>#REF!</v>
      </c>
      <c r="Y529" s="14" t="e">
        <f>VLOOKUP($BB529,[1]sistem!$I$13:$L$14,4,FALSE)*#REF!</f>
        <v>#REF!</v>
      </c>
      <c r="Z529" s="14" t="e">
        <f t="shared" si="143"/>
        <v>#REF!</v>
      </c>
      <c r="AA529" s="14" t="e">
        <f t="shared" si="143"/>
        <v>#REF!</v>
      </c>
      <c r="AB529" s="14" t="e">
        <f t="shared" si="143"/>
        <v>#REF!</v>
      </c>
      <c r="AC529" s="14" t="e">
        <f t="shared" si="144"/>
        <v>#REF!</v>
      </c>
      <c r="AD529" s="14">
        <f>VLOOKUP(BB529,[1]sistem!$I$18:$J$19,2,FALSE)</f>
        <v>14</v>
      </c>
      <c r="AE529" s="14">
        <v>0.25</v>
      </c>
      <c r="AF529" s="14">
        <f>VLOOKUP($S529,[1]sistem!$I$3:$M$10,5,FALSE)</f>
        <v>1</v>
      </c>
      <c r="AG529" s="14">
        <v>4</v>
      </c>
      <c r="AI529" s="14">
        <f>AG529*AM529</f>
        <v>56</v>
      </c>
      <c r="AJ529" s="14">
        <f>VLOOKUP($S529,[1]sistem!$I$3:$N$10,6,FALSE)</f>
        <v>2</v>
      </c>
      <c r="AK529" s="14">
        <v>2</v>
      </c>
      <c r="AL529" s="14">
        <f t="shared" si="145"/>
        <v>4</v>
      </c>
      <c r="AM529" s="14">
        <f>VLOOKUP($BB529,[1]sistem!$I$18:$K$19,3,FALSE)</f>
        <v>14</v>
      </c>
      <c r="AN529" s="14" t="e">
        <f>AM529*#REF!</f>
        <v>#REF!</v>
      </c>
      <c r="AO529" s="14" t="e">
        <f t="shared" si="146"/>
        <v>#REF!</v>
      </c>
      <c r="AP529" s="14">
        <f t="shared" si="147"/>
        <v>25</v>
      </c>
      <c r="AQ529" s="14" t="e">
        <f t="shared" si="148"/>
        <v>#REF!</v>
      </c>
      <c r="AR529" s="14" t="e">
        <f>ROUND(AQ529-#REF!,0)</f>
        <v>#REF!</v>
      </c>
      <c r="AS529" s="14">
        <f>IF(BB529="s",IF(S529=0,0,
IF(S529=1,#REF!*4*4,
IF(S529=2,0,
IF(S529=3,#REF!*4*2,
IF(S529=4,0,
IF(S529=5,0,
IF(S529=6,0,
IF(S529=7,0)))))))),
IF(BB529="t",
IF(S529=0,0,
IF(S529=1,#REF!*4*4*0.8,
IF(S529=2,0,
IF(S529=3,#REF!*4*2*0.8,
IF(S529=4,0,
IF(S529=5,0,
IF(S529=6,0,
IF(S529=7,0))))))))))</f>
        <v>0</v>
      </c>
      <c r="AT529" s="14" t="e">
        <f>IF(BB529="s",
IF(S529=0,0,
IF(S529=1,0,
IF(S529=2,#REF!*4*2,
IF(S529=3,#REF!*4,
IF(S529=4,#REF!*4,
IF(S529=5,0,
IF(S529=6,0,
IF(S529=7,#REF!*4)))))))),
IF(BB529="t",
IF(S529=0,0,
IF(S529=1,0,
IF(S529=2,#REF!*4*2*0.8,
IF(S529=3,#REF!*4*0.8,
IF(S529=4,#REF!*4*0.8,
IF(S529=5,0,
IF(S529=6,0,
IF(S529=7,#REF!*4))))))))))</f>
        <v>#REF!</v>
      </c>
      <c r="AU529" s="14" t="e">
        <f>IF(BB529="s",
IF(S529=0,0,
IF(S529=1,#REF!*2,
IF(S529=2,#REF!*2,
IF(S529=3,#REF!*2,
IF(S529=4,#REF!*2,
IF(S529=5,#REF!*2,
IF(S529=6,#REF!*2,
IF(S529=7,#REF!*2)))))))),
IF(BB529="t",
IF(S529=0,#REF!*2*0.8,
IF(S529=1,#REF!*2*0.8,
IF(S529=2,#REF!*2*0.8,
IF(S529=3,#REF!*2*0.8,
IF(S529=4,#REF!*2*0.8,
IF(S529=5,#REF!*2*0.8,
IF(S529=6,#REF!*1*0.8,
IF(S529=7,#REF!*2))))))))))</f>
        <v>#REF!</v>
      </c>
      <c r="AV529" s="14" t="e">
        <f t="shared" si="149"/>
        <v>#REF!</v>
      </c>
      <c r="AW529" s="14" t="e">
        <f>IF(BB529="s",
IF(S529=0,0,
IF(S529=1,(14-2)*(#REF!+#REF!)/4*4,
IF(S529=2,(14-2)*(#REF!+#REF!)/4*2,
IF(S529=3,(14-2)*(#REF!+#REF!)/4*3,
IF(S529=4,(14-2)*(#REF!+#REF!)/4,
IF(S529=5,(14-2)*#REF!/4,
IF(S529=6,0,
IF(S529=7,(14)*#REF!)))))))),
IF(BB529="t",
IF(S529=0,0,
IF(S529=1,(11-2)*(#REF!+#REF!)/4*4,
IF(S529=2,(11-2)*(#REF!+#REF!)/4*2,
IF(S529=3,(11-2)*(#REF!+#REF!)/4*3,
IF(S529=4,(11-2)*(#REF!+#REF!)/4,
IF(S529=5,(11-2)*#REF!/4,
IF(S529=6,0,
IF(S529=7,(11)*#REF!))))))))))</f>
        <v>#REF!</v>
      </c>
      <c r="AX529" s="14" t="e">
        <f t="shared" si="150"/>
        <v>#REF!</v>
      </c>
      <c r="AY529" s="14">
        <f t="shared" si="151"/>
        <v>8</v>
      </c>
      <c r="AZ529" s="14">
        <f t="shared" si="152"/>
        <v>4</v>
      </c>
      <c r="BA529" s="14" t="e">
        <f t="shared" si="153"/>
        <v>#REF!</v>
      </c>
      <c r="BB529" s="14" t="s">
        <v>87</v>
      </c>
      <c r="BC529" s="14" t="e">
        <f>IF(BI529="A",0,IF(BB529="s",14*#REF!,IF(BB529="T",11*#REF!,"HATA")))</f>
        <v>#REF!</v>
      </c>
      <c r="BD529" s="14" t="e">
        <f t="shared" si="154"/>
        <v>#REF!</v>
      </c>
      <c r="BE529" s="14" t="e">
        <f t="shared" si="155"/>
        <v>#REF!</v>
      </c>
      <c r="BF529" s="14" t="e">
        <f>IF(BE529-#REF!=0,"DOĞRU","YANLIŞ")</f>
        <v>#REF!</v>
      </c>
      <c r="BG529" s="14" t="e">
        <f>#REF!-BE529</f>
        <v>#REF!</v>
      </c>
      <c r="BH529" s="14">
        <v>0</v>
      </c>
      <c r="BJ529" s="14">
        <v>0</v>
      </c>
      <c r="BL529" s="14">
        <v>4</v>
      </c>
      <c r="BN529" s="5" t="e">
        <f>#REF!*14</f>
        <v>#REF!</v>
      </c>
      <c r="BO529" s="6"/>
      <c r="BP529" s="7"/>
      <c r="BQ529" s="8"/>
      <c r="BR529" s="8"/>
      <c r="BS529" s="8"/>
      <c r="BT529" s="8"/>
      <c r="BU529" s="8"/>
      <c r="BV529" s="9"/>
      <c r="BW529" s="10"/>
      <c r="BX529" s="11"/>
      <c r="CE529" s="8"/>
      <c r="CF529" s="17"/>
      <c r="CG529" s="17"/>
      <c r="CH529" s="17"/>
      <c r="CI529" s="17"/>
    </row>
    <row r="530" spans="1:87" hidden="1" x14ac:dyDescent="0.25">
      <c r="A530" s="14" t="s">
        <v>625</v>
      </c>
      <c r="B530" s="14" t="s">
        <v>626</v>
      </c>
      <c r="C530" s="14" t="s">
        <v>626</v>
      </c>
      <c r="D530" s="15" t="s">
        <v>90</v>
      </c>
      <c r="E530" s="15" t="s">
        <v>90</v>
      </c>
      <c r="F530" s="16" t="e">
        <f>IF(BB530="S",
IF(#REF!+BJ530=2012,
IF(#REF!=1,"12-13/1",
IF(#REF!=2,"12-13/2",
IF(#REF!=3,"13-14/1",
IF(#REF!=4,"13-14/2","Hata1")))),
IF(#REF!+BJ530=2013,
IF(#REF!=1,"13-14/1",
IF(#REF!=2,"13-14/2",
IF(#REF!=3,"14-15/1",
IF(#REF!=4,"14-15/2","Hata2")))),
IF(#REF!+BJ530=2014,
IF(#REF!=1,"14-15/1",
IF(#REF!=2,"14-15/2",
IF(#REF!=3,"15-16/1",
IF(#REF!=4,"15-16/2","Hata3")))),
IF(#REF!+BJ530=2015,
IF(#REF!=1,"15-16/1",
IF(#REF!=2,"15-16/2",
IF(#REF!=3,"16-17/1",
IF(#REF!=4,"16-17/2","Hata4")))),
IF(#REF!+BJ530=2016,
IF(#REF!=1,"16-17/1",
IF(#REF!=2,"16-17/2",
IF(#REF!=3,"17-18/1",
IF(#REF!=4,"17-18/2","Hata5")))),
IF(#REF!+BJ530=2017,
IF(#REF!=1,"17-18/1",
IF(#REF!=2,"17-18/2",
IF(#REF!=3,"18-19/1",
IF(#REF!=4,"18-19/2","Hata6")))),
IF(#REF!+BJ530=2018,
IF(#REF!=1,"18-19/1",
IF(#REF!=2,"18-19/2",
IF(#REF!=3,"19-20/1",
IF(#REF!=4,"19-20/2","Hata7")))),
IF(#REF!+BJ530=2019,
IF(#REF!=1,"19-20/1",
IF(#REF!=2,"19-20/2",
IF(#REF!=3,"20-21/1",
IF(#REF!=4,"20-21/2","Hata8")))),
IF(#REF!+BJ530=2020,
IF(#REF!=1,"20-21/1",
IF(#REF!=2,"20-21/2",
IF(#REF!=3,"21-22/1",
IF(#REF!=4,"21-22/2","Hata9")))),
IF(#REF!+BJ530=2021,
IF(#REF!=1,"21-22/1",
IF(#REF!=2,"21-22/2",
IF(#REF!=3,"22-23/1",
IF(#REF!=4,"22-23/2","Hata10")))),
IF(#REF!+BJ530=2022,
IF(#REF!=1,"22-23/1",
IF(#REF!=2,"22-23/2",
IF(#REF!=3,"23-24/1",
IF(#REF!=4,"23-24/2","Hata11")))),
IF(#REF!+BJ530=2023,
IF(#REF!=1,"23-24/1",
IF(#REF!=2,"23-24/2",
IF(#REF!=3,"24-25/1",
IF(#REF!=4,"24-25/2","Hata12")))),
)))))))))))),
IF(BB530="T",
IF(#REF!+BJ530=2012,
IF(#REF!=1,"12-13/1",
IF(#REF!=2,"12-13/2",
IF(#REF!=3,"12-13/3",
IF(#REF!=4,"13-14/1",
IF(#REF!=5,"13-14/2",
IF(#REF!=6,"13-14/3","Hata1")))))),
IF(#REF!+BJ530=2013,
IF(#REF!=1,"13-14/1",
IF(#REF!=2,"13-14/2",
IF(#REF!=3,"13-14/3",
IF(#REF!=4,"14-15/1",
IF(#REF!=5,"14-15/2",
IF(#REF!=6,"14-15/3","Hata2")))))),
IF(#REF!+BJ530=2014,
IF(#REF!=1,"14-15/1",
IF(#REF!=2,"14-15/2",
IF(#REF!=3,"14-15/3",
IF(#REF!=4,"15-16/1",
IF(#REF!=5,"15-16/2",
IF(#REF!=6,"15-16/3","Hata3")))))),
IF(AND(#REF!+#REF!&gt;2014,#REF!+#REF!&lt;2015,BJ530=1),
IF(#REF!=0.1,"14-15/0.1",
IF(#REF!=0.2,"14-15/0.2",
IF(#REF!=0.3,"14-15/0.3","Hata4"))),
IF(#REF!+BJ530=2015,
IF(#REF!=1,"15-16/1",
IF(#REF!=2,"15-16/2",
IF(#REF!=3,"15-16/3",
IF(#REF!=4,"16-17/1",
IF(#REF!=5,"16-17/2",
IF(#REF!=6,"16-17/3","Hata5")))))),
IF(#REF!+BJ530=2016,
IF(#REF!=1,"16-17/1",
IF(#REF!=2,"16-17/2",
IF(#REF!=3,"16-17/3",
IF(#REF!=4,"17-18/1",
IF(#REF!=5,"17-18/2",
IF(#REF!=6,"17-18/3","Hata6")))))),
IF(#REF!+BJ530=2017,
IF(#REF!=1,"17-18/1",
IF(#REF!=2,"17-18/2",
IF(#REF!=3,"17-18/3",
IF(#REF!=4,"18-19/1",
IF(#REF!=5,"18-19/2",
IF(#REF!=6,"18-19/3","Hata7")))))),
IF(#REF!+BJ530=2018,
IF(#REF!=1,"18-19/1",
IF(#REF!=2,"18-19/2",
IF(#REF!=3,"18-19/3",
IF(#REF!=4,"19-20/1",
IF(#REF!=5," 19-20/2",
IF(#REF!=6,"19-20/3","Hata8")))))),
IF(#REF!+BJ530=2019,
IF(#REF!=1,"19-20/1",
IF(#REF!=2,"19-20/2",
IF(#REF!=3,"19-20/3",
IF(#REF!=4,"20-21/1",
IF(#REF!=5,"20-21/2",
IF(#REF!=6,"20-21/3","Hata9")))))),
IF(#REF!+BJ530=2020,
IF(#REF!=1,"20-21/1",
IF(#REF!=2,"20-21/2",
IF(#REF!=3,"20-21/3",
IF(#REF!=4,"21-22/1",
IF(#REF!=5,"21-22/2",
IF(#REF!=6,"21-22/3","Hata10")))))),
IF(#REF!+BJ530=2021,
IF(#REF!=1,"21-22/1",
IF(#REF!=2,"21-22/2",
IF(#REF!=3,"21-22/3",
IF(#REF!=4,"22-23/1",
IF(#REF!=5,"22-23/2",
IF(#REF!=6,"22-23/3","Hata11")))))),
IF(#REF!+BJ530=2022,
IF(#REF!=1,"22-23/1",
IF(#REF!=2,"22-23/2",
IF(#REF!=3,"22-23/3",
IF(#REF!=4,"23-24/1",
IF(#REF!=5,"23-24/2",
IF(#REF!=6,"23-24/3","Hata12")))))),
IF(#REF!+BJ530=2023,
IF(#REF!=1,"23-24/1",
IF(#REF!=2,"23-24/2",
IF(#REF!=3,"23-24/3",
IF(#REF!=4,"24-25/1",
IF(#REF!=5,"24-25/2",
IF(#REF!=6,"24-25/3","Hata13")))))),
))))))))))))))
)</f>
        <v>#REF!</v>
      </c>
      <c r="G530" s="15"/>
      <c r="H530" s="14" t="s">
        <v>618</v>
      </c>
      <c r="I530" s="14">
        <v>206138</v>
      </c>
      <c r="J530" s="14" t="s">
        <v>157</v>
      </c>
      <c r="S530" s="16">
        <v>0</v>
      </c>
      <c r="T530" s="14">
        <f>VLOOKUP($S530,[1]sistem!$I$3:$L$10,2,FALSE)</f>
        <v>0</v>
      </c>
      <c r="U530" s="14">
        <f>VLOOKUP($S530,[1]sistem!$I$3:$L$10,3,FALSE)</f>
        <v>0</v>
      </c>
      <c r="V530" s="14">
        <f>VLOOKUP($S530,[1]sistem!$I$3:$L$10,4,FALSE)</f>
        <v>0</v>
      </c>
      <c r="W530" s="14" t="e">
        <f>VLOOKUP($BB530,[1]sistem!$I$13:$L$14,2,FALSE)*#REF!</f>
        <v>#REF!</v>
      </c>
      <c r="X530" s="14" t="e">
        <f>VLOOKUP($BB530,[1]sistem!$I$13:$L$14,3,FALSE)*#REF!</f>
        <v>#REF!</v>
      </c>
      <c r="Y530" s="14" t="e">
        <f>VLOOKUP($BB530,[1]sistem!$I$13:$L$14,4,FALSE)*#REF!</f>
        <v>#REF!</v>
      </c>
      <c r="Z530" s="14" t="e">
        <f t="shared" si="143"/>
        <v>#REF!</v>
      </c>
      <c r="AA530" s="14" t="e">
        <f t="shared" si="143"/>
        <v>#REF!</v>
      </c>
      <c r="AB530" s="14" t="e">
        <f t="shared" si="143"/>
        <v>#REF!</v>
      </c>
      <c r="AC530" s="14" t="e">
        <f t="shared" si="144"/>
        <v>#REF!</v>
      </c>
      <c r="AD530" s="14">
        <f>VLOOKUP(BB530,[1]sistem!$I$18:$J$19,2,FALSE)</f>
        <v>14</v>
      </c>
      <c r="AE530" s="14">
        <v>0.25</v>
      </c>
      <c r="AF530" s="14">
        <f>VLOOKUP($S530,[1]sistem!$I$3:$M$10,5,FALSE)</f>
        <v>0</v>
      </c>
      <c r="AI530" s="14" t="e">
        <f>(#REF!+#REF!)*AD530</f>
        <v>#REF!</v>
      </c>
      <c r="AJ530" s="14">
        <f>VLOOKUP($S530,[1]sistem!$I$3:$N$10,6,FALSE)</f>
        <v>0</v>
      </c>
      <c r="AK530" s="14">
        <v>2</v>
      </c>
      <c r="AL530" s="14">
        <f t="shared" si="145"/>
        <v>0</v>
      </c>
      <c r="AM530" s="14">
        <f>VLOOKUP($BB530,[1]sistem!$I$18:$K$19,3,FALSE)</f>
        <v>14</v>
      </c>
      <c r="AN530" s="14" t="e">
        <f>AM530*#REF!</f>
        <v>#REF!</v>
      </c>
      <c r="AO530" s="14" t="e">
        <f t="shared" si="146"/>
        <v>#REF!</v>
      </c>
      <c r="AP530" s="14">
        <f t="shared" si="147"/>
        <v>25</v>
      </c>
      <c r="AQ530" s="14" t="e">
        <f t="shared" si="148"/>
        <v>#REF!</v>
      </c>
      <c r="AR530" s="14" t="e">
        <f>ROUND(AQ530-#REF!,0)</f>
        <v>#REF!</v>
      </c>
      <c r="AS530" s="14">
        <f>IF(BB530="s",IF(S530=0,0,
IF(S530=1,#REF!*4*4,
IF(S530=2,0,
IF(S530=3,#REF!*4*2,
IF(S530=4,0,
IF(S530=5,0,
IF(S530=6,0,
IF(S530=7,0)))))))),
IF(BB530="t",
IF(S530=0,0,
IF(S530=1,#REF!*4*4*0.8,
IF(S530=2,0,
IF(S530=3,#REF!*4*2*0.8,
IF(S530=4,0,
IF(S530=5,0,
IF(S530=6,0,
IF(S530=7,0))))))))))</f>
        <v>0</v>
      </c>
      <c r="AT530" s="14">
        <f>IF(BB530="s",
IF(S530=0,0,
IF(S530=1,0,
IF(S530=2,#REF!*4*2,
IF(S530=3,#REF!*4,
IF(S530=4,#REF!*4,
IF(S530=5,0,
IF(S530=6,0,
IF(S530=7,#REF!*4)))))))),
IF(BB530="t",
IF(S530=0,0,
IF(S530=1,0,
IF(S530=2,#REF!*4*2*0.8,
IF(S530=3,#REF!*4*0.8,
IF(S530=4,#REF!*4*0.8,
IF(S530=5,0,
IF(S530=6,0,
IF(S530=7,#REF!*4))))))))))</f>
        <v>0</v>
      </c>
      <c r="AU530" s="14">
        <f>IF(BB530="s",
IF(S530=0,0,
IF(S530=1,#REF!*2,
IF(S530=2,#REF!*2,
IF(S530=3,#REF!*2,
IF(S530=4,#REF!*2,
IF(S530=5,#REF!*2,
IF(S530=6,#REF!*2,
IF(S530=7,#REF!*2)))))))),
IF(BB530="t",
IF(S530=0,#REF!*2*0.8,
IF(S530=1,#REF!*2*0.8,
IF(S530=2,#REF!*2*0.8,
IF(S530=3,#REF!*2*0.8,
IF(S530=4,#REF!*2*0.8,
IF(S530=5,#REF!*2*0.8,
IF(S530=6,#REF!*1*0.8,
IF(S530=7,#REF!*2))))))))))</f>
        <v>0</v>
      </c>
      <c r="AV530" s="14" t="e">
        <f t="shared" si="149"/>
        <v>#REF!</v>
      </c>
      <c r="AW530" s="14">
        <f>IF(BB530="s",
IF(S530=0,0,
IF(S530=1,(14-2)*(#REF!+#REF!)/4*4,
IF(S530=2,(14-2)*(#REF!+#REF!)/4*2,
IF(S530=3,(14-2)*(#REF!+#REF!)/4*3,
IF(S530=4,(14-2)*(#REF!+#REF!)/4,
IF(S530=5,(14-2)*#REF!/4,
IF(S530=6,0,
IF(S530=7,(14)*#REF!)))))))),
IF(BB530="t",
IF(S530=0,0,
IF(S530=1,(11-2)*(#REF!+#REF!)/4*4,
IF(S530=2,(11-2)*(#REF!+#REF!)/4*2,
IF(S530=3,(11-2)*(#REF!+#REF!)/4*3,
IF(S530=4,(11-2)*(#REF!+#REF!)/4,
IF(S530=5,(11-2)*#REF!/4,
IF(S530=6,0,
IF(S530=7,(11)*#REF!))))))))))</f>
        <v>0</v>
      </c>
      <c r="AX530" s="14" t="e">
        <f t="shared" si="150"/>
        <v>#REF!</v>
      </c>
      <c r="AY530" s="14">
        <f t="shared" si="151"/>
        <v>0</v>
      </c>
      <c r="AZ530" s="14">
        <f t="shared" si="152"/>
        <v>0</v>
      </c>
      <c r="BA530" s="14">
        <f t="shared" si="153"/>
        <v>0</v>
      </c>
      <c r="BB530" s="14" t="s">
        <v>87</v>
      </c>
      <c r="BC530" s="14" t="e">
        <f>IF(BI530="A",0,IF(BB530="s",14*#REF!,IF(BB530="T",11*#REF!,"HATA")))</f>
        <v>#REF!</v>
      </c>
      <c r="BD530" s="14" t="e">
        <f t="shared" si="154"/>
        <v>#REF!</v>
      </c>
      <c r="BE530" s="14" t="e">
        <f t="shared" si="155"/>
        <v>#REF!</v>
      </c>
      <c r="BF530" s="14" t="e">
        <f>IF(BE530-#REF!=0,"DOĞRU","YANLIŞ")</f>
        <v>#REF!</v>
      </c>
      <c r="BG530" s="14" t="e">
        <f>#REF!-BE530</f>
        <v>#REF!</v>
      </c>
      <c r="BH530" s="14">
        <v>0</v>
      </c>
      <c r="BJ530" s="14">
        <v>0</v>
      </c>
      <c r="BL530" s="14">
        <v>0</v>
      </c>
      <c r="BN530" s="5" t="e">
        <f>#REF!*14</f>
        <v>#REF!</v>
      </c>
      <c r="BO530" s="6"/>
      <c r="BP530" s="7"/>
      <c r="BQ530" s="8"/>
      <c r="BR530" s="8"/>
      <c r="BS530" s="8"/>
      <c r="BT530" s="8"/>
      <c r="BU530" s="8"/>
      <c r="BV530" s="9"/>
      <c r="BW530" s="10"/>
      <c r="BX530" s="11"/>
      <c r="CE530" s="8"/>
      <c r="CF530" s="17"/>
      <c r="CG530" s="17"/>
      <c r="CH530" s="17"/>
      <c r="CI530" s="17"/>
    </row>
    <row r="531" spans="1:87" hidden="1" x14ac:dyDescent="0.25">
      <c r="A531" s="14" t="s">
        <v>627</v>
      </c>
      <c r="B531" s="14" t="s">
        <v>628</v>
      </c>
      <c r="C531" s="14" t="s">
        <v>628</v>
      </c>
      <c r="D531" s="15" t="s">
        <v>90</v>
      </c>
      <c r="E531" s="15" t="s">
        <v>90</v>
      </c>
      <c r="F531" s="16" t="e">
        <f>IF(BB531="S",
IF(#REF!+BJ531=2012,
IF(#REF!=1,"12-13/1",
IF(#REF!=2,"12-13/2",
IF(#REF!=3,"13-14/1",
IF(#REF!=4,"13-14/2","Hata1")))),
IF(#REF!+BJ531=2013,
IF(#REF!=1,"13-14/1",
IF(#REF!=2,"13-14/2",
IF(#REF!=3,"14-15/1",
IF(#REF!=4,"14-15/2","Hata2")))),
IF(#REF!+BJ531=2014,
IF(#REF!=1,"14-15/1",
IF(#REF!=2,"14-15/2",
IF(#REF!=3,"15-16/1",
IF(#REF!=4,"15-16/2","Hata3")))),
IF(#REF!+BJ531=2015,
IF(#REF!=1,"15-16/1",
IF(#REF!=2,"15-16/2",
IF(#REF!=3,"16-17/1",
IF(#REF!=4,"16-17/2","Hata4")))),
IF(#REF!+BJ531=2016,
IF(#REF!=1,"16-17/1",
IF(#REF!=2,"16-17/2",
IF(#REF!=3,"17-18/1",
IF(#REF!=4,"17-18/2","Hata5")))),
IF(#REF!+BJ531=2017,
IF(#REF!=1,"17-18/1",
IF(#REF!=2,"17-18/2",
IF(#REF!=3,"18-19/1",
IF(#REF!=4,"18-19/2","Hata6")))),
IF(#REF!+BJ531=2018,
IF(#REF!=1,"18-19/1",
IF(#REF!=2,"18-19/2",
IF(#REF!=3,"19-20/1",
IF(#REF!=4,"19-20/2","Hata7")))),
IF(#REF!+BJ531=2019,
IF(#REF!=1,"19-20/1",
IF(#REF!=2,"19-20/2",
IF(#REF!=3,"20-21/1",
IF(#REF!=4,"20-21/2","Hata8")))),
IF(#REF!+BJ531=2020,
IF(#REF!=1,"20-21/1",
IF(#REF!=2,"20-21/2",
IF(#REF!=3,"21-22/1",
IF(#REF!=4,"21-22/2","Hata9")))),
IF(#REF!+BJ531=2021,
IF(#REF!=1,"21-22/1",
IF(#REF!=2,"21-22/2",
IF(#REF!=3,"22-23/1",
IF(#REF!=4,"22-23/2","Hata10")))),
IF(#REF!+BJ531=2022,
IF(#REF!=1,"22-23/1",
IF(#REF!=2,"22-23/2",
IF(#REF!=3,"23-24/1",
IF(#REF!=4,"23-24/2","Hata11")))),
IF(#REF!+BJ531=2023,
IF(#REF!=1,"23-24/1",
IF(#REF!=2,"23-24/2",
IF(#REF!=3,"24-25/1",
IF(#REF!=4,"24-25/2","Hata12")))),
)))))))))))),
IF(BB531="T",
IF(#REF!+BJ531=2012,
IF(#REF!=1,"12-13/1",
IF(#REF!=2,"12-13/2",
IF(#REF!=3,"12-13/3",
IF(#REF!=4,"13-14/1",
IF(#REF!=5,"13-14/2",
IF(#REF!=6,"13-14/3","Hata1")))))),
IF(#REF!+BJ531=2013,
IF(#REF!=1,"13-14/1",
IF(#REF!=2,"13-14/2",
IF(#REF!=3,"13-14/3",
IF(#REF!=4,"14-15/1",
IF(#REF!=5,"14-15/2",
IF(#REF!=6,"14-15/3","Hata2")))))),
IF(#REF!+BJ531=2014,
IF(#REF!=1,"14-15/1",
IF(#REF!=2,"14-15/2",
IF(#REF!=3,"14-15/3",
IF(#REF!=4,"15-16/1",
IF(#REF!=5,"15-16/2",
IF(#REF!=6,"15-16/3","Hata3")))))),
IF(AND(#REF!+#REF!&gt;2014,#REF!+#REF!&lt;2015,BJ531=1),
IF(#REF!=0.1,"14-15/0.1",
IF(#REF!=0.2,"14-15/0.2",
IF(#REF!=0.3,"14-15/0.3","Hata4"))),
IF(#REF!+BJ531=2015,
IF(#REF!=1,"15-16/1",
IF(#REF!=2,"15-16/2",
IF(#REF!=3,"15-16/3",
IF(#REF!=4,"16-17/1",
IF(#REF!=5,"16-17/2",
IF(#REF!=6,"16-17/3","Hata5")))))),
IF(#REF!+BJ531=2016,
IF(#REF!=1,"16-17/1",
IF(#REF!=2,"16-17/2",
IF(#REF!=3,"16-17/3",
IF(#REF!=4,"17-18/1",
IF(#REF!=5,"17-18/2",
IF(#REF!=6,"17-18/3","Hata6")))))),
IF(#REF!+BJ531=2017,
IF(#REF!=1,"17-18/1",
IF(#REF!=2,"17-18/2",
IF(#REF!=3,"17-18/3",
IF(#REF!=4,"18-19/1",
IF(#REF!=5,"18-19/2",
IF(#REF!=6,"18-19/3","Hata7")))))),
IF(#REF!+BJ531=2018,
IF(#REF!=1,"18-19/1",
IF(#REF!=2,"18-19/2",
IF(#REF!=3,"18-19/3",
IF(#REF!=4,"19-20/1",
IF(#REF!=5," 19-20/2",
IF(#REF!=6,"19-20/3","Hata8")))))),
IF(#REF!+BJ531=2019,
IF(#REF!=1,"19-20/1",
IF(#REF!=2,"19-20/2",
IF(#REF!=3,"19-20/3",
IF(#REF!=4,"20-21/1",
IF(#REF!=5,"20-21/2",
IF(#REF!=6,"20-21/3","Hata9")))))),
IF(#REF!+BJ531=2020,
IF(#REF!=1,"20-21/1",
IF(#REF!=2,"20-21/2",
IF(#REF!=3,"20-21/3",
IF(#REF!=4,"21-22/1",
IF(#REF!=5,"21-22/2",
IF(#REF!=6,"21-22/3","Hata10")))))),
IF(#REF!+BJ531=2021,
IF(#REF!=1,"21-22/1",
IF(#REF!=2,"21-22/2",
IF(#REF!=3,"21-22/3",
IF(#REF!=4,"22-23/1",
IF(#REF!=5,"22-23/2",
IF(#REF!=6,"22-23/3","Hata11")))))),
IF(#REF!+BJ531=2022,
IF(#REF!=1,"22-23/1",
IF(#REF!=2,"22-23/2",
IF(#REF!=3,"22-23/3",
IF(#REF!=4,"23-24/1",
IF(#REF!=5,"23-24/2",
IF(#REF!=6,"23-24/3","Hata12")))))),
IF(#REF!+BJ531=2023,
IF(#REF!=1,"23-24/1",
IF(#REF!=2,"23-24/2",
IF(#REF!=3,"23-24/3",
IF(#REF!=4,"24-25/1",
IF(#REF!=5,"24-25/2",
IF(#REF!=6,"24-25/3","Hata13")))))),
))))))))))))))
)</f>
        <v>#REF!</v>
      </c>
      <c r="G531" s="15"/>
      <c r="H531" s="14" t="s">
        <v>618</v>
      </c>
      <c r="I531" s="14">
        <v>206175</v>
      </c>
      <c r="J531" s="14" t="s">
        <v>157</v>
      </c>
      <c r="S531" s="16">
        <v>3</v>
      </c>
      <c r="T531" s="14">
        <f>VLOOKUP($S531,[1]sistem!$I$3:$L$10,2,FALSE)</f>
        <v>2</v>
      </c>
      <c r="U531" s="14">
        <f>VLOOKUP($S531,[1]sistem!$I$3:$L$10,3,FALSE)</f>
        <v>1</v>
      </c>
      <c r="V531" s="14">
        <f>VLOOKUP($S531,[1]sistem!$I$3:$L$10,4,FALSE)</f>
        <v>1</v>
      </c>
      <c r="W531" s="14" t="e">
        <f>VLOOKUP($BB531,[1]sistem!$I$13:$L$14,2,FALSE)*#REF!</f>
        <v>#REF!</v>
      </c>
      <c r="X531" s="14" t="e">
        <f>VLOOKUP($BB531,[1]sistem!$I$13:$L$14,3,FALSE)*#REF!</f>
        <v>#REF!</v>
      </c>
      <c r="Y531" s="14" t="e">
        <f>VLOOKUP($BB531,[1]sistem!$I$13:$L$14,4,FALSE)*#REF!</f>
        <v>#REF!</v>
      </c>
      <c r="Z531" s="14" t="e">
        <f t="shared" si="143"/>
        <v>#REF!</v>
      </c>
      <c r="AA531" s="14" t="e">
        <f t="shared" si="143"/>
        <v>#REF!</v>
      </c>
      <c r="AB531" s="14" t="e">
        <f t="shared" si="143"/>
        <v>#REF!</v>
      </c>
      <c r="AC531" s="14" t="e">
        <f t="shared" si="144"/>
        <v>#REF!</v>
      </c>
      <c r="AD531" s="14">
        <f>VLOOKUP(BB531,[1]sistem!$I$18:$J$19,2,FALSE)</f>
        <v>14</v>
      </c>
      <c r="AE531" s="14">
        <v>0.25</v>
      </c>
      <c r="AF531" s="14">
        <f>VLOOKUP($S531,[1]sistem!$I$3:$M$10,5,FALSE)</f>
        <v>3</v>
      </c>
      <c r="AI531" s="14" t="e">
        <f>(#REF!+#REF!)*AD531</f>
        <v>#REF!</v>
      </c>
      <c r="AJ531" s="14">
        <f>VLOOKUP($S531,[1]sistem!$I$3:$N$10,6,FALSE)</f>
        <v>4</v>
      </c>
      <c r="AK531" s="14">
        <v>2</v>
      </c>
      <c r="AL531" s="14">
        <f t="shared" si="145"/>
        <v>8</v>
      </c>
      <c r="AM531" s="14">
        <f>VLOOKUP($BB531,[1]sistem!$I$18:$K$19,3,FALSE)</f>
        <v>14</v>
      </c>
      <c r="AN531" s="14" t="e">
        <f>AM531*#REF!</f>
        <v>#REF!</v>
      </c>
      <c r="AO531" s="14" t="e">
        <f t="shared" si="146"/>
        <v>#REF!</v>
      </c>
      <c r="AP531" s="14">
        <f t="shared" si="147"/>
        <v>25</v>
      </c>
      <c r="AQ531" s="14" t="e">
        <f t="shared" si="148"/>
        <v>#REF!</v>
      </c>
      <c r="AR531" s="14" t="e">
        <f>ROUND(AQ531-#REF!,0)</f>
        <v>#REF!</v>
      </c>
      <c r="AS531" s="14" t="e">
        <f>IF(BB531="s",IF(S531=0,0,
IF(S531=1,#REF!*4*4,
IF(S531=2,0,
IF(S531=3,#REF!*4*2,
IF(S531=4,0,
IF(S531=5,0,
IF(S531=6,0,
IF(S531=7,0)))))))),
IF(BB531="t",
IF(S531=0,0,
IF(S531=1,#REF!*4*4*0.8,
IF(S531=2,0,
IF(S531=3,#REF!*4*2*0.8,
IF(S531=4,0,
IF(S531=5,0,
IF(S531=6,0,
IF(S531=7,0))))))))))</f>
        <v>#REF!</v>
      </c>
      <c r="AT531" s="14" t="e">
        <f>IF(BB531="s",
IF(S531=0,0,
IF(S531=1,0,
IF(S531=2,#REF!*4*2,
IF(S531=3,#REF!*4,
IF(S531=4,#REF!*4,
IF(S531=5,0,
IF(S531=6,0,
IF(S531=7,#REF!*4)))))))),
IF(BB531="t",
IF(S531=0,0,
IF(S531=1,0,
IF(S531=2,#REF!*4*2*0.8,
IF(S531=3,#REF!*4*0.8,
IF(S531=4,#REF!*4*0.8,
IF(S531=5,0,
IF(S531=6,0,
IF(S531=7,#REF!*4))))))))))</f>
        <v>#REF!</v>
      </c>
      <c r="AU531" s="14" t="e">
        <f>IF(BB531="s",
IF(S531=0,0,
IF(S531=1,#REF!*2,
IF(S531=2,#REF!*2,
IF(S531=3,#REF!*2,
IF(S531=4,#REF!*2,
IF(S531=5,#REF!*2,
IF(S531=6,#REF!*2,
IF(S531=7,#REF!*2)))))))),
IF(BB531="t",
IF(S531=0,#REF!*2*0.8,
IF(S531=1,#REF!*2*0.8,
IF(S531=2,#REF!*2*0.8,
IF(S531=3,#REF!*2*0.8,
IF(S531=4,#REF!*2*0.8,
IF(S531=5,#REF!*2*0.8,
IF(S531=6,#REF!*1*0.8,
IF(S531=7,#REF!*2))))))))))</f>
        <v>#REF!</v>
      </c>
      <c r="AV531" s="14" t="e">
        <f t="shared" si="149"/>
        <v>#REF!</v>
      </c>
      <c r="AW531" s="14" t="e">
        <f>IF(BB531="s",
IF(S531=0,0,
IF(S531=1,(14-2)*(#REF!+#REF!)/4*4,
IF(S531=2,(14-2)*(#REF!+#REF!)/4*2,
IF(S531=3,(14-2)*(#REF!+#REF!)/4*3,
IF(S531=4,(14-2)*(#REF!+#REF!)/4,
IF(S531=5,(14-2)*#REF!/4,
IF(S531=6,0,
IF(S531=7,(14)*#REF!)))))))),
IF(BB531="t",
IF(S531=0,0,
IF(S531=1,(11-2)*(#REF!+#REF!)/4*4,
IF(S531=2,(11-2)*(#REF!+#REF!)/4*2,
IF(S531=3,(11-2)*(#REF!+#REF!)/4*3,
IF(S531=4,(11-2)*(#REF!+#REF!)/4,
IF(S531=5,(11-2)*#REF!/4,
IF(S531=6,0,
IF(S531=7,(11)*#REF!))))))))))</f>
        <v>#REF!</v>
      </c>
      <c r="AX531" s="14" t="e">
        <f t="shared" si="150"/>
        <v>#REF!</v>
      </c>
      <c r="AY531" s="14">
        <f t="shared" si="151"/>
        <v>16</v>
      </c>
      <c r="AZ531" s="14">
        <f t="shared" si="152"/>
        <v>8</v>
      </c>
      <c r="BA531" s="14" t="e">
        <f t="shared" si="153"/>
        <v>#REF!</v>
      </c>
      <c r="BB531" s="14" t="s">
        <v>87</v>
      </c>
      <c r="BC531" s="14" t="e">
        <f>IF(BI531="A",0,IF(BB531="s",14*#REF!,IF(BB531="T",11*#REF!,"HATA")))</f>
        <v>#REF!</v>
      </c>
      <c r="BD531" s="14" t="e">
        <f t="shared" si="154"/>
        <v>#REF!</v>
      </c>
      <c r="BE531" s="14" t="e">
        <f t="shared" si="155"/>
        <v>#REF!</v>
      </c>
      <c r="BF531" s="14" t="e">
        <f>IF(BE531-#REF!=0,"DOĞRU","YANLIŞ")</f>
        <v>#REF!</v>
      </c>
      <c r="BG531" s="14" t="e">
        <f>#REF!-BE531</f>
        <v>#REF!</v>
      </c>
      <c r="BH531" s="14">
        <v>0</v>
      </c>
      <c r="BJ531" s="14">
        <v>0</v>
      </c>
      <c r="BL531" s="14">
        <v>3</v>
      </c>
      <c r="BN531" s="5" t="e">
        <f>#REF!*14</f>
        <v>#REF!</v>
      </c>
      <c r="BO531" s="6"/>
      <c r="BP531" s="7"/>
      <c r="BQ531" s="8"/>
      <c r="BR531" s="8"/>
      <c r="BS531" s="8"/>
      <c r="BT531" s="8"/>
      <c r="BU531" s="8"/>
      <c r="BV531" s="9"/>
      <c r="BW531" s="10"/>
      <c r="BX531" s="11"/>
      <c r="CE531" s="8"/>
      <c r="CF531" s="17"/>
      <c r="CG531" s="17"/>
      <c r="CH531" s="17"/>
      <c r="CI531" s="17"/>
    </row>
    <row r="532" spans="1:87" hidden="1" x14ac:dyDescent="0.25">
      <c r="A532" s="14" t="s">
        <v>629</v>
      </c>
      <c r="B532" s="14" t="s">
        <v>630</v>
      </c>
      <c r="C532" s="14" t="s">
        <v>630</v>
      </c>
      <c r="D532" s="15" t="s">
        <v>90</v>
      </c>
      <c r="E532" s="15" t="s">
        <v>90</v>
      </c>
      <c r="F532" s="16" t="e">
        <f>IF(BB532="S",
IF(#REF!+BJ532=2012,
IF(#REF!=1,"12-13/1",
IF(#REF!=2,"12-13/2",
IF(#REF!=3,"13-14/1",
IF(#REF!=4,"13-14/2","Hata1")))),
IF(#REF!+BJ532=2013,
IF(#REF!=1,"13-14/1",
IF(#REF!=2,"13-14/2",
IF(#REF!=3,"14-15/1",
IF(#REF!=4,"14-15/2","Hata2")))),
IF(#REF!+BJ532=2014,
IF(#REF!=1,"14-15/1",
IF(#REF!=2,"14-15/2",
IF(#REF!=3,"15-16/1",
IF(#REF!=4,"15-16/2","Hata3")))),
IF(#REF!+BJ532=2015,
IF(#REF!=1,"15-16/1",
IF(#REF!=2,"15-16/2",
IF(#REF!=3,"16-17/1",
IF(#REF!=4,"16-17/2","Hata4")))),
IF(#REF!+BJ532=2016,
IF(#REF!=1,"16-17/1",
IF(#REF!=2,"16-17/2",
IF(#REF!=3,"17-18/1",
IF(#REF!=4,"17-18/2","Hata5")))),
IF(#REF!+BJ532=2017,
IF(#REF!=1,"17-18/1",
IF(#REF!=2,"17-18/2",
IF(#REF!=3,"18-19/1",
IF(#REF!=4,"18-19/2","Hata6")))),
IF(#REF!+BJ532=2018,
IF(#REF!=1,"18-19/1",
IF(#REF!=2,"18-19/2",
IF(#REF!=3,"19-20/1",
IF(#REF!=4,"19-20/2","Hata7")))),
IF(#REF!+BJ532=2019,
IF(#REF!=1,"19-20/1",
IF(#REF!=2,"19-20/2",
IF(#REF!=3,"20-21/1",
IF(#REF!=4,"20-21/2","Hata8")))),
IF(#REF!+BJ532=2020,
IF(#REF!=1,"20-21/1",
IF(#REF!=2,"20-21/2",
IF(#REF!=3,"21-22/1",
IF(#REF!=4,"21-22/2","Hata9")))),
IF(#REF!+BJ532=2021,
IF(#REF!=1,"21-22/1",
IF(#REF!=2,"21-22/2",
IF(#REF!=3,"22-23/1",
IF(#REF!=4,"22-23/2","Hata10")))),
IF(#REF!+BJ532=2022,
IF(#REF!=1,"22-23/1",
IF(#REF!=2,"22-23/2",
IF(#REF!=3,"23-24/1",
IF(#REF!=4,"23-24/2","Hata11")))),
IF(#REF!+BJ532=2023,
IF(#REF!=1,"23-24/1",
IF(#REF!=2,"23-24/2",
IF(#REF!=3,"24-25/1",
IF(#REF!=4,"24-25/2","Hata12")))),
)))))))))))),
IF(BB532="T",
IF(#REF!+BJ532=2012,
IF(#REF!=1,"12-13/1",
IF(#REF!=2,"12-13/2",
IF(#REF!=3,"12-13/3",
IF(#REF!=4,"13-14/1",
IF(#REF!=5,"13-14/2",
IF(#REF!=6,"13-14/3","Hata1")))))),
IF(#REF!+BJ532=2013,
IF(#REF!=1,"13-14/1",
IF(#REF!=2,"13-14/2",
IF(#REF!=3,"13-14/3",
IF(#REF!=4,"14-15/1",
IF(#REF!=5,"14-15/2",
IF(#REF!=6,"14-15/3","Hata2")))))),
IF(#REF!+BJ532=2014,
IF(#REF!=1,"14-15/1",
IF(#REF!=2,"14-15/2",
IF(#REF!=3,"14-15/3",
IF(#REF!=4,"15-16/1",
IF(#REF!=5,"15-16/2",
IF(#REF!=6,"15-16/3","Hata3")))))),
IF(AND(#REF!+#REF!&gt;2014,#REF!+#REF!&lt;2015,BJ532=1),
IF(#REF!=0.1,"14-15/0.1",
IF(#REF!=0.2,"14-15/0.2",
IF(#REF!=0.3,"14-15/0.3","Hata4"))),
IF(#REF!+BJ532=2015,
IF(#REF!=1,"15-16/1",
IF(#REF!=2,"15-16/2",
IF(#REF!=3,"15-16/3",
IF(#REF!=4,"16-17/1",
IF(#REF!=5,"16-17/2",
IF(#REF!=6,"16-17/3","Hata5")))))),
IF(#REF!+BJ532=2016,
IF(#REF!=1,"16-17/1",
IF(#REF!=2,"16-17/2",
IF(#REF!=3,"16-17/3",
IF(#REF!=4,"17-18/1",
IF(#REF!=5,"17-18/2",
IF(#REF!=6,"17-18/3","Hata6")))))),
IF(#REF!+BJ532=2017,
IF(#REF!=1,"17-18/1",
IF(#REF!=2,"17-18/2",
IF(#REF!=3,"17-18/3",
IF(#REF!=4,"18-19/1",
IF(#REF!=5,"18-19/2",
IF(#REF!=6,"18-19/3","Hata7")))))),
IF(#REF!+BJ532=2018,
IF(#REF!=1,"18-19/1",
IF(#REF!=2,"18-19/2",
IF(#REF!=3,"18-19/3",
IF(#REF!=4,"19-20/1",
IF(#REF!=5," 19-20/2",
IF(#REF!=6,"19-20/3","Hata8")))))),
IF(#REF!+BJ532=2019,
IF(#REF!=1,"19-20/1",
IF(#REF!=2,"19-20/2",
IF(#REF!=3,"19-20/3",
IF(#REF!=4,"20-21/1",
IF(#REF!=5,"20-21/2",
IF(#REF!=6,"20-21/3","Hata9")))))),
IF(#REF!+BJ532=2020,
IF(#REF!=1,"20-21/1",
IF(#REF!=2,"20-21/2",
IF(#REF!=3,"20-21/3",
IF(#REF!=4,"21-22/1",
IF(#REF!=5,"21-22/2",
IF(#REF!=6,"21-22/3","Hata10")))))),
IF(#REF!+BJ532=2021,
IF(#REF!=1,"21-22/1",
IF(#REF!=2,"21-22/2",
IF(#REF!=3,"21-22/3",
IF(#REF!=4,"22-23/1",
IF(#REF!=5,"22-23/2",
IF(#REF!=6,"22-23/3","Hata11")))))),
IF(#REF!+BJ532=2022,
IF(#REF!=1,"22-23/1",
IF(#REF!=2,"22-23/2",
IF(#REF!=3,"22-23/3",
IF(#REF!=4,"23-24/1",
IF(#REF!=5,"23-24/2",
IF(#REF!=6,"23-24/3","Hata12")))))),
IF(#REF!+BJ532=2023,
IF(#REF!=1,"23-24/1",
IF(#REF!=2,"23-24/2",
IF(#REF!=3,"23-24/3",
IF(#REF!=4,"24-25/1",
IF(#REF!=5,"24-25/2",
IF(#REF!=6,"24-25/3","Hata13")))))),
))))))))))))))
)</f>
        <v>#REF!</v>
      </c>
      <c r="G532" s="15"/>
      <c r="H532" s="14" t="s">
        <v>618</v>
      </c>
      <c r="I532" s="14">
        <v>206176</v>
      </c>
      <c r="J532" s="14" t="s">
        <v>157</v>
      </c>
      <c r="S532" s="16">
        <v>4</v>
      </c>
      <c r="T532" s="14">
        <f>VLOOKUP($S532,[1]sistem!$I$3:$L$10,2,FALSE)</f>
        <v>0</v>
      </c>
      <c r="U532" s="14">
        <f>VLOOKUP($S532,[1]sistem!$I$3:$L$10,3,FALSE)</f>
        <v>1</v>
      </c>
      <c r="V532" s="14">
        <f>VLOOKUP($S532,[1]sistem!$I$3:$L$10,4,FALSE)</f>
        <v>1</v>
      </c>
      <c r="W532" s="14" t="e">
        <f>VLOOKUP($BB532,[1]sistem!$I$13:$L$14,2,FALSE)*#REF!</f>
        <v>#REF!</v>
      </c>
      <c r="X532" s="14" t="e">
        <f>VLOOKUP($BB532,[1]sistem!$I$13:$L$14,3,FALSE)*#REF!</f>
        <v>#REF!</v>
      </c>
      <c r="Y532" s="14" t="e">
        <f>VLOOKUP($BB532,[1]sistem!$I$13:$L$14,4,FALSE)*#REF!</f>
        <v>#REF!</v>
      </c>
      <c r="Z532" s="14" t="e">
        <f t="shared" si="143"/>
        <v>#REF!</v>
      </c>
      <c r="AA532" s="14" t="e">
        <f t="shared" si="143"/>
        <v>#REF!</v>
      </c>
      <c r="AB532" s="14" t="e">
        <f t="shared" si="143"/>
        <v>#REF!</v>
      </c>
      <c r="AC532" s="14" t="e">
        <f t="shared" si="144"/>
        <v>#REF!</v>
      </c>
      <c r="AD532" s="14">
        <f>VLOOKUP(BB532,[1]sistem!$I$18:$J$19,2,FALSE)</f>
        <v>14</v>
      </c>
      <c r="AE532" s="14">
        <v>0.25</v>
      </c>
      <c r="AF532" s="14">
        <f>VLOOKUP($S532,[1]sistem!$I$3:$M$10,5,FALSE)</f>
        <v>1</v>
      </c>
      <c r="AI532" s="14" t="e">
        <f>(#REF!+#REF!)*AD532</f>
        <v>#REF!</v>
      </c>
      <c r="AJ532" s="14">
        <f>VLOOKUP($S532,[1]sistem!$I$3:$N$10,6,FALSE)</f>
        <v>2</v>
      </c>
      <c r="AK532" s="14">
        <v>2</v>
      </c>
      <c r="AL532" s="14">
        <f t="shared" si="145"/>
        <v>4</v>
      </c>
      <c r="AM532" s="14">
        <f>VLOOKUP($BB532,[1]sistem!$I$18:$K$19,3,FALSE)</f>
        <v>14</v>
      </c>
      <c r="AN532" s="14" t="e">
        <f>AM532*#REF!</f>
        <v>#REF!</v>
      </c>
      <c r="AO532" s="14" t="e">
        <f t="shared" si="146"/>
        <v>#REF!</v>
      </c>
      <c r="AP532" s="14">
        <f t="shared" si="147"/>
        <v>25</v>
      </c>
      <c r="AQ532" s="14" t="e">
        <f t="shared" si="148"/>
        <v>#REF!</v>
      </c>
      <c r="AR532" s="14" t="e">
        <f>ROUND(AQ532-#REF!,0)</f>
        <v>#REF!</v>
      </c>
      <c r="AS532" s="14">
        <f>IF(BB532="s",IF(S532=0,0,
IF(S532=1,#REF!*4*4,
IF(S532=2,0,
IF(S532=3,#REF!*4*2,
IF(S532=4,0,
IF(S532=5,0,
IF(S532=6,0,
IF(S532=7,0)))))))),
IF(BB532="t",
IF(S532=0,0,
IF(S532=1,#REF!*4*4*0.8,
IF(S532=2,0,
IF(S532=3,#REF!*4*2*0.8,
IF(S532=4,0,
IF(S532=5,0,
IF(S532=6,0,
IF(S532=7,0))))))))))</f>
        <v>0</v>
      </c>
      <c r="AT532" s="14" t="e">
        <f>IF(BB532="s",
IF(S532=0,0,
IF(S532=1,0,
IF(S532=2,#REF!*4*2,
IF(S532=3,#REF!*4,
IF(S532=4,#REF!*4,
IF(S532=5,0,
IF(S532=6,0,
IF(S532=7,#REF!*4)))))))),
IF(BB532="t",
IF(S532=0,0,
IF(S532=1,0,
IF(S532=2,#REF!*4*2*0.8,
IF(S532=3,#REF!*4*0.8,
IF(S532=4,#REF!*4*0.8,
IF(S532=5,0,
IF(S532=6,0,
IF(S532=7,#REF!*4))))))))))</f>
        <v>#REF!</v>
      </c>
      <c r="AU532" s="14" t="e">
        <f>IF(BB532="s",
IF(S532=0,0,
IF(S532=1,#REF!*2,
IF(S532=2,#REF!*2,
IF(S532=3,#REF!*2,
IF(S532=4,#REF!*2,
IF(S532=5,#REF!*2,
IF(S532=6,#REF!*2,
IF(S532=7,#REF!*2)))))))),
IF(BB532="t",
IF(S532=0,#REF!*2*0.8,
IF(S532=1,#REF!*2*0.8,
IF(S532=2,#REF!*2*0.8,
IF(S532=3,#REF!*2*0.8,
IF(S532=4,#REF!*2*0.8,
IF(S532=5,#REF!*2*0.8,
IF(S532=6,#REF!*1*0.8,
IF(S532=7,#REF!*2))))))))))</f>
        <v>#REF!</v>
      </c>
      <c r="AV532" s="14" t="e">
        <f t="shared" si="149"/>
        <v>#REF!</v>
      </c>
      <c r="AW532" s="14" t="e">
        <f>IF(BB532="s",
IF(S532=0,0,
IF(S532=1,(14-2)*(#REF!+#REF!)/4*4,
IF(S532=2,(14-2)*(#REF!+#REF!)/4*2,
IF(S532=3,(14-2)*(#REF!+#REF!)/4*3,
IF(S532=4,(14-2)*(#REF!+#REF!)/4,
IF(S532=5,(14-2)*#REF!/4,
IF(S532=6,0,
IF(S532=7,(14)*#REF!)))))))),
IF(BB532="t",
IF(S532=0,0,
IF(S532=1,(11-2)*(#REF!+#REF!)/4*4,
IF(S532=2,(11-2)*(#REF!+#REF!)/4*2,
IF(S532=3,(11-2)*(#REF!+#REF!)/4*3,
IF(S532=4,(11-2)*(#REF!+#REF!)/4,
IF(S532=5,(11-2)*#REF!/4,
IF(S532=6,0,
IF(S532=7,(11)*#REF!))))))))))</f>
        <v>#REF!</v>
      </c>
      <c r="AX532" s="14" t="e">
        <f t="shared" si="150"/>
        <v>#REF!</v>
      </c>
      <c r="AY532" s="14">
        <f t="shared" si="151"/>
        <v>8</v>
      </c>
      <c r="AZ532" s="14">
        <f t="shared" si="152"/>
        <v>4</v>
      </c>
      <c r="BA532" s="14" t="e">
        <f t="shared" si="153"/>
        <v>#REF!</v>
      </c>
      <c r="BB532" s="14" t="s">
        <v>87</v>
      </c>
      <c r="BC532" s="14" t="e">
        <f>IF(BI532="A",0,IF(BB532="s",14*#REF!,IF(BB532="T",11*#REF!,"HATA")))</f>
        <v>#REF!</v>
      </c>
      <c r="BD532" s="14" t="e">
        <f t="shared" si="154"/>
        <v>#REF!</v>
      </c>
      <c r="BE532" s="14" t="e">
        <f t="shared" si="155"/>
        <v>#REF!</v>
      </c>
      <c r="BF532" s="14" t="e">
        <f>IF(BE532-#REF!=0,"DOĞRU","YANLIŞ")</f>
        <v>#REF!</v>
      </c>
      <c r="BG532" s="14" t="e">
        <f>#REF!-BE532</f>
        <v>#REF!</v>
      </c>
      <c r="BH532" s="14">
        <v>0</v>
      </c>
      <c r="BJ532" s="14">
        <v>0</v>
      </c>
      <c r="BL532" s="14">
        <v>4</v>
      </c>
      <c r="BN532" s="5" t="e">
        <f>#REF!*14</f>
        <v>#REF!</v>
      </c>
      <c r="BO532" s="6"/>
      <c r="BP532" s="7"/>
      <c r="BQ532" s="8"/>
      <c r="BR532" s="8"/>
      <c r="BS532" s="8"/>
      <c r="BT532" s="8"/>
      <c r="BU532" s="8"/>
      <c r="BV532" s="9"/>
      <c r="BW532" s="10"/>
      <c r="BX532" s="11"/>
      <c r="CE532" s="8"/>
      <c r="CF532" s="17"/>
      <c r="CG532" s="17"/>
      <c r="CH532" s="17"/>
      <c r="CI532" s="17"/>
    </row>
    <row r="533" spans="1:87" hidden="1" x14ac:dyDescent="0.25">
      <c r="A533" s="14" t="s">
        <v>146</v>
      </c>
      <c r="B533" s="14" t="s">
        <v>147</v>
      </c>
      <c r="C533" s="14" t="s">
        <v>147</v>
      </c>
      <c r="D533" s="15" t="s">
        <v>84</v>
      </c>
      <c r="E533" s="15">
        <v>1</v>
      </c>
      <c r="F533" s="16" t="e">
        <f>IF(BB533="S",
IF(#REF!+BJ533=2012,
IF(#REF!=1,"12-13/1",
IF(#REF!=2,"12-13/2",
IF(#REF!=3,"13-14/1",
IF(#REF!=4,"13-14/2","Hata1")))),
IF(#REF!+BJ533=2013,
IF(#REF!=1,"13-14/1",
IF(#REF!=2,"13-14/2",
IF(#REF!=3,"14-15/1",
IF(#REF!=4,"14-15/2","Hata2")))),
IF(#REF!+BJ533=2014,
IF(#REF!=1,"14-15/1",
IF(#REF!=2,"14-15/2",
IF(#REF!=3,"15-16/1",
IF(#REF!=4,"15-16/2","Hata3")))),
IF(#REF!+BJ533=2015,
IF(#REF!=1,"15-16/1",
IF(#REF!=2,"15-16/2",
IF(#REF!=3,"16-17/1",
IF(#REF!=4,"16-17/2","Hata4")))),
IF(#REF!+BJ533=2016,
IF(#REF!=1,"16-17/1",
IF(#REF!=2,"16-17/2",
IF(#REF!=3,"17-18/1",
IF(#REF!=4,"17-18/2","Hata5")))),
IF(#REF!+BJ533=2017,
IF(#REF!=1,"17-18/1",
IF(#REF!=2,"17-18/2",
IF(#REF!=3,"18-19/1",
IF(#REF!=4,"18-19/2","Hata6")))),
IF(#REF!+BJ533=2018,
IF(#REF!=1,"18-19/1",
IF(#REF!=2,"18-19/2",
IF(#REF!=3,"19-20/1",
IF(#REF!=4,"19-20/2","Hata7")))),
IF(#REF!+BJ533=2019,
IF(#REF!=1,"19-20/1",
IF(#REF!=2,"19-20/2",
IF(#REF!=3,"20-21/1",
IF(#REF!=4,"20-21/2","Hata8")))),
IF(#REF!+BJ533=2020,
IF(#REF!=1,"20-21/1",
IF(#REF!=2,"20-21/2",
IF(#REF!=3,"21-22/1",
IF(#REF!=4,"21-22/2","Hata9")))),
IF(#REF!+BJ533=2021,
IF(#REF!=1,"21-22/1",
IF(#REF!=2,"21-22/2",
IF(#REF!=3,"22-23/1",
IF(#REF!=4,"22-23/2","Hata10")))),
IF(#REF!+BJ533=2022,
IF(#REF!=1,"22-23/1",
IF(#REF!=2,"22-23/2",
IF(#REF!=3,"23-24/1",
IF(#REF!=4,"23-24/2","Hata11")))),
IF(#REF!+BJ533=2023,
IF(#REF!=1,"23-24/1",
IF(#REF!=2,"23-24/2",
IF(#REF!=3,"24-25/1",
IF(#REF!=4,"24-25/2","Hata12")))),
)))))))))))),
IF(BB533="T",
IF(#REF!+BJ533=2012,
IF(#REF!=1,"12-13/1",
IF(#REF!=2,"12-13/2",
IF(#REF!=3,"12-13/3",
IF(#REF!=4,"13-14/1",
IF(#REF!=5,"13-14/2",
IF(#REF!=6,"13-14/3","Hata1")))))),
IF(#REF!+BJ533=2013,
IF(#REF!=1,"13-14/1",
IF(#REF!=2,"13-14/2",
IF(#REF!=3,"13-14/3",
IF(#REF!=4,"14-15/1",
IF(#REF!=5,"14-15/2",
IF(#REF!=6,"14-15/3","Hata2")))))),
IF(#REF!+BJ533=2014,
IF(#REF!=1,"14-15/1",
IF(#REF!=2,"14-15/2",
IF(#REF!=3,"14-15/3",
IF(#REF!=4,"15-16/1",
IF(#REF!=5,"15-16/2",
IF(#REF!=6,"15-16/3","Hata3")))))),
IF(AND(#REF!+#REF!&gt;2014,#REF!+#REF!&lt;2015,BJ533=1),
IF(#REF!=0.1,"14-15/0.1",
IF(#REF!=0.2,"14-15/0.2",
IF(#REF!=0.3,"14-15/0.3","Hata4"))),
IF(#REF!+BJ533=2015,
IF(#REF!=1,"15-16/1",
IF(#REF!=2,"15-16/2",
IF(#REF!=3,"15-16/3",
IF(#REF!=4,"16-17/1",
IF(#REF!=5,"16-17/2",
IF(#REF!=6,"16-17/3","Hata5")))))),
IF(#REF!+BJ533=2016,
IF(#REF!=1,"16-17/1",
IF(#REF!=2,"16-17/2",
IF(#REF!=3,"16-17/3",
IF(#REF!=4,"17-18/1",
IF(#REF!=5,"17-18/2",
IF(#REF!=6,"17-18/3","Hata6")))))),
IF(#REF!+BJ533=2017,
IF(#REF!=1,"17-18/1",
IF(#REF!=2,"17-18/2",
IF(#REF!=3,"17-18/3",
IF(#REF!=4,"18-19/1",
IF(#REF!=5,"18-19/2",
IF(#REF!=6,"18-19/3","Hata7")))))),
IF(#REF!+BJ533=2018,
IF(#REF!=1,"18-19/1",
IF(#REF!=2,"18-19/2",
IF(#REF!=3,"18-19/3",
IF(#REF!=4,"19-20/1",
IF(#REF!=5," 19-20/2",
IF(#REF!=6,"19-20/3","Hata8")))))),
IF(#REF!+BJ533=2019,
IF(#REF!=1,"19-20/1",
IF(#REF!=2,"19-20/2",
IF(#REF!=3,"19-20/3",
IF(#REF!=4,"20-21/1",
IF(#REF!=5,"20-21/2",
IF(#REF!=6,"20-21/3","Hata9")))))),
IF(#REF!+BJ533=2020,
IF(#REF!=1,"20-21/1",
IF(#REF!=2,"20-21/2",
IF(#REF!=3,"20-21/3",
IF(#REF!=4,"21-22/1",
IF(#REF!=5,"21-22/2",
IF(#REF!=6,"21-22/3","Hata10")))))),
IF(#REF!+BJ533=2021,
IF(#REF!=1,"21-22/1",
IF(#REF!=2,"21-22/2",
IF(#REF!=3,"21-22/3",
IF(#REF!=4,"22-23/1",
IF(#REF!=5,"22-23/2",
IF(#REF!=6,"22-23/3","Hata11")))))),
IF(#REF!+BJ533=2022,
IF(#REF!=1,"22-23/1",
IF(#REF!=2,"22-23/2",
IF(#REF!=3,"22-23/3",
IF(#REF!=4,"23-24/1",
IF(#REF!=5,"23-24/2",
IF(#REF!=6,"23-24/3","Hata12")))))),
IF(#REF!+BJ533=2023,
IF(#REF!=1,"23-24/1",
IF(#REF!=2,"23-24/2",
IF(#REF!=3,"23-24/3",
IF(#REF!=4,"24-25/1",
IF(#REF!=5,"24-25/2",
IF(#REF!=6,"24-25/3","Hata13")))))),
))))))))))))))
)</f>
        <v>#REF!</v>
      </c>
      <c r="G533" s="15">
        <v>0</v>
      </c>
      <c r="H533" s="14" t="s">
        <v>618</v>
      </c>
      <c r="I533" s="14">
        <v>206187</v>
      </c>
      <c r="J533" s="14" t="s">
        <v>157</v>
      </c>
      <c r="Q533" s="14" t="s">
        <v>180</v>
      </c>
      <c r="R533" s="14" t="s">
        <v>180</v>
      </c>
      <c r="S533" s="16">
        <v>4</v>
      </c>
      <c r="T533" s="14">
        <f>VLOOKUP($S533,[1]sistem!$I$3:$L$10,2,FALSE)</f>
        <v>0</v>
      </c>
      <c r="U533" s="14">
        <f>VLOOKUP($S533,[1]sistem!$I$3:$L$10,3,FALSE)</f>
        <v>1</v>
      </c>
      <c r="V533" s="14">
        <f>VLOOKUP($S533,[1]sistem!$I$3:$L$10,4,FALSE)</f>
        <v>1</v>
      </c>
      <c r="W533" s="14" t="e">
        <f>VLOOKUP($BB533,[1]sistem!$I$13:$L$14,2,FALSE)*#REF!</f>
        <v>#REF!</v>
      </c>
      <c r="X533" s="14" t="e">
        <f>VLOOKUP($BB533,[1]sistem!$I$13:$L$14,3,FALSE)*#REF!</f>
        <v>#REF!</v>
      </c>
      <c r="Y533" s="14" t="e">
        <f>VLOOKUP($BB533,[1]sistem!$I$13:$L$14,4,FALSE)*#REF!</f>
        <v>#REF!</v>
      </c>
      <c r="Z533" s="14" t="e">
        <f t="shared" si="143"/>
        <v>#REF!</v>
      </c>
      <c r="AA533" s="14" t="e">
        <f t="shared" si="143"/>
        <v>#REF!</v>
      </c>
      <c r="AB533" s="14" t="e">
        <f t="shared" si="143"/>
        <v>#REF!</v>
      </c>
      <c r="AC533" s="14" t="e">
        <f t="shared" si="144"/>
        <v>#REF!</v>
      </c>
      <c r="AD533" s="14">
        <f>VLOOKUP(BB533,[1]sistem!$I$18:$J$19,2,FALSE)</f>
        <v>14</v>
      </c>
      <c r="AE533" s="14">
        <v>0.25</v>
      </c>
      <c r="AF533" s="14">
        <f>VLOOKUP($S533,[1]sistem!$I$3:$M$10,5,FALSE)</f>
        <v>1</v>
      </c>
      <c r="AG533" s="14">
        <v>4</v>
      </c>
      <c r="AI533" s="14">
        <f>AG533*AM533</f>
        <v>56</v>
      </c>
      <c r="AJ533" s="14">
        <f>VLOOKUP($S533,[1]sistem!$I$3:$N$10,6,FALSE)</f>
        <v>2</v>
      </c>
      <c r="AK533" s="14">
        <v>2</v>
      </c>
      <c r="AL533" s="14">
        <f t="shared" si="145"/>
        <v>4</v>
      </c>
      <c r="AM533" s="14">
        <f>VLOOKUP($BB533,[1]sistem!$I$18:$K$19,3,FALSE)</f>
        <v>14</v>
      </c>
      <c r="AN533" s="14" t="e">
        <f>AM533*#REF!</f>
        <v>#REF!</v>
      </c>
      <c r="AO533" s="14" t="e">
        <f t="shared" si="146"/>
        <v>#REF!</v>
      </c>
      <c r="AP533" s="14">
        <f t="shared" si="147"/>
        <v>25</v>
      </c>
      <c r="AQ533" s="14" t="e">
        <f t="shared" si="148"/>
        <v>#REF!</v>
      </c>
      <c r="AR533" s="14" t="e">
        <f>ROUND(AQ533-#REF!,0)</f>
        <v>#REF!</v>
      </c>
      <c r="AS533" s="14">
        <f>IF(BB533="s",IF(S533=0,0,
IF(S533=1,#REF!*4*4,
IF(S533=2,0,
IF(S533=3,#REF!*4*2,
IF(S533=4,0,
IF(S533=5,0,
IF(S533=6,0,
IF(S533=7,0)))))))),
IF(BB533="t",
IF(S533=0,0,
IF(S533=1,#REF!*4*4*0.8,
IF(S533=2,0,
IF(S533=3,#REF!*4*2*0.8,
IF(S533=4,0,
IF(S533=5,0,
IF(S533=6,0,
IF(S533=7,0))))))))))</f>
        <v>0</v>
      </c>
      <c r="AT533" s="14" t="e">
        <f>IF(BB533="s",
IF(S533=0,0,
IF(S533=1,0,
IF(S533=2,#REF!*4*2,
IF(S533=3,#REF!*4,
IF(S533=4,#REF!*4,
IF(S533=5,0,
IF(S533=6,0,
IF(S533=7,#REF!*4)))))))),
IF(BB533="t",
IF(S533=0,0,
IF(S533=1,0,
IF(S533=2,#REF!*4*2*0.8,
IF(S533=3,#REF!*4*0.8,
IF(S533=4,#REF!*4*0.8,
IF(S533=5,0,
IF(S533=6,0,
IF(S533=7,#REF!*4))))))))))</f>
        <v>#REF!</v>
      </c>
      <c r="AU533" s="14" t="e">
        <f>IF(BB533="s",
IF(S533=0,0,
IF(S533=1,#REF!*2,
IF(S533=2,#REF!*2,
IF(S533=3,#REF!*2,
IF(S533=4,#REF!*2,
IF(S533=5,#REF!*2,
IF(S533=6,#REF!*2,
IF(S533=7,#REF!*2)))))))),
IF(BB533="t",
IF(S533=0,#REF!*2*0.8,
IF(S533=1,#REF!*2*0.8,
IF(S533=2,#REF!*2*0.8,
IF(S533=3,#REF!*2*0.8,
IF(S533=4,#REF!*2*0.8,
IF(S533=5,#REF!*2*0.8,
IF(S533=6,#REF!*1*0.8,
IF(S533=7,#REF!*2))))))))))</f>
        <v>#REF!</v>
      </c>
      <c r="AV533" s="14" t="e">
        <f t="shared" si="149"/>
        <v>#REF!</v>
      </c>
      <c r="AW533" s="14" t="e">
        <f>IF(BB533="s",
IF(S533=0,0,
IF(S533=1,(14-2)*(#REF!+#REF!)/4*4,
IF(S533=2,(14-2)*(#REF!+#REF!)/4*2,
IF(S533=3,(14-2)*(#REF!+#REF!)/4*3,
IF(S533=4,(14-2)*(#REF!+#REF!)/4,
IF(S533=5,(14-2)*#REF!/4,
IF(S533=6,0,
IF(S533=7,(14)*#REF!)))))))),
IF(BB533="t",
IF(S533=0,0,
IF(S533=1,(11-2)*(#REF!+#REF!)/4*4,
IF(S533=2,(11-2)*(#REF!+#REF!)/4*2,
IF(S533=3,(11-2)*(#REF!+#REF!)/4*3,
IF(S533=4,(11-2)*(#REF!+#REF!)/4,
IF(S533=5,(11-2)*#REF!/4,
IF(S533=6,0,
IF(S533=7,(11)*#REF!))))))))))</f>
        <v>#REF!</v>
      </c>
      <c r="AX533" s="14" t="e">
        <f t="shared" si="150"/>
        <v>#REF!</v>
      </c>
      <c r="AY533" s="14">
        <f t="shared" si="151"/>
        <v>8</v>
      </c>
      <c r="AZ533" s="14">
        <f t="shared" si="152"/>
        <v>4</v>
      </c>
      <c r="BA533" s="14" t="e">
        <f t="shared" si="153"/>
        <v>#REF!</v>
      </c>
      <c r="BB533" s="14" t="s">
        <v>87</v>
      </c>
      <c r="BC533" s="14" t="e">
        <f>IF(BI533="A",0,IF(BB533="s",14*#REF!,IF(BB533="T",11*#REF!,"HATA")))</f>
        <v>#REF!</v>
      </c>
      <c r="BD533" s="14" t="e">
        <f t="shared" si="154"/>
        <v>#REF!</v>
      </c>
      <c r="BE533" s="14" t="e">
        <f t="shared" si="155"/>
        <v>#REF!</v>
      </c>
      <c r="BF533" s="14" t="e">
        <f>IF(BE533-#REF!=0,"DOĞRU","YANLIŞ")</f>
        <v>#REF!</v>
      </c>
      <c r="BG533" s="14" t="e">
        <f>#REF!-BE533</f>
        <v>#REF!</v>
      </c>
      <c r="BH533" s="14">
        <v>0</v>
      </c>
      <c r="BJ533" s="14">
        <v>0</v>
      </c>
      <c r="BL533" s="14">
        <v>4</v>
      </c>
      <c r="BN533" s="5" t="e">
        <f>#REF!*14</f>
        <v>#REF!</v>
      </c>
      <c r="BO533" s="6"/>
      <c r="BP533" s="7"/>
      <c r="BQ533" s="8"/>
      <c r="BR533" s="8"/>
      <c r="BS533" s="8"/>
      <c r="BT533" s="8"/>
      <c r="BU533" s="8"/>
      <c r="BV533" s="9"/>
      <c r="BW533" s="10"/>
      <c r="BX533" s="11"/>
      <c r="CE533" s="8"/>
      <c r="CF533" s="17"/>
      <c r="CG533" s="17"/>
      <c r="CH533" s="17"/>
      <c r="CI533" s="17"/>
    </row>
    <row r="534" spans="1:87" hidden="1" x14ac:dyDescent="0.25">
      <c r="A534" s="14" t="s">
        <v>148</v>
      </c>
      <c r="B534" s="14" t="s">
        <v>149</v>
      </c>
      <c r="C534" s="14" t="s">
        <v>149</v>
      </c>
      <c r="D534" s="15" t="s">
        <v>84</v>
      </c>
      <c r="E534" s="15">
        <v>3</v>
      </c>
      <c r="F534" s="16" t="e">
        <f>IF(BB534="S",
IF(#REF!+BJ534=2012,
IF(#REF!=1,"12-13/1",
IF(#REF!=2,"12-13/2",
IF(#REF!=3,"13-14/1",
IF(#REF!=4,"13-14/2","Hata1")))),
IF(#REF!+BJ534=2013,
IF(#REF!=1,"13-14/1",
IF(#REF!=2,"13-14/2",
IF(#REF!=3,"14-15/1",
IF(#REF!=4,"14-15/2","Hata2")))),
IF(#REF!+BJ534=2014,
IF(#REF!=1,"14-15/1",
IF(#REF!=2,"14-15/2",
IF(#REF!=3,"15-16/1",
IF(#REF!=4,"15-16/2","Hata3")))),
IF(#REF!+BJ534=2015,
IF(#REF!=1,"15-16/1",
IF(#REF!=2,"15-16/2",
IF(#REF!=3,"16-17/1",
IF(#REF!=4,"16-17/2","Hata4")))),
IF(#REF!+BJ534=2016,
IF(#REF!=1,"16-17/1",
IF(#REF!=2,"16-17/2",
IF(#REF!=3,"17-18/1",
IF(#REF!=4,"17-18/2","Hata5")))),
IF(#REF!+BJ534=2017,
IF(#REF!=1,"17-18/1",
IF(#REF!=2,"17-18/2",
IF(#REF!=3,"18-19/1",
IF(#REF!=4,"18-19/2","Hata6")))),
IF(#REF!+BJ534=2018,
IF(#REF!=1,"18-19/1",
IF(#REF!=2,"18-19/2",
IF(#REF!=3,"19-20/1",
IF(#REF!=4,"19-20/2","Hata7")))),
IF(#REF!+BJ534=2019,
IF(#REF!=1,"19-20/1",
IF(#REF!=2,"19-20/2",
IF(#REF!=3,"20-21/1",
IF(#REF!=4,"20-21/2","Hata8")))),
IF(#REF!+BJ534=2020,
IF(#REF!=1,"20-21/1",
IF(#REF!=2,"20-21/2",
IF(#REF!=3,"21-22/1",
IF(#REF!=4,"21-22/2","Hata9")))),
IF(#REF!+BJ534=2021,
IF(#REF!=1,"21-22/1",
IF(#REF!=2,"21-22/2",
IF(#REF!=3,"22-23/1",
IF(#REF!=4,"22-23/2","Hata10")))),
IF(#REF!+BJ534=2022,
IF(#REF!=1,"22-23/1",
IF(#REF!=2,"22-23/2",
IF(#REF!=3,"23-24/1",
IF(#REF!=4,"23-24/2","Hata11")))),
IF(#REF!+BJ534=2023,
IF(#REF!=1,"23-24/1",
IF(#REF!=2,"23-24/2",
IF(#REF!=3,"24-25/1",
IF(#REF!=4,"24-25/2","Hata12")))),
)))))))))))),
IF(BB534="T",
IF(#REF!+BJ534=2012,
IF(#REF!=1,"12-13/1",
IF(#REF!=2,"12-13/2",
IF(#REF!=3,"12-13/3",
IF(#REF!=4,"13-14/1",
IF(#REF!=5,"13-14/2",
IF(#REF!=6,"13-14/3","Hata1")))))),
IF(#REF!+BJ534=2013,
IF(#REF!=1,"13-14/1",
IF(#REF!=2,"13-14/2",
IF(#REF!=3,"13-14/3",
IF(#REF!=4,"14-15/1",
IF(#REF!=5,"14-15/2",
IF(#REF!=6,"14-15/3","Hata2")))))),
IF(#REF!+BJ534=2014,
IF(#REF!=1,"14-15/1",
IF(#REF!=2,"14-15/2",
IF(#REF!=3,"14-15/3",
IF(#REF!=4,"15-16/1",
IF(#REF!=5,"15-16/2",
IF(#REF!=6,"15-16/3","Hata3")))))),
IF(AND(#REF!+#REF!&gt;2014,#REF!+#REF!&lt;2015,BJ534=1),
IF(#REF!=0.1,"14-15/0.1",
IF(#REF!=0.2,"14-15/0.2",
IF(#REF!=0.3,"14-15/0.3","Hata4"))),
IF(#REF!+BJ534=2015,
IF(#REF!=1,"15-16/1",
IF(#REF!=2,"15-16/2",
IF(#REF!=3,"15-16/3",
IF(#REF!=4,"16-17/1",
IF(#REF!=5,"16-17/2",
IF(#REF!=6,"16-17/3","Hata5")))))),
IF(#REF!+BJ534=2016,
IF(#REF!=1,"16-17/1",
IF(#REF!=2,"16-17/2",
IF(#REF!=3,"16-17/3",
IF(#REF!=4,"17-18/1",
IF(#REF!=5,"17-18/2",
IF(#REF!=6,"17-18/3","Hata6")))))),
IF(#REF!+BJ534=2017,
IF(#REF!=1,"17-18/1",
IF(#REF!=2,"17-18/2",
IF(#REF!=3,"17-18/3",
IF(#REF!=4,"18-19/1",
IF(#REF!=5,"18-19/2",
IF(#REF!=6,"18-19/3","Hata7")))))),
IF(#REF!+BJ534=2018,
IF(#REF!=1,"18-19/1",
IF(#REF!=2,"18-19/2",
IF(#REF!=3,"18-19/3",
IF(#REF!=4,"19-20/1",
IF(#REF!=5," 19-20/2",
IF(#REF!=6,"19-20/3","Hata8")))))),
IF(#REF!+BJ534=2019,
IF(#REF!=1,"19-20/1",
IF(#REF!=2,"19-20/2",
IF(#REF!=3,"19-20/3",
IF(#REF!=4,"20-21/1",
IF(#REF!=5,"20-21/2",
IF(#REF!=6,"20-21/3","Hata9")))))),
IF(#REF!+BJ534=2020,
IF(#REF!=1,"20-21/1",
IF(#REF!=2,"20-21/2",
IF(#REF!=3,"20-21/3",
IF(#REF!=4,"21-22/1",
IF(#REF!=5,"21-22/2",
IF(#REF!=6,"21-22/3","Hata10")))))),
IF(#REF!+BJ534=2021,
IF(#REF!=1,"21-22/1",
IF(#REF!=2,"21-22/2",
IF(#REF!=3,"21-22/3",
IF(#REF!=4,"22-23/1",
IF(#REF!=5,"22-23/2",
IF(#REF!=6,"22-23/3","Hata11")))))),
IF(#REF!+BJ534=2022,
IF(#REF!=1,"22-23/1",
IF(#REF!=2,"22-23/2",
IF(#REF!=3,"22-23/3",
IF(#REF!=4,"23-24/1",
IF(#REF!=5,"23-24/2",
IF(#REF!=6,"23-24/3","Hata12")))))),
IF(#REF!+BJ534=2023,
IF(#REF!=1,"23-24/1",
IF(#REF!=2,"23-24/2",
IF(#REF!=3,"23-24/3",
IF(#REF!=4,"24-25/1",
IF(#REF!=5,"24-25/2",
IF(#REF!=6,"24-25/3","Hata13")))))),
))))))))))))))
)</f>
        <v>#REF!</v>
      </c>
      <c r="G534" s="15">
        <v>0</v>
      </c>
      <c r="H534" s="14" t="s">
        <v>618</v>
      </c>
      <c r="I534" s="14">
        <v>206177</v>
      </c>
      <c r="J534" s="14" t="s">
        <v>157</v>
      </c>
      <c r="S534" s="16">
        <v>7</v>
      </c>
      <c r="T534" s="14">
        <f>VLOOKUP($S534,[1]sistem!$I$3:$L$10,2,FALSE)</f>
        <v>0</v>
      </c>
      <c r="U534" s="14">
        <f>VLOOKUP($S534,[1]sistem!$I$3:$L$10,3,FALSE)</f>
        <v>1</v>
      </c>
      <c r="V534" s="14">
        <f>VLOOKUP($S534,[1]sistem!$I$3:$L$10,4,FALSE)</f>
        <v>1</v>
      </c>
      <c r="W534" s="14" t="e">
        <f>VLOOKUP($BB534,[1]sistem!$I$13:$L$14,2,FALSE)*#REF!</f>
        <v>#REF!</v>
      </c>
      <c r="X534" s="14" t="e">
        <f>VLOOKUP($BB534,[1]sistem!$I$13:$L$14,3,FALSE)*#REF!</f>
        <v>#REF!</v>
      </c>
      <c r="Y534" s="14" t="e">
        <f>VLOOKUP($BB534,[1]sistem!$I$13:$L$14,4,FALSE)*#REF!</f>
        <v>#REF!</v>
      </c>
      <c r="Z534" s="14" t="e">
        <f t="shared" si="143"/>
        <v>#REF!</v>
      </c>
      <c r="AA534" s="14" t="e">
        <f t="shared" si="143"/>
        <v>#REF!</v>
      </c>
      <c r="AB534" s="14" t="e">
        <f t="shared" si="143"/>
        <v>#REF!</v>
      </c>
      <c r="AC534" s="14" t="e">
        <f t="shared" si="144"/>
        <v>#REF!</v>
      </c>
      <c r="AD534" s="14">
        <f>VLOOKUP(BB534,[1]sistem!$I$18:$J$19,2,FALSE)</f>
        <v>14</v>
      </c>
      <c r="AE534" s="14">
        <v>0.25</v>
      </c>
      <c r="AF534" s="14">
        <f>VLOOKUP($S534,[1]sistem!$I$3:$M$10,5,FALSE)</f>
        <v>1</v>
      </c>
      <c r="AG534" s="14">
        <v>4</v>
      </c>
      <c r="AI534" s="14">
        <f>AG534*AM534</f>
        <v>56</v>
      </c>
      <c r="AJ534" s="14">
        <f>VLOOKUP($S534,[1]sistem!$I$3:$N$10,6,FALSE)</f>
        <v>2</v>
      </c>
      <c r="AK534" s="14">
        <v>2</v>
      </c>
      <c r="AL534" s="14">
        <f t="shared" si="145"/>
        <v>4</v>
      </c>
      <c r="AM534" s="14">
        <f>VLOOKUP($BB534,[1]sistem!$I$18:$K$19,3,FALSE)</f>
        <v>14</v>
      </c>
      <c r="AN534" s="14" t="e">
        <f>AM534*#REF!</f>
        <v>#REF!</v>
      </c>
      <c r="AO534" s="14" t="e">
        <f t="shared" si="146"/>
        <v>#REF!</v>
      </c>
      <c r="AP534" s="14">
        <f t="shared" si="147"/>
        <v>25</v>
      </c>
      <c r="AQ534" s="14" t="e">
        <f t="shared" si="148"/>
        <v>#REF!</v>
      </c>
      <c r="AR534" s="14" t="e">
        <f>ROUND(AQ534-#REF!,0)</f>
        <v>#REF!</v>
      </c>
      <c r="AS534" s="14">
        <f>IF(BB534="s",IF(S534=0,0,
IF(S534=1,#REF!*4*4,
IF(S534=2,0,
IF(S534=3,#REF!*4*2,
IF(S534=4,0,
IF(S534=5,0,
IF(S534=6,0,
IF(S534=7,0)))))))),
IF(BB534="t",
IF(S534=0,0,
IF(S534=1,#REF!*4*4*0.8,
IF(S534=2,0,
IF(S534=3,#REF!*4*2*0.8,
IF(S534=4,0,
IF(S534=5,0,
IF(S534=6,0,
IF(S534=7,0))))))))))</f>
        <v>0</v>
      </c>
      <c r="AT534" s="14" t="e">
        <f>IF(BB534="s",
IF(S534=0,0,
IF(S534=1,0,
IF(S534=2,#REF!*4*2,
IF(S534=3,#REF!*4,
IF(S534=4,#REF!*4,
IF(S534=5,0,
IF(S534=6,0,
IF(S534=7,#REF!*4)))))))),
IF(BB534="t",
IF(S534=0,0,
IF(S534=1,0,
IF(S534=2,#REF!*4*2*0.8,
IF(S534=3,#REF!*4*0.8,
IF(S534=4,#REF!*4*0.8,
IF(S534=5,0,
IF(S534=6,0,
IF(S534=7,#REF!*4))))))))))</f>
        <v>#REF!</v>
      </c>
      <c r="AU534" s="14" t="e">
        <f>IF(BB534="s",
IF(S534=0,0,
IF(S534=1,#REF!*2,
IF(S534=2,#REF!*2,
IF(S534=3,#REF!*2,
IF(S534=4,#REF!*2,
IF(S534=5,#REF!*2,
IF(S534=6,#REF!*2,
IF(S534=7,#REF!*2)))))))),
IF(BB534="t",
IF(S534=0,#REF!*2*0.8,
IF(S534=1,#REF!*2*0.8,
IF(S534=2,#REF!*2*0.8,
IF(S534=3,#REF!*2*0.8,
IF(S534=4,#REF!*2*0.8,
IF(S534=5,#REF!*2*0.8,
IF(S534=6,#REF!*1*0.8,
IF(S534=7,#REF!*2))))))))))</f>
        <v>#REF!</v>
      </c>
      <c r="AV534" s="14" t="e">
        <f t="shared" si="149"/>
        <v>#REF!</v>
      </c>
      <c r="AW534" s="14" t="e">
        <f>IF(BB534="s",
IF(S534=0,0,
IF(S534=1,(14-2)*(#REF!+#REF!)/4*4,
IF(S534=2,(14-2)*(#REF!+#REF!)/4*2,
IF(S534=3,(14-2)*(#REF!+#REF!)/4*3,
IF(S534=4,(14-2)*(#REF!+#REF!)/4,
IF(S534=5,(14-2)*#REF!/4,
IF(S534=6,0,
IF(S534=7,(14)*#REF!)))))))),
IF(BB534="t",
IF(S534=0,0,
IF(S534=1,(11-2)*(#REF!+#REF!)/4*4,
IF(S534=2,(11-2)*(#REF!+#REF!)/4*2,
IF(S534=3,(11-2)*(#REF!+#REF!)/4*3,
IF(S534=4,(11-2)*(#REF!+#REF!)/4,
IF(S534=5,(11-2)*#REF!/4,
IF(S534=6,0,
IF(S534=7,(11)*#REF!))))))))))</f>
        <v>#REF!</v>
      </c>
      <c r="AX534" s="14" t="e">
        <f t="shared" si="150"/>
        <v>#REF!</v>
      </c>
      <c r="AY534" s="14">
        <f t="shared" si="151"/>
        <v>8</v>
      </c>
      <c r="AZ534" s="14">
        <f t="shared" si="152"/>
        <v>4</v>
      </c>
      <c r="BA534" s="14" t="e">
        <f t="shared" si="153"/>
        <v>#REF!</v>
      </c>
      <c r="BB534" s="14" t="s">
        <v>87</v>
      </c>
      <c r="BC534" s="14" t="e">
        <f>IF(BI534="A",0,IF(BB534="s",14*#REF!,IF(BB534="T",11*#REF!,"HATA")))</f>
        <v>#REF!</v>
      </c>
      <c r="BD534" s="14" t="e">
        <f t="shared" si="154"/>
        <v>#REF!</v>
      </c>
      <c r="BE534" s="14" t="e">
        <f t="shared" si="155"/>
        <v>#REF!</v>
      </c>
      <c r="BF534" s="14" t="e">
        <f>IF(BE534-#REF!=0,"DOĞRU","YANLIŞ")</f>
        <v>#REF!</v>
      </c>
      <c r="BG534" s="14" t="e">
        <f>#REF!-BE534</f>
        <v>#REF!</v>
      </c>
      <c r="BH534" s="14">
        <v>0</v>
      </c>
      <c r="BJ534" s="14">
        <v>0</v>
      </c>
      <c r="BL534" s="14">
        <v>7</v>
      </c>
      <c r="BN534" s="5" t="e">
        <f>#REF!*14</f>
        <v>#REF!</v>
      </c>
      <c r="BO534" s="6"/>
      <c r="BP534" s="7"/>
      <c r="BQ534" s="8"/>
      <c r="BR534" s="8"/>
      <c r="BS534" s="8"/>
      <c r="BT534" s="8"/>
      <c r="BU534" s="8"/>
      <c r="BV534" s="9"/>
      <c r="BW534" s="10"/>
      <c r="BX534" s="11"/>
      <c r="CE534" s="8"/>
      <c r="CF534" s="17"/>
      <c r="CG534" s="17"/>
      <c r="CH534" s="17"/>
      <c r="CI534" s="17"/>
    </row>
    <row r="535" spans="1:87" hidden="1" x14ac:dyDescent="0.25">
      <c r="A535" s="14" t="s">
        <v>108</v>
      </c>
      <c r="B535" s="14" t="s">
        <v>109</v>
      </c>
      <c r="C535" s="14" t="s">
        <v>109</v>
      </c>
      <c r="D535" s="15" t="s">
        <v>90</v>
      </c>
      <c r="E535" s="15" t="s">
        <v>90</v>
      </c>
      <c r="F535" s="16" t="e">
        <f>IF(BB535="S",
IF(#REF!+BJ535=2012,
IF(#REF!=1,"12-13/1",
IF(#REF!=2,"12-13/2",
IF(#REF!=3,"13-14/1",
IF(#REF!=4,"13-14/2","Hata1")))),
IF(#REF!+BJ535=2013,
IF(#REF!=1,"13-14/1",
IF(#REF!=2,"13-14/2",
IF(#REF!=3,"14-15/1",
IF(#REF!=4,"14-15/2","Hata2")))),
IF(#REF!+BJ535=2014,
IF(#REF!=1,"14-15/1",
IF(#REF!=2,"14-15/2",
IF(#REF!=3,"15-16/1",
IF(#REF!=4,"15-16/2","Hata3")))),
IF(#REF!+BJ535=2015,
IF(#REF!=1,"15-16/1",
IF(#REF!=2,"15-16/2",
IF(#REF!=3,"16-17/1",
IF(#REF!=4,"16-17/2","Hata4")))),
IF(#REF!+BJ535=2016,
IF(#REF!=1,"16-17/1",
IF(#REF!=2,"16-17/2",
IF(#REF!=3,"17-18/1",
IF(#REF!=4,"17-18/2","Hata5")))),
IF(#REF!+BJ535=2017,
IF(#REF!=1,"17-18/1",
IF(#REF!=2,"17-18/2",
IF(#REF!=3,"18-19/1",
IF(#REF!=4,"18-19/2","Hata6")))),
IF(#REF!+BJ535=2018,
IF(#REF!=1,"18-19/1",
IF(#REF!=2,"18-19/2",
IF(#REF!=3,"19-20/1",
IF(#REF!=4,"19-20/2","Hata7")))),
IF(#REF!+BJ535=2019,
IF(#REF!=1,"19-20/1",
IF(#REF!=2,"19-20/2",
IF(#REF!=3,"20-21/1",
IF(#REF!=4,"20-21/2","Hata8")))),
IF(#REF!+BJ535=2020,
IF(#REF!=1,"20-21/1",
IF(#REF!=2,"20-21/2",
IF(#REF!=3,"21-22/1",
IF(#REF!=4,"21-22/2","Hata9")))),
IF(#REF!+BJ535=2021,
IF(#REF!=1,"21-22/1",
IF(#REF!=2,"21-22/2",
IF(#REF!=3,"22-23/1",
IF(#REF!=4,"22-23/2","Hata10")))),
IF(#REF!+BJ535=2022,
IF(#REF!=1,"22-23/1",
IF(#REF!=2,"22-23/2",
IF(#REF!=3,"23-24/1",
IF(#REF!=4,"23-24/2","Hata11")))),
IF(#REF!+BJ535=2023,
IF(#REF!=1,"23-24/1",
IF(#REF!=2,"23-24/2",
IF(#REF!=3,"24-25/1",
IF(#REF!=4,"24-25/2","Hata12")))),
)))))))))))),
IF(BB535="T",
IF(#REF!+BJ535=2012,
IF(#REF!=1,"12-13/1",
IF(#REF!=2,"12-13/2",
IF(#REF!=3,"12-13/3",
IF(#REF!=4,"13-14/1",
IF(#REF!=5,"13-14/2",
IF(#REF!=6,"13-14/3","Hata1")))))),
IF(#REF!+BJ535=2013,
IF(#REF!=1,"13-14/1",
IF(#REF!=2,"13-14/2",
IF(#REF!=3,"13-14/3",
IF(#REF!=4,"14-15/1",
IF(#REF!=5,"14-15/2",
IF(#REF!=6,"14-15/3","Hata2")))))),
IF(#REF!+BJ535=2014,
IF(#REF!=1,"14-15/1",
IF(#REF!=2,"14-15/2",
IF(#REF!=3,"14-15/3",
IF(#REF!=4,"15-16/1",
IF(#REF!=5,"15-16/2",
IF(#REF!=6,"15-16/3","Hata3")))))),
IF(AND(#REF!+#REF!&gt;2014,#REF!+#REF!&lt;2015,BJ535=1),
IF(#REF!=0.1,"14-15/0.1",
IF(#REF!=0.2,"14-15/0.2",
IF(#REF!=0.3,"14-15/0.3","Hata4"))),
IF(#REF!+BJ535=2015,
IF(#REF!=1,"15-16/1",
IF(#REF!=2,"15-16/2",
IF(#REF!=3,"15-16/3",
IF(#REF!=4,"16-17/1",
IF(#REF!=5,"16-17/2",
IF(#REF!=6,"16-17/3","Hata5")))))),
IF(#REF!+BJ535=2016,
IF(#REF!=1,"16-17/1",
IF(#REF!=2,"16-17/2",
IF(#REF!=3,"16-17/3",
IF(#REF!=4,"17-18/1",
IF(#REF!=5,"17-18/2",
IF(#REF!=6,"17-18/3","Hata6")))))),
IF(#REF!+BJ535=2017,
IF(#REF!=1,"17-18/1",
IF(#REF!=2,"17-18/2",
IF(#REF!=3,"17-18/3",
IF(#REF!=4,"18-19/1",
IF(#REF!=5,"18-19/2",
IF(#REF!=6,"18-19/3","Hata7")))))),
IF(#REF!+BJ535=2018,
IF(#REF!=1,"18-19/1",
IF(#REF!=2,"18-19/2",
IF(#REF!=3,"18-19/3",
IF(#REF!=4,"19-20/1",
IF(#REF!=5," 19-20/2",
IF(#REF!=6,"19-20/3","Hata8")))))),
IF(#REF!+BJ535=2019,
IF(#REF!=1,"19-20/1",
IF(#REF!=2,"19-20/2",
IF(#REF!=3,"19-20/3",
IF(#REF!=4,"20-21/1",
IF(#REF!=5,"20-21/2",
IF(#REF!=6,"20-21/3","Hata9")))))),
IF(#REF!+BJ535=2020,
IF(#REF!=1,"20-21/1",
IF(#REF!=2,"20-21/2",
IF(#REF!=3,"20-21/3",
IF(#REF!=4,"21-22/1",
IF(#REF!=5,"21-22/2",
IF(#REF!=6,"21-22/3","Hata10")))))),
IF(#REF!+BJ535=2021,
IF(#REF!=1,"21-22/1",
IF(#REF!=2,"21-22/2",
IF(#REF!=3,"21-22/3",
IF(#REF!=4,"22-23/1",
IF(#REF!=5,"22-23/2",
IF(#REF!=6,"22-23/3","Hata11")))))),
IF(#REF!+BJ535=2022,
IF(#REF!=1,"22-23/1",
IF(#REF!=2,"22-23/2",
IF(#REF!=3,"22-23/3",
IF(#REF!=4,"23-24/1",
IF(#REF!=5,"23-24/2",
IF(#REF!=6,"23-24/3","Hata12")))))),
IF(#REF!+BJ535=2023,
IF(#REF!=1,"23-24/1",
IF(#REF!=2,"23-24/2",
IF(#REF!=3,"23-24/3",
IF(#REF!=4,"24-25/1",
IF(#REF!=5,"24-25/2",
IF(#REF!=6,"24-25/3","Hata13")))))),
))))))))))))))
)</f>
        <v>#REF!</v>
      </c>
      <c r="G535" s="15"/>
      <c r="H535" s="14" t="s">
        <v>618</v>
      </c>
      <c r="I535" s="14">
        <v>206179</v>
      </c>
      <c r="J535" s="14" t="s">
        <v>157</v>
      </c>
      <c r="Q535" s="14" t="s">
        <v>110</v>
      </c>
      <c r="R535" s="14" t="s">
        <v>110</v>
      </c>
      <c r="S535" s="16">
        <v>0</v>
      </c>
      <c r="T535" s="14">
        <f>VLOOKUP($S535,[1]sistem!$I$3:$L$10,2,FALSE)</f>
        <v>0</v>
      </c>
      <c r="U535" s="14">
        <f>VLOOKUP($S535,[1]sistem!$I$3:$L$10,3,FALSE)</f>
        <v>0</v>
      </c>
      <c r="V535" s="14">
        <f>VLOOKUP($S535,[1]sistem!$I$3:$L$10,4,FALSE)</f>
        <v>0</v>
      </c>
      <c r="W535" s="14" t="e">
        <f>VLOOKUP($BB535,[1]sistem!$I$13:$L$14,2,FALSE)*#REF!</f>
        <v>#REF!</v>
      </c>
      <c r="X535" s="14" t="e">
        <f>VLOOKUP($BB535,[1]sistem!$I$13:$L$14,3,FALSE)*#REF!</f>
        <v>#REF!</v>
      </c>
      <c r="Y535" s="14" t="e">
        <f>VLOOKUP($BB535,[1]sistem!$I$13:$L$14,4,FALSE)*#REF!</f>
        <v>#REF!</v>
      </c>
      <c r="Z535" s="14" t="e">
        <f t="shared" si="143"/>
        <v>#REF!</v>
      </c>
      <c r="AA535" s="14" t="e">
        <f t="shared" si="143"/>
        <v>#REF!</v>
      </c>
      <c r="AB535" s="14" t="e">
        <f t="shared" si="143"/>
        <v>#REF!</v>
      </c>
      <c r="AC535" s="14" t="e">
        <f t="shared" si="144"/>
        <v>#REF!</v>
      </c>
      <c r="AD535" s="14">
        <f>VLOOKUP(BB535,[1]sistem!$I$18:$J$19,2,FALSE)</f>
        <v>14</v>
      </c>
      <c r="AE535" s="14">
        <v>0.25</v>
      </c>
      <c r="AF535" s="14">
        <f>VLOOKUP($S535,[1]sistem!$I$3:$M$10,5,FALSE)</f>
        <v>0</v>
      </c>
      <c r="AI535" s="14" t="e">
        <f>(#REF!+#REF!)*AD535</f>
        <v>#REF!</v>
      </c>
      <c r="AJ535" s="14">
        <f>VLOOKUP($S535,[1]sistem!$I$3:$N$10,6,FALSE)</f>
        <v>0</v>
      </c>
      <c r="AK535" s="14">
        <v>2</v>
      </c>
      <c r="AL535" s="14">
        <f t="shared" si="145"/>
        <v>0</v>
      </c>
      <c r="AM535" s="14">
        <f>VLOOKUP($BB535,[1]sistem!$I$18:$K$19,3,FALSE)</f>
        <v>14</v>
      </c>
      <c r="AN535" s="14" t="e">
        <f>AM535*#REF!</f>
        <v>#REF!</v>
      </c>
      <c r="AO535" s="14" t="e">
        <f t="shared" si="146"/>
        <v>#REF!</v>
      </c>
      <c r="AP535" s="14">
        <f t="shared" si="147"/>
        <v>25</v>
      </c>
      <c r="AQ535" s="14" t="e">
        <f t="shared" si="148"/>
        <v>#REF!</v>
      </c>
      <c r="AR535" s="14" t="e">
        <f>ROUND(AQ535-#REF!,0)</f>
        <v>#REF!</v>
      </c>
      <c r="AS535" s="14">
        <f>IF(BB535="s",IF(S535=0,0,
IF(S535=1,#REF!*4*4,
IF(S535=2,0,
IF(S535=3,#REF!*4*2,
IF(S535=4,0,
IF(S535=5,0,
IF(S535=6,0,
IF(S535=7,0)))))))),
IF(BB535="t",
IF(S535=0,0,
IF(S535=1,#REF!*4*4*0.8,
IF(S535=2,0,
IF(S535=3,#REF!*4*2*0.8,
IF(S535=4,0,
IF(S535=5,0,
IF(S535=6,0,
IF(S535=7,0))))))))))</f>
        <v>0</v>
      </c>
      <c r="AT535" s="14">
        <f>IF(BB535="s",
IF(S535=0,0,
IF(S535=1,0,
IF(S535=2,#REF!*4*2,
IF(S535=3,#REF!*4,
IF(S535=4,#REF!*4,
IF(S535=5,0,
IF(S535=6,0,
IF(S535=7,#REF!*4)))))))),
IF(BB535="t",
IF(S535=0,0,
IF(S535=1,0,
IF(S535=2,#REF!*4*2*0.8,
IF(S535=3,#REF!*4*0.8,
IF(S535=4,#REF!*4*0.8,
IF(S535=5,0,
IF(S535=6,0,
IF(S535=7,#REF!*4))))))))))</f>
        <v>0</v>
      </c>
      <c r="AU535" s="14">
        <f>IF(BB535="s",
IF(S535=0,0,
IF(S535=1,#REF!*2,
IF(S535=2,#REF!*2,
IF(S535=3,#REF!*2,
IF(S535=4,#REF!*2,
IF(S535=5,#REF!*2,
IF(S535=6,#REF!*2,
IF(S535=7,#REF!*2)))))))),
IF(BB535="t",
IF(S535=0,#REF!*2*0.8,
IF(S535=1,#REF!*2*0.8,
IF(S535=2,#REF!*2*0.8,
IF(S535=3,#REF!*2*0.8,
IF(S535=4,#REF!*2*0.8,
IF(S535=5,#REF!*2*0.8,
IF(S535=6,#REF!*1*0.8,
IF(S535=7,#REF!*2))))))))))</f>
        <v>0</v>
      </c>
      <c r="AV535" s="14" t="e">
        <f t="shared" si="149"/>
        <v>#REF!</v>
      </c>
      <c r="AW535" s="14">
        <f>IF(BB535="s",
IF(S535=0,0,
IF(S535=1,(14-2)*(#REF!+#REF!)/4*4,
IF(S535=2,(14-2)*(#REF!+#REF!)/4*2,
IF(S535=3,(14-2)*(#REF!+#REF!)/4*3,
IF(S535=4,(14-2)*(#REF!+#REF!)/4,
IF(S535=5,(14-2)*#REF!/4,
IF(S535=6,0,
IF(S535=7,(14)*#REF!)))))))),
IF(BB535="t",
IF(S535=0,0,
IF(S535=1,(11-2)*(#REF!+#REF!)/4*4,
IF(S535=2,(11-2)*(#REF!+#REF!)/4*2,
IF(S535=3,(11-2)*(#REF!+#REF!)/4*3,
IF(S535=4,(11-2)*(#REF!+#REF!)/4,
IF(S535=5,(11-2)*#REF!/4,
IF(S535=6,0,
IF(S535=7,(11)*#REF!))))))))))</f>
        <v>0</v>
      </c>
      <c r="AX535" s="14" t="e">
        <f t="shared" si="150"/>
        <v>#REF!</v>
      </c>
      <c r="AY535" s="14">
        <f t="shared" si="151"/>
        <v>0</v>
      </c>
      <c r="AZ535" s="14">
        <f t="shared" si="152"/>
        <v>0</v>
      </c>
      <c r="BA535" s="14">
        <f t="shared" si="153"/>
        <v>0</v>
      </c>
      <c r="BB535" s="14" t="s">
        <v>87</v>
      </c>
      <c r="BC535" s="14" t="e">
        <f>IF(BI535="A",0,IF(BB535="s",14*#REF!,IF(BB535="T",11*#REF!,"HATA")))</f>
        <v>#REF!</v>
      </c>
      <c r="BD535" s="14" t="e">
        <f t="shared" si="154"/>
        <v>#REF!</v>
      </c>
      <c r="BE535" s="14" t="e">
        <f t="shared" si="155"/>
        <v>#REF!</v>
      </c>
      <c r="BF535" s="14" t="e">
        <f>IF(BE535-#REF!=0,"DOĞRU","YANLIŞ")</f>
        <v>#REF!</v>
      </c>
      <c r="BG535" s="14" t="e">
        <f>#REF!-BE535</f>
        <v>#REF!</v>
      </c>
      <c r="BH535" s="14">
        <v>0</v>
      </c>
      <c r="BJ535" s="14">
        <v>0</v>
      </c>
      <c r="BL535" s="14">
        <v>0</v>
      </c>
      <c r="BN535" s="5" t="e">
        <f>#REF!*14</f>
        <v>#REF!</v>
      </c>
      <c r="BO535" s="6"/>
      <c r="BP535" s="7"/>
      <c r="BQ535" s="8"/>
      <c r="BR535" s="8"/>
      <c r="BS535" s="8"/>
      <c r="BT535" s="8"/>
      <c r="BU535" s="8"/>
      <c r="BV535" s="9"/>
      <c r="BW535" s="10"/>
      <c r="BX535" s="11"/>
      <c r="CE535" s="8"/>
      <c r="CF535" s="17"/>
      <c r="CG535" s="17"/>
      <c r="CH535" s="17"/>
      <c r="CI535" s="17"/>
    </row>
    <row r="536" spans="1:87" hidden="1" x14ac:dyDescent="0.25">
      <c r="A536" s="14" t="s">
        <v>631</v>
      </c>
      <c r="B536" s="39" t="s">
        <v>632</v>
      </c>
      <c r="C536" s="14" t="s">
        <v>633</v>
      </c>
      <c r="D536" s="15" t="s">
        <v>90</v>
      </c>
      <c r="E536" s="15" t="s">
        <v>90</v>
      </c>
      <c r="F536" s="16" t="e">
        <f>IF(BB536="S",
IF(#REF!+BJ536=2012,
IF(#REF!=1,"12-13/1",
IF(#REF!=2,"12-13/2",
IF(#REF!=3,"13-14/1",
IF(#REF!=4,"13-14/2","Hata1")))),
IF(#REF!+BJ536=2013,
IF(#REF!=1,"13-14/1",
IF(#REF!=2,"13-14/2",
IF(#REF!=3,"14-15/1",
IF(#REF!=4,"14-15/2","Hata2")))),
IF(#REF!+BJ536=2014,
IF(#REF!=1,"14-15/1",
IF(#REF!=2,"14-15/2",
IF(#REF!=3,"15-16/1",
IF(#REF!=4,"15-16/2","Hata3")))),
IF(#REF!+BJ536=2015,
IF(#REF!=1,"15-16/1",
IF(#REF!=2,"15-16/2",
IF(#REF!=3,"16-17/1",
IF(#REF!=4,"16-17/2","Hata4")))),
IF(#REF!+BJ536=2016,
IF(#REF!=1,"16-17/1",
IF(#REF!=2,"16-17/2",
IF(#REF!=3,"17-18/1",
IF(#REF!=4,"17-18/2","Hata5")))),
IF(#REF!+BJ536=2017,
IF(#REF!=1,"17-18/1",
IF(#REF!=2,"17-18/2",
IF(#REF!=3,"18-19/1",
IF(#REF!=4,"18-19/2","Hata6")))),
IF(#REF!+BJ536=2018,
IF(#REF!=1,"18-19/1",
IF(#REF!=2,"18-19/2",
IF(#REF!=3,"19-20/1",
IF(#REF!=4,"19-20/2","Hata7")))),
IF(#REF!+BJ536=2019,
IF(#REF!=1,"19-20/1",
IF(#REF!=2,"19-20/2",
IF(#REF!=3,"20-21/1",
IF(#REF!=4,"20-21/2","Hata8")))),
IF(#REF!+BJ536=2020,
IF(#REF!=1,"20-21/1",
IF(#REF!=2,"20-21/2",
IF(#REF!=3,"21-22/1",
IF(#REF!=4,"21-22/2","Hata9")))),
IF(#REF!+BJ536=2021,
IF(#REF!=1,"21-22/1",
IF(#REF!=2,"21-22/2",
IF(#REF!=3,"22-23/1",
IF(#REF!=4,"22-23/2","Hata10")))),
IF(#REF!+BJ536=2022,
IF(#REF!=1,"22-23/1",
IF(#REF!=2,"22-23/2",
IF(#REF!=3,"23-24/1",
IF(#REF!=4,"23-24/2","Hata11")))),
IF(#REF!+BJ536=2023,
IF(#REF!=1,"23-24/1",
IF(#REF!=2,"23-24/2",
IF(#REF!=3,"24-25/1",
IF(#REF!=4,"24-25/2","Hata12")))),
)))))))))))),
IF(BB536="T",
IF(#REF!+BJ536=2012,
IF(#REF!=1,"12-13/1",
IF(#REF!=2,"12-13/2",
IF(#REF!=3,"12-13/3",
IF(#REF!=4,"13-14/1",
IF(#REF!=5,"13-14/2",
IF(#REF!=6,"13-14/3","Hata1")))))),
IF(#REF!+BJ536=2013,
IF(#REF!=1,"13-14/1",
IF(#REF!=2,"13-14/2",
IF(#REF!=3,"13-14/3",
IF(#REF!=4,"14-15/1",
IF(#REF!=5,"14-15/2",
IF(#REF!=6,"14-15/3","Hata2")))))),
IF(#REF!+BJ536=2014,
IF(#REF!=1,"14-15/1",
IF(#REF!=2,"14-15/2",
IF(#REF!=3,"14-15/3",
IF(#REF!=4,"15-16/1",
IF(#REF!=5,"15-16/2",
IF(#REF!=6,"15-16/3","Hata3")))))),
IF(AND(#REF!+#REF!&gt;2014,#REF!+#REF!&lt;2015,BJ536=1),
IF(#REF!=0.1,"14-15/0.1",
IF(#REF!=0.2,"14-15/0.2",
IF(#REF!=0.3,"14-15/0.3","Hata4"))),
IF(#REF!+BJ536=2015,
IF(#REF!=1,"15-16/1",
IF(#REF!=2,"15-16/2",
IF(#REF!=3,"15-16/3",
IF(#REF!=4,"16-17/1",
IF(#REF!=5,"16-17/2",
IF(#REF!=6,"16-17/3","Hata5")))))),
IF(#REF!+BJ536=2016,
IF(#REF!=1,"16-17/1",
IF(#REF!=2,"16-17/2",
IF(#REF!=3,"16-17/3",
IF(#REF!=4,"17-18/1",
IF(#REF!=5,"17-18/2",
IF(#REF!=6,"17-18/3","Hata6")))))),
IF(#REF!+BJ536=2017,
IF(#REF!=1,"17-18/1",
IF(#REF!=2,"17-18/2",
IF(#REF!=3,"17-18/3",
IF(#REF!=4,"18-19/1",
IF(#REF!=5,"18-19/2",
IF(#REF!=6,"18-19/3","Hata7")))))),
IF(#REF!+BJ536=2018,
IF(#REF!=1,"18-19/1",
IF(#REF!=2,"18-19/2",
IF(#REF!=3,"18-19/3",
IF(#REF!=4,"19-20/1",
IF(#REF!=5," 19-20/2",
IF(#REF!=6,"19-20/3","Hata8")))))),
IF(#REF!+BJ536=2019,
IF(#REF!=1,"19-20/1",
IF(#REF!=2,"19-20/2",
IF(#REF!=3,"19-20/3",
IF(#REF!=4,"20-21/1",
IF(#REF!=5,"20-21/2",
IF(#REF!=6,"20-21/3","Hata9")))))),
IF(#REF!+BJ536=2020,
IF(#REF!=1,"20-21/1",
IF(#REF!=2,"20-21/2",
IF(#REF!=3,"20-21/3",
IF(#REF!=4,"21-22/1",
IF(#REF!=5,"21-22/2",
IF(#REF!=6,"21-22/3","Hata10")))))),
IF(#REF!+BJ536=2021,
IF(#REF!=1,"21-22/1",
IF(#REF!=2,"21-22/2",
IF(#REF!=3,"21-22/3",
IF(#REF!=4,"22-23/1",
IF(#REF!=5,"22-23/2",
IF(#REF!=6,"22-23/3","Hata11")))))),
IF(#REF!+BJ536=2022,
IF(#REF!=1,"22-23/1",
IF(#REF!=2,"22-23/2",
IF(#REF!=3,"22-23/3",
IF(#REF!=4,"23-24/1",
IF(#REF!=5,"23-24/2",
IF(#REF!=6,"23-24/3","Hata12")))))),
IF(#REF!+BJ536=2023,
IF(#REF!=1,"23-24/1",
IF(#REF!=2,"23-24/2",
IF(#REF!=3,"23-24/3",
IF(#REF!=4,"24-25/1",
IF(#REF!=5,"24-25/2",
IF(#REF!=6,"24-25/3","Hata13")))))),
))))))))))))))
)</f>
        <v>#REF!</v>
      </c>
      <c r="G536" s="15"/>
      <c r="H536" s="14" t="s">
        <v>634</v>
      </c>
      <c r="I536" s="14">
        <v>54710</v>
      </c>
      <c r="J536" s="14" t="s">
        <v>635</v>
      </c>
      <c r="L536" s="14">
        <v>4127</v>
      </c>
      <c r="Q536" s="14" t="s">
        <v>528</v>
      </c>
      <c r="R536" s="14" t="s">
        <v>528</v>
      </c>
      <c r="S536" s="16">
        <v>2</v>
      </c>
      <c r="T536" s="14">
        <f>VLOOKUP($S536,[1]sistem!$I$3:$L$10,2,FALSE)</f>
        <v>0</v>
      </c>
      <c r="U536" s="14">
        <f>VLOOKUP($S536,[1]sistem!$I$3:$L$10,3,FALSE)</f>
        <v>2</v>
      </c>
      <c r="V536" s="14">
        <f>VLOOKUP($S536,[1]sistem!$I$3:$L$10,4,FALSE)</f>
        <v>1</v>
      </c>
      <c r="W536" s="14" t="e">
        <f>VLOOKUP($BB536,[1]sistem!$I$13:$L$14,2,FALSE)*#REF!</f>
        <v>#REF!</v>
      </c>
      <c r="X536" s="14" t="e">
        <f>VLOOKUP($BB536,[1]sistem!$I$13:$L$14,3,FALSE)*#REF!</f>
        <v>#REF!</v>
      </c>
      <c r="Y536" s="14" t="e">
        <f>VLOOKUP($BB536,[1]sistem!$I$13:$L$14,4,FALSE)*#REF!</f>
        <v>#REF!</v>
      </c>
      <c r="Z536" s="14" t="e">
        <f t="shared" si="143"/>
        <v>#REF!</v>
      </c>
      <c r="AA536" s="14" t="e">
        <f t="shared" si="143"/>
        <v>#REF!</v>
      </c>
      <c r="AB536" s="14" t="e">
        <f t="shared" si="143"/>
        <v>#REF!</v>
      </c>
      <c r="AC536" s="14" t="e">
        <f t="shared" si="144"/>
        <v>#REF!</v>
      </c>
      <c r="AD536" s="14">
        <f>VLOOKUP(BB536,[1]sistem!$I$18:$J$19,2,FALSE)</f>
        <v>14</v>
      </c>
      <c r="AE536" s="14">
        <v>0.25</v>
      </c>
      <c r="AF536" s="14">
        <f>VLOOKUP($S536,[1]sistem!$I$3:$M$10,5,FALSE)</f>
        <v>2</v>
      </c>
      <c r="AI536" s="14" t="e">
        <f>(#REF!+#REF!)*AD536</f>
        <v>#REF!</v>
      </c>
      <c r="AJ536" s="14">
        <f>VLOOKUP($S536,[1]sistem!$I$3:$N$10,6,FALSE)</f>
        <v>3</v>
      </c>
      <c r="AK536" s="14">
        <v>2</v>
      </c>
      <c r="AL536" s="14">
        <f t="shared" si="145"/>
        <v>6</v>
      </c>
      <c r="AM536" s="14">
        <f>VLOOKUP($BB536,[1]sistem!$I$18:$K$19,3,FALSE)</f>
        <v>14</v>
      </c>
      <c r="AN536" s="14" t="e">
        <f>AM536*#REF!</f>
        <v>#REF!</v>
      </c>
      <c r="AO536" s="14" t="e">
        <f t="shared" si="146"/>
        <v>#REF!</v>
      </c>
      <c r="AP536" s="14">
        <f t="shared" si="147"/>
        <v>25</v>
      </c>
      <c r="AQ536" s="14" t="e">
        <f t="shared" si="148"/>
        <v>#REF!</v>
      </c>
      <c r="AR536" s="14" t="e">
        <f>ROUND(AQ536-#REF!,0)</f>
        <v>#REF!</v>
      </c>
      <c r="AS536" s="14">
        <f>IF(BB536="s",IF(S536=0,0,
IF(S536=1,#REF!*4*4,
IF(S536=2,0,
IF(S536=3,#REF!*4*2,
IF(S536=4,0,
IF(S536=5,0,
IF(S536=6,0,
IF(S536=7,0)))))))),
IF(BB536="t",
IF(S536=0,0,
IF(S536=1,#REF!*4*4*0.8,
IF(S536=2,0,
IF(S536=3,#REF!*4*2*0.8,
IF(S536=4,0,
IF(S536=5,0,
IF(S536=6,0,
IF(S536=7,0))))))))))</f>
        <v>0</v>
      </c>
      <c r="AT536" s="14" t="e">
        <f>IF(BB536="s",
IF(S536=0,0,
IF(S536=1,0,
IF(S536=2,#REF!*4*2,
IF(S536=3,#REF!*4,
IF(S536=4,#REF!*4,
IF(S536=5,0,
IF(S536=6,0,
IF(S536=7,#REF!*4)))))))),
IF(BB536="t",
IF(S536=0,0,
IF(S536=1,0,
IF(S536=2,#REF!*4*2*0.8,
IF(S536=3,#REF!*4*0.8,
IF(S536=4,#REF!*4*0.8,
IF(S536=5,0,
IF(S536=6,0,
IF(S536=7,#REF!*4))))))))))</f>
        <v>#REF!</v>
      </c>
      <c r="AU536" s="14" t="e">
        <f>IF(BB536="s",
IF(S536=0,0,
IF(S536=1,#REF!*2,
IF(S536=2,#REF!*2,
IF(S536=3,#REF!*2,
IF(S536=4,#REF!*2,
IF(S536=5,#REF!*2,
IF(S536=6,#REF!*2,
IF(S536=7,#REF!*2)))))))),
IF(BB536="t",
IF(S536=0,#REF!*2*0.8,
IF(S536=1,#REF!*2*0.8,
IF(S536=2,#REF!*2*0.8,
IF(S536=3,#REF!*2*0.8,
IF(S536=4,#REF!*2*0.8,
IF(S536=5,#REF!*2*0.8,
IF(S536=6,#REF!*1*0.8,
IF(S536=7,#REF!*2))))))))))</f>
        <v>#REF!</v>
      </c>
      <c r="AV536" s="14" t="e">
        <f t="shared" si="149"/>
        <v>#REF!</v>
      </c>
      <c r="AW536" s="14" t="e">
        <f>IF(BB536="s",
IF(S536=0,0,
IF(S536=1,(14-2)*(#REF!+#REF!)/4*4,
IF(S536=2,(14-2)*(#REF!+#REF!)/4*2,
IF(S536=3,(14-2)*(#REF!+#REF!)/4*3,
IF(S536=4,(14-2)*(#REF!+#REF!)/4,
IF(S536=5,(14-2)*#REF!/4,
IF(S536=6,0,
IF(S536=7,(14)*#REF!)))))))),
IF(BB536="t",
IF(S536=0,0,
IF(S536=1,(11-2)*(#REF!+#REF!)/4*4,
IF(S536=2,(11-2)*(#REF!+#REF!)/4*2,
IF(S536=3,(11-2)*(#REF!+#REF!)/4*3,
IF(S536=4,(11-2)*(#REF!+#REF!)/4,
IF(S536=5,(11-2)*#REF!/4,
IF(S536=6,0,
IF(S536=7,(11)*#REF!))))))))))</f>
        <v>#REF!</v>
      </c>
      <c r="AX536" s="14" t="e">
        <f t="shared" si="150"/>
        <v>#REF!</v>
      </c>
      <c r="AY536" s="14">
        <f t="shared" si="151"/>
        <v>12</v>
      </c>
      <c r="AZ536" s="14">
        <f t="shared" si="152"/>
        <v>6</v>
      </c>
      <c r="BA536" s="14" t="e">
        <f t="shared" si="153"/>
        <v>#REF!</v>
      </c>
      <c r="BB536" s="14" t="s">
        <v>87</v>
      </c>
      <c r="BC536" s="14" t="e">
        <f>IF(BI536="A",0,IF(BB536="s",14*#REF!,IF(BB536="T",11*#REF!,"HATA")))</f>
        <v>#REF!</v>
      </c>
      <c r="BD536" s="14" t="e">
        <f t="shared" si="154"/>
        <v>#REF!</v>
      </c>
      <c r="BE536" s="14" t="e">
        <f t="shared" si="155"/>
        <v>#REF!</v>
      </c>
      <c r="BF536" s="14" t="e">
        <f>IF(BE536-#REF!=0,"DOĞRU","YANLIŞ")</f>
        <v>#REF!</v>
      </c>
      <c r="BG536" s="14" t="e">
        <f>#REF!-BE536</f>
        <v>#REF!</v>
      </c>
      <c r="BH536" s="14">
        <v>1</v>
      </c>
      <c r="BJ536" s="14">
        <v>0</v>
      </c>
      <c r="BL536" s="14">
        <v>2</v>
      </c>
      <c r="BN536" s="5" t="e">
        <f>#REF!*14</f>
        <v>#REF!</v>
      </c>
      <c r="BO536" s="6"/>
      <c r="BP536" s="7"/>
      <c r="BQ536" s="8"/>
      <c r="BR536" s="8"/>
      <c r="BS536" s="8"/>
      <c r="BT536" s="8"/>
      <c r="BU536" s="8"/>
      <c r="BV536" s="9"/>
      <c r="BW536" s="10"/>
      <c r="BX536" s="11"/>
      <c r="CE536" s="8"/>
      <c r="CF536" s="17"/>
      <c r="CG536" s="17"/>
      <c r="CH536" s="17"/>
      <c r="CI536" s="17"/>
    </row>
    <row r="537" spans="1:87" hidden="1" x14ac:dyDescent="0.25">
      <c r="A537" s="14" t="s">
        <v>636</v>
      </c>
      <c r="B537" s="14" t="s">
        <v>637</v>
      </c>
      <c r="C537" s="14" t="s">
        <v>637</v>
      </c>
      <c r="D537" s="15" t="s">
        <v>90</v>
      </c>
      <c r="E537" s="15" t="s">
        <v>90</v>
      </c>
      <c r="F537" s="16" t="e">
        <f>IF(BB537="S",
IF(#REF!+BJ537=2012,
IF(#REF!=1,"12-13/1",
IF(#REF!=2,"12-13/2",
IF(#REF!=3,"13-14/1",
IF(#REF!=4,"13-14/2","Hata1")))),
IF(#REF!+BJ537=2013,
IF(#REF!=1,"13-14/1",
IF(#REF!=2,"13-14/2",
IF(#REF!=3,"14-15/1",
IF(#REF!=4,"14-15/2","Hata2")))),
IF(#REF!+BJ537=2014,
IF(#REF!=1,"14-15/1",
IF(#REF!=2,"14-15/2",
IF(#REF!=3,"15-16/1",
IF(#REF!=4,"15-16/2","Hata3")))),
IF(#REF!+BJ537=2015,
IF(#REF!=1,"15-16/1",
IF(#REF!=2,"15-16/2",
IF(#REF!=3,"16-17/1",
IF(#REF!=4,"16-17/2","Hata4")))),
IF(#REF!+BJ537=2016,
IF(#REF!=1,"16-17/1",
IF(#REF!=2,"16-17/2",
IF(#REF!=3,"17-18/1",
IF(#REF!=4,"17-18/2","Hata5")))),
IF(#REF!+BJ537=2017,
IF(#REF!=1,"17-18/1",
IF(#REF!=2,"17-18/2",
IF(#REF!=3,"18-19/1",
IF(#REF!=4,"18-19/2","Hata6")))),
IF(#REF!+BJ537=2018,
IF(#REF!=1,"18-19/1",
IF(#REF!=2,"18-19/2",
IF(#REF!=3,"19-20/1",
IF(#REF!=4,"19-20/2","Hata7")))),
IF(#REF!+BJ537=2019,
IF(#REF!=1,"19-20/1",
IF(#REF!=2,"19-20/2",
IF(#REF!=3,"20-21/1",
IF(#REF!=4,"20-21/2","Hata8")))),
IF(#REF!+BJ537=2020,
IF(#REF!=1,"20-21/1",
IF(#REF!=2,"20-21/2",
IF(#REF!=3,"21-22/1",
IF(#REF!=4,"21-22/2","Hata9")))),
IF(#REF!+BJ537=2021,
IF(#REF!=1,"21-22/1",
IF(#REF!=2,"21-22/2",
IF(#REF!=3,"22-23/1",
IF(#REF!=4,"22-23/2","Hata10")))),
IF(#REF!+BJ537=2022,
IF(#REF!=1,"22-23/1",
IF(#REF!=2,"22-23/2",
IF(#REF!=3,"23-24/1",
IF(#REF!=4,"23-24/2","Hata11")))),
IF(#REF!+BJ537=2023,
IF(#REF!=1,"23-24/1",
IF(#REF!=2,"23-24/2",
IF(#REF!=3,"24-25/1",
IF(#REF!=4,"24-25/2","Hata12")))),
)))))))))))),
IF(BB537="T",
IF(#REF!+BJ537=2012,
IF(#REF!=1,"12-13/1",
IF(#REF!=2,"12-13/2",
IF(#REF!=3,"12-13/3",
IF(#REF!=4,"13-14/1",
IF(#REF!=5,"13-14/2",
IF(#REF!=6,"13-14/3","Hata1")))))),
IF(#REF!+BJ537=2013,
IF(#REF!=1,"13-14/1",
IF(#REF!=2,"13-14/2",
IF(#REF!=3,"13-14/3",
IF(#REF!=4,"14-15/1",
IF(#REF!=5,"14-15/2",
IF(#REF!=6,"14-15/3","Hata2")))))),
IF(#REF!+BJ537=2014,
IF(#REF!=1,"14-15/1",
IF(#REF!=2,"14-15/2",
IF(#REF!=3,"14-15/3",
IF(#REF!=4,"15-16/1",
IF(#REF!=5,"15-16/2",
IF(#REF!=6,"15-16/3","Hata3")))))),
IF(AND(#REF!+#REF!&gt;2014,#REF!+#REF!&lt;2015,BJ537=1),
IF(#REF!=0.1,"14-15/0.1",
IF(#REF!=0.2,"14-15/0.2",
IF(#REF!=0.3,"14-15/0.3","Hata4"))),
IF(#REF!+BJ537=2015,
IF(#REF!=1,"15-16/1",
IF(#REF!=2,"15-16/2",
IF(#REF!=3,"15-16/3",
IF(#REF!=4,"16-17/1",
IF(#REF!=5,"16-17/2",
IF(#REF!=6,"16-17/3","Hata5")))))),
IF(#REF!+BJ537=2016,
IF(#REF!=1,"16-17/1",
IF(#REF!=2,"16-17/2",
IF(#REF!=3,"16-17/3",
IF(#REF!=4,"17-18/1",
IF(#REF!=5,"17-18/2",
IF(#REF!=6,"17-18/3","Hata6")))))),
IF(#REF!+BJ537=2017,
IF(#REF!=1,"17-18/1",
IF(#REF!=2,"17-18/2",
IF(#REF!=3,"17-18/3",
IF(#REF!=4,"18-19/1",
IF(#REF!=5,"18-19/2",
IF(#REF!=6,"18-19/3","Hata7")))))),
IF(#REF!+BJ537=2018,
IF(#REF!=1,"18-19/1",
IF(#REF!=2,"18-19/2",
IF(#REF!=3,"18-19/3",
IF(#REF!=4,"19-20/1",
IF(#REF!=5," 19-20/2",
IF(#REF!=6,"19-20/3","Hata8")))))),
IF(#REF!+BJ537=2019,
IF(#REF!=1,"19-20/1",
IF(#REF!=2,"19-20/2",
IF(#REF!=3,"19-20/3",
IF(#REF!=4,"20-21/1",
IF(#REF!=5,"20-21/2",
IF(#REF!=6,"20-21/3","Hata9")))))),
IF(#REF!+BJ537=2020,
IF(#REF!=1,"20-21/1",
IF(#REF!=2,"20-21/2",
IF(#REF!=3,"20-21/3",
IF(#REF!=4,"21-22/1",
IF(#REF!=5,"21-22/2",
IF(#REF!=6,"21-22/3","Hata10")))))),
IF(#REF!+BJ537=2021,
IF(#REF!=1,"21-22/1",
IF(#REF!=2,"21-22/2",
IF(#REF!=3,"21-22/3",
IF(#REF!=4,"22-23/1",
IF(#REF!=5,"22-23/2",
IF(#REF!=6,"22-23/3","Hata11")))))),
IF(#REF!+BJ537=2022,
IF(#REF!=1,"22-23/1",
IF(#REF!=2,"22-23/2",
IF(#REF!=3,"22-23/3",
IF(#REF!=4,"23-24/1",
IF(#REF!=5,"23-24/2",
IF(#REF!=6,"23-24/3","Hata12")))))),
IF(#REF!+BJ537=2023,
IF(#REF!=1,"23-24/1",
IF(#REF!=2,"23-24/2",
IF(#REF!=3,"23-24/3",
IF(#REF!=4,"24-25/1",
IF(#REF!=5,"24-25/2",
IF(#REF!=6,"24-25/3","Hata13")))))),
))))))))))))))
)</f>
        <v>#REF!</v>
      </c>
      <c r="G537" s="15"/>
      <c r="H537" s="14" t="s">
        <v>634</v>
      </c>
      <c r="I537" s="14">
        <v>54710</v>
      </c>
      <c r="J537" s="14" t="s">
        <v>635</v>
      </c>
      <c r="S537" s="16">
        <v>4</v>
      </c>
      <c r="T537" s="14">
        <f>VLOOKUP($S537,[1]sistem!$I$3:$L$10,2,FALSE)</f>
        <v>0</v>
      </c>
      <c r="U537" s="14">
        <f>VLOOKUP($S537,[1]sistem!$I$3:$L$10,3,FALSE)</f>
        <v>1</v>
      </c>
      <c r="V537" s="14">
        <f>VLOOKUP($S537,[1]sistem!$I$3:$L$10,4,FALSE)</f>
        <v>1</v>
      </c>
      <c r="W537" s="14" t="e">
        <f>VLOOKUP($BB537,[1]sistem!$I$13:$L$14,2,FALSE)*#REF!</f>
        <v>#REF!</v>
      </c>
      <c r="X537" s="14" t="e">
        <f>VLOOKUP($BB537,[1]sistem!$I$13:$L$14,3,FALSE)*#REF!</f>
        <v>#REF!</v>
      </c>
      <c r="Y537" s="14" t="e">
        <f>VLOOKUP($BB537,[1]sistem!$I$13:$L$14,4,FALSE)*#REF!</f>
        <v>#REF!</v>
      </c>
      <c r="Z537" s="14" t="e">
        <f t="shared" si="143"/>
        <v>#REF!</v>
      </c>
      <c r="AA537" s="14" t="e">
        <f t="shared" si="143"/>
        <v>#REF!</v>
      </c>
      <c r="AB537" s="14" t="e">
        <f t="shared" si="143"/>
        <v>#REF!</v>
      </c>
      <c r="AC537" s="14" t="e">
        <f t="shared" si="144"/>
        <v>#REF!</v>
      </c>
      <c r="AD537" s="14">
        <f>VLOOKUP(BB537,[1]sistem!$I$18:$J$19,2,FALSE)</f>
        <v>14</v>
      </c>
      <c r="AE537" s="14">
        <v>0.25</v>
      </c>
      <c r="AF537" s="14">
        <f>VLOOKUP($S537,[1]sistem!$I$3:$M$10,5,FALSE)</f>
        <v>1</v>
      </c>
      <c r="AG537" s="14">
        <v>4</v>
      </c>
      <c r="AI537" s="14">
        <f>AG537*AM537</f>
        <v>56</v>
      </c>
      <c r="AJ537" s="14">
        <f>VLOOKUP($S537,[1]sistem!$I$3:$N$10,6,FALSE)</f>
        <v>2</v>
      </c>
      <c r="AK537" s="14">
        <v>2</v>
      </c>
      <c r="AL537" s="14">
        <f t="shared" si="145"/>
        <v>4</v>
      </c>
      <c r="AM537" s="14">
        <f>VLOOKUP($BB537,[1]sistem!$I$18:$K$19,3,FALSE)</f>
        <v>14</v>
      </c>
      <c r="AN537" s="14" t="e">
        <f>AM537*#REF!</f>
        <v>#REF!</v>
      </c>
      <c r="AO537" s="14" t="e">
        <f t="shared" si="146"/>
        <v>#REF!</v>
      </c>
      <c r="AP537" s="14">
        <f t="shared" si="147"/>
        <v>25</v>
      </c>
      <c r="AQ537" s="14" t="e">
        <f t="shared" si="148"/>
        <v>#REF!</v>
      </c>
      <c r="AR537" s="14" t="e">
        <f>ROUND(AQ537-#REF!,0)</f>
        <v>#REF!</v>
      </c>
      <c r="AS537" s="14">
        <f>IF(BB537="s",IF(S537=0,0,
IF(S537=1,#REF!*4*4,
IF(S537=2,0,
IF(S537=3,#REF!*4*2,
IF(S537=4,0,
IF(S537=5,0,
IF(S537=6,0,
IF(S537=7,0)))))))),
IF(BB537="t",
IF(S537=0,0,
IF(S537=1,#REF!*4*4*0.8,
IF(S537=2,0,
IF(S537=3,#REF!*4*2*0.8,
IF(S537=4,0,
IF(S537=5,0,
IF(S537=6,0,
IF(S537=7,0))))))))))</f>
        <v>0</v>
      </c>
      <c r="AT537" s="14" t="e">
        <f>IF(BB537="s",
IF(S537=0,0,
IF(S537=1,0,
IF(S537=2,#REF!*4*2,
IF(S537=3,#REF!*4,
IF(S537=4,#REF!*4,
IF(S537=5,0,
IF(S537=6,0,
IF(S537=7,#REF!*4)))))))),
IF(BB537="t",
IF(S537=0,0,
IF(S537=1,0,
IF(S537=2,#REF!*4*2*0.8,
IF(S537=3,#REF!*4*0.8,
IF(S537=4,#REF!*4*0.8,
IF(S537=5,0,
IF(S537=6,0,
IF(S537=7,#REF!*4))))))))))</f>
        <v>#REF!</v>
      </c>
      <c r="AU537" s="14" t="e">
        <f>IF(BB537="s",
IF(S537=0,0,
IF(S537=1,#REF!*2,
IF(S537=2,#REF!*2,
IF(S537=3,#REF!*2,
IF(S537=4,#REF!*2,
IF(S537=5,#REF!*2,
IF(S537=6,#REF!*2,
IF(S537=7,#REF!*2)))))))),
IF(BB537="t",
IF(S537=0,#REF!*2*0.8,
IF(S537=1,#REF!*2*0.8,
IF(S537=2,#REF!*2*0.8,
IF(S537=3,#REF!*2*0.8,
IF(S537=4,#REF!*2*0.8,
IF(S537=5,#REF!*2*0.8,
IF(S537=6,#REF!*1*0.8,
IF(S537=7,#REF!*2))))))))))</f>
        <v>#REF!</v>
      </c>
      <c r="AV537" s="14" t="e">
        <f t="shared" si="149"/>
        <v>#REF!</v>
      </c>
      <c r="AW537" s="14" t="e">
        <f>IF(BB537="s",
IF(S537=0,0,
IF(S537=1,(14-2)*(#REF!+#REF!)/4*4,
IF(S537=2,(14-2)*(#REF!+#REF!)/4*2,
IF(S537=3,(14-2)*(#REF!+#REF!)/4*3,
IF(S537=4,(14-2)*(#REF!+#REF!)/4,
IF(S537=5,(14-2)*#REF!/4,
IF(S537=6,0,
IF(S537=7,(14)*#REF!)))))))),
IF(BB537="t",
IF(S537=0,0,
IF(S537=1,(11-2)*(#REF!+#REF!)/4*4,
IF(S537=2,(11-2)*(#REF!+#REF!)/4*2,
IF(S537=3,(11-2)*(#REF!+#REF!)/4*3,
IF(S537=4,(11-2)*(#REF!+#REF!)/4,
IF(S537=5,(11-2)*#REF!/4,
IF(S537=6,0,
IF(S537=7,(11)*#REF!))))))))))</f>
        <v>#REF!</v>
      </c>
      <c r="AX537" s="14" t="e">
        <f t="shared" si="150"/>
        <v>#REF!</v>
      </c>
      <c r="AY537" s="14">
        <f t="shared" si="151"/>
        <v>8</v>
      </c>
      <c r="AZ537" s="14">
        <f t="shared" si="152"/>
        <v>4</v>
      </c>
      <c r="BA537" s="14" t="e">
        <f t="shared" si="153"/>
        <v>#REF!</v>
      </c>
      <c r="BB537" s="14" t="s">
        <v>87</v>
      </c>
      <c r="BC537" s="14" t="e">
        <f>IF(BI537="A",0,IF(BB537="s",14*#REF!,IF(BB537="T",11*#REF!,"HATA")))</f>
        <v>#REF!</v>
      </c>
      <c r="BD537" s="14" t="e">
        <f t="shared" si="154"/>
        <v>#REF!</v>
      </c>
      <c r="BE537" s="14" t="e">
        <f t="shared" si="155"/>
        <v>#REF!</v>
      </c>
      <c r="BF537" s="14" t="e">
        <f>IF(BE537-#REF!=0,"DOĞRU","YANLIŞ")</f>
        <v>#REF!</v>
      </c>
      <c r="BG537" s="14" t="e">
        <f>#REF!-BE537</f>
        <v>#REF!</v>
      </c>
      <c r="BH537" s="14">
        <v>0</v>
      </c>
      <c r="BJ537" s="14">
        <v>0</v>
      </c>
      <c r="BL537" s="14">
        <v>4</v>
      </c>
      <c r="BN537" s="5" t="e">
        <f>#REF!*14</f>
        <v>#REF!</v>
      </c>
      <c r="BO537" s="6"/>
      <c r="BP537" s="7"/>
      <c r="BQ537" s="8"/>
      <c r="BR537" s="8"/>
      <c r="BS537" s="8"/>
      <c r="BT537" s="8"/>
      <c r="BU537" s="8"/>
      <c r="BV537" s="9"/>
      <c r="BW537" s="10"/>
      <c r="BX537" s="11"/>
      <c r="CE537" s="8"/>
      <c r="CF537" s="17"/>
      <c r="CG537" s="17"/>
      <c r="CH537" s="17"/>
      <c r="CI537" s="17"/>
    </row>
    <row r="538" spans="1:87" hidden="1" x14ac:dyDescent="0.25">
      <c r="A538" s="14" t="s">
        <v>117</v>
      </c>
      <c r="B538" s="14" t="s">
        <v>118</v>
      </c>
      <c r="C538" s="14" t="s">
        <v>118</v>
      </c>
      <c r="D538" s="15" t="s">
        <v>90</v>
      </c>
      <c r="E538" s="15" t="s">
        <v>90</v>
      </c>
      <c r="F538" s="16" t="e">
        <f>IF(BB538="S",
IF(#REF!+BJ538=2012,
IF(#REF!=1,"12-13/1",
IF(#REF!=2,"12-13/2",
IF(#REF!=3,"13-14/1",
IF(#REF!=4,"13-14/2","Hata1")))),
IF(#REF!+BJ538=2013,
IF(#REF!=1,"13-14/1",
IF(#REF!=2,"13-14/2",
IF(#REF!=3,"14-15/1",
IF(#REF!=4,"14-15/2","Hata2")))),
IF(#REF!+BJ538=2014,
IF(#REF!=1,"14-15/1",
IF(#REF!=2,"14-15/2",
IF(#REF!=3,"15-16/1",
IF(#REF!=4,"15-16/2","Hata3")))),
IF(#REF!+BJ538=2015,
IF(#REF!=1,"15-16/1",
IF(#REF!=2,"15-16/2",
IF(#REF!=3,"16-17/1",
IF(#REF!=4,"16-17/2","Hata4")))),
IF(#REF!+BJ538=2016,
IF(#REF!=1,"16-17/1",
IF(#REF!=2,"16-17/2",
IF(#REF!=3,"17-18/1",
IF(#REF!=4,"17-18/2","Hata5")))),
IF(#REF!+BJ538=2017,
IF(#REF!=1,"17-18/1",
IF(#REF!=2,"17-18/2",
IF(#REF!=3,"18-19/1",
IF(#REF!=4,"18-19/2","Hata6")))),
IF(#REF!+BJ538=2018,
IF(#REF!=1,"18-19/1",
IF(#REF!=2,"18-19/2",
IF(#REF!=3,"19-20/1",
IF(#REF!=4,"19-20/2","Hata7")))),
IF(#REF!+BJ538=2019,
IF(#REF!=1,"19-20/1",
IF(#REF!=2,"19-20/2",
IF(#REF!=3,"20-21/1",
IF(#REF!=4,"20-21/2","Hata8")))),
IF(#REF!+BJ538=2020,
IF(#REF!=1,"20-21/1",
IF(#REF!=2,"20-21/2",
IF(#REF!=3,"21-22/1",
IF(#REF!=4,"21-22/2","Hata9")))),
IF(#REF!+BJ538=2021,
IF(#REF!=1,"21-22/1",
IF(#REF!=2,"21-22/2",
IF(#REF!=3,"22-23/1",
IF(#REF!=4,"22-23/2","Hata10")))),
IF(#REF!+BJ538=2022,
IF(#REF!=1,"22-23/1",
IF(#REF!=2,"22-23/2",
IF(#REF!=3,"23-24/1",
IF(#REF!=4,"23-24/2","Hata11")))),
IF(#REF!+BJ538=2023,
IF(#REF!=1,"23-24/1",
IF(#REF!=2,"23-24/2",
IF(#REF!=3,"24-25/1",
IF(#REF!=4,"24-25/2","Hata12")))),
)))))))))))),
IF(BB538="T",
IF(#REF!+BJ538=2012,
IF(#REF!=1,"12-13/1",
IF(#REF!=2,"12-13/2",
IF(#REF!=3,"12-13/3",
IF(#REF!=4,"13-14/1",
IF(#REF!=5,"13-14/2",
IF(#REF!=6,"13-14/3","Hata1")))))),
IF(#REF!+BJ538=2013,
IF(#REF!=1,"13-14/1",
IF(#REF!=2,"13-14/2",
IF(#REF!=3,"13-14/3",
IF(#REF!=4,"14-15/1",
IF(#REF!=5,"14-15/2",
IF(#REF!=6,"14-15/3","Hata2")))))),
IF(#REF!+BJ538=2014,
IF(#REF!=1,"14-15/1",
IF(#REF!=2,"14-15/2",
IF(#REF!=3,"14-15/3",
IF(#REF!=4,"15-16/1",
IF(#REF!=5,"15-16/2",
IF(#REF!=6,"15-16/3","Hata3")))))),
IF(AND(#REF!+#REF!&gt;2014,#REF!+#REF!&lt;2015,BJ538=1),
IF(#REF!=0.1,"14-15/0.1",
IF(#REF!=0.2,"14-15/0.2",
IF(#REF!=0.3,"14-15/0.3","Hata4"))),
IF(#REF!+BJ538=2015,
IF(#REF!=1,"15-16/1",
IF(#REF!=2,"15-16/2",
IF(#REF!=3,"15-16/3",
IF(#REF!=4,"16-17/1",
IF(#REF!=5,"16-17/2",
IF(#REF!=6,"16-17/3","Hata5")))))),
IF(#REF!+BJ538=2016,
IF(#REF!=1,"16-17/1",
IF(#REF!=2,"16-17/2",
IF(#REF!=3,"16-17/3",
IF(#REF!=4,"17-18/1",
IF(#REF!=5,"17-18/2",
IF(#REF!=6,"17-18/3","Hata6")))))),
IF(#REF!+BJ538=2017,
IF(#REF!=1,"17-18/1",
IF(#REF!=2,"17-18/2",
IF(#REF!=3,"17-18/3",
IF(#REF!=4,"18-19/1",
IF(#REF!=5,"18-19/2",
IF(#REF!=6,"18-19/3","Hata7")))))),
IF(#REF!+BJ538=2018,
IF(#REF!=1,"18-19/1",
IF(#REF!=2,"18-19/2",
IF(#REF!=3,"18-19/3",
IF(#REF!=4,"19-20/1",
IF(#REF!=5," 19-20/2",
IF(#REF!=6,"19-20/3","Hata8")))))),
IF(#REF!+BJ538=2019,
IF(#REF!=1,"19-20/1",
IF(#REF!=2,"19-20/2",
IF(#REF!=3,"19-20/3",
IF(#REF!=4,"20-21/1",
IF(#REF!=5,"20-21/2",
IF(#REF!=6,"20-21/3","Hata9")))))),
IF(#REF!+BJ538=2020,
IF(#REF!=1,"20-21/1",
IF(#REF!=2,"20-21/2",
IF(#REF!=3,"20-21/3",
IF(#REF!=4,"21-22/1",
IF(#REF!=5,"21-22/2",
IF(#REF!=6,"21-22/3","Hata10")))))),
IF(#REF!+BJ538=2021,
IF(#REF!=1,"21-22/1",
IF(#REF!=2,"21-22/2",
IF(#REF!=3,"21-22/3",
IF(#REF!=4,"22-23/1",
IF(#REF!=5,"22-23/2",
IF(#REF!=6,"22-23/3","Hata11")))))),
IF(#REF!+BJ538=2022,
IF(#REF!=1,"22-23/1",
IF(#REF!=2,"22-23/2",
IF(#REF!=3,"22-23/3",
IF(#REF!=4,"23-24/1",
IF(#REF!=5,"23-24/2",
IF(#REF!=6,"23-24/3","Hata12")))))),
IF(#REF!+BJ538=2023,
IF(#REF!=1,"23-24/1",
IF(#REF!=2,"23-24/2",
IF(#REF!=3,"23-24/3",
IF(#REF!=4,"24-25/1",
IF(#REF!=5,"24-25/2",
IF(#REF!=6,"24-25/3","Hata13")))))),
))))))))))))))
)</f>
        <v>#REF!</v>
      </c>
      <c r="G538" s="15"/>
      <c r="H538" s="14" t="s">
        <v>634</v>
      </c>
      <c r="I538" s="14">
        <v>54710</v>
      </c>
      <c r="J538" s="14" t="s">
        <v>635</v>
      </c>
      <c r="Q538" s="14" t="s">
        <v>119</v>
      </c>
      <c r="R538" s="14" t="s">
        <v>120</v>
      </c>
      <c r="S538" s="16">
        <v>7</v>
      </c>
      <c r="T538" s="14">
        <f>VLOOKUP($S538,[1]sistem!$I$3:$L$10,2,FALSE)</f>
        <v>0</v>
      </c>
      <c r="U538" s="14">
        <f>VLOOKUP($S538,[1]sistem!$I$3:$L$10,3,FALSE)</f>
        <v>1</v>
      </c>
      <c r="V538" s="14">
        <f>VLOOKUP($S538,[1]sistem!$I$3:$L$10,4,FALSE)</f>
        <v>1</v>
      </c>
      <c r="W538" s="14" t="e">
        <f>VLOOKUP($BB538,[1]sistem!$I$13:$L$14,2,FALSE)*#REF!</f>
        <v>#REF!</v>
      </c>
      <c r="X538" s="14" t="e">
        <f>VLOOKUP($BB538,[1]sistem!$I$13:$L$14,3,FALSE)*#REF!</f>
        <v>#REF!</v>
      </c>
      <c r="Y538" s="14" t="e">
        <f>VLOOKUP($BB538,[1]sistem!$I$13:$L$14,4,FALSE)*#REF!</f>
        <v>#REF!</v>
      </c>
      <c r="Z538" s="14" t="e">
        <f t="shared" si="143"/>
        <v>#REF!</v>
      </c>
      <c r="AA538" s="14" t="e">
        <f t="shared" si="143"/>
        <v>#REF!</v>
      </c>
      <c r="AB538" s="14" t="e">
        <f t="shared" si="143"/>
        <v>#REF!</v>
      </c>
      <c r="AC538" s="14" t="e">
        <f t="shared" si="144"/>
        <v>#REF!</v>
      </c>
      <c r="AD538" s="14">
        <f>VLOOKUP(BB538,[1]sistem!$I$18:$J$19,2,FALSE)</f>
        <v>14</v>
      </c>
      <c r="AE538" s="14">
        <v>0.25</v>
      </c>
      <c r="AF538" s="14">
        <f>VLOOKUP($S538,[1]sistem!$I$3:$M$10,5,FALSE)</f>
        <v>1</v>
      </c>
      <c r="AI538" s="14" t="e">
        <f>(#REF!+#REF!)*AD538</f>
        <v>#REF!</v>
      </c>
      <c r="AJ538" s="14">
        <f>VLOOKUP($S538,[1]sistem!$I$3:$N$10,6,FALSE)</f>
        <v>2</v>
      </c>
      <c r="AK538" s="14">
        <v>2</v>
      </c>
      <c r="AL538" s="14">
        <f t="shared" si="145"/>
        <v>4</v>
      </c>
      <c r="AM538" s="14">
        <f>VLOOKUP($BB538,[1]sistem!$I$18:$K$19,3,FALSE)</f>
        <v>14</v>
      </c>
      <c r="AN538" s="14" t="e">
        <f>AM538*#REF!</f>
        <v>#REF!</v>
      </c>
      <c r="AO538" s="14" t="e">
        <f t="shared" si="146"/>
        <v>#REF!</v>
      </c>
      <c r="AP538" s="14">
        <f t="shared" si="147"/>
        <v>25</v>
      </c>
      <c r="AQ538" s="14" t="e">
        <f t="shared" si="148"/>
        <v>#REF!</v>
      </c>
      <c r="AR538" s="14" t="e">
        <f>ROUND(AQ538-#REF!,0)</f>
        <v>#REF!</v>
      </c>
      <c r="AS538" s="14">
        <f>IF(BB538="s",IF(S538=0,0,
IF(S538=1,#REF!*4*4,
IF(S538=2,0,
IF(S538=3,#REF!*4*2,
IF(S538=4,0,
IF(S538=5,0,
IF(S538=6,0,
IF(S538=7,0)))))))),
IF(BB538="t",
IF(S538=0,0,
IF(S538=1,#REF!*4*4*0.8,
IF(S538=2,0,
IF(S538=3,#REF!*4*2*0.8,
IF(S538=4,0,
IF(S538=5,0,
IF(S538=6,0,
IF(S538=7,0))))))))))</f>
        <v>0</v>
      </c>
      <c r="AT538" s="14" t="e">
        <f>IF(BB538="s",
IF(S538=0,0,
IF(S538=1,0,
IF(S538=2,#REF!*4*2,
IF(S538=3,#REF!*4,
IF(S538=4,#REF!*4,
IF(S538=5,0,
IF(S538=6,0,
IF(S538=7,#REF!*4)))))))),
IF(BB538="t",
IF(S538=0,0,
IF(S538=1,0,
IF(S538=2,#REF!*4*2*0.8,
IF(S538=3,#REF!*4*0.8,
IF(S538=4,#REF!*4*0.8,
IF(S538=5,0,
IF(S538=6,0,
IF(S538=7,#REF!*4))))))))))</f>
        <v>#REF!</v>
      </c>
      <c r="AU538" s="14" t="e">
        <f>IF(BB538="s",
IF(S538=0,0,
IF(S538=1,#REF!*2,
IF(S538=2,#REF!*2,
IF(S538=3,#REF!*2,
IF(S538=4,#REF!*2,
IF(S538=5,#REF!*2,
IF(S538=6,#REF!*2,
IF(S538=7,#REF!*2)))))))),
IF(BB538="t",
IF(S538=0,#REF!*2*0.8,
IF(S538=1,#REF!*2*0.8,
IF(S538=2,#REF!*2*0.8,
IF(S538=3,#REF!*2*0.8,
IF(S538=4,#REF!*2*0.8,
IF(S538=5,#REF!*2*0.8,
IF(S538=6,#REF!*1*0.8,
IF(S538=7,#REF!*2))))))))))</f>
        <v>#REF!</v>
      </c>
      <c r="AV538" s="14" t="e">
        <f t="shared" si="149"/>
        <v>#REF!</v>
      </c>
      <c r="AW538" s="14" t="e">
        <f>IF(BB538="s",
IF(S538=0,0,
IF(S538=1,(14-2)*(#REF!+#REF!)/4*4,
IF(S538=2,(14-2)*(#REF!+#REF!)/4*2,
IF(S538=3,(14-2)*(#REF!+#REF!)/4*3,
IF(S538=4,(14-2)*(#REF!+#REF!)/4,
IF(S538=5,(14-2)*#REF!/4,
IF(S538=6,0,
IF(S538=7,(14)*#REF!)))))))),
IF(BB538="t",
IF(S538=0,0,
IF(S538=1,(11-2)*(#REF!+#REF!)/4*4,
IF(S538=2,(11-2)*(#REF!+#REF!)/4*2,
IF(S538=3,(11-2)*(#REF!+#REF!)/4*3,
IF(S538=4,(11-2)*(#REF!+#REF!)/4,
IF(S538=5,(11-2)*#REF!/4,
IF(S538=6,0,
IF(S538=7,(11)*#REF!))))))))))</f>
        <v>#REF!</v>
      </c>
      <c r="AX538" s="14" t="e">
        <f t="shared" si="150"/>
        <v>#REF!</v>
      </c>
      <c r="AY538" s="14">
        <f t="shared" si="151"/>
        <v>8</v>
      </c>
      <c r="AZ538" s="14">
        <f t="shared" si="152"/>
        <v>4</v>
      </c>
      <c r="BA538" s="14" t="e">
        <f t="shared" si="153"/>
        <v>#REF!</v>
      </c>
      <c r="BB538" s="14" t="s">
        <v>87</v>
      </c>
      <c r="BC538" s="14">
        <f>IF(BI538="A",0,IF(BB538="s",14*#REF!,IF(BB538="T",11*#REF!,"HATA")))</f>
        <v>0</v>
      </c>
      <c r="BD538" s="14" t="e">
        <f t="shared" si="154"/>
        <v>#REF!</v>
      </c>
      <c r="BE538" s="14" t="e">
        <f t="shared" si="155"/>
        <v>#REF!</v>
      </c>
      <c r="BF538" s="14" t="e">
        <f>IF(BE538-#REF!=0,"DOĞRU","YANLIŞ")</f>
        <v>#REF!</v>
      </c>
      <c r="BG538" s="14" t="e">
        <f>#REF!-BE538</f>
        <v>#REF!</v>
      </c>
      <c r="BH538" s="14">
        <v>0</v>
      </c>
      <c r="BI538" s="14" t="s">
        <v>93</v>
      </c>
      <c r="BJ538" s="14">
        <v>0</v>
      </c>
      <c r="BL538" s="14">
        <v>7</v>
      </c>
      <c r="BN538" s="5" t="e">
        <f>#REF!*14</f>
        <v>#REF!</v>
      </c>
      <c r="BO538" s="6"/>
      <c r="BP538" s="7"/>
      <c r="BQ538" s="8"/>
      <c r="BR538" s="8"/>
      <c r="BS538" s="8"/>
      <c r="BT538" s="8"/>
      <c r="BU538" s="8"/>
      <c r="BV538" s="9"/>
      <c r="BW538" s="10"/>
      <c r="BX538" s="11"/>
      <c r="CE538" s="8"/>
      <c r="CF538" s="17"/>
      <c r="CG538" s="17"/>
      <c r="CH538" s="17"/>
      <c r="CI538" s="17"/>
    </row>
    <row r="539" spans="1:87" hidden="1" x14ac:dyDescent="0.25">
      <c r="A539" s="14" t="s">
        <v>91</v>
      </c>
      <c r="B539" s="14" t="s">
        <v>92</v>
      </c>
      <c r="C539" s="14" t="s">
        <v>92</v>
      </c>
      <c r="D539" s="15" t="s">
        <v>90</v>
      </c>
      <c r="E539" s="15" t="s">
        <v>90</v>
      </c>
      <c r="F539" s="16" t="e">
        <f>IF(BB539="S",
IF(#REF!+BJ539=2012,
IF(#REF!=1,"12-13/1",
IF(#REF!=2,"12-13/2",
IF(#REF!=3,"13-14/1",
IF(#REF!=4,"13-14/2","Hata1")))),
IF(#REF!+BJ539=2013,
IF(#REF!=1,"13-14/1",
IF(#REF!=2,"13-14/2",
IF(#REF!=3,"14-15/1",
IF(#REF!=4,"14-15/2","Hata2")))),
IF(#REF!+BJ539=2014,
IF(#REF!=1,"14-15/1",
IF(#REF!=2,"14-15/2",
IF(#REF!=3,"15-16/1",
IF(#REF!=4,"15-16/2","Hata3")))),
IF(#REF!+BJ539=2015,
IF(#REF!=1,"15-16/1",
IF(#REF!=2,"15-16/2",
IF(#REF!=3,"16-17/1",
IF(#REF!=4,"16-17/2","Hata4")))),
IF(#REF!+BJ539=2016,
IF(#REF!=1,"16-17/1",
IF(#REF!=2,"16-17/2",
IF(#REF!=3,"17-18/1",
IF(#REF!=4,"17-18/2","Hata5")))),
IF(#REF!+BJ539=2017,
IF(#REF!=1,"17-18/1",
IF(#REF!=2,"17-18/2",
IF(#REF!=3,"18-19/1",
IF(#REF!=4,"18-19/2","Hata6")))),
IF(#REF!+BJ539=2018,
IF(#REF!=1,"18-19/1",
IF(#REF!=2,"18-19/2",
IF(#REF!=3,"19-20/1",
IF(#REF!=4,"19-20/2","Hata7")))),
IF(#REF!+BJ539=2019,
IF(#REF!=1,"19-20/1",
IF(#REF!=2,"19-20/2",
IF(#REF!=3,"20-21/1",
IF(#REF!=4,"20-21/2","Hata8")))),
IF(#REF!+BJ539=2020,
IF(#REF!=1,"20-21/1",
IF(#REF!=2,"20-21/2",
IF(#REF!=3,"21-22/1",
IF(#REF!=4,"21-22/2","Hata9")))),
IF(#REF!+BJ539=2021,
IF(#REF!=1,"21-22/1",
IF(#REF!=2,"21-22/2",
IF(#REF!=3,"22-23/1",
IF(#REF!=4,"22-23/2","Hata10")))),
IF(#REF!+BJ539=2022,
IF(#REF!=1,"22-23/1",
IF(#REF!=2,"22-23/2",
IF(#REF!=3,"23-24/1",
IF(#REF!=4,"23-24/2","Hata11")))),
IF(#REF!+BJ539=2023,
IF(#REF!=1,"23-24/1",
IF(#REF!=2,"23-24/2",
IF(#REF!=3,"24-25/1",
IF(#REF!=4,"24-25/2","Hata12")))),
)))))))))))),
IF(BB539="T",
IF(#REF!+BJ539=2012,
IF(#REF!=1,"12-13/1",
IF(#REF!=2,"12-13/2",
IF(#REF!=3,"12-13/3",
IF(#REF!=4,"13-14/1",
IF(#REF!=5,"13-14/2",
IF(#REF!=6,"13-14/3","Hata1")))))),
IF(#REF!+BJ539=2013,
IF(#REF!=1,"13-14/1",
IF(#REF!=2,"13-14/2",
IF(#REF!=3,"13-14/3",
IF(#REF!=4,"14-15/1",
IF(#REF!=5,"14-15/2",
IF(#REF!=6,"14-15/3","Hata2")))))),
IF(#REF!+BJ539=2014,
IF(#REF!=1,"14-15/1",
IF(#REF!=2,"14-15/2",
IF(#REF!=3,"14-15/3",
IF(#REF!=4,"15-16/1",
IF(#REF!=5,"15-16/2",
IF(#REF!=6,"15-16/3","Hata3")))))),
IF(AND(#REF!+#REF!&gt;2014,#REF!+#REF!&lt;2015,BJ539=1),
IF(#REF!=0.1,"14-15/0.1",
IF(#REF!=0.2,"14-15/0.2",
IF(#REF!=0.3,"14-15/0.3","Hata4"))),
IF(#REF!+BJ539=2015,
IF(#REF!=1,"15-16/1",
IF(#REF!=2,"15-16/2",
IF(#REF!=3,"15-16/3",
IF(#REF!=4,"16-17/1",
IF(#REF!=5,"16-17/2",
IF(#REF!=6,"16-17/3","Hata5")))))),
IF(#REF!+BJ539=2016,
IF(#REF!=1,"16-17/1",
IF(#REF!=2,"16-17/2",
IF(#REF!=3,"16-17/3",
IF(#REF!=4,"17-18/1",
IF(#REF!=5,"17-18/2",
IF(#REF!=6,"17-18/3","Hata6")))))),
IF(#REF!+BJ539=2017,
IF(#REF!=1,"17-18/1",
IF(#REF!=2,"17-18/2",
IF(#REF!=3,"17-18/3",
IF(#REF!=4,"18-19/1",
IF(#REF!=5,"18-19/2",
IF(#REF!=6,"18-19/3","Hata7")))))),
IF(#REF!+BJ539=2018,
IF(#REF!=1,"18-19/1",
IF(#REF!=2,"18-19/2",
IF(#REF!=3,"18-19/3",
IF(#REF!=4,"19-20/1",
IF(#REF!=5," 19-20/2",
IF(#REF!=6,"19-20/3","Hata8")))))),
IF(#REF!+BJ539=2019,
IF(#REF!=1,"19-20/1",
IF(#REF!=2,"19-20/2",
IF(#REF!=3,"19-20/3",
IF(#REF!=4,"20-21/1",
IF(#REF!=5,"20-21/2",
IF(#REF!=6,"20-21/3","Hata9")))))),
IF(#REF!+BJ539=2020,
IF(#REF!=1,"20-21/1",
IF(#REF!=2,"20-21/2",
IF(#REF!=3,"20-21/3",
IF(#REF!=4,"21-22/1",
IF(#REF!=5,"21-22/2",
IF(#REF!=6,"21-22/3","Hata10")))))),
IF(#REF!+BJ539=2021,
IF(#REF!=1,"21-22/1",
IF(#REF!=2,"21-22/2",
IF(#REF!=3,"21-22/3",
IF(#REF!=4,"22-23/1",
IF(#REF!=5,"22-23/2",
IF(#REF!=6,"22-23/3","Hata11")))))),
IF(#REF!+BJ539=2022,
IF(#REF!=1,"22-23/1",
IF(#REF!=2,"22-23/2",
IF(#REF!=3,"22-23/3",
IF(#REF!=4,"23-24/1",
IF(#REF!=5,"23-24/2",
IF(#REF!=6,"23-24/3","Hata12")))))),
IF(#REF!+BJ539=2023,
IF(#REF!=1,"23-24/1",
IF(#REF!=2,"23-24/2",
IF(#REF!=3,"23-24/3",
IF(#REF!=4,"24-25/1",
IF(#REF!=5,"24-25/2",
IF(#REF!=6,"24-25/3","Hata13")))))),
))))))))))))))
)</f>
        <v>#REF!</v>
      </c>
      <c r="G539" s="15"/>
      <c r="H539" s="14" t="s">
        <v>634</v>
      </c>
      <c r="I539" s="14">
        <v>54710</v>
      </c>
      <c r="J539" s="14" t="s">
        <v>635</v>
      </c>
      <c r="L539" s="14">
        <v>4358</v>
      </c>
      <c r="S539" s="16">
        <v>0</v>
      </c>
      <c r="T539" s="14">
        <f>VLOOKUP($S539,[1]sistem!$I$3:$L$10,2,FALSE)</f>
        <v>0</v>
      </c>
      <c r="U539" s="14">
        <f>VLOOKUP($S539,[1]sistem!$I$3:$L$10,3,FALSE)</f>
        <v>0</v>
      </c>
      <c r="V539" s="14">
        <f>VLOOKUP($S539,[1]sistem!$I$3:$L$10,4,FALSE)</f>
        <v>0</v>
      </c>
      <c r="W539" s="14" t="e">
        <f>VLOOKUP($BB539,[1]sistem!$I$13:$L$14,2,FALSE)*#REF!</f>
        <v>#REF!</v>
      </c>
      <c r="X539" s="14" t="e">
        <f>VLOOKUP($BB539,[1]sistem!$I$13:$L$14,3,FALSE)*#REF!</f>
        <v>#REF!</v>
      </c>
      <c r="Y539" s="14" t="e">
        <f>VLOOKUP($BB539,[1]sistem!$I$13:$L$14,4,FALSE)*#REF!</f>
        <v>#REF!</v>
      </c>
      <c r="Z539" s="14" t="e">
        <f t="shared" si="143"/>
        <v>#REF!</v>
      </c>
      <c r="AA539" s="14" t="e">
        <f t="shared" si="143"/>
        <v>#REF!</v>
      </c>
      <c r="AB539" s="14" t="e">
        <f t="shared" si="143"/>
        <v>#REF!</v>
      </c>
      <c r="AC539" s="14" t="e">
        <f t="shared" si="144"/>
        <v>#REF!</v>
      </c>
      <c r="AD539" s="14">
        <f>VLOOKUP(BB539,[1]sistem!$I$18:$J$19,2,FALSE)</f>
        <v>11</v>
      </c>
      <c r="AE539" s="14">
        <v>0.25</v>
      </c>
      <c r="AF539" s="14">
        <f>VLOOKUP($S539,[1]sistem!$I$3:$M$10,5,FALSE)</f>
        <v>0</v>
      </c>
      <c r="AI539" s="14" t="e">
        <f>(#REF!+#REF!)*AD539</f>
        <v>#REF!</v>
      </c>
      <c r="AJ539" s="14">
        <f>VLOOKUP($S539,[1]sistem!$I$3:$N$10,6,FALSE)</f>
        <v>0</v>
      </c>
      <c r="AK539" s="14">
        <v>2</v>
      </c>
      <c r="AL539" s="14">
        <f t="shared" si="145"/>
        <v>0</v>
      </c>
      <c r="AM539" s="14">
        <f>VLOOKUP($BB539,[1]sistem!$I$18:$K$19,3,FALSE)</f>
        <v>11</v>
      </c>
      <c r="AN539" s="14" t="e">
        <f>AM539*#REF!</f>
        <v>#REF!</v>
      </c>
      <c r="AO539" s="14" t="e">
        <f t="shared" si="146"/>
        <v>#REF!</v>
      </c>
      <c r="AP539" s="14">
        <f t="shared" si="147"/>
        <v>25</v>
      </c>
      <c r="AQ539" s="14" t="e">
        <f t="shared" si="148"/>
        <v>#REF!</v>
      </c>
      <c r="AR539" s="14" t="e">
        <f>ROUND(AQ539-#REF!,0)</f>
        <v>#REF!</v>
      </c>
      <c r="AS539" s="14">
        <f>IF(BB539="s",IF(S539=0,0,
IF(S539=1,#REF!*4*4,
IF(S539=2,0,
IF(S539=3,#REF!*4*2,
IF(S539=4,0,
IF(S539=5,0,
IF(S539=6,0,
IF(S539=7,0)))))))),
IF(BB539="t",
IF(S539=0,0,
IF(S539=1,#REF!*4*4*0.8,
IF(S539=2,0,
IF(S539=3,#REF!*4*2*0.8,
IF(S539=4,0,
IF(S539=5,0,
IF(S539=6,0,
IF(S539=7,0))))))))))</f>
        <v>0</v>
      </c>
      <c r="AT539" s="14">
        <f>IF(BB539="s",
IF(S539=0,0,
IF(S539=1,0,
IF(S539=2,#REF!*4*2,
IF(S539=3,#REF!*4,
IF(S539=4,#REF!*4,
IF(S539=5,0,
IF(S539=6,0,
IF(S539=7,#REF!*4)))))))),
IF(BB539="t",
IF(S539=0,0,
IF(S539=1,0,
IF(S539=2,#REF!*4*2*0.8,
IF(S539=3,#REF!*4*0.8,
IF(S539=4,#REF!*4*0.8,
IF(S539=5,0,
IF(S539=6,0,
IF(S539=7,#REF!*4))))))))))</f>
        <v>0</v>
      </c>
      <c r="AU539" s="14" t="e">
        <f>IF(BB539="s",
IF(S539=0,0,
IF(S539=1,#REF!*2,
IF(S539=2,#REF!*2,
IF(S539=3,#REF!*2,
IF(S539=4,#REF!*2,
IF(S539=5,#REF!*2,
IF(S539=6,#REF!*2,
IF(S539=7,#REF!*2)))))))),
IF(BB539="t",
IF(S539=0,#REF!*2*0.8,
IF(S539=1,#REF!*2*0.8,
IF(S539=2,#REF!*2*0.8,
IF(S539=3,#REF!*2*0.8,
IF(S539=4,#REF!*2*0.8,
IF(S539=5,#REF!*2*0.8,
IF(S539=6,#REF!*1*0.8,
IF(S539=7,#REF!*2))))))))))</f>
        <v>#REF!</v>
      </c>
      <c r="AV539" s="14" t="e">
        <f t="shared" si="149"/>
        <v>#REF!</v>
      </c>
      <c r="AW539" s="14">
        <f>IF(BB539="s",
IF(S539=0,0,
IF(S539=1,(14-2)*(#REF!+#REF!)/4*4,
IF(S539=2,(14-2)*(#REF!+#REF!)/4*2,
IF(S539=3,(14-2)*(#REF!+#REF!)/4*3,
IF(S539=4,(14-2)*(#REF!+#REF!)/4,
IF(S539=5,(14-2)*#REF!/4,
IF(S539=6,0,
IF(S539=7,(14)*#REF!)))))))),
IF(BB539="t",
IF(S539=0,0,
IF(S539=1,(11-2)*(#REF!+#REF!)/4*4,
IF(S539=2,(11-2)*(#REF!+#REF!)/4*2,
IF(S539=3,(11-2)*(#REF!+#REF!)/4*3,
IF(S539=4,(11-2)*(#REF!+#REF!)/4,
IF(S539=5,(11-2)*#REF!/4,
IF(S539=6,0,
IF(S539=7,(11)*#REF!))))))))))</f>
        <v>0</v>
      </c>
      <c r="AX539" s="14" t="e">
        <f t="shared" si="150"/>
        <v>#REF!</v>
      </c>
      <c r="AY539" s="14">
        <f t="shared" si="151"/>
        <v>0</v>
      </c>
      <c r="AZ539" s="14">
        <f t="shared" si="152"/>
        <v>0</v>
      </c>
      <c r="BA539" s="14" t="e">
        <f t="shared" si="153"/>
        <v>#REF!</v>
      </c>
      <c r="BB539" s="14" t="s">
        <v>186</v>
      </c>
      <c r="BC539" s="14" t="e">
        <f>IF(BI539="A",0,IF(BB539="s",14*#REF!,IF(BB539="T",11*#REF!,"HATA")))</f>
        <v>#REF!</v>
      </c>
      <c r="BD539" s="14" t="e">
        <f t="shared" si="154"/>
        <v>#REF!</v>
      </c>
      <c r="BE539" s="14" t="e">
        <f t="shared" si="155"/>
        <v>#REF!</v>
      </c>
      <c r="BF539" s="14" t="e">
        <f>IF(BE539-#REF!=0,"DOĞRU","YANLIŞ")</f>
        <v>#REF!</v>
      </c>
      <c r="BG539" s="14" t="e">
        <f>#REF!-BE539</f>
        <v>#REF!</v>
      </c>
      <c r="BH539" s="14">
        <v>0</v>
      </c>
      <c r="BJ539" s="14">
        <v>0</v>
      </c>
      <c r="BL539" s="14">
        <v>0</v>
      </c>
      <c r="BN539" s="5" t="e">
        <f>#REF!*14</f>
        <v>#REF!</v>
      </c>
      <c r="BO539" s="6"/>
      <c r="BP539" s="7"/>
      <c r="BQ539" s="8"/>
      <c r="BR539" s="8"/>
      <c r="BS539" s="8"/>
      <c r="BT539" s="8"/>
      <c r="BU539" s="8"/>
      <c r="BV539" s="9"/>
      <c r="BW539" s="10"/>
      <c r="BX539" s="11"/>
      <c r="CE539" s="8"/>
      <c r="CF539" s="17"/>
      <c r="CG539" s="17"/>
      <c r="CH539" s="17"/>
      <c r="CI539" s="17"/>
    </row>
    <row r="540" spans="1:87" hidden="1" x14ac:dyDescent="0.25">
      <c r="A540" s="14" t="s">
        <v>638</v>
      </c>
      <c r="B540" s="19" t="s">
        <v>639</v>
      </c>
      <c r="C540" s="14" t="s">
        <v>640</v>
      </c>
      <c r="D540" s="15" t="s">
        <v>90</v>
      </c>
      <c r="E540" s="15" t="s">
        <v>90</v>
      </c>
      <c r="F540" s="16" t="e">
        <f>IF(BB540="S",
IF(#REF!+BJ540=2012,
IF(#REF!=1,"12-13/1",
IF(#REF!=2,"12-13/2",
IF(#REF!=3,"13-14/1",
IF(#REF!=4,"13-14/2","Hata1")))),
IF(#REF!+BJ540=2013,
IF(#REF!=1,"13-14/1",
IF(#REF!=2,"13-14/2",
IF(#REF!=3,"14-15/1",
IF(#REF!=4,"14-15/2","Hata2")))),
IF(#REF!+BJ540=2014,
IF(#REF!=1,"14-15/1",
IF(#REF!=2,"14-15/2",
IF(#REF!=3,"15-16/1",
IF(#REF!=4,"15-16/2","Hata3")))),
IF(#REF!+BJ540=2015,
IF(#REF!=1,"15-16/1",
IF(#REF!=2,"15-16/2",
IF(#REF!=3,"16-17/1",
IF(#REF!=4,"16-17/2","Hata4")))),
IF(#REF!+BJ540=2016,
IF(#REF!=1,"16-17/1",
IF(#REF!=2,"16-17/2",
IF(#REF!=3,"17-18/1",
IF(#REF!=4,"17-18/2","Hata5")))),
IF(#REF!+BJ540=2017,
IF(#REF!=1,"17-18/1",
IF(#REF!=2,"17-18/2",
IF(#REF!=3,"18-19/1",
IF(#REF!=4,"18-19/2","Hata6")))),
IF(#REF!+BJ540=2018,
IF(#REF!=1,"18-19/1",
IF(#REF!=2,"18-19/2",
IF(#REF!=3,"19-20/1",
IF(#REF!=4,"19-20/2","Hata7")))),
IF(#REF!+BJ540=2019,
IF(#REF!=1,"19-20/1",
IF(#REF!=2,"19-20/2",
IF(#REF!=3,"20-21/1",
IF(#REF!=4,"20-21/2","Hata8")))),
IF(#REF!+BJ540=2020,
IF(#REF!=1,"20-21/1",
IF(#REF!=2,"20-21/2",
IF(#REF!=3,"21-22/1",
IF(#REF!=4,"21-22/2","Hata9")))),
IF(#REF!+BJ540=2021,
IF(#REF!=1,"21-22/1",
IF(#REF!=2,"21-22/2",
IF(#REF!=3,"22-23/1",
IF(#REF!=4,"22-23/2","Hata10")))),
IF(#REF!+BJ540=2022,
IF(#REF!=1,"22-23/1",
IF(#REF!=2,"22-23/2",
IF(#REF!=3,"23-24/1",
IF(#REF!=4,"23-24/2","Hata11")))),
IF(#REF!+BJ540=2023,
IF(#REF!=1,"23-24/1",
IF(#REF!=2,"23-24/2",
IF(#REF!=3,"24-25/1",
IF(#REF!=4,"24-25/2","Hata12")))),
)))))))))))),
IF(BB540="T",
IF(#REF!+BJ540=2012,
IF(#REF!=1,"12-13/1",
IF(#REF!=2,"12-13/2",
IF(#REF!=3,"12-13/3",
IF(#REF!=4,"13-14/1",
IF(#REF!=5,"13-14/2",
IF(#REF!=6,"13-14/3","Hata1")))))),
IF(#REF!+BJ540=2013,
IF(#REF!=1,"13-14/1",
IF(#REF!=2,"13-14/2",
IF(#REF!=3,"13-14/3",
IF(#REF!=4,"14-15/1",
IF(#REF!=5,"14-15/2",
IF(#REF!=6,"14-15/3","Hata2")))))),
IF(#REF!+BJ540=2014,
IF(#REF!=1,"14-15/1",
IF(#REF!=2,"14-15/2",
IF(#REF!=3,"14-15/3",
IF(#REF!=4,"15-16/1",
IF(#REF!=5,"15-16/2",
IF(#REF!=6,"15-16/3","Hata3")))))),
IF(AND(#REF!+#REF!&gt;2014,#REF!+#REF!&lt;2015,BJ540=1),
IF(#REF!=0.1,"14-15/0.1",
IF(#REF!=0.2,"14-15/0.2",
IF(#REF!=0.3,"14-15/0.3","Hata4"))),
IF(#REF!+BJ540=2015,
IF(#REF!=1,"15-16/1",
IF(#REF!=2,"15-16/2",
IF(#REF!=3,"15-16/3",
IF(#REF!=4,"16-17/1",
IF(#REF!=5,"16-17/2",
IF(#REF!=6,"16-17/3","Hata5")))))),
IF(#REF!+BJ540=2016,
IF(#REF!=1,"16-17/1",
IF(#REF!=2,"16-17/2",
IF(#REF!=3,"16-17/3",
IF(#REF!=4,"17-18/1",
IF(#REF!=5,"17-18/2",
IF(#REF!=6,"17-18/3","Hata6")))))),
IF(#REF!+BJ540=2017,
IF(#REF!=1,"17-18/1",
IF(#REF!=2,"17-18/2",
IF(#REF!=3,"17-18/3",
IF(#REF!=4,"18-19/1",
IF(#REF!=5,"18-19/2",
IF(#REF!=6,"18-19/3","Hata7")))))),
IF(#REF!+BJ540=2018,
IF(#REF!=1,"18-19/1",
IF(#REF!=2,"18-19/2",
IF(#REF!=3,"18-19/3",
IF(#REF!=4,"19-20/1",
IF(#REF!=5," 19-20/2",
IF(#REF!=6,"19-20/3","Hata8")))))),
IF(#REF!+BJ540=2019,
IF(#REF!=1,"19-20/1",
IF(#REF!=2,"19-20/2",
IF(#REF!=3,"19-20/3",
IF(#REF!=4,"20-21/1",
IF(#REF!=5,"20-21/2",
IF(#REF!=6,"20-21/3","Hata9")))))),
IF(#REF!+BJ540=2020,
IF(#REF!=1,"20-21/1",
IF(#REF!=2,"20-21/2",
IF(#REF!=3,"20-21/3",
IF(#REF!=4,"21-22/1",
IF(#REF!=5,"21-22/2",
IF(#REF!=6,"21-22/3","Hata10")))))),
IF(#REF!+BJ540=2021,
IF(#REF!=1,"21-22/1",
IF(#REF!=2,"21-22/2",
IF(#REF!=3,"21-22/3",
IF(#REF!=4,"22-23/1",
IF(#REF!=5,"22-23/2",
IF(#REF!=6,"22-23/3","Hata11")))))),
IF(#REF!+BJ540=2022,
IF(#REF!=1,"22-23/1",
IF(#REF!=2,"22-23/2",
IF(#REF!=3,"22-23/3",
IF(#REF!=4,"23-24/1",
IF(#REF!=5,"23-24/2",
IF(#REF!=6,"23-24/3","Hata12")))))),
IF(#REF!+BJ540=2023,
IF(#REF!=1,"23-24/1",
IF(#REF!=2,"23-24/2",
IF(#REF!=3,"23-24/3",
IF(#REF!=4,"24-25/1",
IF(#REF!=5,"24-25/2",
IF(#REF!=6,"24-25/3","Hata13")))))),
))))))))))))))
)</f>
        <v>#REF!</v>
      </c>
      <c r="G540" s="15"/>
      <c r="H540" s="14" t="s">
        <v>634</v>
      </c>
      <c r="I540" s="14">
        <v>54710</v>
      </c>
      <c r="J540" s="14" t="s">
        <v>635</v>
      </c>
      <c r="S540" s="16">
        <v>4</v>
      </c>
      <c r="T540" s="14">
        <f>VLOOKUP($S540,[1]sistem!$I$3:$L$10,2,FALSE)</f>
        <v>0</v>
      </c>
      <c r="U540" s="14">
        <f>VLOOKUP($S540,[1]sistem!$I$3:$L$10,3,FALSE)</f>
        <v>1</v>
      </c>
      <c r="V540" s="14">
        <f>VLOOKUP($S540,[1]sistem!$I$3:$L$10,4,FALSE)</f>
        <v>1</v>
      </c>
      <c r="W540" s="14" t="e">
        <f>VLOOKUP($BB540,[1]sistem!$I$13:$L$14,2,FALSE)*#REF!</f>
        <v>#REF!</v>
      </c>
      <c r="X540" s="14" t="e">
        <f>VLOOKUP($BB540,[1]sistem!$I$13:$L$14,3,FALSE)*#REF!</f>
        <v>#REF!</v>
      </c>
      <c r="Y540" s="14" t="e">
        <f>VLOOKUP($BB540,[1]sistem!$I$13:$L$14,4,FALSE)*#REF!</f>
        <v>#REF!</v>
      </c>
      <c r="Z540" s="14" t="e">
        <f t="shared" si="143"/>
        <v>#REF!</v>
      </c>
      <c r="AA540" s="14" t="e">
        <f t="shared" si="143"/>
        <v>#REF!</v>
      </c>
      <c r="AB540" s="14" t="e">
        <f t="shared" si="143"/>
        <v>#REF!</v>
      </c>
      <c r="AC540" s="14" t="e">
        <f t="shared" si="144"/>
        <v>#REF!</v>
      </c>
      <c r="AD540" s="14">
        <f>VLOOKUP(BB540,[1]sistem!$I$18:$J$19,2,FALSE)</f>
        <v>14</v>
      </c>
      <c r="AE540" s="14">
        <v>0.25</v>
      </c>
      <c r="AF540" s="14">
        <f>VLOOKUP($S540,[1]sistem!$I$3:$M$10,5,FALSE)</f>
        <v>1</v>
      </c>
      <c r="AG540" s="14">
        <v>4</v>
      </c>
      <c r="AI540" s="14">
        <f>AG540*AM540</f>
        <v>56</v>
      </c>
      <c r="AJ540" s="14">
        <f>VLOOKUP($S540,[1]sistem!$I$3:$N$10,6,FALSE)</f>
        <v>2</v>
      </c>
      <c r="AK540" s="14">
        <v>2</v>
      </c>
      <c r="AL540" s="14">
        <f t="shared" si="145"/>
        <v>4</v>
      </c>
      <c r="AM540" s="14">
        <f>VLOOKUP($BB540,[1]sistem!$I$18:$K$19,3,FALSE)</f>
        <v>14</v>
      </c>
      <c r="AN540" s="14" t="e">
        <f>AM540*#REF!</f>
        <v>#REF!</v>
      </c>
      <c r="AO540" s="14" t="e">
        <f t="shared" si="146"/>
        <v>#REF!</v>
      </c>
      <c r="AP540" s="14">
        <f t="shared" si="147"/>
        <v>25</v>
      </c>
      <c r="AQ540" s="14" t="e">
        <f t="shared" si="148"/>
        <v>#REF!</v>
      </c>
      <c r="AR540" s="14" t="e">
        <f>ROUND(AQ540-#REF!,0)</f>
        <v>#REF!</v>
      </c>
      <c r="AS540" s="14">
        <f>IF(BB540="s",IF(S540=0,0,
IF(S540=1,#REF!*4*4,
IF(S540=2,0,
IF(S540=3,#REF!*4*2,
IF(S540=4,0,
IF(S540=5,0,
IF(S540=6,0,
IF(S540=7,0)))))))),
IF(BB540="t",
IF(S540=0,0,
IF(S540=1,#REF!*4*4*0.8,
IF(S540=2,0,
IF(S540=3,#REF!*4*2*0.8,
IF(S540=4,0,
IF(S540=5,0,
IF(S540=6,0,
IF(S540=7,0))))))))))</f>
        <v>0</v>
      </c>
      <c r="AT540" s="14" t="e">
        <f>IF(BB540="s",
IF(S540=0,0,
IF(S540=1,0,
IF(S540=2,#REF!*4*2,
IF(S540=3,#REF!*4,
IF(S540=4,#REF!*4,
IF(S540=5,0,
IF(S540=6,0,
IF(S540=7,#REF!*4)))))))),
IF(BB540="t",
IF(S540=0,0,
IF(S540=1,0,
IF(S540=2,#REF!*4*2*0.8,
IF(S540=3,#REF!*4*0.8,
IF(S540=4,#REF!*4*0.8,
IF(S540=5,0,
IF(S540=6,0,
IF(S540=7,#REF!*4))))))))))</f>
        <v>#REF!</v>
      </c>
      <c r="AU540" s="14" t="e">
        <f>IF(BB540="s",
IF(S540=0,0,
IF(S540=1,#REF!*2,
IF(S540=2,#REF!*2,
IF(S540=3,#REF!*2,
IF(S540=4,#REF!*2,
IF(S540=5,#REF!*2,
IF(S540=6,#REF!*2,
IF(S540=7,#REF!*2)))))))),
IF(BB540="t",
IF(S540=0,#REF!*2*0.8,
IF(S540=1,#REF!*2*0.8,
IF(S540=2,#REF!*2*0.8,
IF(S540=3,#REF!*2*0.8,
IF(S540=4,#REF!*2*0.8,
IF(S540=5,#REF!*2*0.8,
IF(S540=6,#REF!*1*0.8,
IF(S540=7,#REF!*2))))))))))</f>
        <v>#REF!</v>
      </c>
      <c r="AV540" s="14" t="e">
        <f t="shared" si="149"/>
        <v>#REF!</v>
      </c>
      <c r="AW540" s="14" t="e">
        <f>IF(BB540="s",
IF(S540=0,0,
IF(S540=1,(14-2)*(#REF!+#REF!)/4*4,
IF(S540=2,(14-2)*(#REF!+#REF!)/4*2,
IF(S540=3,(14-2)*(#REF!+#REF!)/4*3,
IF(S540=4,(14-2)*(#REF!+#REF!)/4,
IF(S540=5,(14-2)*#REF!/4,
IF(S540=6,0,
IF(S540=7,(14)*#REF!)))))))),
IF(BB540="t",
IF(S540=0,0,
IF(S540=1,(11-2)*(#REF!+#REF!)/4*4,
IF(S540=2,(11-2)*(#REF!+#REF!)/4*2,
IF(S540=3,(11-2)*(#REF!+#REF!)/4*3,
IF(S540=4,(11-2)*(#REF!+#REF!)/4,
IF(S540=5,(11-2)*#REF!/4,
IF(S540=6,0,
IF(S540=7,(11)*#REF!))))))))))</f>
        <v>#REF!</v>
      </c>
      <c r="AX540" s="14" t="e">
        <f t="shared" si="150"/>
        <v>#REF!</v>
      </c>
      <c r="AY540" s="14">
        <f t="shared" si="151"/>
        <v>8</v>
      </c>
      <c r="AZ540" s="14">
        <f t="shared" si="152"/>
        <v>4</v>
      </c>
      <c r="BA540" s="14" t="e">
        <f t="shared" si="153"/>
        <v>#REF!</v>
      </c>
      <c r="BB540" s="14" t="s">
        <v>87</v>
      </c>
      <c r="BC540" s="14" t="e">
        <f>IF(BI540="A",0,IF(BB540="s",14*#REF!,IF(BB540="T",11*#REF!,"HATA")))</f>
        <v>#REF!</v>
      </c>
      <c r="BD540" s="14" t="e">
        <f t="shared" si="154"/>
        <v>#REF!</v>
      </c>
      <c r="BE540" s="14" t="e">
        <f t="shared" si="155"/>
        <v>#REF!</v>
      </c>
      <c r="BF540" s="14" t="e">
        <f>IF(BE540-#REF!=0,"DOĞRU","YANLIŞ")</f>
        <v>#REF!</v>
      </c>
      <c r="BG540" s="14" t="e">
        <f>#REF!-BE540</f>
        <v>#REF!</v>
      </c>
      <c r="BH540" s="14">
        <v>0</v>
      </c>
      <c r="BJ540" s="14">
        <v>0</v>
      </c>
      <c r="BL540" s="14">
        <v>4</v>
      </c>
      <c r="BN540" s="5" t="e">
        <f>#REF!*14</f>
        <v>#REF!</v>
      </c>
      <c r="BO540" s="6"/>
      <c r="BP540" s="7"/>
      <c r="BQ540" s="8"/>
      <c r="BR540" s="8"/>
      <c r="BS540" s="8"/>
      <c r="BT540" s="8"/>
      <c r="BU540" s="8"/>
      <c r="BV540" s="9"/>
      <c r="BW540" s="10"/>
      <c r="BX540" s="11"/>
      <c r="CE540" s="8"/>
      <c r="CF540" s="17"/>
      <c r="CG540" s="17"/>
      <c r="CH540" s="17"/>
      <c r="CI540" s="17"/>
    </row>
    <row r="541" spans="1:87" hidden="1" x14ac:dyDescent="0.25">
      <c r="A541" s="14" t="s">
        <v>641</v>
      </c>
      <c r="B541" s="14" t="s">
        <v>642</v>
      </c>
      <c r="C541" s="14" t="s">
        <v>642</v>
      </c>
      <c r="D541" s="15" t="s">
        <v>90</v>
      </c>
      <c r="E541" s="15" t="s">
        <v>90</v>
      </c>
      <c r="F541" s="16" t="e">
        <f>IF(BB541="S",
IF(#REF!+BJ541=2012,
IF(#REF!=1,"12-13/1",
IF(#REF!=2,"12-13/2",
IF(#REF!=3,"13-14/1",
IF(#REF!=4,"13-14/2","Hata1")))),
IF(#REF!+BJ541=2013,
IF(#REF!=1,"13-14/1",
IF(#REF!=2,"13-14/2",
IF(#REF!=3,"14-15/1",
IF(#REF!=4,"14-15/2","Hata2")))),
IF(#REF!+BJ541=2014,
IF(#REF!=1,"14-15/1",
IF(#REF!=2,"14-15/2",
IF(#REF!=3,"15-16/1",
IF(#REF!=4,"15-16/2","Hata3")))),
IF(#REF!+BJ541=2015,
IF(#REF!=1,"15-16/1",
IF(#REF!=2,"15-16/2",
IF(#REF!=3,"16-17/1",
IF(#REF!=4,"16-17/2","Hata4")))),
IF(#REF!+BJ541=2016,
IF(#REF!=1,"16-17/1",
IF(#REF!=2,"16-17/2",
IF(#REF!=3,"17-18/1",
IF(#REF!=4,"17-18/2","Hata5")))),
IF(#REF!+BJ541=2017,
IF(#REF!=1,"17-18/1",
IF(#REF!=2,"17-18/2",
IF(#REF!=3,"18-19/1",
IF(#REF!=4,"18-19/2","Hata6")))),
IF(#REF!+BJ541=2018,
IF(#REF!=1,"18-19/1",
IF(#REF!=2,"18-19/2",
IF(#REF!=3,"19-20/1",
IF(#REF!=4,"19-20/2","Hata7")))),
IF(#REF!+BJ541=2019,
IF(#REF!=1,"19-20/1",
IF(#REF!=2,"19-20/2",
IF(#REF!=3,"20-21/1",
IF(#REF!=4,"20-21/2","Hata8")))),
IF(#REF!+BJ541=2020,
IF(#REF!=1,"20-21/1",
IF(#REF!=2,"20-21/2",
IF(#REF!=3,"21-22/1",
IF(#REF!=4,"21-22/2","Hata9")))),
IF(#REF!+BJ541=2021,
IF(#REF!=1,"21-22/1",
IF(#REF!=2,"21-22/2",
IF(#REF!=3,"22-23/1",
IF(#REF!=4,"22-23/2","Hata10")))),
IF(#REF!+BJ541=2022,
IF(#REF!=1,"22-23/1",
IF(#REF!=2,"22-23/2",
IF(#REF!=3,"23-24/1",
IF(#REF!=4,"23-24/2","Hata11")))),
IF(#REF!+BJ541=2023,
IF(#REF!=1,"23-24/1",
IF(#REF!=2,"23-24/2",
IF(#REF!=3,"24-25/1",
IF(#REF!=4,"24-25/2","Hata12")))),
)))))))))))),
IF(BB541="T",
IF(#REF!+BJ541=2012,
IF(#REF!=1,"12-13/1",
IF(#REF!=2,"12-13/2",
IF(#REF!=3,"12-13/3",
IF(#REF!=4,"13-14/1",
IF(#REF!=5,"13-14/2",
IF(#REF!=6,"13-14/3","Hata1")))))),
IF(#REF!+BJ541=2013,
IF(#REF!=1,"13-14/1",
IF(#REF!=2,"13-14/2",
IF(#REF!=3,"13-14/3",
IF(#REF!=4,"14-15/1",
IF(#REF!=5,"14-15/2",
IF(#REF!=6,"14-15/3","Hata2")))))),
IF(#REF!+BJ541=2014,
IF(#REF!=1,"14-15/1",
IF(#REF!=2,"14-15/2",
IF(#REF!=3,"14-15/3",
IF(#REF!=4,"15-16/1",
IF(#REF!=5,"15-16/2",
IF(#REF!=6,"15-16/3","Hata3")))))),
IF(AND(#REF!+#REF!&gt;2014,#REF!+#REF!&lt;2015,BJ541=1),
IF(#REF!=0.1,"14-15/0.1",
IF(#REF!=0.2,"14-15/0.2",
IF(#REF!=0.3,"14-15/0.3","Hata4"))),
IF(#REF!+BJ541=2015,
IF(#REF!=1,"15-16/1",
IF(#REF!=2,"15-16/2",
IF(#REF!=3,"15-16/3",
IF(#REF!=4,"16-17/1",
IF(#REF!=5,"16-17/2",
IF(#REF!=6,"16-17/3","Hata5")))))),
IF(#REF!+BJ541=2016,
IF(#REF!=1,"16-17/1",
IF(#REF!=2,"16-17/2",
IF(#REF!=3,"16-17/3",
IF(#REF!=4,"17-18/1",
IF(#REF!=5,"17-18/2",
IF(#REF!=6,"17-18/3","Hata6")))))),
IF(#REF!+BJ541=2017,
IF(#REF!=1,"17-18/1",
IF(#REF!=2,"17-18/2",
IF(#REF!=3,"17-18/3",
IF(#REF!=4,"18-19/1",
IF(#REF!=5,"18-19/2",
IF(#REF!=6,"18-19/3","Hata7")))))),
IF(#REF!+BJ541=2018,
IF(#REF!=1,"18-19/1",
IF(#REF!=2,"18-19/2",
IF(#REF!=3,"18-19/3",
IF(#REF!=4,"19-20/1",
IF(#REF!=5," 19-20/2",
IF(#REF!=6,"19-20/3","Hata8")))))),
IF(#REF!+BJ541=2019,
IF(#REF!=1,"19-20/1",
IF(#REF!=2,"19-20/2",
IF(#REF!=3,"19-20/3",
IF(#REF!=4,"20-21/1",
IF(#REF!=5,"20-21/2",
IF(#REF!=6,"20-21/3","Hata9")))))),
IF(#REF!+BJ541=2020,
IF(#REF!=1,"20-21/1",
IF(#REF!=2,"20-21/2",
IF(#REF!=3,"20-21/3",
IF(#REF!=4,"21-22/1",
IF(#REF!=5,"21-22/2",
IF(#REF!=6,"21-22/3","Hata10")))))),
IF(#REF!+BJ541=2021,
IF(#REF!=1,"21-22/1",
IF(#REF!=2,"21-22/2",
IF(#REF!=3,"21-22/3",
IF(#REF!=4,"22-23/1",
IF(#REF!=5,"22-23/2",
IF(#REF!=6,"22-23/3","Hata11")))))),
IF(#REF!+BJ541=2022,
IF(#REF!=1,"22-23/1",
IF(#REF!=2,"22-23/2",
IF(#REF!=3,"22-23/3",
IF(#REF!=4,"23-24/1",
IF(#REF!=5,"23-24/2",
IF(#REF!=6,"23-24/3","Hata12")))))),
IF(#REF!+BJ541=2023,
IF(#REF!=1,"23-24/1",
IF(#REF!=2,"23-24/2",
IF(#REF!=3,"23-24/3",
IF(#REF!=4,"24-25/1",
IF(#REF!=5,"24-25/2",
IF(#REF!=6,"24-25/3","Hata13")))))),
))))))))))))))
)</f>
        <v>#REF!</v>
      </c>
      <c r="G541" s="15"/>
      <c r="H541" s="14" t="s">
        <v>634</v>
      </c>
      <c r="I541" s="14">
        <v>54710</v>
      </c>
      <c r="J541" s="14" t="s">
        <v>635</v>
      </c>
      <c r="S541" s="16">
        <v>4</v>
      </c>
      <c r="T541" s="14">
        <f>VLOOKUP($S541,[1]sistem!$I$3:$L$10,2,FALSE)</f>
        <v>0</v>
      </c>
      <c r="U541" s="14">
        <f>VLOOKUP($S541,[1]sistem!$I$3:$L$10,3,FALSE)</f>
        <v>1</v>
      </c>
      <c r="V541" s="14">
        <f>VLOOKUP($S541,[1]sistem!$I$3:$L$10,4,FALSE)</f>
        <v>1</v>
      </c>
      <c r="W541" s="14" t="e">
        <f>VLOOKUP($BB541,[1]sistem!$I$13:$L$14,2,FALSE)*#REF!</f>
        <v>#REF!</v>
      </c>
      <c r="X541" s="14" t="e">
        <f>VLOOKUP($BB541,[1]sistem!$I$13:$L$14,3,FALSE)*#REF!</f>
        <v>#REF!</v>
      </c>
      <c r="Y541" s="14" t="e">
        <f>VLOOKUP($BB541,[1]sistem!$I$13:$L$14,4,FALSE)*#REF!</f>
        <v>#REF!</v>
      </c>
      <c r="Z541" s="14" t="e">
        <f t="shared" si="143"/>
        <v>#REF!</v>
      </c>
      <c r="AA541" s="14" t="e">
        <f t="shared" si="143"/>
        <v>#REF!</v>
      </c>
      <c r="AB541" s="14" t="e">
        <f t="shared" si="143"/>
        <v>#REF!</v>
      </c>
      <c r="AC541" s="14" t="e">
        <f t="shared" si="144"/>
        <v>#REF!</v>
      </c>
      <c r="AD541" s="14">
        <f>VLOOKUP(BB541,[1]sistem!$I$18:$J$19,2,FALSE)</f>
        <v>14</v>
      </c>
      <c r="AE541" s="14">
        <v>0.25</v>
      </c>
      <c r="AF541" s="14">
        <f>VLOOKUP($S541,[1]sistem!$I$3:$M$10,5,FALSE)</f>
        <v>1</v>
      </c>
      <c r="AI541" s="14" t="e">
        <f>(#REF!+#REF!)*AD541</f>
        <v>#REF!</v>
      </c>
      <c r="AJ541" s="14">
        <f>VLOOKUP($S541,[1]sistem!$I$3:$N$10,6,FALSE)</f>
        <v>2</v>
      </c>
      <c r="AK541" s="14">
        <v>2</v>
      </c>
      <c r="AL541" s="14">
        <f t="shared" si="145"/>
        <v>4</v>
      </c>
      <c r="AM541" s="14">
        <f>VLOOKUP($BB541,[1]sistem!$I$18:$K$19,3,FALSE)</f>
        <v>14</v>
      </c>
      <c r="AN541" s="14" t="e">
        <f>AM541*#REF!</f>
        <v>#REF!</v>
      </c>
      <c r="AO541" s="14" t="e">
        <f t="shared" si="146"/>
        <v>#REF!</v>
      </c>
      <c r="AP541" s="14">
        <f t="shared" si="147"/>
        <v>25</v>
      </c>
      <c r="AQ541" s="14" t="e">
        <f t="shared" si="148"/>
        <v>#REF!</v>
      </c>
      <c r="AR541" s="14" t="e">
        <f>ROUND(AQ541-#REF!,0)</f>
        <v>#REF!</v>
      </c>
      <c r="AS541" s="14">
        <f>IF(BB541="s",IF(S541=0,0,
IF(S541=1,#REF!*4*4,
IF(S541=2,0,
IF(S541=3,#REF!*4*2,
IF(S541=4,0,
IF(S541=5,0,
IF(S541=6,0,
IF(S541=7,0)))))))),
IF(BB541="t",
IF(S541=0,0,
IF(S541=1,#REF!*4*4*0.8,
IF(S541=2,0,
IF(S541=3,#REF!*4*2*0.8,
IF(S541=4,0,
IF(S541=5,0,
IF(S541=6,0,
IF(S541=7,0))))))))))</f>
        <v>0</v>
      </c>
      <c r="AT541" s="14" t="e">
        <f>IF(BB541="s",
IF(S541=0,0,
IF(S541=1,0,
IF(S541=2,#REF!*4*2,
IF(S541=3,#REF!*4,
IF(S541=4,#REF!*4,
IF(S541=5,0,
IF(S541=6,0,
IF(S541=7,#REF!*4)))))))),
IF(BB541="t",
IF(S541=0,0,
IF(S541=1,0,
IF(S541=2,#REF!*4*2*0.8,
IF(S541=3,#REF!*4*0.8,
IF(S541=4,#REF!*4*0.8,
IF(S541=5,0,
IF(S541=6,0,
IF(S541=7,#REF!*4))))))))))</f>
        <v>#REF!</v>
      </c>
      <c r="AU541" s="14" t="e">
        <f>IF(BB541="s",
IF(S541=0,0,
IF(S541=1,#REF!*2,
IF(S541=2,#REF!*2,
IF(S541=3,#REF!*2,
IF(S541=4,#REF!*2,
IF(S541=5,#REF!*2,
IF(S541=6,#REF!*2,
IF(S541=7,#REF!*2)))))))),
IF(BB541="t",
IF(S541=0,#REF!*2*0.8,
IF(S541=1,#REF!*2*0.8,
IF(S541=2,#REF!*2*0.8,
IF(S541=3,#REF!*2*0.8,
IF(S541=4,#REF!*2*0.8,
IF(S541=5,#REF!*2*0.8,
IF(S541=6,#REF!*1*0.8,
IF(S541=7,#REF!*2))))))))))</f>
        <v>#REF!</v>
      </c>
      <c r="AV541" s="14" t="e">
        <f t="shared" si="149"/>
        <v>#REF!</v>
      </c>
      <c r="AW541" s="14" t="e">
        <f>IF(BB541="s",
IF(S541=0,0,
IF(S541=1,(14-2)*(#REF!+#REF!)/4*4,
IF(S541=2,(14-2)*(#REF!+#REF!)/4*2,
IF(S541=3,(14-2)*(#REF!+#REF!)/4*3,
IF(S541=4,(14-2)*(#REF!+#REF!)/4,
IF(S541=5,(14-2)*#REF!/4,
IF(S541=6,0,
IF(S541=7,(14)*#REF!)))))))),
IF(BB541="t",
IF(S541=0,0,
IF(S541=1,(11-2)*(#REF!+#REF!)/4*4,
IF(S541=2,(11-2)*(#REF!+#REF!)/4*2,
IF(S541=3,(11-2)*(#REF!+#REF!)/4*3,
IF(S541=4,(11-2)*(#REF!+#REF!)/4,
IF(S541=5,(11-2)*#REF!/4,
IF(S541=6,0,
IF(S541=7,(11)*#REF!))))))))))</f>
        <v>#REF!</v>
      </c>
      <c r="AX541" s="14" t="e">
        <f t="shared" si="150"/>
        <v>#REF!</v>
      </c>
      <c r="AY541" s="14">
        <f t="shared" si="151"/>
        <v>8</v>
      </c>
      <c r="AZ541" s="14">
        <f t="shared" si="152"/>
        <v>4</v>
      </c>
      <c r="BA541" s="14" t="e">
        <f t="shared" si="153"/>
        <v>#REF!</v>
      </c>
      <c r="BB541" s="14" t="s">
        <v>87</v>
      </c>
      <c r="BC541" s="14" t="e">
        <f>IF(BI541="A",0,IF(BB541="s",14*#REF!,IF(BB541="T",11*#REF!,"HATA")))</f>
        <v>#REF!</v>
      </c>
      <c r="BD541" s="14" t="e">
        <f t="shared" si="154"/>
        <v>#REF!</v>
      </c>
      <c r="BE541" s="14" t="e">
        <f t="shared" si="155"/>
        <v>#REF!</v>
      </c>
      <c r="BF541" s="14" t="e">
        <f>IF(BE541-#REF!=0,"DOĞRU","YANLIŞ")</f>
        <v>#REF!</v>
      </c>
      <c r="BG541" s="14" t="e">
        <f>#REF!-BE541</f>
        <v>#REF!</v>
      </c>
      <c r="BH541" s="14">
        <v>0</v>
      </c>
      <c r="BJ541" s="14">
        <v>0</v>
      </c>
      <c r="BL541" s="14">
        <v>4</v>
      </c>
      <c r="BN541" s="5" t="e">
        <f>#REF!*14</f>
        <v>#REF!</v>
      </c>
      <c r="BO541" s="6"/>
      <c r="BP541" s="7"/>
      <c r="BQ541" s="8"/>
      <c r="BR541" s="8"/>
      <c r="BS541" s="8"/>
      <c r="BT541" s="8"/>
      <c r="BU541" s="8"/>
      <c r="BV541" s="9"/>
      <c r="BW541" s="10"/>
      <c r="BX541" s="11"/>
      <c r="CE541" s="8"/>
      <c r="CF541" s="17"/>
      <c r="CG541" s="17"/>
      <c r="CH541" s="17"/>
      <c r="CI541" s="17"/>
    </row>
    <row r="542" spans="1:87" hidden="1" x14ac:dyDescent="0.25">
      <c r="A542" s="14" t="s">
        <v>131</v>
      </c>
      <c r="B542" s="14" t="s">
        <v>132</v>
      </c>
      <c r="C542" s="14" t="s">
        <v>132</v>
      </c>
      <c r="D542" s="15" t="s">
        <v>90</v>
      </c>
      <c r="E542" s="15" t="s">
        <v>90</v>
      </c>
      <c r="F542" s="16" t="e">
        <f>IF(BB542="S",
IF(#REF!+BJ542=2012,
IF(#REF!=1,"12-13/1",
IF(#REF!=2,"12-13/2",
IF(#REF!=3,"13-14/1",
IF(#REF!=4,"13-14/2","Hata1")))),
IF(#REF!+BJ542=2013,
IF(#REF!=1,"13-14/1",
IF(#REF!=2,"13-14/2",
IF(#REF!=3,"14-15/1",
IF(#REF!=4,"14-15/2","Hata2")))),
IF(#REF!+BJ542=2014,
IF(#REF!=1,"14-15/1",
IF(#REF!=2,"14-15/2",
IF(#REF!=3,"15-16/1",
IF(#REF!=4,"15-16/2","Hata3")))),
IF(#REF!+BJ542=2015,
IF(#REF!=1,"15-16/1",
IF(#REF!=2,"15-16/2",
IF(#REF!=3,"16-17/1",
IF(#REF!=4,"16-17/2","Hata4")))),
IF(#REF!+BJ542=2016,
IF(#REF!=1,"16-17/1",
IF(#REF!=2,"16-17/2",
IF(#REF!=3,"17-18/1",
IF(#REF!=4,"17-18/2","Hata5")))),
IF(#REF!+BJ542=2017,
IF(#REF!=1,"17-18/1",
IF(#REF!=2,"17-18/2",
IF(#REF!=3,"18-19/1",
IF(#REF!=4,"18-19/2","Hata6")))),
IF(#REF!+BJ542=2018,
IF(#REF!=1,"18-19/1",
IF(#REF!=2,"18-19/2",
IF(#REF!=3,"19-20/1",
IF(#REF!=4,"19-20/2","Hata7")))),
IF(#REF!+BJ542=2019,
IF(#REF!=1,"19-20/1",
IF(#REF!=2,"19-20/2",
IF(#REF!=3,"20-21/1",
IF(#REF!=4,"20-21/2","Hata8")))),
IF(#REF!+BJ542=2020,
IF(#REF!=1,"20-21/1",
IF(#REF!=2,"20-21/2",
IF(#REF!=3,"21-22/1",
IF(#REF!=4,"21-22/2","Hata9")))),
IF(#REF!+BJ542=2021,
IF(#REF!=1,"21-22/1",
IF(#REF!=2,"21-22/2",
IF(#REF!=3,"22-23/1",
IF(#REF!=4,"22-23/2","Hata10")))),
IF(#REF!+BJ542=2022,
IF(#REF!=1,"22-23/1",
IF(#REF!=2,"22-23/2",
IF(#REF!=3,"23-24/1",
IF(#REF!=4,"23-24/2","Hata11")))),
IF(#REF!+BJ542=2023,
IF(#REF!=1,"23-24/1",
IF(#REF!=2,"23-24/2",
IF(#REF!=3,"24-25/1",
IF(#REF!=4,"24-25/2","Hata12")))),
)))))))))))),
IF(BB542="T",
IF(#REF!+BJ542=2012,
IF(#REF!=1,"12-13/1",
IF(#REF!=2,"12-13/2",
IF(#REF!=3,"12-13/3",
IF(#REF!=4,"13-14/1",
IF(#REF!=5,"13-14/2",
IF(#REF!=6,"13-14/3","Hata1")))))),
IF(#REF!+BJ542=2013,
IF(#REF!=1,"13-14/1",
IF(#REF!=2,"13-14/2",
IF(#REF!=3,"13-14/3",
IF(#REF!=4,"14-15/1",
IF(#REF!=5,"14-15/2",
IF(#REF!=6,"14-15/3","Hata2")))))),
IF(#REF!+BJ542=2014,
IF(#REF!=1,"14-15/1",
IF(#REF!=2,"14-15/2",
IF(#REF!=3,"14-15/3",
IF(#REF!=4,"15-16/1",
IF(#REF!=5,"15-16/2",
IF(#REF!=6,"15-16/3","Hata3")))))),
IF(AND(#REF!+#REF!&gt;2014,#REF!+#REF!&lt;2015,BJ542=1),
IF(#REF!=0.1,"14-15/0.1",
IF(#REF!=0.2,"14-15/0.2",
IF(#REF!=0.3,"14-15/0.3","Hata4"))),
IF(#REF!+BJ542=2015,
IF(#REF!=1,"15-16/1",
IF(#REF!=2,"15-16/2",
IF(#REF!=3,"15-16/3",
IF(#REF!=4,"16-17/1",
IF(#REF!=5,"16-17/2",
IF(#REF!=6,"16-17/3","Hata5")))))),
IF(#REF!+BJ542=2016,
IF(#REF!=1,"16-17/1",
IF(#REF!=2,"16-17/2",
IF(#REF!=3,"16-17/3",
IF(#REF!=4,"17-18/1",
IF(#REF!=5,"17-18/2",
IF(#REF!=6,"17-18/3","Hata6")))))),
IF(#REF!+BJ542=2017,
IF(#REF!=1,"17-18/1",
IF(#REF!=2,"17-18/2",
IF(#REF!=3,"17-18/3",
IF(#REF!=4,"18-19/1",
IF(#REF!=5,"18-19/2",
IF(#REF!=6,"18-19/3","Hata7")))))),
IF(#REF!+BJ542=2018,
IF(#REF!=1,"18-19/1",
IF(#REF!=2,"18-19/2",
IF(#REF!=3,"18-19/3",
IF(#REF!=4,"19-20/1",
IF(#REF!=5," 19-20/2",
IF(#REF!=6,"19-20/3","Hata8")))))),
IF(#REF!+BJ542=2019,
IF(#REF!=1,"19-20/1",
IF(#REF!=2,"19-20/2",
IF(#REF!=3,"19-20/3",
IF(#REF!=4,"20-21/1",
IF(#REF!=5,"20-21/2",
IF(#REF!=6,"20-21/3","Hata9")))))),
IF(#REF!+BJ542=2020,
IF(#REF!=1,"20-21/1",
IF(#REF!=2,"20-21/2",
IF(#REF!=3,"20-21/3",
IF(#REF!=4,"21-22/1",
IF(#REF!=5,"21-22/2",
IF(#REF!=6,"21-22/3","Hata10")))))),
IF(#REF!+BJ542=2021,
IF(#REF!=1,"21-22/1",
IF(#REF!=2,"21-22/2",
IF(#REF!=3,"21-22/3",
IF(#REF!=4,"22-23/1",
IF(#REF!=5,"22-23/2",
IF(#REF!=6,"22-23/3","Hata11")))))),
IF(#REF!+BJ542=2022,
IF(#REF!=1,"22-23/1",
IF(#REF!=2,"22-23/2",
IF(#REF!=3,"22-23/3",
IF(#REF!=4,"23-24/1",
IF(#REF!=5,"23-24/2",
IF(#REF!=6,"23-24/3","Hata12")))))),
IF(#REF!+BJ542=2023,
IF(#REF!=1,"23-24/1",
IF(#REF!=2,"23-24/2",
IF(#REF!=3,"23-24/3",
IF(#REF!=4,"24-25/1",
IF(#REF!=5,"24-25/2",
IF(#REF!=6,"24-25/3","Hata13")))))),
))))))))))))))
)</f>
        <v>#REF!</v>
      </c>
      <c r="G542" s="15"/>
      <c r="H542" s="14" t="s">
        <v>634</v>
      </c>
      <c r="I542" s="14">
        <v>54710</v>
      </c>
      <c r="J542" s="14" t="s">
        <v>635</v>
      </c>
      <c r="Q542" s="14" t="s">
        <v>133</v>
      </c>
      <c r="R542" s="14" t="s">
        <v>133</v>
      </c>
      <c r="S542" s="16">
        <v>7</v>
      </c>
      <c r="T542" s="14">
        <f>VLOOKUP($S542,[1]sistem!$I$3:$L$10,2,FALSE)</f>
        <v>0</v>
      </c>
      <c r="U542" s="14">
        <f>VLOOKUP($S542,[1]sistem!$I$3:$L$10,3,FALSE)</f>
        <v>1</v>
      </c>
      <c r="V542" s="14">
        <f>VLOOKUP($S542,[1]sistem!$I$3:$L$10,4,FALSE)</f>
        <v>1</v>
      </c>
      <c r="W542" s="14" t="e">
        <f>VLOOKUP($BB542,[1]sistem!$I$13:$L$14,2,FALSE)*#REF!</f>
        <v>#REF!</v>
      </c>
      <c r="X542" s="14" t="e">
        <f>VLOOKUP($BB542,[1]sistem!$I$13:$L$14,3,FALSE)*#REF!</f>
        <v>#REF!</v>
      </c>
      <c r="Y542" s="14" t="e">
        <f>VLOOKUP($BB542,[1]sistem!$I$13:$L$14,4,FALSE)*#REF!</f>
        <v>#REF!</v>
      </c>
      <c r="Z542" s="14" t="e">
        <f t="shared" si="143"/>
        <v>#REF!</v>
      </c>
      <c r="AA542" s="14" t="e">
        <f t="shared" si="143"/>
        <v>#REF!</v>
      </c>
      <c r="AB542" s="14" t="e">
        <f t="shared" si="143"/>
        <v>#REF!</v>
      </c>
      <c r="AC542" s="14" t="e">
        <f t="shared" si="144"/>
        <v>#REF!</v>
      </c>
      <c r="AD542" s="14">
        <f>VLOOKUP(BB542,[1]sistem!$I$18:$J$19,2,FALSE)</f>
        <v>14</v>
      </c>
      <c r="AE542" s="14">
        <v>0.25</v>
      </c>
      <c r="AF542" s="14">
        <f>VLOOKUP($S542,[1]sistem!$I$3:$M$10,5,FALSE)</f>
        <v>1</v>
      </c>
      <c r="AI542" s="14" t="e">
        <f>(#REF!+#REF!)*AD542</f>
        <v>#REF!</v>
      </c>
      <c r="AJ542" s="14">
        <f>VLOOKUP($S542,[1]sistem!$I$3:$N$10,6,FALSE)</f>
        <v>2</v>
      </c>
      <c r="AK542" s="14">
        <v>2</v>
      </c>
      <c r="AL542" s="14">
        <f t="shared" si="145"/>
        <v>4</v>
      </c>
      <c r="AM542" s="14">
        <f>VLOOKUP($BB542,[1]sistem!$I$18:$K$19,3,FALSE)</f>
        <v>14</v>
      </c>
      <c r="AN542" s="14" t="e">
        <f>AM542*#REF!</f>
        <v>#REF!</v>
      </c>
      <c r="AO542" s="14" t="e">
        <f t="shared" si="146"/>
        <v>#REF!</v>
      </c>
      <c r="AP542" s="14">
        <f t="shared" si="147"/>
        <v>25</v>
      </c>
      <c r="AQ542" s="14" t="e">
        <f t="shared" si="148"/>
        <v>#REF!</v>
      </c>
      <c r="AR542" s="14" t="e">
        <f>ROUND(AQ542-#REF!,0)</f>
        <v>#REF!</v>
      </c>
      <c r="AS542" s="14">
        <f>IF(BB542="s",IF(S542=0,0,
IF(S542=1,#REF!*4*4,
IF(S542=2,0,
IF(S542=3,#REF!*4*2,
IF(S542=4,0,
IF(S542=5,0,
IF(S542=6,0,
IF(S542=7,0)))))))),
IF(BB542="t",
IF(S542=0,0,
IF(S542=1,#REF!*4*4*0.8,
IF(S542=2,0,
IF(S542=3,#REF!*4*2*0.8,
IF(S542=4,0,
IF(S542=5,0,
IF(S542=6,0,
IF(S542=7,0))))))))))</f>
        <v>0</v>
      </c>
      <c r="AT542" s="14" t="e">
        <f>IF(BB542="s",
IF(S542=0,0,
IF(S542=1,0,
IF(S542=2,#REF!*4*2,
IF(S542=3,#REF!*4,
IF(S542=4,#REF!*4,
IF(S542=5,0,
IF(S542=6,0,
IF(S542=7,#REF!*4)))))))),
IF(BB542="t",
IF(S542=0,0,
IF(S542=1,0,
IF(S542=2,#REF!*4*2*0.8,
IF(S542=3,#REF!*4*0.8,
IF(S542=4,#REF!*4*0.8,
IF(S542=5,0,
IF(S542=6,0,
IF(S542=7,#REF!*4))))))))))</f>
        <v>#REF!</v>
      </c>
      <c r="AU542" s="14" t="e">
        <f>IF(BB542="s",
IF(S542=0,0,
IF(S542=1,#REF!*2,
IF(S542=2,#REF!*2,
IF(S542=3,#REF!*2,
IF(S542=4,#REF!*2,
IF(S542=5,#REF!*2,
IF(S542=6,#REF!*2,
IF(S542=7,#REF!*2)))))))),
IF(BB542="t",
IF(S542=0,#REF!*2*0.8,
IF(S542=1,#REF!*2*0.8,
IF(S542=2,#REF!*2*0.8,
IF(S542=3,#REF!*2*0.8,
IF(S542=4,#REF!*2*0.8,
IF(S542=5,#REF!*2*0.8,
IF(S542=6,#REF!*1*0.8,
IF(S542=7,#REF!*2))))))))))</f>
        <v>#REF!</v>
      </c>
      <c r="AV542" s="14" t="e">
        <f t="shared" si="149"/>
        <v>#REF!</v>
      </c>
      <c r="AW542" s="14" t="e">
        <f>IF(BB542="s",
IF(S542=0,0,
IF(S542=1,(14-2)*(#REF!+#REF!)/4*4,
IF(S542=2,(14-2)*(#REF!+#REF!)/4*2,
IF(S542=3,(14-2)*(#REF!+#REF!)/4*3,
IF(S542=4,(14-2)*(#REF!+#REF!)/4,
IF(S542=5,(14-2)*#REF!/4,
IF(S542=6,0,
IF(S542=7,(14)*#REF!)))))))),
IF(BB542="t",
IF(S542=0,0,
IF(S542=1,(11-2)*(#REF!+#REF!)/4*4,
IF(S542=2,(11-2)*(#REF!+#REF!)/4*2,
IF(S542=3,(11-2)*(#REF!+#REF!)/4*3,
IF(S542=4,(11-2)*(#REF!+#REF!)/4,
IF(S542=5,(11-2)*#REF!/4,
IF(S542=6,0,
IF(S542=7,(11)*#REF!))))))))))</f>
        <v>#REF!</v>
      </c>
      <c r="AX542" s="14" t="e">
        <f t="shared" si="150"/>
        <v>#REF!</v>
      </c>
      <c r="AY542" s="14">
        <f t="shared" si="151"/>
        <v>8</v>
      </c>
      <c r="AZ542" s="14">
        <f t="shared" si="152"/>
        <v>4</v>
      </c>
      <c r="BA542" s="14" t="e">
        <f t="shared" si="153"/>
        <v>#REF!</v>
      </c>
      <c r="BB542" s="14" t="s">
        <v>87</v>
      </c>
      <c r="BC542" s="14">
        <f>IF(BI542="A",0,IF(BB542="s",14*#REF!,IF(BB542="T",11*#REF!,"HATA")))</f>
        <v>0</v>
      </c>
      <c r="BD542" s="14" t="e">
        <f t="shared" si="154"/>
        <v>#REF!</v>
      </c>
      <c r="BE542" s="14" t="e">
        <f t="shared" si="155"/>
        <v>#REF!</v>
      </c>
      <c r="BF542" s="14" t="e">
        <f>IF(BE542-#REF!=0,"DOĞRU","YANLIŞ")</f>
        <v>#REF!</v>
      </c>
      <c r="BG542" s="14" t="e">
        <f>#REF!-BE542</f>
        <v>#REF!</v>
      </c>
      <c r="BH542" s="14">
        <v>0</v>
      </c>
      <c r="BI542" s="14" t="s">
        <v>93</v>
      </c>
      <c r="BJ542" s="14">
        <v>0</v>
      </c>
      <c r="BL542" s="14">
        <v>7</v>
      </c>
      <c r="BN542" s="5" t="e">
        <f>#REF!*14</f>
        <v>#REF!</v>
      </c>
      <c r="BO542" s="6"/>
      <c r="BP542" s="7"/>
      <c r="BQ542" s="8"/>
      <c r="BR542" s="8"/>
      <c r="BS542" s="8"/>
      <c r="BT542" s="8"/>
      <c r="BU542" s="8"/>
      <c r="BV542" s="9"/>
      <c r="BW542" s="10"/>
      <c r="BX542" s="11"/>
      <c r="CE542" s="8"/>
      <c r="CF542" s="17"/>
      <c r="CG542" s="17"/>
      <c r="CH542" s="17"/>
      <c r="CI542" s="17"/>
    </row>
    <row r="543" spans="1:87" hidden="1" x14ac:dyDescent="0.25">
      <c r="A543" s="14" t="s">
        <v>643</v>
      </c>
      <c r="B543" s="14" t="s">
        <v>644</v>
      </c>
      <c r="C543" s="14" t="s">
        <v>644</v>
      </c>
      <c r="D543" s="15" t="s">
        <v>90</v>
      </c>
      <c r="E543" s="15" t="s">
        <v>90</v>
      </c>
      <c r="F543" s="16" t="e">
        <f>IF(BB543="S",
IF(#REF!+BJ543=2012,
IF(#REF!=1,"12-13/1",
IF(#REF!=2,"12-13/2",
IF(#REF!=3,"13-14/1",
IF(#REF!=4,"13-14/2","Hata1")))),
IF(#REF!+BJ543=2013,
IF(#REF!=1,"13-14/1",
IF(#REF!=2,"13-14/2",
IF(#REF!=3,"14-15/1",
IF(#REF!=4,"14-15/2","Hata2")))),
IF(#REF!+BJ543=2014,
IF(#REF!=1,"14-15/1",
IF(#REF!=2,"14-15/2",
IF(#REF!=3,"15-16/1",
IF(#REF!=4,"15-16/2","Hata3")))),
IF(#REF!+BJ543=2015,
IF(#REF!=1,"15-16/1",
IF(#REF!=2,"15-16/2",
IF(#REF!=3,"16-17/1",
IF(#REF!=4,"16-17/2","Hata4")))),
IF(#REF!+BJ543=2016,
IF(#REF!=1,"16-17/1",
IF(#REF!=2,"16-17/2",
IF(#REF!=3,"17-18/1",
IF(#REF!=4,"17-18/2","Hata5")))),
IF(#REF!+BJ543=2017,
IF(#REF!=1,"17-18/1",
IF(#REF!=2,"17-18/2",
IF(#REF!=3,"18-19/1",
IF(#REF!=4,"18-19/2","Hata6")))),
IF(#REF!+BJ543=2018,
IF(#REF!=1,"18-19/1",
IF(#REF!=2,"18-19/2",
IF(#REF!=3,"19-20/1",
IF(#REF!=4,"19-20/2","Hata7")))),
IF(#REF!+BJ543=2019,
IF(#REF!=1,"19-20/1",
IF(#REF!=2,"19-20/2",
IF(#REF!=3,"20-21/1",
IF(#REF!=4,"20-21/2","Hata8")))),
IF(#REF!+BJ543=2020,
IF(#REF!=1,"20-21/1",
IF(#REF!=2,"20-21/2",
IF(#REF!=3,"21-22/1",
IF(#REF!=4,"21-22/2","Hata9")))),
IF(#REF!+BJ543=2021,
IF(#REF!=1,"21-22/1",
IF(#REF!=2,"21-22/2",
IF(#REF!=3,"22-23/1",
IF(#REF!=4,"22-23/2","Hata10")))),
IF(#REF!+BJ543=2022,
IF(#REF!=1,"22-23/1",
IF(#REF!=2,"22-23/2",
IF(#REF!=3,"23-24/1",
IF(#REF!=4,"23-24/2","Hata11")))),
IF(#REF!+BJ543=2023,
IF(#REF!=1,"23-24/1",
IF(#REF!=2,"23-24/2",
IF(#REF!=3,"24-25/1",
IF(#REF!=4,"24-25/2","Hata12")))),
)))))))))))),
IF(BB543="T",
IF(#REF!+BJ543=2012,
IF(#REF!=1,"12-13/1",
IF(#REF!=2,"12-13/2",
IF(#REF!=3,"12-13/3",
IF(#REF!=4,"13-14/1",
IF(#REF!=5,"13-14/2",
IF(#REF!=6,"13-14/3","Hata1")))))),
IF(#REF!+BJ543=2013,
IF(#REF!=1,"13-14/1",
IF(#REF!=2,"13-14/2",
IF(#REF!=3,"13-14/3",
IF(#REF!=4,"14-15/1",
IF(#REF!=5,"14-15/2",
IF(#REF!=6,"14-15/3","Hata2")))))),
IF(#REF!+BJ543=2014,
IF(#REF!=1,"14-15/1",
IF(#REF!=2,"14-15/2",
IF(#REF!=3,"14-15/3",
IF(#REF!=4,"15-16/1",
IF(#REF!=5,"15-16/2",
IF(#REF!=6,"15-16/3","Hata3")))))),
IF(AND(#REF!+#REF!&gt;2014,#REF!+#REF!&lt;2015,BJ543=1),
IF(#REF!=0.1,"14-15/0.1",
IF(#REF!=0.2,"14-15/0.2",
IF(#REF!=0.3,"14-15/0.3","Hata4"))),
IF(#REF!+BJ543=2015,
IF(#REF!=1,"15-16/1",
IF(#REF!=2,"15-16/2",
IF(#REF!=3,"15-16/3",
IF(#REF!=4,"16-17/1",
IF(#REF!=5,"16-17/2",
IF(#REF!=6,"16-17/3","Hata5")))))),
IF(#REF!+BJ543=2016,
IF(#REF!=1,"16-17/1",
IF(#REF!=2,"16-17/2",
IF(#REF!=3,"16-17/3",
IF(#REF!=4,"17-18/1",
IF(#REF!=5,"17-18/2",
IF(#REF!=6,"17-18/3","Hata6")))))),
IF(#REF!+BJ543=2017,
IF(#REF!=1,"17-18/1",
IF(#REF!=2,"17-18/2",
IF(#REF!=3,"17-18/3",
IF(#REF!=4,"18-19/1",
IF(#REF!=5,"18-19/2",
IF(#REF!=6,"18-19/3","Hata7")))))),
IF(#REF!+BJ543=2018,
IF(#REF!=1,"18-19/1",
IF(#REF!=2,"18-19/2",
IF(#REF!=3,"18-19/3",
IF(#REF!=4,"19-20/1",
IF(#REF!=5," 19-20/2",
IF(#REF!=6,"19-20/3","Hata8")))))),
IF(#REF!+BJ543=2019,
IF(#REF!=1,"19-20/1",
IF(#REF!=2,"19-20/2",
IF(#REF!=3,"19-20/3",
IF(#REF!=4,"20-21/1",
IF(#REF!=5,"20-21/2",
IF(#REF!=6,"20-21/3","Hata9")))))),
IF(#REF!+BJ543=2020,
IF(#REF!=1,"20-21/1",
IF(#REF!=2,"20-21/2",
IF(#REF!=3,"20-21/3",
IF(#REF!=4,"21-22/1",
IF(#REF!=5,"21-22/2",
IF(#REF!=6,"21-22/3","Hata10")))))),
IF(#REF!+BJ543=2021,
IF(#REF!=1,"21-22/1",
IF(#REF!=2,"21-22/2",
IF(#REF!=3,"21-22/3",
IF(#REF!=4,"22-23/1",
IF(#REF!=5,"22-23/2",
IF(#REF!=6,"22-23/3","Hata11")))))),
IF(#REF!+BJ543=2022,
IF(#REF!=1,"22-23/1",
IF(#REF!=2,"22-23/2",
IF(#REF!=3,"22-23/3",
IF(#REF!=4,"23-24/1",
IF(#REF!=5,"23-24/2",
IF(#REF!=6,"23-24/3","Hata12")))))),
IF(#REF!+BJ543=2023,
IF(#REF!=1,"23-24/1",
IF(#REF!=2,"23-24/2",
IF(#REF!=3,"23-24/3",
IF(#REF!=4,"24-25/1",
IF(#REF!=5,"24-25/2",
IF(#REF!=6,"24-25/3","Hata13")))))),
))))))))))))))
)</f>
        <v>#REF!</v>
      </c>
      <c r="G543" s="15"/>
      <c r="H543" s="14" t="s">
        <v>634</v>
      </c>
      <c r="I543" s="14">
        <v>54710</v>
      </c>
      <c r="J543" s="14" t="s">
        <v>635</v>
      </c>
      <c r="S543" s="16">
        <v>4</v>
      </c>
      <c r="T543" s="14">
        <f>VLOOKUP($S543,[1]sistem!$I$3:$L$10,2,FALSE)</f>
        <v>0</v>
      </c>
      <c r="U543" s="14">
        <f>VLOOKUP($S543,[1]sistem!$I$3:$L$10,3,FALSE)</f>
        <v>1</v>
      </c>
      <c r="V543" s="14">
        <f>VLOOKUP($S543,[1]sistem!$I$3:$L$10,4,FALSE)</f>
        <v>1</v>
      </c>
      <c r="W543" s="14" t="e">
        <f>VLOOKUP($BB543,[1]sistem!$I$13:$L$14,2,FALSE)*#REF!</f>
        <v>#REF!</v>
      </c>
      <c r="X543" s="14" t="e">
        <f>VLOOKUP($BB543,[1]sistem!$I$13:$L$14,3,FALSE)*#REF!</f>
        <v>#REF!</v>
      </c>
      <c r="Y543" s="14" t="e">
        <f>VLOOKUP($BB543,[1]sistem!$I$13:$L$14,4,FALSE)*#REF!</f>
        <v>#REF!</v>
      </c>
      <c r="Z543" s="14" t="e">
        <f t="shared" si="143"/>
        <v>#REF!</v>
      </c>
      <c r="AA543" s="14" t="e">
        <f t="shared" si="143"/>
        <v>#REF!</v>
      </c>
      <c r="AB543" s="14" t="e">
        <f t="shared" si="143"/>
        <v>#REF!</v>
      </c>
      <c r="AC543" s="14" t="e">
        <f t="shared" si="144"/>
        <v>#REF!</v>
      </c>
      <c r="AD543" s="14">
        <f>VLOOKUP(BB543,[1]sistem!$I$18:$J$19,2,FALSE)</f>
        <v>14</v>
      </c>
      <c r="AE543" s="14">
        <v>0.25</v>
      </c>
      <c r="AF543" s="14">
        <f>VLOOKUP($S543,[1]sistem!$I$3:$M$10,5,FALSE)</f>
        <v>1</v>
      </c>
      <c r="AG543" s="14">
        <v>4</v>
      </c>
      <c r="AI543" s="14">
        <f>AG543*AM543</f>
        <v>56</v>
      </c>
      <c r="AJ543" s="14">
        <f>VLOOKUP($S543,[1]sistem!$I$3:$N$10,6,FALSE)</f>
        <v>2</v>
      </c>
      <c r="AK543" s="14">
        <v>2</v>
      </c>
      <c r="AL543" s="14">
        <f t="shared" si="145"/>
        <v>4</v>
      </c>
      <c r="AM543" s="14">
        <f>VLOOKUP($BB543,[1]sistem!$I$18:$K$19,3,FALSE)</f>
        <v>14</v>
      </c>
      <c r="AN543" s="14" t="e">
        <f>AM543*#REF!</f>
        <v>#REF!</v>
      </c>
      <c r="AO543" s="14" t="e">
        <f t="shared" si="146"/>
        <v>#REF!</v>
      </c>
      <c r="AP543" s="14">
        <f t="shared" si="147"/>
        <v>25</v>
      </c>
      <c r="AQ543" s="14" t="e">
        <f t="shared" si="148"/>
        <v>#REF!</v>
      </c>
      <c r="AR543" s="14" t="e">
        <f>ROUND(AQ543-#REF!,0)</f>
        <v>#REF!</v>
      </c>
      <c r="AS543" s="14">
        <f>IF(BB543="s",IF(S543=0,0,
IF(S543=1,#REF!*4*4,
IF(S543=2,0,
IF(S543=3,#REF!*4*2,
IF(S543=4,0,
IF(S543=5,0,
IF(S543=6,0,
IF(S543=7,0)))))))),
IF(BB543="t",
IF(S543=0,0,
IF(S543=1,#REF!*4*4*0.8,
IF(S543=2,0,
IF(S543=3,#REF!*4*2*0.8,
IF(S543=4,0,
IF(S543=5,0,
IF(S543=6,0,
IF(S543=7,0))))))))))</f>
        <v>0</v>
      </c>
      <c r="AT543" s="14" t="e">
        <f>IF(BB543="s",
IF(S543=0,0,
IF(S543=1,0,
IF(S543=2,#REF!*4*2,
IF(S543=3,#REF!*4,
IF(S543=4,#REF!*4,
IF(S543=5,0,
IF(S543=6,0,
IF(S543=7,#REF!*4)))))))),
IF(BB543="t",
IF(S543=0,0,
IF(S543=1,0,
IF(S543=2,#REF!*4*2*0.8,
IF(S543=3,#REF!*4*0.8,
IF(S543=4,#REF!*4*0.8,
IF(S543=5,0,
IF(S543=6,0,
IF(S543=7,#REF!*4))))))))))</f>
        <v>#REF!</v>
      </c>
      <c r="AU543" s="14" t="e">
        <f>IF(BB543="s",
IF(S543=0,0,
IF(S543=1,#REF!*2,
IF(S543=2,#REF!*2,
IF(S543=3,#REF!*2,
IF(S543=4,#REF!*2,
IF(S543=5,#REF!*2,
IF(S543=6,#REF!*2,
IF(S543=7,#REF!*2)))))))),
IF(BB543="t",
IF(S543=0,#REF!*2*0.8,
IF(S543=1,#REF!*2*0.8,
IF(S543=2,#REF!*2*0.8,
IF(S543=3,#REF!*2*0.8,
IF(S543=4,#REF!*2*0.8,
IF(S543=5,#REF!*2*0.8,
IF(S543=6,#REF!*1*0.8,
IF(S543=7,#REF!*2))))))))))</f>
        <v>#REF!</v>
      </c>
      <c r="AV543" s="14" t="e">
        <f t="shared" si="149"/>
        <v>#REF!</v>
      </c>
      <c r="AW543" s="14" t="e">
        <f>IF(BB543="s",
IF(S543=0,0,
IF(S543=1,(14-2)*(#REF!+#REF!)/4*4,
IF(S543=2,(14-2)*(#REF!+#REF!)/4*2,
IF(S543=3,(14-2)*(#REF!+#REF!)/4*3,
IF(S543=4,(14-2)*(#REF!+#REF!)/4,
IF(S543=5,(14-2)*#REF!/4,
IF(S543=6,0,
IF(S543=7,(14)*#REF!)))))))),
IF(BB543="t",
IF(S543=0,0,
IF(S543=1,(11-2)*(#REF!+#REF!)/4*4,
IF(S543=2,(11-2)*(#REF!+#REF!)/4*2,
IF(S543=3,(11-2)*(#REF!+#REF!)/4*3,
IF(S543=4,(11-2)*(#REF!+#REF!)/4,
IF(S543=5,(11-2)*#REF!/4,
IF(S543=6,0,
IF(S543=7,(11)*#REF!))))))))))</f>
        <v>#REF!</v>
      </c>
      <c r="AX543" s="14" t="e">
        <f t="shared" si="150"/>
        <v>#REF!</v>
      </c>
      <c r="AY543" s="14">
        <f t="shared" si="151"/>
        <v>8</v>
      </c>
      <c r="AZ543" s="14">
        <f t="shared" si="152"/>
        <v>4</v>
      </c>
      <c r="BA543" s="14" t="e">
        <f t="shared" si="153"/>
        <v>#REF!</v>
      </c>
      <c r="BB543" s="14" t="s">
        <v>87</v>
      </c>
      <c r="BC543" s="14" t="e">
        <f>IF(BI543="A",0,IF(BB543="s",14*#REF!,IF(BB543="T",11*#REF!,"HATA")))</f>
        <v>#REF!</v>
      </c>
      <c r="BD543" s="14" t="e">
        <f t="shared" si="154"/>
        <v>#REF!</v>
      </c>
      <c r="BE543" s="14" t="e">
        <f t="shared" si="155"/>
        <v>#REF!</v>
      </c>
      <c r="BF543" s="14" t="e">
        <f>IF(BE543-#REF!=0,"DOĞRU","YANLIŞ")</f>
        <v>#REF!</v>
      </c>
      <c r="BG543" s="14" t="e">
        <f>#REF!-BE543</f>
        <v>#REF!</v>
      </c>
      <c r="BH543" s="14">
        <v>0</v>
      </c>
      <c r="BJ543" s="14">
        <v>0</v>
      </c>
      <c r="BL543" s="14">
        <v>4</v>
      </c>
      <c r="BN543" s="5" t="e">
        <f>#REF!*14</f>
        <v>#REF!</v>
      </c>
      <c r="BO543" s="6"/>
      <c r="BP543" s="7"/>
      <c r="BQ543" s="8"/>
      <c r="BR543" s="8"/>
      <c r="BS543" s="8"/>
      <c r="BT543" s="8"/>
      <c r="BU543" s="8"/>
      <c r="BV543" s="9"/>
      <c r="BW543" s="10"/>
      <c r="BX543" s="11"/>
      <c r="CE543" s="8"/>
      <c r="CF543" s="17"/>
      <c r="CG543" s="17"/>
      <c r="CH543" s="17"/>
      <c r="CI543" s="17"/>
    </row>
    <row r="544" spans="1:87" hidden="1" x14ac:dyDescent="0.25">
      <c r="A544" s="14" t="s">
        <v>645</v>
      </c>
      <c r="B544" s="14" t="s">
        <v>646</v>
      </c>
      <c r="C544" s="14" t="s">
        <v>646</v>
      </c>
      <c r="D544" s="15" t="s">
        <v>90</v>
      </c>
      <c r="E544" s="15" t="s">
        <v>90</v>
      </c>
      <c r="F544" s="16" t="e">
        <f>IF(BB544="S",
IF(#REF!+BJ544=2012,
IF(#REF!=1,"12-13/1",
IF(#REF!=2,"12-13/2",
IF(#REF!=3,"13-14/1",
IF(#REF!=4,"13-14/2","Hata1")))),
IF(#REF!+BJ544=2013,
IF(#REF!=1,"13-14/1",
IF(#REF!=2,"13-14/2",
IF(#REF!=3,"14-15/1",
IF(#REF!=4,"14-15/2","Hata2")))),
IF(#REF!+BJ544=2014,
IF(#REF!=1,"14-15/1",
IF(#REF!=2,"14-15/2",
IF(#REF!=3,"15-16/1",
IF(#REF!=4,"15-16/2","Hata3")))),
IF(#REF!+BJ544=2015,
IF(#REF!=1,"15-16/1",
IF(#REF!=2,"15-16/2",
IF(#REF!=3,"16-17/1",
IF(#REF!=4,"16-17/2","Hata4")))),
IF(#REF!+BJ544=2016,
IF(#REF!=1,"16-17/1",
IF(#REF!=2,"16-17/2",
IF(#REF!=3,"17-18/1",
IF(#REF!=4,"17-18/2","Hata5")))),
IF(#REF!+BJ544=2017,
IF(#REF!=1,"17-18/1",
IF(#REF!=2,"17-18/2",
IF(#REF!=3,"18-19/1",
IF(#REF!=4,"18-19/2","Hata6")))),
IF(#REF!+BJ544=2018,
IF(#REF!=1,"18-19/1",
IF(#REF!=2,"18-19/2",
IF(#REF!=3,"19-20/1",
IF(#REF!=4,"19-20/2","Hata7")))),
IF(#REF!+BJ544=2019,
IF(#REF!=1,"19-20/1",
IF(#REF!=2,"19-20/2",
IF(#REF!=3,"20-21/1",
IF(#REF!=4,"20-21/2","Hata8")))),
IF(#REF!+BJ544=2020,
IF(#REF!=1,"20-21/1",
IF(#REF!=2,"20-21/2",
IF(#REF!=3,"21-22/1",
IF(#REF!=4,"21-22/2","Hata9")))),
IF(#REF!+BJ544=2021,
IF(#REF!=1,"21-22/1",
IF(#REF!=2,"21-22/2",
IF(#REF!=3,"22-23/1",
IF(#REF!=4,"22-23/2","Hata10")))),
IF(#REF!+BJ544=2022,
IF(#REF!=1,"22-23/1",
IF(#REF!=2,"22-23/2",
IF(#REF!=3,"23-24/1",
IF(#REF!=4,"23-24/2","Hata11")))),
IF(#REF!+BJ544=2023,
IF(#REF!=1,"23-24/1",
IF(#REF!=2,"23-24/2",
IF(#REF!=3,"24-25/1",
IF(#REF!=4,"24-25/2","Hata12")))),
)))))))))))),
IF(BB544="T",
IF(#REF!+BJ544=2012,
IF(#REF!=1,"12-13/1",
IF(#REF!=2,"12-13/2",
IF(#REF!=3,"12-13/3",
IF(#REF!=4,"13-14/1",
IF(#REF!=5,"13-14/2",
IF(#REF!=6,"13-14/3","Hata1")))))),
IF(#REF!+BJ544=2013,
IF(#REF!=1,"13-14/1",
IF(#REF!=2,"13-14/2",
IF(#REF!=3,"13-14/3",
IF(#REF!=4,"14-15/1",
IF(#REF!=5,"14-15/2",
IF(#REF!=6,"14-15/3","Hata2")))))),
IF(#REF!+BJ544=2014,
IF(#REF!=1,"14-15/1",
IF(#REF!=2,"14-15/2",
IF(#REF!=3,"14-15/3",
IF(#REF!=4,"15-16/1",
IF(#REF!=5,"15-16/2",
IF(#REF!=6,"15-16/3","Hata3")))))),
IF(AND(#REF!+#REF!&gt;2014,#REF!+#REF!&lt;2015,BJ544=1),
IF(#REF!=0.1,"14-15/0.1",
IF(#REF!=0.2,"14-15/0.2",
IF(#REF!=0.3,"14-15/0.3","Hata4"))),
IF(#REF!+BJ544=2015,
IF(#REF!=1,"15-16/1",
IF(#REF!=2,"15-16/2",
IF(#REF!=3,"15-16/3",
IF(#REF!=4,"16-17/1",
IF(#REF!=5,"16-17/2",
IF(#REF!=6,"16-17/3","Hata5")))))),
IF(#REF!+BJ544=2016,
IF(#REF!=1,"16-17/1",
IF(#REF!=2,"16-17/2",
IF(#REF!=3,"16-17/3",
IF(#REF!=4,"17-18/1",
IF(#REF!=5,"17-18/2",
IF(#REF!=6,"17-18/3","Hata6")))))),
IF(#REF!+BJ544=2017,
IF(#REF!=1,"17-18/1",
IF(#REF!=2,"17-18/2",
IF(#REF!=3,"17-18/3",
IF(#REF!=4,"18-19/1",
IF(#REF!=5,"18-19/2",
IF(#REF!=6,"18-19/3","Hata7")))))),
IF(#REF!+BJ544=2018,
IF(#REF!=1,"18-19/1",
IF(#REF!=2,"18-19/2",
IF(#REF!=3,"18-19/3",
IF(#REF!=4,"19-20/1",
IF(#REF!=5," 19-20/2",
IF(#REF!=6,"19-20/3","Hata8")))))),
IF(#REF!+BJ544=2019,
IF(#REF!=1,"19-20/1",
IF(#REF!=2,"19-20/2",
IF(#REF!=3,"19-20/3",
IF(#REF!=4,"20-21/1",
IF(#REF!=5,"20-21/2",
IF(#REF!=6,"20-21/3","Hata9")))))),
IF(#REF!+BJ544=2020,
IF(#REF!=1,"20-21/1",
IF(#REF!=2,"20-21/2",
IF(#REF!=3,"20-21/3",
IF(#REF!=4,"21-22/1",
IF(#REF!=5,"21-22/2",
IF(#REF!=6,"21-22/3","Hata10")))))),
IF(#REF!+BJ544=2021,
IF(#REF!=1,"21-22/1",
IF(#REF!=2,"21-22/2",
IF(#REF!=3,"21-22/3",
IF(#REF!=4,"22-23/1",
IF(#REF!=5,"22-23/2",
IF(#REF!=6,"22-23/3","Hata11")))))),
IF(#REF!+BJ544=2022,
IF(#REF!=1,"22-23/1",
IF(#REF!=2,"22-23/2",
IF(#REF!=3,"22-23/3",
IF(#REF!=4,"23-24/1",
IF(#REF!=5,"23-24/2",
IF(#REF!=6,"23-24/3","Hata12")))))),
IF(#REF!+BJ544=2023,
IF(#REF!=1,"23-24/1",
IF(#REF!=2,"23-24/2",
IF(#REF!=3,"23-24/3",
IF(#REF!=4,"24-25/1",
IF(#REF!=5,"24-25/2",
IF(#REF!=6,"24-25/3","Hata13")))))),
))))))))))))))
)</f>
        <v>#REF!</v>
      </c>
      <c r="G544" s="15"/>
      <c r="H544" s="14" t="s">
        <v>634</v>
      </c>
      <c r="I544" s="14">
        <v>54710</v>
      </c>
      <c r="J544" s="14" t="s">
        <v>635</v>
      </c>
      <c r="S544" s="16">
        <v>2</v>
      </c>
      <c r="T544" s="14">
        <f>VLOOKUP($S544,[1]sistem!$I$3:$L$10,2,FALSE)</f>
        <v>0</v>
      </c>
      <c r="U544" s="14">
        <f>VLOOKUP($S544,[1]sistem!$I$3:$L$10,3,FALSE)</f>
        <v>2</v>
      </c>
      <c r="V544" s="14">
        <f>VLOOKUP($S544,[1]sistem!$I$3:$L$10,4,FALSE)</f>
        <v>1</v>
      </c>
      <c r="W544" s="14" t="e">
        <f>VLOOKUP($BB544,[1]sistem!$I$13:$L$14,2,FALSE)*#REF!</f>
        <v>#REF!</v>
      </c>
      <c r="X544" s="14" t="e">
        <f>VLOOKUP($BB544,[1]sistem!$I$13:$L$14,3,FALSE)*#REF!</f>
        <v>#REF!</v>
      </c>
      <c r="Y544" s="14" t="e">
        <f>VLOOKUP($BB544,[1]sistem!$I$13:$L$14,4,FALSE)*#REF!</f>
        <v>#REF!</v>
      </c>
      <c r="Z544" s="14" t="e">
        <f t="shared" si="143"/>
        <v>#REF!</v>
      </c>
      <c r="AA544" s="14" t="e">
        <f t="shared" si="143"/>
        <v>#REF!</v>
      </c>
      <c r="AB544" s="14" t="e">
        <f t="shared" si="143"/>
        <v>#REF!</v>
      </c>
      <c r="AC544" s="14" t="e">
        <f t="shared" si="144"/>
        <v>#REF!</v>
      </c>
      <c r="AD544" s="14">
        <f>VLOOKUP(BB544,[1]sistem!$I$18:$J$19,2,FALSE)</f>
        <v>14</v>
      </c>
      <c r="AE544" s="14">
        <v>0.25</v>
      </c>
      <c r="AF544" s="14">
        <f>VLOOKUP($S544,[1]sistem!$I$3:$M$10,5,FALSE)</f>
        <v>2</v>
      </c>
      <c r="AI544" s="14" t="e">
        <f>(#REF!+#REF!)*AD544</f>
        <v>#REF!</v>
      </c>
      <c r="AJ544" s="14">
        <f>VLOOKUP($S544,[1]sistem!$I$3:$N$10,6,FALSE)</f>
        <v>3</v>
      </c>
      <c r="AK544" s="14">
        <v>2</v>
      </c>
      <c r="AL544" s="14">
        <f t="shared" si="145"/>
        <v>6</v>
      </c>
      <c r="AM544" s="14">
        <f>VLOOKUP($BB544,[1]sistem!$I$18:$K$19,3,FALSE)</f>
        <v>14</v>
      </c>
      <c r="AN544" s="14" t="e">
        <f>AM544*#REF!</f>
        <v>#REF!</v>
      </c>
      <c r="AO544" s="14" t="e">
        <f t="shared" si="146"/>
        <v>#REF!</v>
      </c>
      <c r="AP544" s="14">
        <f t="shared" si="147"/>
        <v>25</v>
      </c>
      <c r="AQ544" s="14" t="e">
        <f t="shared" si="148"/>
        <v>#REF!</v>
      </c>
      <c r="AR544" s="14" t="e">
        <f>ROUND(AQ544-#REF!,0)</f>
        <v>#REF!</v>
      </c>
      <c r="AS544" s="14">
        <f>IF(BB544="s",IF(S544=0,0,
IF(S544=1,#REF!*4*4,
IF(S544=2,0,
IF(S544=3,#REF!*4*2,
IF(S544=4,0,
IF(S544=5,0,
IF(S544=6,0,
IF(S544=7,0)))))))),
IF(BB544="t",
IF(S544=0,0,
IF(S544=1,#REF!*4*4*0.8,
IF(S544=2,0,
IF(S544=3,#REF!*4*2*0.8,
IF(S544=4,0,
IF(S544=5,0,
IF(S544=6,0,
IF(S544=7,0))))))))))</f>
        <v>0</v>
      </c>
      <c r="AT544" s="14" t="e">
        <f>IF(BB544="s",
IF(S544=0,0,
IF(S544=1,0,
IF(S544=2,#REF!*4*2,
IF(S544=3,#REF!*4,
IF(S544=4,#REF!*4,
IF(S544=5,0,
IF(S544=6,0,
IF(S544=7,#REF!*4)))))))),
IF(BB544="t",
IF(S544=0,0,
IF(S544=1,0,
IF(S544=2,#REF!*4*2*0.8,
IF(S544=3,#REF!*4*0.8,
IF(S544=4,#REF!*4*0.8,
IF(S544=5,0,
IF(S544=6,0,
IF(S544=7,#REF!*4))))))))))</f>
        <v>#REF!</v>
      </c>
      <c r="AU544" s="14" t="e">
        <f>IF(BB544="s",
IF(S544=0,0,
IF(S544=1,#REF!*2,
IF(S544=2,#REF!*2,
IF(S544=3,#REF!*2,
IF(S544=4,#REF!*2,
IF(S544=5,#REF!*2,
IF(S544=6,#REF!*2,
IF(S544=7,#REF!*2)))))))),
IF(BB544="t",
IF(S544=0,#REF!*2*0.8,
IF(S544=1,#REF!*2*0.8,
IF(S544=2,#REF!*2*0.8,
IF(S544=3,#REF!*2*0.8,
IF(S544=4,#REF!*2*0.8,
IF(S544=5,#REF!*2*0.8,
IF(S544=6,#REF!*1*0.8,
IF(S544=7,#REF!*2))))))))))</f>
        <v>#REF!</v>
      </c>
      <c r="AV544" s="14" t="e">
        <f t="shared" si="149"/>
        <v>#REF!</v>
      </c>
      <c r="AW544" s="14" t="e">
        <f>IF(BB544="s",
IF(S544=0,0,
IF(S544=1,(14-2)*(#REF!+#REF!)/4*4,
IF(S544=2,(14-2)*(#REF!+#REF!)/4*2,
IF(S544=3,(14-2)*(#REF!+#REF!)/4*3,
IF(S544=4,(14-2)*(#REF!+#REF!)/4,
IF(S544=5,(14-2)*#REF!/4,
IF(S544=6,0,
IF(S544=7,(14)*#REF!)))))))),
IF(BB544="t",
IF(S544=0,0,
IF(S544=1,(11-2)*(#REF!+#REF!)/4*4,
IF(S544=2,(11-2)*(#REF!+#REF!)/4*2,
IF(S544=3,(11-2)*(#REF!+#REF!)/4*3,
IF(S544=4,(11-2)*(#REF!+#REF!)/4,
IF(S544=5,(11-2)*#REF!/4,
IF(S544=6,0,
IF(S544=7,(11)*#REF!))))))))))</f>
        <v>#REF!</v>
      </c>
      <c r="AX544" s="14" t="e">
        <f t="shared" si="150"/>
        <v>#REF!</v>
      </c>
      <c r="AY544" s="14">
        <f t="shared" si="151"/>
        <v>12</v>
      </c>
      <c r="AZ544" s="14">
        <f t="shared" si="152"/>
        <v>6</v>
      </c>
      <c r="BA544" s="14" t="e">
        <f t="shared" si="153"/>
        <v>#REF!</v>
      </c>
      <c r="BB544" s="14" t="s">
        <v>87</v>
      </c>
      <c r="BC544" s="14" t="e">
        <f>IF(BI544="A",0,IF(BB544="s",14*#REF!,IF(BB544="T",11*#REF!,"HATA")))</f>
        <v>#REF!</v>
      </c>
      <c r="BD544" s="14" t="e">
        <f t="shared" si="154"/>
        <v>#REF!</v>
      </c>
      <c r="BE544" s="14" t="e">
        <f t="shared" si="155"/>
        <v>#REF!</v>
      </c>
      <c r="BF544" s="14" t="e">
        <f>IF(BE544-#REF!=0,"DOĞRU","YANLIŞ")</f>
        <v>#REF!</v>
      </c>
      <c r="BG544" s="14" t="e">
        <f>#REF!-BE544</f>
        <v>#REF!</v>
      </c>
      <c r="BH544" s="14">
        <v>1</v>
      </c>
      <c r="BJ544" s="14">
        <v>0</v>
      </c>
      <c r="BL544" s="14">
        <v>2</v>
      </c>
      <c r="BN544" s="5" t="e">
        <f>#REF!*14</f>
        <v>#REF!</v>
      </c>
      <c r="BO544" s="6"/>
      <c r="BP544" s="7"/>
      <c r="BQ544" s="8"/>
      <c r="BR544" s="8"/>
      <c r="BS544" s="8"/>
      <c r="BT544" s="8"/>
      <c r="BU544" s="8"/>
      <c r="BV544" s="9"/>
      <c r="BW544" s="10"/>
      <c r="BX544" s="11"/>
      <c r="CE544" s="8"/>
      <c r="CF544" s="17"/>
      <c r="CG544" s="17"/>
      <c r="CH544" s="17"/>
      <c r="CI544" s="17"/>
    </row>
    <row r="545" spans="1:87" hidden="1" x14ac:dyDescent="0.25">
      <c r="A545" s="14" t="s">
        <v>647</v>
      </c>
      <c r="B545" s="14" t="s">
        <v>633</v>
      </c>
      <c r="C545" s="14" t="s">
        <v>633</v>
      </c>
      <c r="D545" s="15" t="s">
        <v>90</v>
      </c>
      <c r="E545" s="15" t="s">
        <v>90</v>
      </c>
      <c r="F545" s="16" t="e">
        <f>IF(BB545="S",
IF(#REF!+BJ545=2012,
IF(#REF!=1,"12-13/1",
IF(#REF!=2,"12-13/2",
IF(#REF!=3,"13-14/1",
IF(#REF!=4,"13-14/2","Hata1")))),
IF(#REF!+BJ545=2013,
IF(#REF!=1,"13-14/1",
IF(#REF!=2,"13-14/2",
IF(#REF!=3,"14-15/1",
IF(#REF!=4,"14-15/2","Hata2")))),
IF(#REF!+BJ545=2014,
IF(#REF!=1,"14-15/1",
IF(#REF!=2,"14-15/2",
IF(#REF!=3,"15-16/1",
IF(#REF!=4,"15-16/2","Hata3")))),
IF(#REF!+BJ545=2015,
IF(#REF!=1,"15-16/1",
IF(#REF!=2,"15-16/2",
IF(#REF!=3,"16-17/1",
IF(#REF!=4,"16-17/2","Hata4")))),
IF(#REF!+BJ545=2016,
IF(#REF!=1,"16-17/1",
IF(#REF!=2,"16-17/2",
IF(#REF!=3,"17-18/1",
IF(#REF!=4,"17-18/2","Hata5")))),
IF(#REF!+BJ545=2017,
IF(#REF!=1,"17-18/1",
IF(#REF!=2,"17-18/2",
IF(#REF!=3,"18-19/1",
IF(#REF!=4,"18-19/2","Hata6")))),
IF(#REF!+BJ545=2018,
IF(#REF!=1,"18-19/1",
IF(#REF!=2,"18-19/2",
IF(#REF!=3,"19-20/1",
IF(#REF!=4,"19-20/2","Hata7")))),
IF(#REF!+BJ545=2019,
IF(#REF!=1,"19-20/1",
IF(#REF!=2,"19-20/2",
IF(#REF!=3,"20-21/1",
IF(#REF!=4,"20-21/2","Hata8")))),
IF(#REF!+BJ545=2020,
IF(#REF!=1,"20-21/1",
IF(#REF!=2,"20-21/2",
IF(#REF!=3,"21-22/1",
IF(#REF!=4,"21-22/2","Hata9")))),
IF(#REF!+BJ545=2021,
IF(#REF!=1,"21-22/1",
IF(#REF!=2,"21-22/2",
IF(#REF!=3,"22-23/1",
IF(#REF!=4,"22-23/2","Hata10")))),
IF(#REF!+BJ545=2022,
IF(#REF!=1,"22-23/1",
IF(#REF!=2,"22-23/2",
IF(#REF!=3,"23-24/1",
IF(#REF!=4,"23-24/2","Hata11")))),
IF(#REF!+BJ545=2023,
IF(#REF!=1,"23-24/1",
IF(#REF!=2,"23-24/2",
IF(#REF!=3,"24-25/1",
IF(#REF!=4,"24-25/2","Hata12")))),
)))))))))))),
IF(BB545="T",
IF(#REF!+BJ545=2012,
IF(#REF!=1,"12-13/1",
IF(#REF!=2,"12-13/2",
IF(#REF!=3,"12-13/3",
IF(#REF!=4,"13-14/1",
IF(#REF!=5,"13-14/2",
IF(#REF!=6,"13-14/3","Hata1")))))),
IF(#REF!+BJ545=2013,
IF(#REF!=1,"13-14/1",
IF(#REF!=2,"13-14/2",
IF(#REF!=3,"13-14/3",
IF(#REF!=4,"14-15/1",
IF(#REF!=5,"14-15/2",
IF(#REF!=6,"14-15/3","Hata2")))))),
IF(#REF!+BJ545=2014,
IF(#REF!=1,"14-15/1",
IF(#REF!=2,"14-15/2",
IF(#REF!=3,"14-15/3",
IF(#REF!=4,"15-16/1",
IF(#REF!=5,"15-16/2",
IF(#REF!=6,"15-16/3","Hata3")))))),
IF(AND(#REF!+#REF!&gt;2014,#REF!+#REF!&lt;2015,BJ545=1),
IF(#REF!=0.1,"14-15/0.1",
IF(#REF!=0.2,"14-15/0.2",
IF(#REF!=0.3,"14-15/0.3","Hata4"))),
IF(#REF!+BJ545=2015,
IF(#REF!=1,"15-16/1",
IF(#REF!=2,"15-16/2",
IF(#REF!=3,"15-16/3",
IF(#REF!=4,"16-17/1",
IF(#REF!=5,"16-17/2",
IF(#REF!=6,"16-17/3","Hata5")))))),
IF(#REF!+BJ545=2016,
IF(#REF!=1,"16-17/1",
IF(#REF!=2,"16-17/2",
IF(#REF!=3,"16-17/3",
IF(#REF!=4,"17-18/1",
IF(#REF!=5,"17-18/2",
IF(#REF!=6,"17-18/3","Hata6")))))),
IF(#REF!+BJ545=2017,
IF(#REF!=1,"17-18/1",
IF(#REF!=2,"17-18/2",
IF(#REF!=3,"17-18/3",
IF(#REF!=4,"18-19/1",
IF(#REF!=5,"18-19/2",
IF(#REF!=6,"18-19/3","Hata7")))))),
IF(#REF!+BJ545=2018,
IF(#REF!=1,"18-19/1",
IF(#REF!=2,"18-19/2",
IF(#REF!=3,"18-19/3",
IF(#REF!=4,"19-20/1",
IF(#REF!=5," 19-20/2",
IF(#REF!=6,"19-20/3","Hata8")))))),
IF(#REF!+BJ545=2019,
IF(#REF!=1,"19-20/1",
IF(#REF!=2,"19-20/2",
IF(#REF!=3,"19-20/3",
IF(#REF!=4,"20-21/1",
IF(#REF!=5,"20-21/2",
IF(#REF!=6,"20-21/3","Hata9")))))),
IF(#REF!+BJ545=2020,
IF(#REF!=1,"20-21/1",
IF(#REF!=2,"20-21/2",
IF(#REF!=3,"20-21/3",
IF(#REF!=4,"21-22/1",
IF(#REF!=5,"21-22/2",
IF(#REF!=6,"21-22/3","Hata10")))))),
IF(#REF!+BJ545=2021,
IF(#REF!=1,"21-22/1",
IF(#REF!=2,"21-22/2",
IF(#REF!=3,"21-22/3",
IF(#REF!=4,"22-23/1",
IF(#REF!=5,"22-23/2",
IF(#REF!=6,"22-23/3","Hata11")))))),
IF(#REF!+BJ545=2022,
IF(#REF!=1,"22-23/1",
IF(#REF!=2,"22-23/2",
IF(#REF!=3,"22-23/3",
IF(#REF!=4,"23-24/1",
IF(#REF!=5,"23-24/2",
IF(#REF!=6,"23-24/3","Hata12")))))),
IF(#REF!+BJ545=2023,
IF(#REF!=1,"23-24/1",
IF(#REF!=2,"23-24/2",
IF(#REF!=3,"23-24/3",
IF(#REF!=4,"24-25/1",
IF(#REF!=5,"24-25/2",
IF(#REF!=6,"24-25/3","Hata13")))))),
))))))))))))))
)</f>
        <v>#REF!</v>
      </c>
      <c r="G545" s="15"/>
      <c r="H545" s="14" t="s">
        <v>634</v>
      </c>
      <c r="I545" s="14">
        <v>54710</v>
      </c>
      <c r="J545" s="14" t="s">
        <v>635</v>
      </c>
      <c r="Q545" s="14" t="s">
        <v>528</v>
      </c>
      <c r="R545" s="14" t="s">
        <v>528</v>
      </c>
      <c r="S545" s="16">
        <v>2</v>
      </c>
      <c r="T545" s="14">
        <f>VLOOKUP($S545,[1]sistem!$I$3:$L$10,2,FALSE)</f>
        <v>0</v>
      </c>
      <c r="U545" s="14">
        <f>VLOOKUP($S545,[1]sistem!$I$3:$L$10,3,FALSE)</f>
        <v>2</v>
      </c>
      <c r="V545" s="14">
        <f>VLOOKUP($S545,[1]sistem!$I$3:$L$10,4,FALSE)</f>
        <v>1</v>
      </c>
      <c r="W545" s="14" t="e">
        <f>VLOOKUP($BB545,[1]sistem!$I$13:$L$14,2,FALSE)*#REF!</f>
        <v>#REF!</v>
      </c>
      <c r="X545" s="14" t="e">
        <f>VLOOKUP($BB545,[1]sistem!$I$13:$L$14,3,FALSE)*#REF!</f>
        <v>#REF!</v>
      </c>
      <c r="Y545" s="14" t="e">
        <f>VLOOKUP($BB545,[1]sistem!$I$13:$L$14,4,FALSE)*#REF!</f>
        <v>#REF!</v>
      </c>
      <c r="Z545" s="14" t="e">
        <f t="shared" si="143"/>
        <v>#REF!</v>
      </c>
      <c r="AA545" s="14" t="e">
        <f t="shared" si="143"/>
        <v>#REF!</v>
      </c>
      <c r="AB545" s="14" t="e">
        <f t="shared" si="143"/>
        <v>#REF!</v>
      </c>
      <c r="AC545" s="14" t="e">
        <f t="shared" si="144"/>
        <v>#REF!</v>
      </c>
      <c r="AD545" s="14">
        <f>VLOOKUP(BB545,[1]sistem!$I$18:$J$19,2,FALSE)</f>
        <v>14</v>
      </c>
      <c r="AE545" s="14">
        <v>0.25</v>
      </c>
      <c r="AF545" s="14">
        <f>VLOOKUP($S545,[1]sistem!$I$3:$M$10,5,FALSE)</f>
        <v>2</v>
      </c>
      <c r="AI545" s="14" t="e">
        <f>(#REF!+#REF!)*AD545</f>
        <v>#REF!</v>
      </c>
      <c r="AJ545" s="14">
        <f>VLOOKUP($S545,[1]sistem!$I$3:$N$10,6,FALSE)</f>
        <v>3</v>
      </c>
      <c r="AK545" s="14">
        <v>2</v>
      </c>
      <c r="AL545" s="14">
        <f t="shared" si="145"/>
        <v>6</v>
      </c>
      <c r="AM545" s="14">
        <f>VLOOKUP($BB545,[1]sistem!$I$18:$K$19,3,FALSE)</f>
        <v>14</v>
      </c>
      <c r="AN545" s="14" t="e">
        <f>AM545*#REF!</f>
        <v>#REF!</v>
      </c>
      <c r="AO545" s="14" t="e">
        <f t="shared" si="146"/>
        <v>#REF!</v>
      </c>
      <c r="AP545" s="14">
        <f t="shared" si="147"/>
        <v>25</v>
      </c>
      <c r="AQ545" s="14" t="e">
        <f t="shared" si="148"/>
        <v>#REF!</v>
      </c>
      <c r="AR545" s="14" t="e">
        <f>ROUND(AQ545-#REF!,0)</f>
        <v>#REF!</v>
      </c>
      <c r="AS545" s="14">
        <f>IF(BB545="s",IF(S545=0,0,
IF(S545=1,#REF!*4*4,
IF(S545=2,0,
IF(S545=3,#REF!*4*2,
IF(S545=4,0,
IF(S545=5,0,
IF(S545=6,0,
IF(S545=7,0)))))))),
IF(BB545="t",
IF(S545=0,0,
IF(S545=1,#REF!*4*4*0.8,
IF(S545=2,0,
IF(S545=3,#REF!*4*2*0.8,
IF(S545=4,0,
IF(S545=5,0,
IF(S545=6,0,
IF(S545=7,0))))))))))</f>
        <v>0</v>
      </c>
      <c r="AT545" s="14" t="e">
        <f>IF(BB545="s",
IF(S545=0,0,
IF(S545=1,0,
IF(S545=2,#REF!*4*2,
IF(S545=3,#REF!*4,
IF(S545=4,#REF!*4,
IF(S545=5,0,
IF(S545=6,0,
IF(S545=7,#REF!*4)))))))),
IF(BB545="t",
IF(S545=0,0,
IF(S545=1,0,
IF(S545=2,#REF!*4*2*0.8,
IF(S545=3,#REF!*4*0.8,
IF(S545=4,#REF!*4*0.8,
IF(S545=5,0,
IF(S545=6,0,
IF(S545=7,#REF!*4))))))))))</f>
        <v>#REF!</v>
      </c>
      <c r="AU545" s="14" t="e">
        <f>IF(BB545="s",
IF(S545=0,0,
IF(S545=1,#REF!*2,
IF(S545=2,#REF!*2,
IF(S545=3,#REF!*2,
IF(S545=4,#REF!*2,
IF(S545=5,#REF!*2,
IF(S545=6,#REF!*2,
IF(S545=7,#REF!*2)))))))),
IF(BB545="t",
IF(S545=0,#REF!*2*0.8,
IF(S545=1,#REF!*2*0.8,
IF(S545=2,#REF!*2*0.8,
IF(S545=3,#REF!*2*0.8,
IF(S545=4,#REF!*2*0.8,
IF(S545=5,#REF!*2*0.8,
IF(S545=6,#REF!*1*0.8,
IF(S545=7,#REF!*2))))))))))</f>
        <v>#REF!</v>
      </c>
      <c r="AV545" s="14" t="e">
        <f t="shared" si="149"/>
        <v>#REF!</v>
      </c>
      <c r="AW545" s="14" t="e">
        <f>IF(BB545="s",
IF(S545=0,0,
IF(S545=1,(14-2)*(#REF!+#REF!)/4*4,
IF(S545=2,(14-2)*(#REF!+#REF!)/4*2,
IF(S545=3,(14-2)*(#REF!+#REF!)/4*3,
IF(S545=4,(14-2)*(#REF!+#REF!)/4,
IF(S545=5,(14-2)*#REF!/4,
IF(S545=6,0,
IF(S545=7,(14)*#REF!)))))))),
IF(BB545="t",
IF(S545=0,0,
IF(S545=1,(11-2)*(#REF!+#REF!)/4*4,
IF(S545=2,(11-2)*(#REF!+#REF!)/4*2,
IF(S545=3,(11-2)*(#REF!+#REF!)/4*3,
IF(S545=4,(11-2)*(#REF!+#REF!)/4,
IF(S545=5,(11-2)*#REF!/4,
IF(S545=6,0,
IF(S545=7,(11)*#REF!))))))))))</f>
        <v>#REF!</v>
      </c>
      <c r="AX545" s="14" t="e">
        <f t="shared" si="150"/>
        <v>#REF!</v>
      </c>
      <c r="AY545" s="14">
        <f t="shared" si="151"/>
        <v>12</v>
      </c>
      <c r="AZ545" s="14">
        <f t="shared" si="152"/>
        <v>6</v>
      </c>
      <c r="BA545" s="14" t="e">
        <f t="shared" si="153"/>
        <v>#REF!</v>
      </c>
      <c r="BB545" s="14" t="s">
        <v>87</v>
      </c>
      <c r="BC545" s="14" t="e">
        <f>IF(BI545="A",0,IF(BB545="s",14*#REF!,IF(BB545="T",11*#REF!,"HATA")))</f>
        <v>#REF!</v>
      </c>
      <c r="BD545" s="14" t="e">
        <f t="shared" si="154"/>
        <v>#REF!</v>
      </c>
      <c r="BE545" s="14" t="e">
        <f t="shared" si="155"/>
        <v>#REF!</v>
      </c>
      <c r="BF545" s="14" t="e">
        <f>IF(BE545-#REF!=0,"DOĞRU","YANLIŞ")</f>
        <v>#REF!</v>
      </c>
      <c r="BG545" s="14" t="e">
        <f>#REF!-BE545</f>
        <v>#REF!</v>
      </c>
      <c r="BH545" s="14">
        <v>1</v>
      </c>
      <c r="BJ545" s="14">
        <v>0</v>
      </c>
      <c r="BL545" s="14">
        <v>2</v>
      </c>
      <c r="BN545" s="5" t="e">
        <f>#REF!*14</f>
        <v>#REF!</v>
      </c>
      <c r="BO545" s="6"/>
      <c r="BP545" s="7"/>
      <c r="BQ545" s="8"/>
      <c r="BR545" s="8"/>
      <c r="BS545" s="8"/>
      <c r="BT545" s="8"/>
      <c r="BU545" s="8"/>
      <c r="BV545" s="9"/>
      <c r="BW545" s="10"/>
      <c r="BX545" s="11"/>
      <c r="CE545" s="8"/>
      <c r="CF545" s="17"/>
      <c r="CG545" s="17"/>
      <c r="CH545" s="17"/>
      <c r="CI545" s="17"/>
    </row>
    <row r="546" spans="1:87" hidden="1" x14ac:dyDescent="0.25">
      <c r="A546" s="14" t="s">
        <v>648</v>
      </c>
      <c r="B546" s="14" t="s">
        <v>649</v>
      </c>
      <c r="C546" s="14" t="s">
        <v>649</v>
      </c>
      <c r="D546" s="15" t="s">
        <v>90</v>
      </c>
      <c r="E546" s="15" t="s">
        <v>90</v>
      </c>
      <c r="F546" s="16" t="e">
        <f>IF(BB546="S",
IF(#REF!+BJ546=2012,
IF(#REF!=1,"12-13/1",
IF(#REF!=2,"12-13/2",
IF(#REF!=3,"13-14/1",
IF(#REF!=4,"13-14/2","Hata1")))),
IF(#REF!+BJ546=2013,
IF(#REF!=1,"13-14/1",
IF(#REF!=2,"13-14/2",
IF(#REF!=3,"14-15/1",
IF(#REF!=4,"14-15/2","Hata2")))),
IF(#REF!+BJ546=2014,
IF(#REF!=1,"14-15/1",
IF(#REF!=2,"14-15/2",
IF(#REF!=3,"15-16/1",
IF(#REF!=4,"15-16/2","Hata3")))),
IF(#REF!+BJ546=2015,
IF(#REF!=1,"15-16/1",
IF(#REF!=2,"15-16/2",
IF(#REF!=3,"16-17/1",
IF(#REF!=4,"16-17/2","Hata4")))),
IF(#REF!+BJ546=2016,
IF(#REF!=1,"16-17/1",
IF(#REF!=2,"16-17/2",
IF(#REF!=3,"17-18/1",
IF(#REF!=4,"17-18/2","Hata5")))),
IF(#REF!+BJ546=2017,
IF(#REF!=1,"17-18/1",
IF(#REF!=2,"17-18/2",
IF(#REF!=3,"18-19/1",
IF(#REF!=4,"18-19/2","Hata6")))),
IF(#REF!+BJ546=2018,
IF(#REF!=1,"18-19/1",
IF(#REF!=2,"18-19/2",
IF(#REF!=3,"19-20/1",
IF(#REF!=4,"19-20/2","Hata7")))),
IF(#REF!+BJ546=2019,
IF(#REF!=1,"19-20/1",
IF(#REF!=2,"19-20/2",
IF(#REF!=3,"20-21/1",
IF(#REF!=4,"20-21/2","Hata8")))),
IF(#REF!+BJ546=2020,
IF(#REF!=1,"20-21/1",
IF(#REF!=2,"20-21/2",
IF(#REF!=3,"21-22/1",
IF(#REF!=4,"21-22/2","Hata9")))),
IF(#REF!+BJ546=2021,
IF(#REF!=1,"21-22/1",
IF(#REF!=2,"21-22/2",
IF(#REF!=3,"22-23/1",
IF(#REF!=4,"22-23/2","Hata10")))),
IF(#REF!+BJ546=2022,
IF(#REF!=1,"22-23/1",
IF(#REF!=2,"22-23/2",
IF(#REF!=3,"23-24/1",
IF(#REF!=4,"23-24/2","Hata11")))),
IF(#REF!+BJ546=2023,
IF(#REF!=1,"23-24/1",
IF(#REF!=2,"23-24/2",
IF(#REF!=3,"24-25/1",
IF(#REF!=4,"24-25/2","Hata12")))),
)))))))))))),
IF(BB546="T",
IF(#REF!+BJ546=2012,
IF(#REF!=1,"12-13/1",
IF(#REF!=2,"12-13/2",
IF(#REF!=3,"12-13/3",
IF(#REF!=4,"13-14/1",
IF(#REF!=5,"13-14/2",
IF(#REF!=6,"13-14/3","Hata1")))))),
IF(#REF!+BJ546=2013,
IF(#REF!=1,"13-14/1",
IF(#REF!=2,"13-14/2",
IF(#REF!=3,"13-14/3",
IF(#REF!=4,"14-15/1",
IF(#REF!=5,"14-15/2",
IF(#REF!=6,"14-15/3","Hata2")))))),
IF(#REF!+BJ546=2014,
IF(#REF!=1,"14-15/1",
IF(#REF!=2,"14-15/2",
IF(#REF!=3,"14-15/3",
IF(#REF!=4,"15-16/1",
IF(#REF!=5,"15-16/2",
IF(#REF!=6,"15-16/3","Hata3")))))),
IF(AND(#REF!+#REF!&gt;2014,#REF!+#REF!&lt;2015,BJ546=1),
IF(#REF!=0.1,"14-15/0.1",
IF(#REF!=0.2,"14-15/0.2",
IF(#REF!=0.3,"14-15/0.3","Hata4"))),
IF(#REF!+BJ546=2015,
IF(#REF!=1,"15-16/1",
IF(#REF!=2,"15-16/2",
IF(#REF!=3,"15-16/3",
IF(#REF!=4,"16-17/1",
IF(#REF!=5,"16-17/2",
IF(#REF!=6,"16-17/3","Hata5")))))),
IF(#REF!+BJ546=2016,
IF(#REF!=1,"16-17/1",
IF(#REF!=2,"16-17/2",
IF(#REF!=3,"16-17/3",
IF(#REF!=4,"17-18/1",
IF(#REF!=5,"17-18/2",
IF(#REF!=6,"17-18/3","Hata6")))))),
IF(#REF!+BJ546=2017,
IF(#REF!=1,"17-18/1",
IF(#REF!=2,"17-18/2",
IF(#REF!=3,"17-18/3",
IF(#REF!=4,"18-19/1",
IF(#REF!=5,"18-19/2",
IF(#REF!=6,"18-19/3","Hata7")))))),
IF(#REF!+BJ546=2018,
IF(#REF!=1,"18-19/1",
IF(#REF!=2,"18-19/2",
IF(#REF!=3,"18-19/3",
IF(#REF!=4,"19-20/1",
IF(#REF!=5," 19-20/2",
IF(#REF!=6,"19-20/3","Hata8")))))),
IF(#REF!+BJ546=2019,
IF(#REF!=1,"19-20/1",
IF(#REF!=2,"19-20/2",
IF(#REF!=3,"19-20/3",
IF(#REF!=4,"20-21/1",
IF(#REF!=5,"20-21/2",
IF(#REF!=6,"20-21/3","Hata9")))))),
IF(#REF!+BJ546=2020,
IF(#REF!=1,"20-21/1",
IF(#REF!=2,"20-21/2",
IF(#REF!=3,"20-21/3",
IF(#REF!=4,"21-22/1",
IF(#REF!=5,"21-22/2",
IF(#REF!=6,"21-22/3","Hata10")))))),
IF(#REF!+BJ546=2021,
IF(#REF!=1,"21-22/1",
IF(#REF!=2,"21-22/2",
IF(#REF!=3,"21-22/3",
IF(#REF!=4,"22-23/1",
IF(#REF!=5,"22-23/2",
IF(#REF!=6,"22-23/3","Hata11")))))),
IF(#REF!+BJ546=2022,
IF(#REF!=1,"22-23/1",
IF(#REF!=2,"22-23/2",
IF(#REF!=3,"22-23/3",
IF(#REF!=4,"23-24/1",
IF(#REF!=5,"23-24/2",
IF(#REF!=6,"23-24/3","Hata12")))))),
IF(#REF!+BJ546=2023,
IF(#REF!=1,"23-24/1",
IF(#REF!=2,"23-24/2",
IF(#REF!=3,"23-24/3",
IF(#REF!=4,"24-25/1",
IF(#REF!=5,"24-25/2",
IF(#REF!=6,"24-25/3","Hata13")))))),
))))))))))))))
)</f>
        <v>#REF!</v>
      </c>
      <c r="G546" s="15"/>
      <c r="H546" s="14" t="s">
        <v>634</v>
      </c>
      <c r="I546" s="14">
        <v>54710</v>
      </c>
      <c r="J546" s="14" t="s">
        <v>635</v>
      </c>
      <c r="S546" s="16">
        <v>2</v>
      </c>
      <c r="T546" s="14">
        <f>VLOOKUP($S546,[1]sistem!$I$3:$L$10,2,FALSE)</f>
        <v>0</v>
      </c>
      <c r="U546" s="14">
        <f>VLOOKUP($S546,[1]sistem!$I$3:$L$10,3,FALSE)</f>
        <v>2</v>
      </c>
      <c r="V546" s="14">
        <f>VLOOKUP($S546,[1]sistem!$I$3:$L$10,4,FALSE)</f>
        <v>1</v>
      </c>
      <c r="W546" s="14" t="e">
        <f>VLOOKUP($BB546,[1]sistem!$I$13:$L$14,2,FALSE)*#REF!</f>
        <v>#REF!</v>
      </c>
      <c r="X546" s="14" t="e">
        <f>VLOOKUP($BB546,[1]sistem!$I$13:$L$14,3,FALSE)*#REF!</f>
        <v>#REF!</v>
      </c>
      <c r="Y546" s="14" t="e">
        <f>VLOOKUP($BB546,[1]sistem!$I$13:$L$14,4,FALSE)*#REF!</f>
        <v>#REF!</v>
      </c>
      <c r="Z546" s="14" t="e">
        <f t="shared" si="143"/>
        <v>#REF!</v>
      </c>
      <c r="AA546" s="14" t="e">
        <f t="shared" si="143"/>
        <v>#REF!</v>
      </c>
      <c r="AB546" s="14" t="e">
        <f t="shared" si="143"/>
        <v>#REF!</v>
      </c>
      <c r="AC546" s="14" t="e">
        <f t="shared" si="144"/>
        <v>#REF!</v>
      </c>
      <c r="AD546" s="14">
        <f>VLOOKUP(BB546,[1]sistem!$I$18:$J$19,2,FALSE)</f>
        <v>14</v>
      </c>
      <c r="AE546" s="14">
        <v>0.25</v>
      </c>
      <c r="AF546" s="14">
        <f>VLOOKUP($S546,[1]sistem!$I$3:$M$10,5,FALSE)</f>
        <v>2</v>
      </c>
      <c r="AI546" s="14" t="e">
        <f>(#REF!+#REF!)*AD546</f>
        <v>#REF!</v>
      </c>
      <c r="AJ546" s="14">
        <f>VLOOKUP($S546,[1]sistem!$I$3:$N$10,6,FALSE)</f>
        <v>3</v>
      </c>
      <c r="AK546" s="14">
        <v>2</v>
      </c>
      <c r="AL546" s="14">
        <f t="shared" si="145"/>
        <v>6</v>
      </c>
      <c r="AM546" s="14">
        <f>VLOOKUP($BB546,[1]sistem!$I$18:$K$19,3,FALSE)</f>
        <v>14</v>
      </c>
      <c r="AN546" s="14" t="e">
        <f>AM546*#REF!</f>
        <v>#REF!</v>
      </c>
      <c r="AO546" s="14" t="e">
        <f t="shared" si="146"/>
        <v>#REF!</v>
      </c>
      <c r="AP546" s="14">
        <f t="shared" si="147"/>
        <v>25</v>
      </c>
      <c r="AQ546" s="14" t="e">
        <f t="shared" si="148"/>
        <v>#REF!</v>
      </c>
      <c r="AR546" s="14" t="e">
        <f>ROUND(AQ546-#REF!,0)</f>
        <v>#REF!</v>
      </c>
      <c r="AS546" s="14">
        <f>IF(BB546="s",IF(S546=0,0,
IF(S546=1,#REF!*4*4,
IF(S546=2,0,
IF(S546=3,#REF!*4*2,
IF(S546=4,0,
IF(S546=5,0,
IF(S546=6,0,
IF(S546=7,0)))))))),
IF(BB546="t",
IF(S546=0,0,
IF(S546=1,#REF!*4*4*0.8,
IF(S546=2,0,
IF(S546=3,#REF!*4*2*0.8,
IF(S546=4,0,
IF(S546=5,0,
IF(S546=6,0,
IF(S546=7,0))))))))))</f>
        <v>0</v>
      </c>
      <c r="AT546" s="14" t="e">
        <f>IF(BB546="s",
IF(S546=0,0,
IF(S546=1,0,
IF(S546=2,#REF!*4*2,
IF(S546=3,#REF!*4,
IF(S546=4,#REF!*4,
IF(S546=5,0,
IF(S546=6,0,
IF(S546=7,#REF!*4)))))))),
IF(BB546="t",
IF(S546=0,0,
IF(S546=1,0,
IF(S546=2,#REF!*4*2*0.8,
IF(S546=3,#REF!*4*0.8,
IF(S546=4,#REF!*4*0.8,
IF(S546=5,0,
IF(S546=6,0,
IF(S546=7,#REF!*4))))))))))</f>
        <v>#REF!</v>
      </c>
      <c r="AU546" s="14" t="e">
        <f>IF(BB546="s",
IF(S546=0,0,
IF(S546=1,#REF!*2,
IF(S546=2,#REF!*2,
IF(S546=3,#REF!*2,
IF(S546=4,#REF!*2,
IF(S546=5,#REF!*2,
IF(S546=6,#REF!*2,
IF(S546=7,#REF!*2)))))))),
IF(BB546="t",
IF(S546=0,#REF!*2*0.8,
IF(S546=1,#REF!*2*0.8,
IF(S546=2,#REF!*2*0.8,
IF(S546=3,#REF!*2*0.8,
IF(S546=4,#REF!*2*0.8,
IF(S546=5,#REF!*2*0.8,
IF(S546=6,#REF!*1*0.8,
IF(S546=7,#REF!*2))))))))))</f>
        <v>#REF!</v>
      </c>
      <c r="AV546" s="14" t="e">
        <f t="shared" si="149"/>
        <v>#REF!</v>
      </c>
      <c r="AW546" s="14" t="e">
        <f>IF(BB546="s",
IF(S546=0,0,
IF(S546=1,(14-2)*(#REF!+#REF!)/4*4,
IF(S546=2,(14-2)*(#REF!+#REF!)/4*2,
IF(S546=3,(14-2)*(#REF!+#REF!)/4*3,
IF(S546=4,(14-2)*(#REF!+#REF!)/4,
IF(S546=5,(14-2)*#REF!/4,
IF(S546=6,0,
IF(S546=7,(14)*#REF!)))))))),
IF(BB546="t",
IF(S546=0,0,
IF(S546=1,(11-2)*(#REF!+#REF!)/4*4,
IF(S546=2,(11-2)*(#REF!+#REF!)/4*2,
IF(S546=3,(11-2)*(#REF!+#REF!)/4*3,
IF(S546=4,(11-2)*(#REF!+#REF!)/4,
IF(S546=5,(11-2)*#REF!/4,
IF(S546=6,0,
IF(S546=7,(11)*#REF!))))))))))</f>
        <v>#REF!</v>
      </c>
      <c r="AX546" s="14" t="e">
        <f t="shared" si="150"/>
        <v>#REF!</v>
      </c>
      <c r="AY546" s="14">
        <f t="shared" si="151"/>
        <v>12</v>
      </c>
      <c r="AZ546" s="14">
        <f t="shared" si="152"/>
        <v>6</v>
      </c>
      <c r="BA546" s="14" t="e">
        <f t="shared" si="153"/>
        <v>#REF!</v>
      </c>
      <c r="BB546" s="14" t="s">
        <v>87</v>
      </c>
      <c r="BC546" s="14" t="e">
        <f>IF(BI546="A",0,IF(BB546="s",14*#REF!,IF(BB546="T",11*#REF!,"HATA")))</f>
        <v>#REF!</v>
      </c>
      <c r="BD546" s="14" t="e">
        <f t="shared" si="154"/>
        <v>#REF!</v>
      </c>
      <c r="BE546" s="14" t="e">
        <f t="shared" si="155"/>
        <v>#REF!</v>
      </c>
      <c r="BF546" s="14" t="e">
        <f>IF(BE546-#REF!=0,"DOĞRU","YANLIŞ")</f>
        <v>#REF!</v>
      </c>
      <c r="BG546" s="14" t="e">
        <f>#REF!-BE546</f>
        <v>#REF!</v>
      </c>
      <c r="BH546" s="14">
        <v>1</v>
      </c>
      <c r="BJ546" s="14">
        <v>0</v>
      </c>
      <c r="BL546" s="14">
        <v>2</v>
      </c>
      <c r="BN546" s="5" t="e">
        <f>#REF!*14</f>
        <v>#REF!</v>
      </c>
      <c r="BO546" s="6"/>
      <c r="BP546" s="7"/>
      <c r="BQ546" s="8"/>
      <c r="BR546" s="8"/>
      <c r="BS546" s="8"/>
      <c r="BT546" s="8"/>
      <c r="BU546" s="8"/>
      <c r="BV546" s="9"/>
      <c r="BW546" s="10"/>
      <c r="BX546" s="11"/>
      <c r="CE546" s="8"/>
      <c r="CF546" s="17"/>
      <c r="CG546" s="17"/>
      <c r="CH546" s="17"/>
      <c r="CI546" s="17"/>
    </row>
    <row r="547" spans="1:87" hidden="1" x14ac:dyDescent="0.25">
      <c r="A547" s="14" t="s">
        <v>650</v>
      </c>
      <c r="B547" s="14" t="s">
        <v>651</v>
      </c>
      <c r="C547" s="14" t="s">
        <v>651</v>
      </c>
      <c r="D547" s="15" t="s">
        <v>90</v>
      </c>
      <c r="E547" s="15" t="s">
        <v>90</v>
      </c>
      <c r="F547" s="16" t="e">
        <f>IF(BB547="S",
IF(#REF!+BJ547=2012,
IF(#REF!=1,"12-13/1",
IF(#REF!=2,"12-13/2",
IF(#REF!=3,"13-14/1",
IF(#REF!=4,"13-14/2","Hata1")))),
IF(#REF!+BJ547=2013,
IF(#REF!=1,"13-14/1",
IF(#REF!=2,"13-14/2",
IF(#REF!=3,"14-15/1",
IF(#REF!=4,"14-15/2","Hata2")))),
IF(#REF!+BJ547=2014,
IF(#REF!=1,"14-15/1",
IF(#REF!=2,"14-15/2",
IF(#REF!=3,"15-16/1",
IF(#REF!=4,"15-16/2","Hata3")))),
IF(#REF!+BJ547=2015,
IF(#REF!=1,"15-16/1",
IF(#REF!=2,"15-16/2",
IF(#REF!=3,"16-17/1",
IF(#REF!=4,"16-17/2","Hata4")))),
IF(#REF!+BJ547=2016,
IF(#REF!=1,"16-17/1",
IF(#REF!=2,"16-17/2",
IF(#REF!=3,"17-18/1",
IF(#REF!=4,"17-18/2","Hata5")))),
IF(#REF!+BJ547=2017,
IF(#REF!=1,"17-18/1",
IF(#REF!=2,"17-18/2",
IF(#REF!=3,"18-19/1",
IF(#REF!=4,"18-19/2","Hata6")))),
IF(#REF!+BJ547=2018,
IF(#REF!=1,"18-19/1",
IF(#REF!=2,"18-19/2",
IF(#REF!=3,"19-20/1",
IF(#REF!=4,"19-20/2","Hata7")))),
IF(#REF!+BJ547=2019,
IF(#REF!=1,"19-20/1",
IF(#REF!=2,"19-20/2",
IF(#REF!=3,"20-21/1",
IF(#REF!=4,"20-21/2","Hata8")))),
IF(#REF!+BJ547=2020,
IF(#REF!=1,"20-21/1",
IF(#REF!=2,"20-21/2",
IF(#REF!=3,"21-22/1",
IF(#REF!=4,"21-22/2","Hata9")))),
IF(#REF!+BJ547=2021,
IF(#REF!=1,"21-22/1",
IF(#REF!=2,"21-22/2",
IF(#REF!=3,"22-23/1",
IF(#REF!=4,"22-23/2","Hata10")))),
IF(#REF!+BJ547=2022,
IF(#REF!=1,"22-23/1",
IF(#REF!=2,"22-23/2",
IF(#REF!=3,"23-24/1",
IF(#REF!=4,"23-24/2","Hata11")))),
IF(#REF!+BJ547=2023,
IF(#REF!=1,"23-24/1",
IF(#REF!=2,"23-24/2",
IF(#REF!=3,"24-25/1",
IF(#REF!=4,"24-25/2","Hata12")))),
)))))))))))),
IF(BB547="T",
IF(#REF!+BJ547=2012,
IF(#REF!=1,"12-13/1",
IF(#REF!=2,"12-13/2",
IF(#REF!=3,"12-13/3",
IF(#REF!=4,"13-14/1",
IF(#REF!=5,"13-14/2",
IF(#REF!=6,"13-14/3","Hata1")))))),
IF(#REF!+BJ547=2013,
IF(#REF!=1,"13-14/1",
IF(#REF!=2,"13-14/2",
IF(#REF!=3,"13-14/3",
IF(#REF!=4,"14-15/1",
IF(#REF!=5,"14-15/2",
IF(#REF!=6,"14-15/3","Hata2")))))),
IF(#REF!+BJ547=2014,
IF(#REF!=1,"14-15/1",
IF(#REF!=2,"14-15/2",
IF(#REF!=3,"14-15/3",
IF(#REF!=4,"15-16/1",
IF(#REF!=5,"15-16/2",
IF(#REF!=6,"15-16/3","Hata3")))))),
IF(AND(#REF!+#REF!&gt;2014,#REF!+#REF!&lt;2015,BJ547=1),
IF(#REF!=0.1,"14-15/0.1",
IF(#REF!=0.2,"14-15/0.2",
IF(#REF!=0.3,"14-15/0.3","Hata4"))),
IF(#REF!+BJ547=2015,
IF(#REF!=1,"15-16/1",
IF(#REF!=2,"15-16/2",
IF(#REF!=3,"15-16/3",
IF(#REF!=4,"16-17/1",
IF(#REF!=5,"16-17/2",
IF(#REF!=6,"16-17/3","Hata5")))))),
IF(#REF!+BJ547=2016,
IF(#REF!=1,"16-17/1",
IF(#REF!=2,"16-17/2",
IF(#REF!=3,"16-17/3",
IF(#REF!=4,"17-18/1",
IF(#REF!=5,"17-18/2",
IF(#REF!=6,"17-18/3","Hata6")))))),
IF(#REF!+BJ547=2017,
IF(#REF!=1,"17-18/1",
IF(#REF!=2,"17-18/2",
IF(#REF!=3,"17-18/3",
IF(#REF!=4,"18-19/1",
IF(#REF!=5,"18-19/2",
IF(#REF!=6,"18-19/3","Hata7")))))),
IF(#REF!+BJ547=2018,
IF(#REF!=1,"18-19/1",
IF(#REF!=2,"18-19/2",
IF(#REF!=3,"18-19/3",
IF(#REF!=4,"19-20/1",
IF(#REF!=5," 19-20/2",
IF(#REF!=6,"19-20/3","Hata8")))))),
IF(#REF!+BJ547=2019,
IF(#REF!=1,"19-20/1",
IF(#REF!=2,"19-20/2",
IF(#REF!=3,"19-20/3",
IF(#REF!=4,"20-21/1",
IF(#REF!=5,"20-21/2",
IF(#REF!=6,"20-21/3","Hata9")))))),
IF(#REF!+BJ547=2020,
IF(#REF!=1,"20-21/1",
IF(#REF!=2,"20-21/2",
IF(#REF!=3,"20-21/3",
IF(#REF!=4,"21-22/1",
IF(#REF!=5,"21-22/2",
IF(#REF!=6,"21-22/3","Hata10")))))),
IF(#REF!+BJ547=2021,
IF(#REF!=1,"21-22/1",
IF(#REF!=2,"21-22/2",
IF(#REF!=3,"21-22/3",
IF(#REF!=4,"22-23/1",
IF(#REF!=5,"22-23/2",
IF(#REF!=6,"22-23/3","Hata11")))))),
IF(#REF!+BJ547=2022,
IF(#REF!=1,"22-23/1",
IF(#REF!=2,"22-23/2",
IF(#REF!=3,"22-23/3",
IF(#REF!=4,"23-24/1",
IF(#REF!=5,"23-24/2",
IF(#REF!=6,"23-24/3","Hata12")))))),
IF(#REF!+BJ547=2023,
IF(#REF!=1,"23-24/1",
IF(#REF!=2,"23-24/2",
IF(#REF!=3,"23-24/3",
IF(#REF!=4,"24-25/1",
IF(#REF!=5,"24-25/2",
IF(#REF!=6,"24-25/3","Hata13")))))),
))))))))))))))
)</f>
        <v>#REF!</v>
      </c>
      <c r="G547" s="15"/>
      <c r="H547" s="14" t="s">
        <v>634</v>
      </c>
      <c r="I547" s="14">
        <v>54710</v>
      </c>
      <c r="J547" s="14" t="s">
        <v>635</v>
      </c>
      <c r="S547" s="16">
        <v>4</v>
      </c>
      <c r="T547" s="14">
        <f>VLOOKUP($S547,[1]sistem!$I$3:$L$10,2,FALSE)</f>
        <v>0</v>
      </c>
      <c r="U547" s="14">
        <f>VLOOKUP($S547,[1]sistem!$I$3:$L$10,3,FALSE)</f>
        <v>1</v>
      </c>
      <c r="V547" s="14">
        <f>VLOOKUP($S547,[1]sistem!$I$3:$L$10,4,FALSE)</f>
        <v>1</v>
      </c>
      <c r="W547" s="14" t="e">
        <f>VLOOKUP($BB547,[1]sistem!$I$13:$L$14,2,FALSE)*#REF!</f>
        <v>#REF!</v>
      </c>
      <c r="X547" s="14" t="e">
        <f>VLOOKUP($BB547,[1]sistem!$I$13:$L$14,3,FALSE)*#REF!</f>
        <v>#REF!</v>
      </c>
      <c r="Y547" s="14" t="e">
        <f>VLOOKUP($BB547,[1]sistem!$I$13:$L$14,4,FALSE)*#REF!</f>
        <v>#REF!</v>
      </c>
      <c r="Z547" s="14" t="e">
        <f t="shared" si="143"/>
        <v>#REF!</v>
      </c>
      <c r="AA547" s="14" t="e">
        <f t="shared" si="143"/>
        <v>#REF!</v>
      </c>
      <c r="AB547" s="14" t="e">
        <f t="shared" si="143"/>
        <v>#REF!</v>
      </c>
      <c r="AC547" s="14" t="e">
        <f t="shared" si="144"/>
        <v>#REF!</v>
      </c>
      <c r="AD547" s="14">
        <f>VLOOKUP(BB547,[1]sistem!$I$18:$J$19,2,FALSE)</f>
        <v>14</v>
      </c>
      <c r="AE547" s="14">
        <v>0.25</v>
      </c>
      <c r="AF547" s="14">
        <f>VLOOKUP($S547,[1]sistem!$I$3:$M$10,5,FALSE)</f>
        <v>1</v>
      </c>
      <c r="AI547" s="14" t="e">
        <f>(#REF!+#REF!)*AD547</f>
        <v>#REF!</v>
      </c>
      <c r="AJ547" s="14">
        <f>VLOOKUP($S547,[1]sistem!$I$3:$N$10,6,FALSE)</f>
        <v>2</v>
      </c>
      <c r="AK547" s="14">
        <v>2</v>
      </c>
      <c r="AL547" s="14">
        <f t="shared" si="145"/>
        <v>4</v>
      </c>
      <c r="AM547" s="14">
        <f>VLOOKUP($BB547,[1]sistem!$I$18:$K$19,3,FALSE)</f>
        <v>14</v>
      </c>
      <c r="AN547" s="14" t="e">
        <f>AM547*#REF!</f>
        <v>#REF!</v>
      </c>
      <c r="AO547" s="14" t="e">
        <f t="shared" si="146"/>
        <v>#REF!</v>
      </c>
      <c r="AP547" s="14">
        <f t="shared" si="147"/>
        <v>25</v>
      </c>
      <c r="AQ547" s="14" t="e">
        <f t="shared" si="148"/>
        <v>#REF!</v>
      </c>
      <c r="AR547" s="14" t="e">
        <f>ROUND(AQ547-#REF!,0)</f>
        <v>#REF!</v>
      </c>
      <c r="AS547" s="14">
        <f>IF(BB547="s",IF(S547=0,0,
IF(S547=1,#REF!*4*4,
IF(S547=2,0,
IF(S547=3,#REF!*4*2,
IF(S547=4,0,
IF(S547=5,0,
IF(S547=6,0,
IF(S547=7,0)))))))),
IF(BB547="t",
IF(S547=0,0,
IF(S547=1,#REF!*4*4*0.8,
IF(S547=2,0,
IF(S547=3,#REF!*4*2*0.8,
IF(S547=4,0,
IF(S547=5,0,
IF(S547=6,0,
IF(S547=7,0))))))))))</f>
        <v>0</v>
      </c>
      <c r="AT547" s="14" t="e">
        <f>IF(BB547="s",
IF(S547=0,0,
IF(S547=1,0,
IF(S547=2,#REF!*4*2,
IF(S547=3,#REF!*4,
IF(S547=4,#REF!*4,
IF(S547=5,0,
IF(S547=6,0,
IF(S547=7,#REF!*4)))))))),
IF(BB547="t",
IF(S547=0,0,
IF(S547=1,0,
IF(S547=2,#REF!*4*2*0.8,
IF(S547=3,#REF!*4*0.8,
IF(S547=4,#REF!*4*0.8,
IF(S547=5,0,
IF(S547=6,0,
IF(S547=7,#REF!*4))))))))))</f>
        <v>#REF!</v>
      </c>
      <c r="AU547" s="14" t="e">
        <f>IF(BB547="s",
IF(S547=0,0,
IF(S547=1,#REF!*2,
IF(S547=2,#REF!*2,
IF(S547=3,#REF!*2,
IF(S547=4,#REF!*2,
IF(S547=5,#REF!*2,
IF(S547=6,#REF!*2,
IF(S547=7,#REF!*2)))))))),
IF(BB547="t",
IF(S547=0,#REF!*2*0.8,
IF(S547=1,#REF!*2*0.8,
IF(S547=2,#REF!*2*0.8,
IF(S547=3,#REF!*2*0.8,
IF(S547=4,#REF!*2*0.8,
IF(S547=5,#REF!*2*0.8,
IF(S547=6,#REF!*1*0.8,
IF(S547=7,#REF!*2))))))))))</f>
        <v>#REF!</v>
      </c>
      <c r="AV547" s="14" t="e">
        <f t="shared" si="149"/>
        <v>#REF!</v>
      </c>
      <c r="AW547" s="14" t="e">
        <f>IF(BB547="s",
IF(S547=0,0,
IF(S547=1,(14-2)*(#REF!+#REF!)/4*4,
IF(S547=2,(14-2)*(#REF!+#REF!)/4*2,
IF(S547=3,(14-2)*(#REF!+#REF!)/4*3,
IF(S547=4,(14-2)*(#REF!+#REF!)/4,
IF(S547=5,(14-2)*#REF!/4,
IF(S547=6,0,
IF(S547=7,(14)*#REF!)))))))),
IF(BB547="t",
IF(S547=0,0,
IF(S547=1,(11-2)*(#REF!+#REF!)/4*4,
IF(S547=2,(11-2)*(#REF!+#REF!)/4*2,
IF(S547=3,(11-2)*(#REF!+#REF!)/4*3,
IF(S547=4,(11-2)*(#REF!+#REF!)/4,
IF(S547=5,(11-2)*#REF!/4,
IF(S547=6,0,
IF(S547=7,(11)*#REF!))))))))))</f>
        <v>#REF!</v>
      </c>
      <c r="AX547" s="14" t="e">
        <f t="shared" si="150"/>
        <v>#REF!</v>
      </c>
      <c r="AY547" s="14">
        <f t="shared" si="151"/>
        <v>8</v>
      </c>
      <c r="AZ547" s="14">
        <f t="shared" si="152"/>
        <v>4</v>
      </c>
      <c r="BA547" s="14" t="e">
        <f t="shared" si="153"/>
        <v>#REF!</v>
      </c>
      <c r="BB547" s="14" t="s">
        <v>87</v>
      </c>
      <c r="BC547" s="14" t="e">
        <f>IF(BI547="A",0,IF(BB547="s",14*#REF!,IF(BB547="T",11*#REF!,"HATA")))</f>
        <v>#REF!</v>
      </c>
      <c r="BD547" s="14" t="e">
        <f t="shared" si="154"/>
        <v>#REF!</v>
      </c>
      <c r="BE547" s="14" t="e">
        <f t="shared" si="155"/>
        <v>#REF!</v>
      </c>
      <c r="BF547" s="14" t="e">
        <f>IF(BE547-#REF!=0,"DOĞRU","YANLIŞ")</f>
        <v>#REF!</v>
      </c>
      <c r="BG547" s="14" t="e">
        <f>#REF!-BE547</f>
        <v>#REF!</v>
      </c>
      <c r="BH547" s="14">
        <v>0</v>
      </c>
      <c r="BI547" s="14" t="s">
        <v>90</v>
      </c>
      <c r="BJ547" s="14">
        <v>0</v>
      </c>
      <c r="BL547" s="14">
        <v>4</v>
      </c>
      <c r="BN547" s="5" t="e">
        <f>#REF!*14</f>
        <v>#REF!</v>
      </c>
      <c r="BO547" s="6"/>
      <c r="BP547" s="7"/>
      <c r="BQ547" s="8"/>
      <c r="BR547" s="8"/>
      <c r="BS547" s="8"/>
      <c r="BT547" s="8"/>
      <c r="BU547" s="8"/>
      <c r="BV547" s="9"/>
      <c r="BW547" s="10"/>
      <c r="BX547" s="11"/>
      <c r="CE547" s="8"/>
      <c r="CF547" s="17"/>
      <c r="CG547" s="17"/>
      <c r="CH547" s="17"/>
      <c r="CI547" s="17"/>
    </row>
    <row r="548" spans="1:87" hidden="1" x14ac:dyDescent="0.25">
      <c r="A548" s="14" t="s">
        <v>652</v>
      </c>
      <c r="B548" s="14" t="s">
        <v>653</v>
      </c>
      <c r="C548" s="14" t="s">
        <v>653</v>
      </c>
      <c r="D548" s="15" t="s">
        <v>84</v>
      </c>
      <c r="E548" s="15" t="s">
        <v>84</v>
      </c>
      <c r="F548" s="16" t="e">
        <f>IF(BB548="S",
IF(#REF!+BJ548=2012,
IF(#REF!=1,"12-13/1",
IF(#REF!=2,"12-13/2",
IF(#REF!=3,"13-14/1",
IF(#REF!=4,"13-14/2","Hata1")))),
IF(#REF!+BJ548=2013,
IF(#REF!=1,"13-14/1",
IF(#REF!=2,"13-14/2",
IF(#REF!=3,"14-15/1",
IF(#REF!=4,"14-15/2","Hata2")))),
IF(#REF!+BJ548=2014,
IF(#REF!=1,"14-15/1",
IF(#REF!=2,"14-15/2",
IF(#REF!=3,"15-16/1",
IF(#REF!=4,"15-16/2","Hata3")))),
IF(#REF!+BJ548=2015,
IF(#REF!=1,"15-16/1",
IF(#REF!=2,"15-16/2",
IF(#REF!=3,"16-17/1",
IF(#REF!=4,"16-17/2","Hata4")))),
IF(#REF!+BJ548=2016,
IF(#REF!=1,"16-17/1",
IF(#REF!=2,"16-17/2",
IF(#REF!=3,"17-18/1",
IF(#REF!=4,"17-18/2","Hata5")))),
IF(#REF!+BJ548=2017,
IF(#REF!=1,"17-18/1",
IF(#REF!=2,"17-18/2",
IF(#REF!=3,"18-19/1",
IF(#REF!=4,"18-19/2","Hata6")))),
IF(#REF!+BJ548=2018,
IF(#REF!=1,"18-19/1",
IF(#REF!=2,"18-19/2",
IF(#REF!=3,"19-20/1",
IF(#REF!=4,"19-20/2","Hata7")))),
IF(#REF!+BJ548=2019,
IF(#REF!=1,"19-20/1",
IF(#REF!=2,"19-20/2",
IF(#REF!=3,"20-21/1",
IF(#REF!=4,"20-21/2","Hata8")))),
IF(#REF!+BJ548=2020,
IF(#REF!=1,"20-21/1",
IF(#REF!=2,"20-21/2",
IF(#REF!=3,"21-22/1",
IF(#REF!=4,"21-22/2","Hata9")))),
IF(#REF!+BJ548=2021,
IF(#REF!=1,"21-22/1",
IF(#REF!=2,"21-22/2",
IF(#REF!=3,"22-23/1",
IF(#REF!=4,"22-23/2","Hata10")))),
IF(#REF!+BJ548=2022,
IF(#REF!=1,"22-23/1",
IF(#REF!=2,"22-23/2",
IF(#REF!=3,"23-24/1",
IF(#REF!=4,"23-24/2","Hata11")))),
IF(#REF!+BJ548=2023,
IF(#REF!=1,"23-24/1",
IF(#REF!=2,"23-24/2",
IF(#REF!=3,"24-25/1",
IF(#REF!=4,"24-25/2","Hata12")))),
)))))))))))),
IF(BB548="T",
IF(#REF!+BJ548=2012,
IF(#REF!=1,"12-13/1",
IF(#REF!=2,"12-13/2",
IF(#REF!=3,"12-13/3",
IF(#REF!=4,"13-14/1",
IF(#REF!=5,"13-14/2",
IF(#REF!=6,"13-14/3","Hata1")))))),
IF(#REF!+BJ548=2013,
IF(#REF!=1,"13-14/1",
IF(#REF!=2,"13-14/2",
IF(#REF!=3,"13-14/3",
IF(#REF!=4,"14-15/1",
IF(#REF!=5,"14-15/2",
IF(#REF!=6,"14-15/3","Hata2")))))),
IF(#REF!+BJ548=2014,
IF(#REF!=1,"14-15/1",
IF(#REF!=2,"14-15/2",
IF(#REF!=3,"14-15/3",
IF(#REF!=4,"15-16/1",
IF(#REF!=5,"15-16/2",
IF(#REF!=6,"15-16/3","Hata3")))))),
IF(AND(#REF!+#REF!&gt;2014,#REF!+#REF!&lt;2015,BJ548=1),
IF(#REF!=0.1,"14-15/0.1",
IF(#REF!=0.2,"14-15/0.2",
IF(#REF!=0.3,"14-15/0.3","Hata4"))),
IF(#REF!+BJ548=2015,
IF(#REF!=1,"15-16/1",
IF(#REF!=2,"15-16/2",
IF(#REF!=3,"15-16/3",
IF(#REF!=4,"16-17/1",
IF(#REF!=5,"16-17/2",
IF(#REF!=6,"16-17/3","Hata5")))))),
IF(#REF!+BJ548=2016,
IF(#REF!=1,"16-17/1",
IF(#REF!=2,"16-17/2",
IF(#REF!=3,"16-17/3",
IF(#REF!=4,"17-18/1",
IF(#REF!=5,"17-18/2",
IF(#REF!=6,"17-18/3","Hata6")))))),
IF(#REF!+BJ548=2017,
IF(#REF!=1,"17-18/1",
IF(#REF!=2,"17-18/2",
IF(#REF!=3,"17-18/3",
IF(#REF!=4,"18-19/1",
IF(#REF!=5,"18-19/2",
IF(#REF!=6,"18-19/3","Hata7")))))),
IF(#REF!+BJ548=2018,
IF(#REF!=1,"18-19/1",
IF(#REF!=2,"18-19/2",
IF(#REF!=3,"18-19/3",
IF(#REF!=4,"19-20/1",
IF(#REF!=5," 19-20/2",
IF(#REF!=6,"19-20/3","Hata8")))))),
IF(#REF!+BJ548=2019,
IF(#REF!=1,"19-20/1",
IF(#REF!=2,"19-20/2",
IF(#REF!=3,"19-20/3",
IF(#REF!=4,"20-21/1",
IF(#REF!=5,"20-21/2",
IF(#REF!=6,"20-21/3","Hata9")))))),
IF(#REF!+BJ548=2020,
IF(#REF!=1,"20-21/1",
IF(#REF!=2,"20-21/2",
IF(#REF!=3,"20-21/3",
IF(#REF!=4,"21-22/1",
IF(#REF!=5,"21-22/2",
IF(#REF!=6,"21-22/3","Hata10")))))),
IF(#REF!+BJ548=2021,
IF(#REF!=1,"21-22/1",
IF(#REF!=2,"21-22/2",
IF(#REF!=3,"21-22/3",
IF(#REF!=4,"22-23/1",
IF(#REF!=5,"22-23/2",
IF(#REF!=6,"22-23/3","Hata11")))))),
IF(#REF!+BJ548=2022,
IF(#REF!=1,"22-23/1",
IF(#REF!=2,"22-23/2",
IF(#REF!=3,"22-23/3",
IF(#REF!=4,"23-24/1",
IF(#REF!=5,"23-24/2",
IF(#REF!=6,"23-24/3","Hata12")))))),
IF(#REF!+BJ548=2023,
IF(#REF!=1,"23-24/1",
IF(#REF!=2,"23-24/2",
IF(#REF!=3,"23-24/3",
IF(#REF!=4,"24-25/1",
IF(#REF!=5,"24-25/2",
IF(#REF!=6,"24-25/3","Hata13")))))),
))))))))))))))
)</f>
        <v>#REF!</v>
      </c>
      <c r="G548" s="15">
        <v>0</v>
      </c>
      <c r="H548" s="14" t="s">
        <v>634</v>
      </c>
      <c r="I548" s="14">
        <v>54710</v>
      </c>
      <c r="J548" s="14" t="s">
        <v>635</v>
      </c>
      <c r="Q548" s="14" t="s">
        <v>654</v>
      </c>
      <c r="R548" s="14" t="s">
        <v>654</v>
      </c>
      <c r="S548" s="16">
        <v>4</v>
      </c>
      <c r="T548" s="14">
        <f>VLOOKUP($S548,[1]sistem!$I$3:$L$10,2,FALSE)</f>
        <v>0</v>
      </c>
      <c r="U548" s="14">
        <f>VLOOKUP($S548,[1]sistem!$I$3:$L$10,3,FALSE)</f>
        <v>1</v>
      </c>
      <c r="V548" s="14">
        <f>VLOOKUP($S548,[1]sistem!$I$3:$L$10,4,FALSE)</f>
        <v>1</v>
      </c>
      <c r="W548" s="14" t="e">
        <f>VLOOKUP($BB548,[1]sistem!$I$13:$L$14,2,FALSE)*#REF!</f>
        <v>#REF!</v>
      </c>
      <c r="X548" s="14" t="e">
        <f>VLOOKUP($BB548,[1]sistem!$I$13:$L$14,3,FALSE)*#REF!</f>
        <v>#REF!</v>
      </c>
      <c r="Y548" s="14" t="e">
        <f>VLOOKUP($BB548,[1]sistem!$I$13:$L$14,4,FALSE)*#REF!</f>
        <v>#REF!</v>
      </c>
      <c r="Z548" s="14" t="e">
        <f t="shared" si="143"/>
        <v>#REF!</v>
      </c>
      <c r="AA548" s="14" t="e">
        <f t="shared" si="143"/>
        <v>#REF!</v>
      </c>
      <c r="AB548" s="14" t="e">
        <f t="shared" si="143"/>
        <v>#REF!</v>
      </c>
      <c r="AC548" s="14" t="e">
        <f t="shared" si="144"/>
        <v>#REF!</v>
      </c>
      <c r="AD548" s="14">
        <f>VLOOKUP(BB548,[1]sistem!$I$18:$J$19,2,FALSE)</f>
        <v>14</v>
      </c>
      <c r="AE548" s="14">
        <v>0.25</v>
      </c>
      <c r="AF548" s="14">
        <f>VLOOKUP($S548,[1]sistem!$I$3:$M$10,5,FALSE)</f>
        <v>1</v>
      </c>
      <c r="AG548" s="14">
        <v>4</v>
      </c>
      <c r="AI548" s="14">
        <f>AG548*AM548</f>
        <v>56</v>
      </c>
      <c r="AJ548" s="14">
        <f>VLOOKUP($S548,[1]sistem!$I$3:$N$10,6,FALSE)</f>
        <v>2</v>
      </c>
      <c r="AK548" s="14">
        <v>2</v>
      </c>
      <c r="AL548" s="14">
        <f t="shared" si="145"/>
        <v>4</v>
      </c>
      <c r="AM548" s="14">
        <f>VLOOKUP($BB548,[1]sistem!$I$18:$K$19,3,FALSE)</f>
        <v>14</v>
      </c>
      <c r="AN548" s="14" t="e">
        <f>AM548*#REF!</f>
        <v>#REF!</v>
      </c>
      <c r="AO548" s="14" t="e">
        <f t="shared" si="146"/>
        <v>#REF!</v>
      </c>
      <c r="AP548" s="14">
        <f t="shared" si="147"/>
        <v>25</v>
      </c>
      <c r="AQ548" s="14" t="e">
        <f t="shared" si="148"/>
        <v>#REF!</v>
      </c>
      <c r="AR548" s="14" t="e">
        <f>ROUND(AQ548-#REF!,0)</f>
        <v>#REF!</v>
      </c>
      <c r="AS548" s="14">
        <f>IF(BB548="s",IF(S548=0,0,
IF(S548=1,#REF!*4*4,
IF(S548=2,0,
IF(S548=3,#REF!*4*2,
IF(S548=4,0,
IF(S548=5,0,
IF(S548=6,0,
IF(S548=7,0)))))))),
IF(BB548="t",
IF(S548=0,0,
IF(S548=1,#REF!*4*4*0.8,
IF(S548=2,0,
IF(S548=3,#REF!*4*2*0.8,
IF(S548=4,0,
IF(S548=5,0,
IF(S548=6,0,
IF(S548=7,0))))))))))</f>
        <v>0</v>
      </c>
      <c r="AT548" s="14" t="e">
        <f>IF(BB548="s",
IF(S548=0,0,
IF(S548=1,0,
IF(S548=2,#REF!*4*2,
IF(S548=3,#REF!*4,
IF(S548=4,#REF!*4,
IF(S548=5,0,
IF(S548=6,0,
IF(S548=7,#REF!*4)))))))),
IF(BB548="t",
IF(S548=0,0,
IF(S548=1,0,
IF(S548=2,#REF!*4*2*0.8,
IF(S548=3,#REF!*4*0.8,
IF(S548=4,#REF!*4*0.8,
IF(S548=5,0,
IF(S548=6,0,
IF(S548=7,#REF!*4))))))))))</f>
        <v>#REF!</v>
      </c>
      <c r="AU548" s="14" t="e">
        <f>IF(BB548="s",
IF(S548=0,0,
IF(S548=1,#REF!*2,
IF(S548=2,#REF!*2,
IF(S548=3,#REF!*2,
IF(S548=4,#REF!*2,
IF(S548=5,#REF!*2,
IF(S548=6,#REF!*2,
IF(S548=7,#REF!*2)))))))),
IF(BB548="t",
IF(S548=0,#REF!*2*0.8,
IF(S548=1,#REF!*2*0.8,
IF(S548=2,#REF!*2*0.8,
IF(S548=3,#REF!*2*0.8,
IF(S548=4,#REF!*2*0.8,
IF(S548=5,#REF!*2*0.8,
IF(S548=6,#REF!*1*0.8,
IF(S548=7,#REF!*2))))))))))</f>
        <v>#REF!</v>
      </c>
      <c r="AV548" s="14" t="e">
        <f t="shared" si="149"/>
        <v>#REF!</v>
      </c>
      <c r="AW548" s="14" t="e">
        <f>IF(BB548="s",
IF(S548=0,0,
IF(S548=1,(14-2)*(#REF!+#REF!)/4*4,
IF(S548=2,(14-2)*(#REF!+#REF!)/4*2,
IF(S548=3,(14-2)*(#REF!+#REF!)/4*3,
IF(S548=4,(14-2)*(#REF!+#REF!)/4,
IF(S548=5,(14-2)*#REF!/4,
IF(S548=6,0,
IF(S548=7,(14)*#REF!)))))))),
IF(BB548="t",
IF(S548=0,0,
IF(S548=1,(11-2)*(#REF!+#REF!)/4*4,
IF(S548=2,(11-2)*(#REF!+#REF!)/4*2,
IF(S548=3,(11-2)*(#REF!+#REF!)/4*3,
IF(S548=4,(11-2)*(#REF!+#REF!)/4,
IF(S548=5,(11-2)*#REF!/4,
IF(S548=6,0,
IF(S548=7,(11)*#REF!))))))))))</f>
        <v>#REF!</v>
      </c>
      <c r="AX548" s="14" t="e">
        <f t="shared" si="150"/>
        <v>#REF!</v>
      </c>
      <c r="AY548" s="14">
        <f t="shared" si="151"/>
        <v>8</v>
      </c>
      <c r="AZ548" s="14">
        <f t="shared" si="152"/>
        <v>4</v>
      </c>
      <c r="BA548" s="14" t="e">
        <f t="shared" si="153"/>
        <v>#REF!</v>
      </c>
      <c r="BB548" s="14" t="s">
        <v>87</v>
      </c>
      <c r="BC548" s="14" t="e">
        <f>IF(BI548="A",0,IF(BB548="s",14*#REF!,IF(BB548="T",11*#REF!,"HATA")))</f>
        <v>#REF!</v>
      </c>
      <c r="BD548" s="14" t="e">
        <f t="shared" si="154"/>
        <v>#REF!</v>
      </c>
      <c r="BE548" s="14" t="e">
        <f t="shared" si="155"/>
        <v>#REF!</v>
      </c>
      <c r="BF548" s="14" t="e">
        <f>IF(BE548-#REF!=0,"DOĞRU","YANLIŞ")</f>
        <v>#REF!</v>
      </c>
      <c r="BG548" s="14" t="e">
        <f>#REF!-BE548</f>
        <v>#REF!</v>
      </c>
      <c r="BH548" s="14">
        <v>0</v>
      </c>
      <c r="BJ548" s="14">
        <v>0</v>
      </c>
      <c r="BL548" s="14">
        <v>4</v>
      </c>
      <c r="BN548" s="5" t="e">
        <f>#REF!*14</f>
        <v>#REF!</v>
      </c>
      <c r="BO548" s="6"/>
      <c r="BP548" s="7"/>
      <c r="BQ548" s="8"/>
      <c r="BR548" s="8"/>
      <c r="BS548" s="8"/>
      <c r="BT548" s="8"/>
      <c r="BU548" s="8"/>
      <c r="BV548" s="9"/>
      <c r="BW548" s="10"/>
      <c r="BX548" s="11"/>
      <c r="CE548" s="8"/>
      <c r="CF548" s="17"/>
      <c r="CG548" s="17"/>
      <c r="CH548" s="17"/>
      <c r="CI548" s="17"/>
    </row>
    <row r="549" spans="1:87" hidden="1" x14ac:dyDescent="0.25">
      <c r="A549" s="14" t="s">
        <v>91</v>
      </c>
      <c r="B549" s="14" t="s">
        <v>92</v>
      </c>
      <c r="C549" s="14" t="s">
        <v>92</v>
      </c>
      <c r="D549" s="15" t="s">
        <v>90</v>
      </c>
      <c r="E549" s="15" t="s">
        <v>90</v>
      </c>
      <c r="F549" s="16" t="e">
        <f>IF(BB549="S",
IF(#REF!+BJ549=2012,
IF(#REF!=1,"12-13/1",
IF(#REF!=2,"12-13/2",
IF(#REF!=3,"13-14/1",
IF(#REF!=4,"13-14/2","Hata1")))),
IF(#REF!+BJ549=2013,
IF(#REF!=1,"13-14/1",
IF(#REF!=2,"13-14/2",
IF(#REF!=3,"14-15/1",
IF(#REF!=4,"14-15/2","Hata2")))),
IF(#REF!+BJ549=2014,
IF(#REF!=1,"14-15/1",
IF(#REF!=2,"14-15/2",
IF(#REF!=3,"15-16/1",
IF(#REF!=4,"15-16/2","Hata3")))),
IF(#REF!+BJ549=2015,
IF(#REF!=1,"15-16/1",
IF(#REF!=2,"15-16/2",
IF(#REF!=3,"16-17/1",
IF(#REF!=4,"16-17/2","Hata4")))),
IF(#REF!+BJ549=2016,
IF(#REF!=1,"16-17/1",
IF(#REF!=2,"16-17/2",
IF(#REF!=3,"17-18/1",
IF(#REF!=4,"17-18/2","Hata5")))),
IF(#REF!+BJ549=2017,
IF(#REF!=1,"17-18/1",
IF(#REF!=2,"17-18/2",
IF(#REF!=3,"18-19/1",
IF(#REF!=4,"18-19/2","Hata6")))),
IF(#REF!+BJ549=2018,
IF(#REF!=1,"18-19/1",
IF(#REF!=2,"18-19/2",
IF(#REF!=3,"19-20/1",
IF(#REF!=4,"19-20/2","Hata7")))),
IF(#REF!+BJ549=2019,
IF(#REF!=1,"19-20/1",
IF(#REF!=2,"19-20/2",
IF(#REF!=3,"20-21/1",
IF(#REF!=4,"20-21/2","Hata8")))),
IF(#REF!+BJ549=2020,
IF(#REF!=1,"20-21/1",
IF(#REF!=2,"20-21/2",
IF(#REF!=3,"21-22/1",
IF(#REF!=4,"21-22/2","Hata9")))),
IF(#REF!+BJ549=2021,
IF(#REF!=1,"21-22/1",
IF(#REF!=2,"21-22/2",
IF(#REF!=3,"22-23/1",
IF(#REF!=4,"22-23/2","Hata10")))),
IF(#REF!+BJ549=2022,
IF(#REF!=1,"22-23/1",
IF(#REF!=2,"22-23/2",
IF(#REF!=3,"23-24/1",
IF(#REF!=4,"23-24/2","Hata11")))),
IF(#REF!+BJ549=2023,
IF(#REF!=1,"23-24/1",
IF(#REF!=2,"23-24/2",
IF(#REF!=3,"24-25/1",
IF(#REF!=4,"24-25/2","Hata12")))),
)))))))))))),
IF(BB549="T",
IF(#REF!+BJ549=2012,
IF(#REF!=1,"12-13/1",
IF(#REF!=2,"12-13/2",
IF(#REF!=3,"12-13/3",
IF(#REF!=4,"13-14/1",
IF(#REF!=5,"13-14/2",
IF(#REF!=6,"13-14/3","Hata1")))))),
IF(#REF!+BJ549=2013,
IF(#REF!=1,"13-14/1",
IF(#REF!=2,"13-14/2",
IF(#REF!=3,"13-14/3",
IF(#REF!=4,"14-15/1",
IF(#REF!=5,"14-15/2",
IF(#REF!=6,"14-15/3","Hata2")))))),
IF(#REF!+BJ549=2014,
IF(#REF!=1,"14-15/1",
IF(#REF!=2,"14-15/2",
IF(#REF!=3,"14-15/3",
IF(#REF!=4,"15-16/1",
IF(#REF!=5,"15-16/2",
IF(#REF!=6,"15-16/3","Hata3")))))),
IF(AND(#REF!+#REF!&gt;2014,#REF!+#REF!&lt;2015,BJ549=1),
IF(#REF!=0.1,"14-15/0.1",
IF(#REF!=0.2,"14-15/0.2",
IF(#REF!=0.3,"14-15/0.3","Hata4"))),
IF(#REF!+BJ549=2015,
IF(#REF!=1,"15-16/1",
IF(#REF!=2,"15-16/2",
IF(#REF!=3,"15-16/3",
IF(#REF!=4,"16-17/1",
IF(#REF!=5,"16-17/2",
IF(#REF!=6,"16-17/3","Hata5")))))),
IF(#REF!+BJ549=2016,
IF(#REF!=1,"16-17/1",
IF(#REF!=2,"16-17/2",
IF(#REF!=3,"16-17/3",
IF(#REF!=4,"17-18/1",
IF(#REF!=5,"17-18/2",
IF(#REF!=6,"17-18/3","Hata6")))))),
IF(#REF!+BJ549=2017,
IF(#REF!=1,"17-18/1",
IF(#REF!=2,"17-18/2",
IF(#REF!=3,"17-18/3",
IF(#REF!=4,"18-19/1",
IF(#REF!=5,"18-19/2",
IF(#REF!=6,"18-19/3","Hata7")))))),
IF(#REF!+BJ549=2018,
IF(#REF!=1,"18-19/1",
IF(#REF!=2,"18-19/2",
IF(#REF!=3,"18-19/3",
IF(#REF!=4,"19-20/1",
IF(#REF!=5," 19-20/2",
IF(#REF!=6,"19-20/3","Hata8")))))),
IF(#REF!+BJ549=2019,
IF(#REF!=1,"19-20/1",
IF(#REF!=2,"19-20/2",
IF(#REF!=3,"19-20/3",
IF(#REF!=4,"20-21/1",
IF(#REF!=5,"20-21/2",
IF(#REF!=6,"20-21/3","Hata9")))))),
IF(#REF!+BJ549=2020,
IF(#REF!=1,"20-21/1",
IF(#REF!=2,"20-21/2",
IF(#REF!=3,"20-21/3",
IF(#REF!=4,"21-22/1",
IF(#REF!=5,"21-22/2",
IF(#REF!=6,"21-22/3","Hata10")))))),
IF(#REF!+BJ549=2021,
IF(#REF!=1,"21-22/1",
IF(#REF!=2,"21-22/2",
IF(#REF!=3,"21-22/3",
IF(#REF!=4,"22-23/1",
IF(#REF!=5,"22-23/2",
IF(#REF!=6,"22-23/3","Hata11")))))),
IF(#REF!+BJ549=2022,
IF(#REF!=1,"22-23/1",
IF(#REF!=2,"22-23/2",
IF(#REF!=3,"22-23/3",
IF(#REF!=4,"23-24/1",
IF(#REF!=5,"23-24/2",
IF(#REF!=6,"23-24/3","Hata12")))))),
IF(#REF!+BJ549=2023,
IF(#REF!=1,"23-24/1",
IF(#REF!=2,"23-24/2",
IF(#REF!=3,"23-24/3",
IF(#REF!=4,"24-25/1",
IF(#REF!=5,"24-25/2",
IF(#REF!=6,"24-25/3","Hata13")))))),
))))))))))))))
)</f>
        <v>#REF!</v>
      </c>
      <c r="G549" s="15"/>
      <c r="H549" s="14" t="s">
        <v>634</v>
      </c>
      <c r="I549" s="14">
        <v>54710</v>
      </c>
      <c r="J549" s="14" t="s">
        <v>635</v>
      </c>
      <c r="L549" s="14">
        <v>4358</v>
      </c>
      <c r="S549" s="16">
        <v>0</v>
      </c>
      <c r="T549" s="14">
        <f>VLOOKUP($S549,[1]sistem!$I$3:$L$10,2,FALSE)</f>
        <v>0</v>
      </c>
      <c r="U549" s="14">
        <f>VLOOKUP($S549,[1]sistem!$I$3:$L$10,3,FALSE)</f>
        <v>0</v>
      </c>
      <c r="V549" s="14">
        <f>VLOOKUP($S549,[1]sistem!$I$3:$L$10,4,FALSE)</f>
        <v>0</v>
      </c>
      <c r="W549" s="14" t="e">
        <f>VLOOKUP($BB549,[1]sistem!$I$13:$L$14,2,FALSE)*#REF!</f>
        <v>#REF!</v>
      </c>
      <c r="X549" s="14" t="e">
        <f>VLOOKUP($BB549,[1]sistem!$I$13:$L$14,3,FALSE)*#REF!</f>
        <v>#REF!</v>
      </c>
      <c r="Y549" s="14" t="e">
        <f>VLOOKUP($BB549,[1]sistem!$I$13:$L$14,4,FALSE)*#REF!</f>
        <v>#REF!</v>
      </c>
      <c r="Z549" s="14" t="e">
        <f t="shared" si="143"/>
        <v>#REF!</v>
      </c>
      <c r="AA549" s="14" t="e">
        <f t="shared" si="143"/>
        <v>#REF!</v>
      </c>
      <c r="AB549" s="14" t="e">
        <f t="shared" si="143"/>
        <v>#REF!</v>
      </c>
      <c r="AC549" s="14" t="e">
        <f t="shared" si="144"/>
        <v>#REF!</v>
      </c>
      <c r="AD549" s="14">
        <f>VLOOKUP(BB549,[1]sistem!$I$18:$J$19,2,FALSE)</f>
        <v>11</v>
      </c>
      <c r="AE549" s="14">
        <v>0.25</v>
      </c>
      <c r="AF549" s="14">
        <f>VLOOKUP($S549,[1]sistem!$I$3:$M$10,5,FALSE)</f>
        <v>0</v>
      </c>
      <c r="AI549" s="14" t="e">
        <f>(#REF!+#REF!)*AD549</f>
        <v>#REF!</v>
      </c>
      <c r="AJ549" s="14">
        <f>VLOOKUP($S549,[1]sistem!$I$3:$N$10,6,FALSE)</f>
        <v>0</v>
      </c>
      <c r="AK549" s="14">
        <v>2</v>
      </c>
      <c r="AL549" s="14">
        <f t="shared" si="145"/>
        <v>0</v>
      </c>
      <c r="AM549" s="14">
        <f>VLOOKUP($BB549,[1]sistem!$I$18:$K$19,3,FALSE)</f>
        <v>11</v>
      </c>
      <c r="AN549" s="14" t="e">
        <f>AM549*#REF!</f>
        <v>#REF!</v>
      </c>
      <c r="AO549" s="14" t="e">
        <f t="shared" si="146"/>
        <v>#REF!</v>
      </c>
      <c r="AP549" s="14">
        <f t="shared" si="147"/>
        <v>25</v>
      </c>
      <c r="AQ549" s="14" t="e">
        <f t="shared" si="148"/>
        <v>#REF!</v>
      </c>
      <c r="AR549" s="14" t="e">
        <f>ROUND(AQ549-#REF!,0)</f>
        <v>#REF!</v>
      </c>
      <c r="AS549" s="14">
        <f>IF(BB549="s",IF(S549=0,0,
IF(S549=1,#REF!*4*4,
IF(S549=2,0,
IF(S549=3,#REF!*4*2,
IF(S549=4,0,
IF(S549=5,0,
IF(S549=6,0,
IF(S549=7,0)))))))),
IF(BB549="t",
IF(S549=0,0,
IF(S549=1,#REF!*4*4*0.8,
IF(S549=2,0,
IF(S549=3,#REF!*4*2*0.8,
IF(S549=4,0,
IF(S549=5,0,
IF(S549=6,0,
IF(S549=7,0))))))))))</f>
        <v>0</v>
      </c>
      <c r="AT549" s="14">
        <f>IF(BB549="s",
IF(S549=0,0,
IF(S549=1,0,
IF(S549=2,#REF!*4*2,
IF(S549=3,#REF!*4,
IF(S549=4,#REF!*4,
IF(S549=5,0,
IF(S549=6,0,
IF(S549=7,#REF!*4)))))))),
IF(BB549="t",
IF(S549=0,0,
IF(S549=1,0,
IF(S549=2,#REF!*4*2*0.8,
IF(S549=3,#REF!*4*0.8,
IF(S549=4,#REF!*4*0.8,
IF(S549=5,0,
IF(S549=6,0,
IF(S549=7,#REF!*4))))))))))</f>
        <v>0</v>
      </c>
      <c r="AU549" s="14" t="e">
        <f>IF(BB549="s",
IF(S549=0,0,
IF(S549=1,#REF!*2,
IF(S549=2,#REF!*2,
IF(S549=3,#REF!*2,
IF(S549=4,#REF!*2,
IF(S549=5,#REF!*2,
IF(S549=6,#REF!*2,
IF(S549=7,#REF!*2)))))))),
IF(BB549="t",
IF(S549=0,#REF!*2*0.8,
IF(S549=1,#REF!*2*0.8,
IF(S549=2,#REF!*2*0.8,
IF(S549=3,#REF!*2*0.8,
IF(S549=4,#REF!*2*0.8,
IF(S549=5,#REF!*2*0.8,
IF(S549=6,#REF!*1*0.8,
IF(S549=7,#REF!*2))))))))))</f>
        <v>#REF!</v>
      </c>
      <c r="AV549" s="14" t="e">
        <f t="shared" si="149"/>
        <v>#REF!</v>
      </c>
      <c r="AW549" s="14">
        <f>IF(BB549="s",
IF(S549=0,0,
IF(S549=1,(14-2)*(#REF!+#REF!)/4*4,
IF(S549=2,(14-2)*(#REF!+#REF!)/4*2,
IF(S549=3,(14-2)*(#REF!+#REF!)/4*3,
IF(S549=4,(14-2)*(#REF!+#REF!)/4,
IF(S549=5,(14-2)*#REF!/4,
IF(S549=6,0,
IF(S549=7,(14)*#REF!)))))))),
IF(BB549="t",
IF(S549=0,0,
IF(S549=1,(11-2)*(#REF!+#REF!)/4*4,
IF(S549=2,(11-2)*(#REF!+#REF!)/4*2,
IF(S549=3,(11-2)*(#REF!+#REF!)/4*3,
IF(S549=4,(11-2)*(#REF!+#REF!)/4,
IF(S549=5,(11-2)*#REF!/4,
IF(S549=6,0,
IF(S549=7,(11)*#REF!))))))))))</f>
        <v>0</v>
      </c>
      <c r="AX549" s="14" t="e">
        <f t="shared" si="150"/>
        <v>#REF!</v>
      </c>
      <c r="AY549" s="14">
        <f t="shared" si="151"/>
        <v>0</v>
      </c>
      <c r="AZ549" s="14">
        <f t="shared" si="152"/>
        <v>0</v>
      </c>
      <c r="BA549" s="14" t="e">
        <f t="shared" si="153"/>
        <v>#REF!</v>
      </c>
      <c r="BB549" s="14" t="s">
        <v>186</v>
      </c>
      <c r="BC549" s="14" t="e">
        <f>IF(BI549="A",0,IF(BB549="s",14*#REF!,IF(BB549="T",11*#REF!,"HATA")))</f>
        <v>#REF!</v>
      </c>
      <c r="BD549" s="14" t="e">
        <f t="shared" si="154"/>
        <v>#REF!</v>
      </c>
      <c r="BE549" s="14" t="e">
        <f t="shared" si="155"/>
        <v>#REF!</v>
      </c>
      <c r="BF549" s="14" t="e">
        <f>IF(BE549-#REF!=0,"DOĞRU","YANLIŞ")</f>
        <v>#REF!</v>
      </c>
      <c r="BG549" s="14" t="e">
        <f>#REF!-BE549</f>
        <v>#REF!</v>
      </c>
      <c r="BH549" s="14">
        <v>0</v>
      </c>
      <c r="BJ549" s="14">
        <v>0</v>
      </c>
      <c r="BL549" s="14">
        <v>0</v>
      </c>
      <c r="BN549" s="5" t="e">
        <f>#REF!*14</f>
        <v>#REF!</v>
      </c>
      <c r="BO549" s="6"/>
      <c r="BP549" s="7"/>
      <c r="BQ549" s="8"/>
      <c r="BR549" s="8"/>
      <c r="BS549" s="8"/>
      <c r="BT549" s="8"/>
      <c r="BU549" s="8"/>
      <c r="BV549" s="9"/>
      <c r="BW549" s="10"/>
      <c r="BX549" s="11"/>
      <c r="CE549" s="8"/>
      <c r="CF549" s="17"/>
      <c r="CG549" s="17"/>
      <c r="CH549" s="17"/>
      <c r="CI549" s="17"/>
    </row>
    <row r="550" spans="1:87" hidden="1" x14ac:dyDescent="0.25">
      <c r="A550" s="14" t="s">
        <v>655</v>
      </c>
      <c r="B550" s="14" t="s">
        <v>656</v>
      </c>
      <c r="C550" s="14" t="s">
        <v>656</v>
      </c>
      <c r="D550" s="15" t="s">
        <v>90</v>
      </c>
      <c r="E550" s="15" t="s">
        <v>90</v>
      </c>
      <c r="F550" s="16" t="e">
        <f>IF(BB550="S",
IF(#REF!+BJ550=2012,
IF(#REF!=1,"12-13/1",
IF(#REF!=2,"12-13/2",
IF(#REF!=3,"13-14/1",
IF(#REF!=4,"13-14/2","Hata1")))),
IF(#REF!+BJ550=2013,
IF(#REF!=1,"13-14/1",
IF(#REF!=2,"13-14/2",
IF(#REF!=3,"14-15/1",
IF(#REF!=4,"14-15/2","Hata2")))),
IF(#REF!+BJ550=2014,
IF(#REF!=1,"14-15/1",
IF(#REF!=2,"14-15/2",
IF(#REF!=3,"15-16/1",
IF(#REF!=4,"15-16/2","Hata3")))),
IF(#REF!+BJ550=2015,
IF(#REF!=1,"15-16/1",
IF(#REF!=2,"15-16/2",
IF(#REF!=3,"16-17/1",
IF(#REF!=4,"16-17/2","Hata4")))),
IF(#REF!+BJ550=2016,
IF(#REF!=1,"16-17/1",
IF(#REF!=2,"16-17/2",
IF(#REF!=3,"17-18/1",
IF(#REF!=4,"17-18/2","Hata5")))),
IF(#REF!+BJ550=2017,
IF(#REF!=1,"17-18/1",
IF(#REF!=2,"17-18/2",
IF(#REF!=3,"18-19/1",
IF(#REF!=4,"18-19/2","Hata6")))),
IF(#REF!+BJ550=2018,
IF(#REF!=1,"18-19/1",
IF(#REF!=2,"18-19/2",
IF(#REF!=3,"19-20/1",
IF(#REF!=4,"19-20/2","Hata7")))),
IF(#REF!+BJ550=2019,
IF(#REF!=1,"19-20/1",
IF(#REF!=2,"19-20/2",
IF(#REF!=3,"20-21/1",
IF(#REF!=4,"20-21/2","Hata8")))),
IF(#REF!+BJ550=2020,
IF(#REF!=1,"20-21/1",
IF(#REF!=2,"20-21/2",
IF(#REF!=3,"21-22/1",
IF(#REF!=4,"21-22/2","Hata9")))),
IF(#REF!+BJ550=2021,
IF(#REF!=1,"21-22/1",
IF(#REF!=2,"21-22/2",
IF(#REF!=3,"22-23/1",
IF(#REF!=4,"22-23/2","Hata10")))),
IF(#REF!+BJ550=2022,
IF(#REF!=1,"22-23/1",
IF(#REF!=2,"22-23/2",
IF(#REF!=3,"23-24/1",
IF(#REF!=4,"23-24/2","Hata11")))),
IF(#REF!+BJ550=2023,
IF(#REF!=1,"23-24/1",
IF(#REF!=2,"23-24/2",
IF(#REF!=3,"24-25/1",
IF(#REF!=4,"24-25/2","Hata12")))),
)))))))))))),
IF(BB550="T",
IF(#REF!+BJ550=2012,
IF(#REF!=1,"12-13/1",
IF(#REF!=2,"12-13/2",
IF(#REF!=3,"12-13/3",
IF(#REF!=4,"13-14/1",
IF(#REF!=5,"13-14/2",
IF(#REF!=6,"13-14/3","Hata1")))))),
IF(#REF!+BJ550=2013,
IF(#REF!=1,"13-14/1",
IF(#REF!=2,"13-14/2",
IF(#REF!=3,"13-14/3",
IF(#REF!=4,"14-15/1",
IF(#REF!=5,"14-15/2",
IF(#REF!=6,"14-15/3","Hata2")))))),
IF(#REF!+BJ550=2014,
IF(#REF!=1,"14-15/1",
IF(#REF!=2,"14-15/2",
IF(#REF!=3,"14-15/3",
IF(#REF!=4,"15-16/1",
IF(#REF!=5,"15-16/2",
IF(#REF!=6,"15-16/3","Hata3")))))),
IF(AND(#REF!+#REF!&gt;2014,#REF!+#REF!&lt;2015,BJ550=1),
IF(#REF!=0.1,"14-15/0.1",
IF(#REF!=0.2,"14-15/0.2",
IF(#REF!=0.3,"14-15/0.3","Hata4"))),
IF(#REF!+BJ550=2015,
IF(#REF!=1,"15-16/1",
IF(#REF!=2,"15-16/2",
IF(#REF!=3,"15-16/3",
IF(#REF!=4,"16-17/1",
IF(#REF!=5,"16-17/2",
IF(#REF!=6,"16-17/3","Hata5")))))),
IF(#REF!+BJ550=2016,
IF(#REF!=1,"16-17/1",
IF(#REF!=2,"16-17/2",
IF(#REF!=3,"16-17/3",
IF(#REF!=4,"17-18/1",
IF(#REF!=5,"17-18/2",
IF(#REF!=6,"17-18/3","Hata6")))))),
IF(#REF!+BJ550=2017,
IF(#REF!=1,"17-18/1",
IF(#REF!=2,"17-18/2",
IF(#REF!=3,"17-18/3",
IF(#REF!=4,"18-19/1",
IF(#REF!=5,"18-19/2",
IF(#REF!=6,"18-19/3","Hata7")))))),
IF(#REF!+BJ550=2018,
IF(#REF!=1,"18-19/1",
IF(#REF!=2,"18-19/2",
IF(#REF!=3,"18-19/3",
IF(#REF!=4,"19-20/1",
IF(#REF!=5," 19-20/2",
IF(#REF!=6,"19-20/3","Hata8")))))),
IF(#REF!+BJ550=2019,
IF(#REF!=1,"19-20/1",
IF(#REF!=2,"19-20/2",
IF(#REF!=3,"19-20/3",
IF(#REF!=4,"20-21/1",
IF(#REF!=5,"20-21/2",
IF(#REF!=6,"20-21/3","Hata9")))))),
IF(#REF!+BJ550=2020,
IF(#REF!=1,"20-21/1",
IF(#REF!=2,"20-21/2",
IF(#REF!=3,"20-21/3",
IF(#REF!=4,"21-22/1",
IF(#REF!=5,"21-22/2",
IF(#REF!=6,"21-22/3","Hata10")))))),
IF(#REF!+BJ550=2021,
IF(#REF!=1,"21-22/1",
IF(#REF!=2,"21-22/2",
IF(#REF!=3,"21-22/3",
IF(#REF!=4,"22-23/1",
IF(#REF!=5,"22-23/2",
IF(#REF!=6,"22-23/3","Hata11")))))),
IF(#REF!+BJ550=2022,
IF(#REF!=1,"22-23/1",
IF(#REF!=2,"22-23/2",
IF(#REF!=3,"22-23/3",
IF(#REF!=4,"23-24/1",
IF(#REF!=5,"23-24/2",
IF(#REF!=6,"23-24/3","Hata12")))))),
IF(#REF!+BJ550=2023,
IF(#REF!=1,"23-24/1",
IF(#REF!=2,"23-24/2",
IF(#REF!=3,"23-24/3",
IF(#REF!=4,"24-25/1",
IF(#REF!=5,"24-25/2",
IF(#REF!=6,"24-25/3","Hata13")))))),
))))))))))))))
)</f>
        <v>#REF!</v>
      </c>
      <c r="G550" s="15"/>
      <c r="H550" s="14" t="s">
        <v>634</v>
      </c>
      <c r="I550" s="14">
        <v>54710</v>
      </c>
      <c r="J550" s="14" t="s">
        <v>635</v>
      </c>
      <c r="S550" s="16">
        <v>4</v>
      </c>
      <c r="T550" s="14">
        <f>VLOOKUP($S550,[1]sistem!$I$3:$L$10,2,FALSE)</f>
        <v>0</v>
      </c>
      <c r="U550" s="14">
        <f>VLOOKUP($S550,[1]sistem!$I$3:$L$10,3,FALSE)</f>
        <v>1</v>
      </c>
      <c r="V550" s="14">
        <f>VLOOKUP($S550,[1]sistem!$I$3:$L$10,4,FALSE)</f>
        <v>1</v>
      </c>
      <c r="W550" s="14" t="e">
        <f>VLOOKUP($BB550,[1]sistem!$I$13:$L$14,2,FALSE)*#REF!</f>
        <v>#REF!</v>
      </c>
      <c r="X550" s="14" t="e">
        <f>VLOOKUP($BB550,[1]sistem!$I$13:$L$14,3,FALSE)*#REF!</f>
        <v>#REF!</v>
      </c>
      <c r="Y550" s="14" t="e">
        <f>VLOOKUP($BB550,[1]sistem!$I$13:$L$14,4,FALSE)*#REF!</f>
        <v>#REF!</v>
      </c>
      <c r="Z550" s="14" t="e">
        <f t="shared" si="143"/>
        <v>#REF!</v>
      </c>
      <c r="AA550" s="14" t="e">
        <f t="shared" si="143"/>
        <v>#REF!</v>
      </c>
      <c r="AB550" s="14" t="e">
        <f t="shared" si="143"/>
        <v>#REF!</v>
      </c>
      <c r="AC550" s="14" t="e">
        <f t="shared" si="144"/>
        <v>#REF!</v>
      </c>
      <c r="AD550" s="14">
        <f>VLOOKUP(BB550,[1]sistem!$I$18:$J$19,2,FALSE)</f>
        <v>14</v>
      </c>
      <c r="AE550" s="14">
        <v>0.25</v>
      </c>
      <c r="AF550" s="14">
        <f>VLOOKUP($S550,[1]sistem!$I$3:$M$10,5,FALSE)</f>
        <v>1</v>
      </c>
      <c r="AI550" s="14" t="e">
        <f>(#REF!+#REF!)*AD550</f>
        <v>#REF!</v>
      </c>
      <c r="AJ550" s="14">
        <f>VLOOKUP($S550,[1]sistem!$I$3:$N$10,6,FALSE)</f>
        <v>2</v>
      </c>
      <c r="AK550" s="14">
        <v>2</v>
      </c>
      <c r="AL550" s="14">
        <f t="shared" si="145"/>
        <v>4</v>
      </c>
      <c r="AM550" s="14">
        <f>VLOOKUP($BB550,[1]sistem!$I$18:$K$19,3,FALSE)</f>
        <v>14</v>
      </c>
      <c r="AN550" s="14" t="e">
        <f>AM550*#REF!</f>
        <v>#REF!</v>
      </c>
      <c r="AO550" s="14" t="e">
        <f t="shared" si="146"/>
        <v>#REF!</v>
      </c>
      <c r="AP550" s="14">
        <f t="shared" si="147"/>
        <v>25</v>
      </c>
      <c r="AQ550" s="14" t="e">
        <f t="shared" si="148"/>
        <v>#REF!</v>
      </c>
      <c r="AR550" s="14" t="e">
        <f>ROUND(AQ550-#REF!,0)</f>
        <v>#REF!</v>
      </c>
      <c r="AS550" s="14">
        <f>IF(BB550="s",IF(S550=0,0,
IF(S550=1,#REF!*4*4,
IF(S550=2,0,
IF(S550=3,#REF!*4*2,
IF(S550=4,0,
IF(S550=5,0,
IF(S550=6,0,
IF(S550=7,0)))))))),
IF(BB550="t",
IF(S550=0,0,
IF(S550=1,#REF!*4*4*0.8,
IF(S550=2,0,
IF(S550=3,#REF!*4*2*0.8,
IF(S550=4,0,
IF(S550=5,0,
IF(S550=6,0,
IF(S550=7,0))))))))))</f>
        <v>0</v>
      </c>
      <c r="AT550" s="14" t="e">
        <f>IF(BB550="s",
IF(S550=0,0,
IF(S550=1,0,
IF(S550=2,#REF!*4*2,
IF(S550=3,#REF!*4,
IF(S550=4,#REF!*4,
IF(S550=5,0,
IF(S550=6,0,
IF(S550=7,#REF!*4)))))))),
IF(BB550="t",
IF(S550=0,0,
IF(S550=1,0,
IF(S550=2,#REF!*4*2*0.8,
IF(S550=3,#REF!*4*0.8,
IF(S550=4,#REF!*4*0.8,
IF(S550=5,0,
IF(S550=6,0,
IF(S550=7,#REF!*4))))))))))</f>
        <v>#REF!</v>
      </c>
      <c r="AU550" s="14" t="e">
        <f>IF(BB550="s",
IF(S550=0,0,
IF(S550=1,#REF!*2,
IF(S550=2,#REF!*2,
IF(S550=3,#REF!*2,
IF(S550=4,#REF!*2,
IF(S550=5,#REF!*2,
IF(S550=6,#REF!*2,
IF(S550=7,#REF!*2)))))))),
IF(BB550="t",
IF(S550=0,#REF!*2*0.8,
IF(S550=1,#REF!*2*0.8,
IF(S550=2,#REF!*2*0.8,
IF(S550=3,#REF!*2*0.8,
IF(S550=4,#REF!*2*0.8,
IF(S550=5,#REF!*2*0.8,
IF(S550=6,#REF!*1*0.8,
IF(S550=7,#REF!*2))))))))))</f>
        <v>#REF!</v>
      </c>
      <c r="AV550" s="14" t="e">
        <f t="shared" si="149"/>
        <v>#REF!</v>
      </c>
      <c r="AW550" s="14" t="e">
        <f>IF(BB550="s",
IF(S550=0,0,
IF(S550=1,(14-2)*(#REF!+#REF!)/4*4,
IF(S550=2,(14-2)*(#REF!+#REF!)/4*2,
IF(S550=3,(14-2)*(#REF!+#REF!)/4*3,
IF(S550=4,(14-2)*(#REF!+#REF!)/4,
IF(S550=5,(14-2)*#REF!/4,
IF(S550=6,0,
IF(S550=7,(14)*#REF!)))))))),
IF(BB550="t",
IF(S550=0,0,
IF(S550=1,(11-2)*(#REF!+#REF!)/4*4,
IF(S550=2,(11-2)*(#REF!+#REF!)/4*2,
IF(S550=3,(11-2)*(#REF!+#REF!)/4*3,
IF(S550=4,(11-2)*(#REF!+#REF!)/4,
IF(S550=5,(11-2)*#REF!/4,
IF(S550=6,0,
IF(S550=7,(11)*#REF!))))))))))</f>
        <v>#REF!</v>
      </c>
      <c r="AX550" s="14" t="e">
        <f t="shared" si="150"/>
        <v>#REF!</v>
      </c>
      <c r="AY550" s="14">
        <f t="shared" si="151"/>
        <v>8</v>
      </c>
      <c r="AZ550" s="14">
        <f t="shared" si="152"/>
        <v>4</v>
      </c>
      <c r="BA550" s="14" t="e">
        <f t="shared" si="153"/>
        <v>#REF!</v>
      </c>
      <c r="BB550" s="14" t="s">
        <v>87</v>
      </c>
      <c r="BC550" s="14" t="e">
        <f>IF(BI550="A",0,IF(BB550="s",14*#REF!,IF(BB550="T",11*#REF!,"HATA")))</f>
        <v>#REF!</v>
      </c>
      <c r="BD550" s="14" t="e">
        <f t="shared" si="154"/>
        <v>#REF!</v>
      </c>
      <c r="BE550" s="14" t="e">
        <f t="shared" si="155"/>
        <v>#REF!</v>
      </c>
      <c r="BF550" s="14" t="e">
        <f>IF(BE550-#REF!=0,"DOĞRU","YANLIŞ")</f>
        <v>#REF!</v>
      </c>
      <c r="BG550" s="14" t="e">
        <f>#REF!-BE550</f>
        <v>#REF!</v>
      </c>
      <c r="BH550" s="14">
        <v>0</v>
      </c>
      <c r="BJ550" s="14">
        <v>0</v>
      </c>
      <c r="BL550" s="14">
        <v>4</v>
      </c>
      <c r="BN550" s="5" t="e">
        <f>#REF!*14</f>
        <v>#REF!</v>
      </c>
      <c r="BO550" s="6"/>
      <c r="BP550" s="7"/>
      <c r="BQ550" s="8"/>
      <c r="BR550" s="8"/>
      <c r="BS550" s="8"/>
      <c r="BT550" s="8"/>
      <c r="BU550" s="8"/>
      <c r="BV550" s="9"/>
      <c r="BW550" s="10"/>
      <c r="BX550" s="11"/>
      <c r="CE550" s="8"/>
      <c r="CF550" s="17"/>
      <c r="CG550" s="17"/>
      <c r="CH550" s="17"/>
      <c r="CI550" s="17"/>
    </row>
    <row r="551" spans="1:87" hidden="1" x14ac:dyDescent="0.25">
      <c r="A551" s="14" t="s">
        <v>96</v>
      </c>
      <c r="B551" s="14" t="s">
        <v>97</v>
      </c>
      <c r="C551" s="14" t="s">
        <v>97</v>
      </c>
      <c r="D551" s="15" t="s">
        <v>90</v>
      </c>
      <c r="E551" s="15" t="s">
        <v>90</v>
      </c>
      <c r="F551" s="16" t="e">
        <f>IF(BB551="S",
IF(#REF!+BJ551=2012,
IF(#REF!=1,"12-13/1",
IF(#REF!=2,"12-13/2",
IF(#REF!=3,"13-14/1",
IF(#REF!=4,"13-14/2","Hata1")))),
IF(#REF!+BJ551=2013,
IF(#REF!=1,"13-14/1",
IF(#REF!=2,"13-14/2",
IF(#REF!=3,"14-15/1",
IF(#REF!=4,"14-15/2","Hata2")))),
IF(#REF!+BJ551=2014,
IF(#REF!=1,"14-15/1",
IF(#REF!=2,"14-15/2",
IF(#REF!=3,"15-16/1",
IF(#REF!=4,"15-16/2","Hata3")))),
IF(#REF!+BJ551=2015,
IF(#REF!=1,"15-16/1",
IF(#REF!=2,"15-16/2",
IF(#REF!=3,"16-17/1",
IF(#REF!=4,"16-17/2","Hata4")))),
IF(#REF!+BJ551=2016,
IF(#REF!=1,"16-17/1",
IF(#REF!=2,"16-17/2",
IF(#REF!=3,"17-18/1",
IF(#REF!=4,"17-18/2","Hata5")))),
IF(#REF!+BJ551=2017,
IF(#REF!=1,"17-18/1",
IF(#REF!=2,"17-18/2",
IF(#REF!=3,"18-19/1",
IF(#REF!=4,"18-19/2","Hata6")))),
IF(#REF!+BJ551=2018,
IF(#REF!=1,"18-19/1",
IF(#REF!=2,"18-19/2",
IF(#REF!=3,"19-20/1",
IF(#REF!=4,"19-20/2","Hata7")))),
IF(#REF!+BJ551=2019,
IF(#REF!=1,"19-20/1",
IF(#REF!=2,"19-20/2",
IF(#REF!=3,"20-21/1",
IF(#REF!=4,"20-21/2","Hata8")))),
IF(#REF!+BJ551=2020,
IF(#REF!=1,"20-21/1",
IF(#REF!=2,"20-21/2",
IF(#REF!=3,"21-22/1",
IF(#REF!=4,"21-22/2","Hata9")))),
IF(#REF!+BJ551=2021,
IF(#REF!=1,"21-22/1",
IF(#REF!=2,"21-22/2",
IF(#REF!=3,"22-23/1",
IF(#REF!=4,"22-23/2","Hata10")))),
IF(#REF!+BJ551=2022,
IF(#REF!=1,"22-23/1",
IF(#REF!=2,"22-23/2",
IF(#REF!=3,"23-24/1",
IF(#REF!=4,"23-24/2","Hata11")))),
IF(#REF!+BJ551=2023,
IF(#REF!=1,"23-24/1",
IF(#REF!=2,"23-24/2",
IF(#REF!=3,"24-25/1",
IF(#REF!=4,"24-25/2","Hata12")))),
)))))))))))),
IF(BB551="T",
IF(#REF!+BJ551=2012,
IF(#REF!=1,"12-13/1",
IF(#REF!=2,"12-13/2",
IF(#REF!=3,"12-13/3",
IF(#REF!=4,"13-14/1",
IF(#REF!=5,"13-14/2",
IF(#REF!=6,"13-14/3","Hata1")))))),
IF(#REF!+BJ551=2013,
IF(#REF!=1,"13-14/1",
IF(#REF!=2,"13-14/2",
IF(#REF!=3,"13-14/3",
IF(#REF!=4,"14-15/1",
IF(#REF!=5,"14-15/2",
IF(#REF!=6,"14-15/3","Hata2")))))),
IF(#REF!+BJ551=2014,
IF(#REF!=1,"14-15/1",
IF(#REF!=2,"14-15/2",
IF(#REF!=3,"14-15/3",
IF(#REF!=4,"15-16/1",
IF(#REF!=5,"15-16/2",
IF(#REF!=6,"15-16/3","Hata3")))))),
IF(AND(#REF!+#REF!&gt;2014,#REF!+#REF!&lt;2015,BJ551=1),
IF(#REF!=0.1,"14-15/0.1",
IF(#REF!=0.2,"14-15/0.2",
IF(#REF!=0.3,"14-15/0.3","Hata4"))),
IF(#REF!+BJ551=2015,
IF(#REF!=1,"15-16/1",
IF(#REF!=2,"15-16/2",
IF(#REF!=3,"15-16/3",
IF(#REF!=4,"16-17/1",
IF(#REF!=5,"16-17/2",
IF(#REF!=6,"16-17/3","Hata5")))))),
IF(#REF!+BJ551=2016,
IF(#REF!=1,"16-17/1",
IF(#REF!=2,"16-17/2",
IF(#REF!=3,"16-17/3",
IF(#REF!=4,"17-18/1",
IF(#REF!=5,"17-18/2",
IF(#REF!=6,"17-18/3","Hata6")))))),
IF(#REF!+BJ551=2017,
IF(#REF!=1,"17-18/1",
IF(#REF!=2,"17-18/2",
IF(#REF!=3,"17-18/3",
IF(#REF!=4,"18-19/1",
IF(#REF!=5,"18-19/2",
IF(#REF!=6,"18-19/3","Hata7")))))),
IF(#REF!+BJ551=2018,
IF(#REF!=1,"18-19/1",
IF(#REF!=2,"18-19/2",
IF(#REF!=3,"18-19/3",
IF(#REF!=4,"19-20/1",
IF(#REF!=5," 19-20/2",
IF(#REF!=6,"19-20/3","Hata8")))))),
IF(#REF!+BJ551=2019,
IF(#REF!=1,"19-20/1",
IF(#REF!=2,"19-20/2",
IF(#REF!=3,"19-20/3",
IF(#REF!=4,"20-21/1",
IF(#REF!=5,"20-21/2",
IF(#REF!=6,"20-21/3","Hata9")))))),
IF(#REF!+BJ551=2020,
IF(#REF!=1,"20-21/1",
IF(#REF!=2,"20-21/2",
IF(#REF!=3,"20-21/3",
IF(#REF!=4,"21-22/1",
IF(#REF!=5,"21-22/2",
IF(#REF!=6,"21-22/3","Hata10")))))),
IF(#REF!+BJ551=2021,
IF(#REF!=1,"21-22/1",
IF(#REF!=2,"21-22/2",
IF(#REF!=3,"21-22/3",
IF(#REF!=4,"22-23/1",
IF(#REF!=5,"22-23/2",
IF(#REF!=6,"22-23/3","Hata11")))))),
IF(#REF!+BJ551=2022,
IF(#REF!=1,"22-23/1",
IF(#REF!=2,"22-23/2",
IF(#REF!=3,"22-23/3",
IF(#REF!=4,"23-24/1",
IF(#REF!=5,"23-24/2",
IF(#REF!=6,"23-24/3","Hata12")))))),
IF(#REF!+BJ551=2023,
IF(#REF!=1,"23-24/1",
IF(#REF!=2,"23-24/2",
IF(#REF!=3,"23-24/3",
IF(#REF!=4,"24-25/1",
IF(#REF!=5,"24-25/2",
IF(#REF!=6,"24-25/3","Hata13")))))),
))))))))))))))
)</f>
        <v>#REF!</v>
      </c>
      <c r="G551" s="15"/>
      <c r="H551" s="14" t="s">
        <v>634</v>
      </c>
      <c r="I551" s="14">
        <v>54710</v>
      </c>
      <c r="J551" s="14" t="s">
        <v>635</v>
      </c>
      <c r="Q551" s="14" t="s">
        <v>98</v>
      </c>
      <c r="R551" s="14" t="s">
        <v>98</v>
      </c>
      <c r="S551" s="16">
        <v>0</v>
      </c>
      <c r="T551" s="14">
        <f>VLOOKUP($S551,[1]sistem!$I$3:$L$10,2,FALSE)</f>
        <v>0</v>
      </c>
      <c r="U551" s="14">
        <f>VLOOKUP($S551,[1]sistem!$I$3:$L$10,3,FALSE)</f>
        <v>0</v>
      </c>
      <c r="V551" s="14">
        <f>VLOOKUP($S551,[1]sistem!$I$3:$L$10,4,FALSE)</f>
        <v>0</v>
      </c>
      <c r="W551" s="14" t="e">
        <f>VLOOKUP($BB551,[1]sistem!$I$13:$L$14,2,FALSE)*#REF!</f>
        <v>#REF!</v>
      </c>
      <c r="X551" s="14" t="e">
        <f>VLOOKUP($BB551,[1]sistem!$I$13:$L$14,3,FALSE)*#REF!</f>
        <v>#REF!</v>
      </c>
      <c r="Y551" s="14" t="e">
        <f>VLOOKUP($BB551,[1]sistem!$I$13:$L$14,4,FALSE)*#REF!</f>
        <v>#REF!</v>
      </c>
      <c r="Z551" s="14" t="e">
        <f t="shared" si="143"/>
        <v>#REF!</v>
      </c>
      <c r="AA551" s="14" t="e">
        <f t="shared" si="143"/>
        <v>#REF!</v>
      </c>
      <c r="AB551" s="14" t="e">
        <f t="shared" si="143"/>
        <v>#REF!</v>
      </c>
      <c r="AC551" s="14" t="e">
        <f t="shared" si="144"/>
        <v>#REF!</v>
      </c>
      <c r="AD551" s="14">
        <f>VLOOKUP(BB551,[1]sistem!$I$18:$J$19,2,FALSE)</f>
        <v>14</v>
      </c>
      <c r="AE551" s="14">
        <v>0.25</v>
      </c>
      <c r="AF551" s="14">
        <f>VLOOKUP($S551,[1]sistem!$I$3:$M$10,5,FALSE)</f>
        <v>0</v>
      </c>
      <c r="AI551" s="14" t="e">
        <f>(#REF!+#REF!)*AD551</f>
        <v>#REF!</v>
      </c>
      <c r="AJ551" s="14">
        <f>VLOOKUP($S551,[1]sistem!$I$3:$N$10,6,FALSE)</f>
        <v>0</v>
      </c>
      <c r="AK551" s="14">
        <v>2</v>
      </c>
      <c r="AL551" s="14">
        <f t="shared" si="145"/>
        <v>0</v>
      </c>
      <c r="AM551" s="14">
        <f>VLOOKUP($BB551,[1]sistem!$I$18:$K$19,3,FALSE)</f>
        <v>14</v>
      </c>
      <c r="AN551" s="14" t="e">
        <f>AM551*#REF!</f>
        <v>#REF!</v>
      </c>
      <c r="AO551" s="14" t="e">
        <f t="shared" si="146"/>
        <v>#REF!</v>
      </c>
      <c r="AP551" s="14">
        <f t="shared" si="147"/>
        <v>25</v>
      </c>
      <c r="AQ551" s="14" t="e">
        <f t="shared" si="148"/>
        <v>#REF!</v>
      </c>
      <c r="AR551" s="14" t="e">
        <f>ROUND(AQ551-#REF!,0)</f>
        <v>#REF!</v>
      </c>
      <c r="AS551" s="14">
        <f>IF(BB551="s",IF(S551=0,0,
IF(S551=1,#REF!*4*4,
IF(S551=2,0,
IF(S551=3,#REF!*4*2,
IF(S551=4,0,
IF(S551=5,0,
IF(S551=6,0,
IF(S551=7,0)))))))),
IF(BB551="t",
IF(S551=0,0,
IF(S551=1,#REF!*4*4*0.8,
IF(S551=2,0,
IF(S551=3,#REF!*4*2*0.8,
IF(S551=4,0,
IF(S551=5,0,
IF(S551=6,0,
IF(S551=7,0))))))))))</f>
        <v>0</v>
      </c>
      <c r="AT551" s="14">
        <f>IF(BB551="s",
IF(S551=0,0,
IF(S551=1,0,
IF(S551=2,#REF!*4*2,
IF(S551=3,#REF!*4,
IF(S551=4,#REF!*4,
IF(S551=5,0,
IF(S551=6,0,
IF(S551=7,#REF!*4)))))))),
IF(BB551="t",
IF(S551=0,0,
IF(S551=1,0,
IF(S551=2,#REF!*4*2*0.8,
IF(S551=3,#REF!*4*0.8,
IF(S551=4,#REF!*4*0.8,
IF(S551=5,0,
IF(S551=6,0,
IF(S551=7,#REF!*4))))))))))</f>
        <v>0</v>
      </c>
      <c r="AU551" s="14">
        <f>IF(BB551="s",
IF(S551=0,0,
IF(S551=1,#REF!*2,
IF(S551=2,#REF!*2,
IF(S551=3,#REF!*2,
IF(S551=4,#REF!*2,
IF(S551=5,#REF!*2,
IF(S551=6,#REF!*2,
IF(S551=7,#REF!*2)))))))),
IF(BB551="t",
IF(S551=0,#REF!*2*0.8,
IF(S551=1,#REF!*2*0.8,
IF(S551=2,#REF!*2*0.8,
IF(S551=3,#REF!*2*0.8,
IF(S551=4,#REF!*2*0.8,
IF(S551=5,#REF!*2*0.8,
IF(S551=6,#REF!*1*0.8,
IF(S551=7,#REF!*2))))))))))</f>
        <v>0</v>
      </c>
      <c r="AV551" s="14" t="e">
        <f t="shared" si="149"/>
        <v>#REF!</v>
      </c>
      <c r="AW551" s="14">
        <f>IF(BB551="s",
IF(S551=0,0,
IF(S551=1,(14-2)*(#REF!+#REF!)/4*4,
IF(S551=2,(14-2)*(#REF!+#REF!)/4*2,
IF(S551=3,(14-2)*(#REF!+#REF!)/4*3,
IF(S551=4,(14-2)*(#REF!+#REF!)/4,
IF(S551=5,(14-2)*#REF!/4,
IF(S551=6,0,
IF(S551=7,(14)*#REF!)))))))),
IF(BB551="t",
IF(S551=0,0,
IF(S551=1,(11-2)*(#REF!+#REF!)/4*4,
IF(S551=2,(11-2)*(#REF!+#REF!)/4*2,
IF(S551=3,(11-2)*(#REF!+#REF!)/4*3,
IF(S551=4,(11-2)*(#REF!+#REF!)/4,
IF(S551=5,(11-2)*#REF!/4,
IF(S551=6,0,
IF(S551=7,(11)*#REF!))))))))))</f>
        <v>0</v>
      </c>
      <c r="AX551" s="14" t="e">
        <f t="shared" si="150"/>
        <v>#REF!</v>
      </c>
      <c r="AY551" s="14">
        <f t="shared" si="151"/>
        <v>0</v>
      </c>
      <c r="AZ551" s="14">
        <f t="shared" si="152"/>
        <v>0</v>
      </c>
      <c r="BA551" s="14">
        <f t="shared" si="153"/>
        <v>0</v>
      </c>
      <c r="BB551" s="14" t="s">
        <v>87</v>
      </c>
      <c r="BC551" s="14" t="e">
        <f>IF(BI551="A",0,IF(BB551="s",14*#REF!,IF(BB551="T",11*#REF!,"HATA")))</f>
        <v>#REF!</v>
      </c>
      <c r="BD551" s="14" t="e">
        <f t="shared" si="154"/>
        <v>#REF!</v>
      </c>
      <c r="BE551" s="14" t="e">
        <f t="shared" si="155"/>
        <v>#REF!</v>
      </c>
      <c r="BF551" s="14" t="e">
        <f>IF(BE551-#REF!=0,"DOĞRU","YANLIŞ")</f>
        <v>#REF!</v>
      </c>
      <c r="BG551" s="14" t="e">
        <f>#REF!-BE551</f>
        <v>#REF!</v>
      </c>
      <c r="BH551" s="14">
        <v>0</v>
      </c>
      <c r="BJ551" s="14">
        <v>0</v>
      </c>
      <c r="BL551" s="14">
        <v>0</v>
      </c>
      <c r="BN551" s="5" t="e">
        <f>#REF!*14</f>
        <v>#REF!</v>
      </c>
      <c r="BO551" s="6"/>
      <c r="BP551" s="7"/>
      <c r="BQ551" s="8"/>
      <c r="BR551" s="8"/>
      <c r="BS551" s="8"/>
      <c r="BT551" s="8"/>
      <c r="BU551" s="8"/>
      <c r="BV551" s="9"/>
      <c r="BW551" s="10"/>
      <c r="BX551" s="11"/>
      <c r="CE551" s="8"/>
      <c r="CF551" s="17"/>
      <c r="CG551" s="17"/>
      <c r="CH551" s="17"/>
      <c r="CI551" s="17"/>
    </row>
    <row r="552" spans="1:87" hidden="1" x14ac:dyDescent="0.25">
      <c r="A552" s="14" t="s">
        <v>657</v>
      </c>
      <c r="B552" s="14" t="s">
        <v>658</v>
      </c>
      <c r="C552" s="14" t="s">
        <v>658</v>
      </c>
      <c r="D552" s="15" t="s">
        <v>90</v>
      </c>
      <c r="E552" s="15" t="s">
        <v>90</v>
      </c>
      <c r="F552" s="16" t="e">
        <f>IF(BB552="S",
IF(#REF!+BJ552=2012,
IF(#REF!=1,"12-13/1",
IF(#REF!=2,"12-13/2",
IF(#REF!=3,"13-14/1",
IF(#REF!=4,"13-14/2","Hata1")))),
IF(#REF!+BJ552=2013,
IF(#REF!=1,"13-14/1",
IF(#REF!=2,"13-14/2",
IF(#REF!=3,"14-15/1",
IF(#REF!=4,"14-15/2","Hata2")))),
IF(#REF!+BJ552=2014,
IF(#REF!=1,"14-15/1",
IF(#REF!=2,"14-15/2",
IF(#REF!=3,"15-16/1",
IF(#REF!=4,"15-16/2","Hata3")))),
IF(#REF!+BJ552=2015,
IF(#REF!=1,"15-16/1",
IF(#REF!=2,"15-16/2",
IF(#REF!=3,"16-17/1",
IF(#REF!=4,"16-17/2","Hata4")))),
IF(#REF!+BJ552=2016,
IF(#REF!=1,"16-17/1",
IF(#REF!=2,"16-17/2",
IF(#REF!=3,"17-18/1",
IF(#REF!=4,"17-18/2","Hata5")))),
IF(#REF!+BJ552=2017,
IF(#REF!=1,"17-18/1",
IF(#REF!=2,"17-18/2",
IF(#REF!=3,"18-19/1",
IF(#REF!=4,"18-19/2","Hata6")))),
IF(#REF!+BJ552=2018,
IF(#REF!=1,"18-19/1",
IF(#REF!=2,"18-19/2",
IF(#REF!=3,"19-20/1",
IF(#REF!=4,"19-20/2","Hata7")))),
IF(#REF!+BJ552=2019,
IF(#REF!=1,"19-20/1",
IF(#REF!=2,"19-20/2",
IF(#REF!=3,"20-21/1",
IF(#REF!=4,"20-21/2","Hata8")))),
IF(#REF!+BJ552=2020,
IF(#REF!=1,"20-21/1",
IF(#REF!=2,"20-21/2",
IF(#REF!=3,"21-22/1",
IF(#REF!=4,"21-22/2","Hata9")))),
IF(#REF!+BJ552=2021,
IF(#REF!=1,"21-22/1",
IF(#REF!=2,"21-22/2",
IF(#REF!=3,"22-23/1",
IF(#REF!=4,"22-23/2","Hata10")))),
IF(#REF!+BJ552=2022,
IF(#REF!=1,"22-23/1",
IF(#REF!=2,"22-23/2",
IF(#REF!=3,"23-24/1",
IF(#REF!=4,"23-24/2","Hata11")))),
IF(#REF!+BJ552=2023,
IF(#REF!=1,"23-24/1",
IF(#REF!=2,"23-24/2",
IF(#REF!=3,"24-25/1",
IF(#REF!=4,"24-25/2","Hata12")))),
)))))))))))),
IF(BB552="T",
IF(#REF!+BJ552=2012,
IF(#REF!=1,"12-13/1",
IF(#REF!=2,"12-13/2",
IF(#REF!=3,"12-13/3",
IF(#REF!=4,"13-14/1",
IF(#REF!=5,"13-14/2",
IF(#REF!=6,"13-14/3","Hata1")))))),
IF(#REF!+BJ552=2013,
IF(#REF!=1,"13-14/1",
IF(#REF!=2,"13-14/2",
IF(#REF!=3,"13-14/3",
IF(#REF!=4,"14-15/1",
IF(#REF!=5,"14-15/2",
IF(#REF!=6,"14-15/3","Hata2")))))),
IF(#REF!+BJ552=2014,
IF(#REF!=1,"14-15/1",
IF(#REF!=2,"14-15/2",
IF(#REF!=3,"14-15/3",
IF(#REF!=4,"15-16/1",
IF(#REF!=5,"15-16/2",
IF(#REF!=6,"15-16/3","Hata3")))))),
IF(AND(#REF!+#REF!&gt;2014,#REF!+#REF!&lt;2015,BJ552=1),
IF(#REF!=0.1,"14-15/0.1",
IF(#REF!=0.2,"14-15/0.2",
IF(#REF!=0.3,"14-15/0.3","Hata4"))),
IF(#REF!+BJ552=2015,
IF(#REF!=1,"15-16/1",
IF(#REF!=2,"15-16/2",
IF(#REF!=3,"15-16/3",
IF(#REF!=4,"16-17/1",
IF(#REF!=5,"16-17/2",
IF(#REF!=6,"16-17/3","Hata5")))))),
IF(#REF!+BJ552=2016,
IF(#REF!=1,"16-17/1",
IF(#REF!=2,"16-17/2",
IF(#REF!=3,"16-17/3",
IF(#REF!=4,"17-18/1",
IF(#REF!=5,"17-18/2",
IF(#REF!=6,"17-18/3","Hata6")))))),
IF(#REF!+BJ552=2017,
IF(#REF!=1,"17-18/1",
IF(#REF!=2,"17-18/2",
IF(#REF!=3,"17-18/3",
IF(#REF!=4,"18-19/1",
IF(#REF!=5,"18-19/2",
IF(#REF!=6,"18-19/3","Hata7")))))),
IF(#REF!+BJ552=2018,
IF(#REF!=1,"18-19/1",
IF(#REF!=2,"18-19/2",
IF(#REF!=3,"18-19/3",
IF(#REF!=4,"19-20/1",
IF(#REF!=5," 19-20/2",
IF(#REF!=6,"19-20/3","Hata8")))))),
IF(#REF!+BJ552=2019,
IF(#REF!=1,"19-20/1",
IF(#REF!=2,"19-20/2",
IF(#REF!=3,"19-20/3",
IF(#REF!=4,"20-21/1",
IF(#REF!=5,"20-21/2",
IF(#REF!=6,"20-21/3","Hata9")))))),
IF(#REF!+BJ552=2020,
IF(#REF!=1,"20-21/1",
IF(#REF!=2,"20-21/2",
IF(#REF!=3,"20-21/3",
IF(#REF!=4,"21-22/1",
IF(#REF!=5,"21-22/2",
IF(#REF!=6,"21-22/3","Hata10")))))),
IF(#REF!+BJ552=2021,
IF(#REF!=1,"21-22/1",
IF(#REF!=2,"21-22/2",
IF(#REF!=3,"21-22/3",
IF(#REF!=4,"22-23/1",
IF(#REF!=5,"22-23/2",
IF(#REF!=6,"22-23/3","Hata11")))))),
IF(#REF!+BJ552=2022,
IF(#REF!=1,"22-23/1",
IF(#REF!=2,"22-23/2",
IF(#REF!=3,"22-23/3",
IF(#REF!=4,"23-24/1",
IF(#REF!=5,"23-24/2",
IF(#REF!=6,"23-24/3","Hata12")))))),
IF(#REF!+BJ552=2023,
IF(#REF!=1,"23-24/1",
IF(#REF!=2,"23-24/2",
IF(#REF!=3,"23-24/3",
IF(#REF!=4,"24-25/1",
IF(#REF!=5,"24-25/2",
IF(#REF!=6,"24-25/3","Hata13")))))),
))))))))))))))
)</f>
        <v>#REF!</v>
      </c>
      <c r="G552" s="15"/>
      <c r="H552" s="14" t="s">
        <v>634</v>
      </c>
      <c r="I552" s="14">
        <v>54710</v>
      </c>
      <c r="J552" s="14" t="s">
        <v>635</v>
      </c>
      <c r="S552" s="16">
        <v>4</v>
      </c>
      <c r="T552" s="14">
        <f>VLOOKUP($S552,[1]sistem!$I$3:$L$10,2,FALSE)</f>
        <v>0</v>
      </c>
      <c r="U552" s="14">
        <f>VLOOKUP($S552,[1]sistem!$I$3:$L$10,3,FALSE)</f>
        <v>1</v>
      </c>
      <c r="V552" s="14">
        <f>VLOOKUP($S552,[1]sistem!$I$3:$L$10,4,FALSE)</f>
        <v>1</v>
      </c>
      <c r="W552" s="14" t="e">
        <f>VLOOKUP($BB552,[1]sistem!$I$13:$L$14,2,FALSE)*#REF!</f>
        <v>#REF!</v>
      </c>
      <c r="X552" s="14" t="e">
        <f>VLOOKUP($BB552,[1]sistem!$I$13:$L$14,3,FALSE)*#REF!</f>
        <v>#REF!</v>
      </c>
      <c r="Y552" s="14" t="e">
        <f>VLOOKUP($BB552,[1]sistem!$I$13:$L$14,4,FALSE)*#REF!</f>
        <v>#REF!</v>
      </c>
      <c r="Z552" s="14" t="e">
        <f t="shared" si="143"/>
        <v>#REF!</v>
      </c>
      <c r="AA552" s="14" t="e">
        <f t="shared" si="143"/>
        <v>#REF!</v>
      </c>
      <c r="AB552" s="14" t="e">
        <f t="shared" si="143"/>
        <v>#REF!</v>
      </c>
      <c r="AC552" s="14" t="e">
        <f t="shared" si="144"/>
        <v>#REF!</v>
      </c>
      <c r="AD552" s="14">
        <f>VLOOKUP(BB552,[1]sistem!$I$18:$J$19,2,FALSE)</f>
        <v>14</v>
      </c>
      <c r="AE552" s="14">
        <v>0.25</v>
      </c>
      <c r="AF552" s="14">
        <f>VLOOKUP($S552,[1]sistem!$I$3:$M$10,5,FALSE)</f>
        <v>1</v>
      </c>
      <c r="AG552" s="14">
        <v>1</v>
      </c>
      <c r="AI552" s="14">
        <f>AG552*AM552</f>
        <v>14</v>
      </c>
      <c r="AJ552" s="14">
        <f>VLOOKUP($S552,[1]sistem!$I$3:$N$10,6,FALSE)</f>
        <v>2</v>
      </c>
      <c r="AK552" s="14">
        <v>2</v>
      </c>
      <c r="AL552" s="14">
        <f t="shared" si="145"/>
        <v>4</v>
      </c>
      <c r="AM552" s="14">
        <f>VLOOKUP($BB552,[1]sistem!$I$18:$K$19,3,FALSE)</f>
        <v>14</v>
      </c>
      <c r="AN552" s="14" t="e">
        <f>AM552*#REF!</f>
        <v>#REF!</v>
      </c>
      <c r="AO552" s="14" t="e">
        <f t="shared" si="146"/>
        <v>#REF!</v>
      </c>
      <c r="AP552" s="14">
        <f t="shared" si="147"/>
        <v>25</v>
      </c>
      <c r="AQ552" s="14" t="e">
        <f t="shared" si="148"/>
        <v>#REF!</v>
      </c>
      <c r="AR552" s="14" t="e">
        <f>ROUND(AQ552-#REF!,0)</f>
        <v>#REF!</v>
      </c>
      <c r="AS552" s="14">
        <f>IF(BB552="s",IF(S552=0,0,
IF(S552=1,#REF!*4*4,
IF(S552=2,0,
IF(S552=3,#REF!*4*2,
IF(S552=4,0,
IF(S552=5,0,
IF(S552=6,0,
IF(S552=7,0)))))))),
IF(BB552="t",
IF(S552=0,0,
IF(S552=1,#REF!*4*4*0.8,
IF(S552=2,0,
IF(S552=3,#REF!*4*2*0.8,
IF(S552=4,0,
IF(S552=5,0,
IF(S552=6,0,
IF(S552=7,0))))))))))</f>
        <v>0</v>
      </c>
      <c r="AT552" s="14" t="e">
        <f>IF(BB552="s",
IF(S552=0,0,
IF(S552=1,0,
IF(S552=2,#REF!*4*2,
IF(S552=3,#REF!*4,
IF(S552=4,#REF!*4,
IF(S552=5,0,
IF(S552=6,0,
IF(S552=7,#REF!*4)))))))),
IF(BB552="t",
IF(S552=0,0,
IF(S552=1,0,
IF(S552=2,#REF!*4*2*0.8,
IF(S552=3,#REF!*4*0.8,
IF(S552=4,#REF!*4*0.8,
IF(S552=5,0,
IF(S552=6,0,
IF(S552=7,#REF!*4))))))))))</f>
        <v>#REF!</v>
      </c>
      <c r="AU552" s="14" t="e">
        <f>IF(BB552="s",
IF(S552=0,0,
IF(S552=1,#REF!*2,
IF(S552=2,#REF!*2,
IF(S552=3,#REF!*2,
IF(S552=4,#REF!*2,
IF(S552=5,#REF!*2,
IF(S552=6,#REF!*2,
IF(S552=7,#REF!*2)))))))),
IF(BB552="t",
IF(S552=0,#REF!*2*0.8,
IF(S552=1,#REF!*2*0.8,
IF(S552=2,#REF!*2*0.8,
IF(S552=3,#REF!*2*0.8,
IF(S552=4,#REF!*2*0.8,
IF(S552=5,#REF!*2*0.8,
IF(S552=6,#REF!*1*0.8,
IF(S552=7,#REF!*2))))))))))</f>
        <v>#REF!</v>
      </c>
      <c r="AV552" s="14" t="e">
        <f t="shared" si="149"/>
        <v>#REF!</v>
      </c>
      <c r="AW552" s="14" t="e">
        <f>IF(BB552="s",
IF(S552=0,0,
IF(S552=1,(14-2)*(#REF!+#REF!)/4*4,
IF(S552=2,(14-2)*(#REF!+#REF!)/4*2,
IF(S552=3,(14-2)*(#REF!+#REF!)/4*3,
IF(S552=4,(14-2)*(#REF!+#REF!)/4,
IF(S552=5,(14-2)*#REF!/4,
IF(S552=6,0,
IF(S552=7,(14)*#REF!)))))))),
IF(BB552="t",
IF(S552=0,0,
IF(S552=1,(11-2)*(#REF!+#REF!)/4*4,
IF(S552=2,(11-2)*(#REF!+#REF!)/4*2,
IF(S552=3,(11-2)*(#REF!+#REF!)/4*3,
IF(S552=4,(11-2)*(#REF!+#REF!)/4,
IF(S552=5,(11-2)*#REF!/4,
IF(S552=6,0,
IF(S552=7,(11)*#REF!))))))))))</f>
        <v>#REF!</v>
      </c>
      <c r="AX552" s="14" t="e">
        <f t="shared" si="150"/>
        <v>#REF!</v>
      </c>
      <c r="AY552" s="14">
        <f t="shared" si="151"/>
        <v>8</v>
      </c>
      <c r="AZ552" s="14">
        <f t="shared" si="152"/>
        <v>4</v>
      </c>
      <c r="BA552" s="14" t="e">
        <f t="shared" si="153"/>
        <v>#REF!</v>
      </c>
      <c r="BB552" s="14" t="s">
        <v>87</v>
      </c>
      <c r="BC552" s="14" t="e">
        <f>IF(BI552="A",0,IF(BB552="s",14*#REF!,IF(BB552="T",11*#REF!,"HATA")))</f>
        <v>#REF!</v>
      </c>
      <c r="BD552" s="14" t="e">
        <f t="shared" si="154"/>
        <v>#REF!</v>
      </c>
      <c r="BE552" s="14" t="e">
        <f t="shared" si="155"/>
        <v>#REF!</v>
      </c>
      <c r="BF552" s="14" t="e">
        <f>IF(BE552-#REF!=0,"DOĞRU","YANLIŞ")</f>
        <v>#REF!</v>
      </c>
      <c r="BG552" s="14" t="e">
        <f>#REF!-BE552</f>
        <v>#REF!</v>
      </c>
      <c r="BH552" s="14">
        <v>0</v>
      </c>
      <c r="BJ552" s="14">
        <v>0</v>
      </c>
      <c r="BL552" s="14">
        <v>4</v>
      </c>
      <c r="BN552" s="5" t="e">
        <f>#REF!*14</f>
        <v>#REF!</v>
      </c>
      <c r="BO552" s="6"/>
      <c r="BP552" s="7"/>
      <c r="BQ552" s="8"/>
      <c r="BR552" s="8"/>
      <c r="BS552" s="8"/>
      <c r="BT552" s="8"/>
      <c r="BU552" s="8"/>
      <c r="BV552" s="9"/>
      <c r="BW552" s="10"/>
      <c r="BX552" s="11"/>
      <c r="CE552" s="8"/>
      <c r="CF552" s="17"/>
      <c r="CG552" s="17"/>
      <c r="CH552" s="17"/>
      <c r="CI552" s="17"/>
    </row>
    <row r="553" spans="1:87" hidden="1" x14ac:dyDescent="0.25">
      <c r="A553" s="14" t="s">
        <v>659</v>
      </c>
      <c r="B553" s="14" t="s">
        <v>660</v>
      </c>
      <c r="C553" s="14" t="s">
        <v>660</v>
      </c>
      <c r="D553" s="15" t="s">
        <v>84</v>
      </c>
      <c r="E553" s="15" t="s">
        <v>84</v>
      </c>
      <c r="F553" s="16" t="e">
        <f>IF(BB553="S",
IF(#REF!+BJ553=2012,
IF(#REF!=1,"12-13/1",
IF(#REF!=2,"12-13/2",
IF(#REF!=3,"13-14/1",
IF(#REF!=4,"13-14/2","Hata1")))),
IF(#REF!+BJ553=2013,
IF(#REF!=1,"13-14/1",
IF(#REF!=2,"13-14/2",
IF(#REF!=3,"14-15/1",
IF(#REF!=4,"14-15/2","Hata2")))),
IF(#REF!+BJ553=2014,
IF(#REF!=1,"14-15/1",
IF(#REF!=2,"14-15/2",
IF(#REF!=3,"15-16/1",
IF(#REF!=4,"15-16/2","Hata3")))),
IF(#REF!+BJ553=2015,
IF(#REF!=1,"15-16/1",
IF(#REF!=2,"15-16/2",
IF(#REF!=3,"16-17/1",
IF(#REF!=4,"16-17/2","Hata4")))),
IF(#REF!+BJ553=2016,
IF(#REF!=1,"16-17/1",
IF(#REF!=2,"16-17/2",
IF(#REF!=3,"17-18/1",
IF(#REF!=4,"17-18/2","Hata5")))),
IF(#REF!+BJ553=2017,
IF(#REF!=1,"17-18/1",
IF(#REF!=2,"17-18/2",
IF(#REF!=3,"18-19/1",
IF(#REF!=4,"18-19/2","Hata6")))),
IF(#REF!+BJ553=2018,
IF(#REF!=1,"18-19/1",
IF(#REF!=2,"18-19/2",
IF(#REF!=3,"19-20/1",
IF(#REF!=4,"19-20/2","Hata7")))),
IF(#REF!+BJ553=2019,
IF(#REF!=1,"19-20/1",
IF(#REF!=2,"19-20/2",
IF(#REF!=3,"20-21/1",
IF(#REF!=4,"20-21/2","Hata8")))),
IF(#REF!+BJ553=2020,
IF(#REF!=1,"20-21/1",
IF(#REF!=2,"20-21/2",
IF(#REF!=3,"21-22/1",
IF(#REF!=4,"21-22/2","Hata9")))),
IF(#REF!+BJ553=2021,
IF(#REF!=1,"21-22/1",
IF(#REF!=2,"21-22/2",
IF(#REF!=3,"22-23/1",
IF(#REF!=4,"22-23/2","Hata10")))),
IF(#REF!+BJ553=2022,
IF(#REF!=1,"22-23/1",
IF(#REF!=2,"22-23/2",
IF(#REF!=3,"23-24/1",
IF(#REF!=4,"23-24/2","Hata11")))),
IF(#REF!+BJ553=2023,
IF(#REF!=1,"23-24/1",
IF(#REF!=2,"23-24/2",
IF(#REF!=3,"24-25/1",
IF(#REF!=4,"24-25/2","Hata12")))),
)))))))))))),
IF(BB553="T",
IF(#REF!+BJ553=2012,
IF(#REF!=1,"12-13/1",
IF(#REF!=2,"12-13/2",
IF(#REF!=3,"12-13/3",
IF(#REF!=4,"13-14/1",
IF(#REF!=5,"13-14/2",
IF(#REF!=6,"13-14/3","Hata1")))))),
IF(#REF!+BJ553=2013,
IF(#REF!=1,"13-14/1",
IF(#REF!=2,"13-14/2",
IF(#REF!=3,"13-14/3",
IF(#REF!=4,"14-15/1",
IF(#REF!=5,"14-15/2",
IF(#REF!=6,"14-15/3","Hata2")))))),
IF(#REF!+BJ553=2014,
IF(#REF!=1,"14-15/1",
IF(#REF!=2,"14-15/2",
IF(#REF!=3,"14-15/3",
IF(#REF!=4,"15-16/1",
IF(#REF!=5,"15-16/2",
IF(#REF!=6,"15-16/3","Hata3")))))),
IF(AND(#REF!+#REF!&gt;2014,#REF!+#REF!&lt;2015,BJ553=1),
IF(#REF!=0.1,"14-15/0.1",
IF(#REF!=0.2,"14-15/0.2",
IF(#REF!=0.3,"14-15/0.3","Hata4"))),
IF(#REF!+BJ553=2015,
IF(#REF!=1,"15-16/1",
IF(#REF!=2,"15-16/2",
IF(#REF!=3,"15-16/3",
IF(#REF!=4,"16-17/1",
IF(#REF!=5,"16-17/2",
IF(#REF!=6,"16-17/3","Hata5")))))),
IF(#REF!+BJ553=2016,
IF(#REF!=1,"16-17/1",
IF(#REF!=2,"16-17/2",
IF(#REF!=3,"16-17/3",
IF(#REF!=4,"17-18/1",
IF(#REF!=5,"17-18/2",
IF(#REF!=6,"17-18/3","Hata6")))))),
IF(#REF!+BJ553=2017,
IF(#REF!=1,"17-18/1",
IF(#REF!=2,"17-18/2",
IF(#REF!=3,"17-18/3",
IF(#REF!=4,"18-19/1",
IF(#REF!=5,"18-19/2",
IF(#REF!=6,"18-19/3","Hata7")))))),
IF(#REF!+BJ553=2018,
IF(#REF!=1,"18-19/1",
IF(#REF!=2,"18-19/2",
IF(#REF!=3,"18-19/3",
IF(#REF!=4,"19-20/1",
IF(#REF!=5," 19-20/2",
IF(#REF!=6,"19-20/3","Hata8")))))),
IF(#REF!+BJ553=2019,
IF(#REF!=1,"19-20/1",
IF(#REF!=2,"19-20/2",
IF(#REF!=3,"19-20/3",
IF(#REF!=4,"20-21/1",
IF(#REF!=5,"20-21/2",
IF(#REF!=6,"20-21/3","Hata9")))))),
IF(#REF!+BJ553=2020,
IF(#REF!=1,"20-21/1",
IF(#REF!=2,"20-21/2",
IF(#REF!=3,"20-21/3",
IF(#REF!=4,"21-22/1",
IF(#REF!=5,"21-22/2",
IF(#REF!=6,"21-22/3","Hata10")))))),
IF(#REF!+BJ553=2021,
IF(#REF!=1,"21-22/1",
IF(#REF!=2,"21-22/2",
IF(#REF!=3,"21-22/3",
IF(#REF!=4,"22-23/1",
IF(#REF!=5,"22-23/2",
IF(#REF!=6,"22-23/3","Hata11")))))),
IF(#REF!+BJ553=2022,
IF(#REF!=1,"22-23/1",
IF(#REF!=2,"22-23/2",
IF(#REF!=3,"22-23/3",
IF(#REF!=4,"23-24/1",
IF(#REF!=5,"23-24/2",
IF(#REF!=6,"23-24/3","Hata12")))))),
IF(#REF!+BJ553=2023,
IF(#REF!=1,"23-24/1",
IF(#REF!=2,"23-24/2",
IF(#REF!=3,"23-24/3",
IF(#REF!=4,"24-25/1",
IF(#REF!=5,"24-25/2",
IF(#REF!=6,"24-25/3","Hata13")))))),
))))))))))))))
)</f>
        <v>#REF!</v>
      </c>
      <c r="G553" s="15"/>
      <c r="H553" s="14" t="s">
        <v>634</v>
      </c>
      <c r="I553" s="14">
        <v>54710</v>
      </c>
      <c r="J553" s="14" t="s">
        <v>635</v>
      </c>
      <c r="S553" s="16">
        <v>4</v>
      </c>
      <c r="T553" s="14">
        <f>VLOOKUP($S553,[1]sistem!$I$3:$L$10,2,FALSE)</f>
        <v>0</v>
      </c>
      <c r="U553" s="14">
        <f>VLOOKUP($S553,[1]sistem!$I$3:$L$10,3,FALSE)</f>
        <v>1</v>
      </c>
      <c r="V553" s="14">
        <f>VLOOKUP($S553,[1]sistem!$I$3:$L$10,4,FALSE)</f>
        <v>1</v>
      </c>
      <c r="W553" s="14" t="e">
        <f>VLOOKUP($BB553,[1]sistem!$I$13:$L$14,2,FALSE)*#REF!</f>
        <v>#REF!</v>
      </c>
      <c r="X553" s="14" t="e">
        <f>VLOOKUP($BB553,[1]sistem!$I$13:$L$14,3,FALSE)*#REF!</f>
        <v>#REF!</v>
      </c>
      <c r="Y553" s="14" t="e">
        <f>VLOOKUP($BB553,[1]sistem!$I$13:$L$14,4,FALSE)*#REF!</f>
        <v>#REF!</v>
      </c>
      <c r="Z553" s="14" t="e">
        <f t="shared" si="143"/>
        <v>#REF!</v>
      </c>
      <c r="AA553" s="14" t="e">
        <f t="shared" si="143"/>
        <v>#REF!</v>
      </c>
      <c r="AB553" s="14" t="e">
        <f t="shared" si="143"/>
        <v>#REF!</v>
      </c>
      <c r="AC553" s="14" t="e">
        <f t="shared" si="144"/>
        <v>#REF!</v>
      </c>
      <c r="AD553" s="14">
        <f>VLOOKUP(BB553,[1]sistem!$I$18:$J$19,2,FALSE)</f>
        <v>14</v>
      </c>
      <c r="AE553" s="14">
        <v>0.25</v>
      </c>
      <c r="AF553" s="14">
        <f>VLOOKUP($S553,[1]sistem!$I$3:$M$10,5,FALSE)</f>
        <v>1</v>
      </c>
      <c r="AG553" s="14">
        <v>4</v>
      </c>
      <c r="AI553" s="14">
        <f>AG553*AM553</f>
        <v>56</v>
      </c>
      <c r="AJ553" s="14">
        <f>VLOOKUP($S553,[1]sistem!$I$3:$N$10,6,FALSE)</f>
        <v>2</v>
      </c>
      <c r="AK553" s="14">
        <v>2</v>
      </c>
      <c r="AL553" s="14">
        <f t="shared" si="145"/>
        <v>4</v>
      </c>
      <c r="AM553" s="14">
        <f>VLOOKUP($BB553,[1]sistem!$I$18:$K$19,3,FALSE)</f>
        <v>14</v>
      </c>
      <c r="AN553" s="14" t="e">
        <f>AM553*#REF!</f>
        <v>#REF!</v>
      </c>
      <c r="AO553" s="14" t="e">
        <f t="shared" si="146"/>
        <v>#REF!</v>
      </c>
      <c r="AP553" s="14">
        <f t="shared" si="147"/>
        <v>25</v>
      </c>
      <c r="AQ553" s="14" t="e">
        <f t="shared" si="148"/>
        <v>#REF!</v>
      </c>
      <c r="AR553" s="14" t="e">
        <f>ROUND(AQ553-#REF!,0)</f>
        <v>#REF!</v>
      </c>
      <c r="AS553" s="14">
        <f>IF(BB553="s",IF(S553=0,0,
IF(S553=1,#REF!*4*4,
IF(S553=2,0,
IF(S553=3,#REF!*4*2,
IF(S553=4,0,
IF(S553=5,0,
IF(S553=6,0,
IF(S553=7,0)))))))),
IF(BB553="t",
IF(S553=0,0,
IF(S553=1,#REF!*4*4*0.8,
IF(S553=2,0,
IF(S553=3,#REF!*4*2*0.8,
IF(S553=4,0,
IF(S553=5,0,
IF(S553=6,0,
IF(S553=7,0))))))))))</f>
        <v>0</v>
      </c>
      <c r="AT553" s="14" t="e">
        <f>IF(BB553="s",
IF(S553=0,0,
IF(S553=1,0,
IF(S553=2,#REF!*4*2,
IF(S553=3,#REF!*4,
IF(S553=4,#REF!*4,
IF(S553=5,0,
IF(S553=6,0,
IF(S553=7,#REF!*4)))))))),
IF(BB553="t",
IF(S553=0,0,
IF(S553=1,0,
IF(S553=2,#REF!*4*2*0.8,
IF(S553=3,#REF!*4*0.8,
IF(S553=4,#REF!*4*0.8,
IF(S553=5,0,
IF(S553=6,0,
IF(S553=7,#REF!*4))))))))))</f>
        <v>#REF!</v>
      </c>
      <c r="AU553" s="14" t="e">
        <f>IF(BB553="s",
IF(S553=0,0,
IF(S553=1,#REF!*2,
IF(S553=2,#REF!*2,
IF(S553=3,#REF!*2,
IF(S553=4,#REF!*2,
IF(S553=5,#REF!*2,
IF(S553=6,#REF!*2,
IF(S553=7,#REF!*2)))))))),
IF(BB553="t",
IF(S553=0,#REF!*2*0.8,
IF(S553=1,#REF!*2*0.8,
IF(S553=2,#REF!*2*0.8,
IF(S553=3,#REF!*2*0.8,
IF(S553=4,#REF!*2*0.8,
IF(S553=5,#REF!*2*0.8,
IF(S553=6,#REF!*1*0.8,
IF(S553=7,#REF!*2))))))))))</f>
        <v>#REF!</v>
      </c>
      <c r="AV553" s="14" t="e">
        <f t="shared" si="149"/>
        <v>#REF!</v>
      </c>
      <c r="AW553" s="14" t="e">
        <f>IF(BB553="s",
IF(S553=0,0,
IF(S553=1,(14-2)*(#REF!+#REF!)/4*4,
IF(S553=2,(14-2)*(#REF!+#REF!)/4*2,
IF(S553=3,(14-2)*(#REF!+#REF!)/4*3,
IF(S553=4,(14-2)*(#REF!+#REF!)/4,
IF(S553=5,(14-2)*#REF!/4,
IF(S553=6,0,
IF(S553=7,(14)*#REF!)))))))),
IF(BB553="t",
IF(S553=0,0,
IF(S553=1,(11-2)*(#REF!+#REF!)/4*4,
IF(S553=2,(11-2)*(#REF!+#REF!)/4*2,
IF(S553=3,(11-2)*(#REF!+#REF!)/4*3,
IF(S553=4,(11-2)*(#REF!+#REF!)/4,
IF(S553=5,(11-2)*#REF!/4,
IF(S553=6,0,
IF(S553=7,(11)*#REF!))))))))))</f>
        <v>#REF!</v>
      </c>
      <c r="AX553" s="14" t="e">
        <f t="shared" si="150"/>
        <v>#REF!</v>
      </c>
      <c r="AY553" s="14">
        <f t="shared" si="151"/>
        <v>8</v>
      </c>
      <c r="AZ553" s="14">
        <f t="shared" si="152"/>
        <v>4</v>
      </c>
      <c r="BA553" s="14" t="e">
        <f t="shared" si="153"/>
        <v>#REF!</v>
      </c>
      <c r="BB553" s="14" t="s">
        <v>87</v>
      </c>
      <c r="BC553" s="14" t="e">
        <f>IF(BI553="A",0,IF(BB553="s",14*#REF!,IF(BB553="T",11*#REF!,"HATA")))</f>
        <v>#REF!</v>
      </c>
      <c r="BD553" s="14" t="e">
        <f t="shared" si="154"/>
        <v>#REF!</v>
      </c>
      <c r="BE553" s="14" t="e">
        <f t="shared" si="155"/>
        <v>#REF!</v>
      </c>
      <c r="BF553" s="14" t="e">
        <f>IF(BE553-#REF!=0,"DOĞRU","YANLIŞ")</f>
        <v>#REF!</v>
      </c>
      <c r="BG553" s="14" t="e">
        <f>#REF!-BE553</f>
        <v>#REF!</v>
      </c>
      <c r="BH553" s="14">
        <v>1</v>
      </c>
      <c r="BJ553" s="14">
        <v>0</v>
      </c>
      <c r="BL553" s="14">
        <v>4</v>
      </c>
      <c r="BN553" s="5" t="e">
        <f>#REF!*14</f>
        <v>#REF!</v>
      </c>
      <c r="BO553" s="6"/>
      <c r="BP553" s="7"/>
      <c r="BQ553" s="8"/>
      <c r="BR553" s="8"/>
      <c r="BS553" s="8"/>
      <c r="BT553" s="8"/>
      <c r="BU553" s="8"/>
      <c r="BV553" s="9"/>
      <c r="BW553" s="10"/>
      <c r="BX553" s="11"/>
      <c r="CE553" s="8"/>
      <c r="CF553" s="17"/>
      <c r="CG553" s="17"/>
      <c r="CH553" s="17"/>
      <c r="CI553" s="17"/>
    </row>
    <row r="554" spans="1:87" hidden="1" x14ac:dyDescent="0.25">
      <c r="A554" s="14" t="s">
        <v>661</v>
      </c>
      <c r="B554" s="14" t="s">
        <v>662</v>
      </c>
      <c r="C554" s="14" t="s">
        <v>662</v>
      </c>
      <c r="D554" s="15" t="s">
        <v>84</v>
      </c>
      <c r="E554" s="15" t="s">
        <v>84</v>
      </c>
      <c r="F554" s="16" t="e">
        <f>IF(BB554="S",
IF(#REF!+BJ554=2012,
IF(#REF!=1,"12-13/1",
IF(#REF!=2,"12-13/2",
IF(#REF!=3,"13-14/1",
IF(#REF!=4,"13-14/2","Hata1")))),
IF(#REF!+BJ554=2013,
IF(#REF!=1,"13-14/1",
IF(#REF!=2,"13-14/2",
IF(#REF!=3,"14-15/1",
IF(#REF!=4,"14-15/2","Hata2")))),
IF(#REF!+BJ554=2014,
IF(#REF!=1,"14-15/1",
IF(#REF!=2,"14-15/2",
IF(#REF!=3,"15-16/1",
IF(#REF!=4,"15-16/2","Hata3")))),
IF(#REF!+BJ554=2015,
IF(#REF!=1,"15-16/1",
IF(#REF!=2,"15-16/2",
IF(#REF!=3,"16-17/1",
IF(#REF!=4,"16-17/2","Hata4")))),
IF(#REF!+BJ554=2016,
IF(#REF!=1,"16-17/1",
IF(#REF!=2,"16-17/2",
IF(#REF!=3,"17-18/1",
IF(#REF!=4,"17-18/2","Hata5")))),
IF(#REF!+BJ554=2017,
IF(#REF!=1,"17-18/1",
IF(#REF!=2,"17-18/2",
IF(#REF!=3,"18-19/1",
IF(#REF!=4,"18-19/2","Hata6")))),
IF(#REF!+BJ554=2018,
IF(#REF!=1,"18-19/1",
IF(#REF!=2,"18-19/2",
IF(#REF!=3,"19-20/1",
IF(#REF!=4,"19-20/2","Hata7")))),
IF(#REF!+BJ554=2019,
IF(#REF!=1,"19-20/1",
IF(#REF!=2,"19-20/2",
IF(#REF!=3,"20-21/1",
IF(#REF!=4,"20-21/2","Hata8")))),
IF(#REF!+BJ554=2020,
IF(#REF!=1,"20-21/1",
IF(#REF!=2,"20-21/2",
IF(#REF!=3,"21-22/1",
IF(#REF!=4,"21-22/2","Hata9")))),
IF(#REF!+BJ554=2021,
IF(#REF!=1,"21-22/1",
IF(#REF!=2,"21-22/2",
IF(#REF!=3,"22-23/1",
IF(#REF!=4,"22-23/2","Hata10")))),
IF(#REF!+BJ554=2022,
IF(#REF!=1,"22-23/1",
IF(#REF!=2,"22-23/2",
IF(#REF!=3,"23-24/1",
IF(#REF!=4,"23-24/2","Hata11")))),
IF(#REF!+BJ554=2023,
IF(#REF!=1,"23-24/1",
IF(#REF!=2,"23-24/2",
IF(#REF!=3,"24-25/1",
IF(#REF!=4,"24-25/2","Hata12")))),
)))))))))))),
IF(BB554="T",
IF(#REF!+BJ554=2012,
IF(#REF!=1,"12-13/1",
IF(#REF!=2,"12-13/2",
IF(#REF!=3,"12-13/3",
IF(#REF!=4,"13-14/1",
IF(#REF!=5,"13-14/2",
IF(#REF!=6,"13-14/3","Hata1")))))),
IF(#REF!+BJ554=2013,
IF(#REF!=1,"13-14/1",
IF(#REF!=2,"13-14/2",
IF(#REF!=3,"13-14/3",
IF(#REF!=4,"14-15/1",
IF(#REF!=5,"14-15/2",
IF(#REF!=6,"14-15/3","Hata2")))))),
IF(#REF!+BJ554=2014,
IF(#REF!=1,"14-15/1",
IF(#REF!=2,"14-15/2",
IF(#REF!=3,"14-15/3",
IF(#REF!=4,"15-16/1",
IF(#REF!=5,"15-16/2",
IF(#REF!=6,"15-16/3","Hata3")))))),
IF(AND(#REF!+#REF!&gt;2014,#REF!+#REF!&lt;2015,BJ554=1),
IF(#REF!=0.1,"14-15/0.1",
IF(#REF!=0.2,"14-15/0.2",
IF(#REF!=0.3,"14-15/0.3","Hata4"))),
IF(#REF!+BJ554=2015,
IF(#REF!=1,"15-16/1",
IF(#REF!=2,"15-16/2",
IF(#REF!=3,"15-16/3",
IF(#REF!=4,"16-17/1",
IF(#REF!=5,"16-17/2",
IF(#REF!=6,"16-17/3","Hata5")))))),
IF(#REF!+BJ554=2016,
IF(#REF!=1,"16-17/1",
IF(#REF!=2,"16-17/2",
IF(#REF!=3,"16-17/3",
IF(#REF!=4,"17-18/1",
IF(#REF!=5,"17-18/2",
IF(#REF!=6,"17-18/3","Hata6")))))),
IF(#REF!+BJ554=2017,
IF(#REF!=1,"17-18/1",
IF(#REF!=2,"17-18/2",
IF(#REF!=3,"17-18/3",
IF(#REF!=4,"18-19/1",
IF(#REF!=5,"18-19/2",
IF(#REF!=6,"18-19/3","Hata7")))))),
IF(#REF!+BJ554=2018,
IF(#REF!=1,"18-19/1",
IF(#REF!=2,"18-19/2",
IF(#REF!=3,"18-19/3",
IF(#REF!=4,"19-20/1",
IF(#REF!=5," 19-20/2",
IF(#REF!=6,"19-20/3","Hata8")))))),
IF(#REF!+BJ554=2019,
IF(#REF!=1,"19-20/1",
IF(#REF!=2,"19-20/2",
IF(#REF!=3,"19-20/3",
IF(#REF!=4,"20-21/1",
IF(#REF!=5,"20-21/2",
IF(#REF!=6,"20-21/3","Hata9")))))),
IF(#REF!+BJ554=2020,
IF(#REF!=1,"20-21/1",
IF(#REF!=2,"20-21/2",
IF(#REF!=3,"20-21/3",
IF(#REF!=4,"21-22/1",
IF(#REF!=5,"21-22/2",
IF(#REF!=6,"21-22/3","Hata10")))))),
IF(#REF!+BJ554=2021,
IF(#REF!=1,"21-22/1",
IF(#REF!=2,"21-22/2",
IF(#REF!=3,"21-22/3",
IF(#REF!=4,"22-23/1",
IF(#REF!=5,"22-23/2",
IF(#REF!=6,"22-23/3","Hata11")))))),
IF(#REF!+BJ554=2022,
IF(#REF!=1,"22-23/1",
IF(#REF!=2,"22-23/2",
IF(#REF!=3,"22-23/3",
IF(#REF!=4,"23-24/1",
IF(#REF!=5,"23-24/2",
IF(#REF!=6,"23-24/3","Hata12")))))),
IF(#REF!+BJ554=2023,
IF(#REF!=1,"23-24/1",
IF(#REF!=2,"23-24/2",
IF(#REF!=3,"23-24/3",
IF(#REF!=4,"24-25/1",
IF(#REF!=5,"24-25/2",
IF(#REF!=6,"24-25/3","Hata13")))))),
))))))))))))))
)</f>
        <v>#REF!</v>
      </c>
      <c r="G554" s="15"/>
      <c r="H554" s="14" t="s">
        <v>634</v>
      </c>
      <c r="I554" s="14">
        <v>54710</v>
      </c>
      <c r="J554" s="14" t="s">
        <v>635</v>
      </c>
      <c r="Q554" s="14" t="s">
        <v>553</v>
      </c>
      <c r="R554" s="14" t="s">
        <v>553</v>
      </c>
      <c r="S554" s="16">
        <v>4</v>
      </c>
      <c r="T554" s="14">
        <f>VLOOKUP($S554,[1]sistem!$I$3:$L$10,2,FALSE)</f>
        <v>0</v>
      </c>
      <c r="U554" s="14">
        <f>VLOOKUP($S554,[1]sistem!$I$3:$L$10,3,FALSE)</f>
        <v>1</v>
      </c>
      <c r="V554" s="14">
        <f>VLOOKUP($S554,[1]sistem!$I$3:$L$10,4,FALSE)</f>
        <v>1</v>
      </c>
      <c r="W554" s="14" t="e">
        <f>VLOOKUP($BB554,[1]sistem!$I$13:$L$14,2,FALSE)*#REF!</f>
        <v>#REF!</v>
      </c>
      <c r="X554" s="14" t="e">
        <f>VLOOKUP($BB554,[1]sistem!$I$13:$L$14,3,FALSE)*#REF!</f>
        <v>#REF!</v>
      </c>
      <c r="Y554" s="14" t="e">
        <f>VLOOKUP($BB554,[1]sistem!$I$13:$L$14,4,FALSE)*#REF!</f>
        <v>#REF!</v>
      </c>
      <c r="Z554" s="14" t="e">
        <f t="shared" ref="Z554:AB588" si="156">T554*W554</f>
        <v>#REF!</v>
      </c>
      <c r="AA554" s="14" t="e">
        <f t="shared" si="156"/>
        <v>#REF!</v>
      </c>
      <c r="AB554" s="14" t="e">
        <f t="shared" si="156"/>
        <v>#REF!</v>
      </c>
      <c r="AC554" s="14" t="e">
        <f t="shared" si="144"/>
        <v>#REF!</v>
      </c>
      <c r="AD554" s="14">
        <f>VLOOKUP(BB554,[1]sistem!$I$18:$J$19,2,FALSE)</f>
        <v>14</v>
      </c>
      <c r="AE554" s="14">
        <v>0.25</v>
      </c>
      <c r="AF554" s="14">
        <f>VLOOKUP($S554,[1]sistem!$I$3:$M$10,5,FALSE)</f>
        <v>1</v>
      </c>
      <c r="AG554" s="14">
        <v>4</v>
      </c>
      <c r="AI554" s="14">
        <f>AG554*AM554</f>
        <v>56</v>
      </c>
      <c r="AJ554" s="14">
        <f>VLOOKUP($S554,[1]sistem!$I$3:$N$10,6,FALSE)</f>
        <v>2</v>
      </c>
      <c r="AK554" s="14">
        <v>2</v>
      </c>
      <c r="AL554" s="14">
        <f t="shared" si="145"/>
        <v>4</v>
      </c>
      <c r="AM554" s="14">
        <f>VLOOKUP($BB554,[1]sistem!$I$18:$K$19,3,FALSE)</f>
        <v>14</v>
      </c>
      <c r="AN554" s="14" t="e">
        <f>AM554*#REF!</f>
        <v>#REF!</v>
      </c>
      <c r="AO554" s="14" t="e">
        <f t="shared" si="146"/>
        <v>#REF!</v>
      </c>
      <c r="AP554" s="14">
        <f t="shared" si="147"/>
        <v>25</v>
      </c>
      <c r="AQ554" s="14" t="e">
        <f t="shared" si="148"/>
        <v>#REF!</v>
      </c>
      <c r="AR554" s="14" t="e">
        <f>ROUND(AQ554-#REF!,0)</f>
        <v>#REF!</v>
      </c>
      <c r="AS554" s="14">
        <f>IF(BB554="s",IF(S554=0,0,
IF(S554=1,#REF!*4*4,
IF(S554=2,0,
IF(S554=3,#REF!*4*2,
IF(S554=4,0,
IF(S554=5,0,
IF(S554=6,0,
IF(S554=7,0)))))))),
IF(BB554="t",
IF(S554=0,0,
IF(S554=1,#REF!*4*4*0.8,
IF(S554=2,0,
IF(S554=3,#REF!*4*2*0.8,
IF(S554=4,0,
IF(S554=5,0,
IF(S554=6,0,
IF(S554=7,0))))))))))</f>
        <v>0</v>
      </c>
      <c r="AT554" s="14" t="e">
        <f>IF(BB554="s",
IF(S554=0,0,
IF(S554=1,0,
IF(S554=2,#REF!*4*2,
IF(S554=3,#REF!*4,
IF(S554=4,#REF!*4,
IF(S554=5,0,
IF(S554=6,0,
IF(S554=7,#REF!*4)))))))),
IF(BB554="t",
IF(S554=0,0,
IF(S554=1,0,
IF(S554=2,#REF!*4*2*0.8,
IF(S554=3,#REF!*4*0.8,
IF(S554=4,#REF!*4*0.8,
IF(S554=5,0,
IF(S554=6,0,
IF(S554=7,#REF!*4))))))))))</f>
        <v>#REF!</v>
      </c>
      <c r="AU554" s="14" t="e">
        <f>IF(BB554="s",
IF(S554=0,0,
IF(S554=1,#REF!*2,
IF(S554=2,#REF!*2,
IF(S554=3,#REF!*2,
IF(S554=4,#REF!*2,
IF(S554=5,#REF!*2,
IF(S554=6,#REF!*2,
IF(S554=7,#REF!*2)))))))),
IF(BB554="t",
IF(S554=0,#REF!*2*0.8,
IF(S554=1,#REF!*2*0.8,
IF(S554=2,#REF!*2*0.8,
IF(S554=3,#REF!*2*0.8,
IF(S554=4,#REF!*2*0.8,
IF(S554=5,#REF!*2*0.8,
IF(S554=6,#REF!*1*0.8,
IF(S554=7,#REF!*2))))))))))</f>
        <v>#REF!</v>
      </c>
      <c r="AV554" s="14" t="e">
        <f t="shared" si="149"/>
        <v>#REF!</v>
      </c>
      <c r="AW554" s="14" t="e">
        <f>IF(BB554="s",
IF(S554=0,0,
IF(S554=1,(14-2)*(#REF!+#REF!)/4*4,
IF(S554=2,(14-2)*(#REF!+#REF!)/4*2,
IF(S554=3,(14-2)*(#REF!+#REF!)/4*3,
IF(S554=4,(14-2)*(#REF!+#REF!)/4,
IF(S554=5,(14-2)*#REF!/4,
IF(S554=6,0,
IF(S554=7,(14)*#REF!)))))))),
IF(BB554="t",
IF(S554=0,0,
IF(S554=1,(11-2)*(#REF!+#REF!)/4*4,
IF(S554=2,(11-2)*(#REF!+#REF!)/4*2,
IF(S554=3,(11-2)*(#REF!+#REF!)/4*3,
IF(S554=4,(11-2)*(#REF!+#REF!)/4,
IF(S554=5,(11-2)*#REF!/4,
IF(S554=6,0,
IF(S554=7,(11)*#REF!))))))))))</f>
        <v>#REF!</v>
      </c>
      <c r="AX554" s="14" t="e">
        <f t="shared" si="150"/>
        <v>#REF!</v>
      </c>
      <c r="AY554" s="14">
        <f t="shared" si="151"/>
        <v>8</v>
      </c>
      <c r="AZ554" s="14">
        <f t="shared" si="152"/>
        <v>4</v>
      </c>
      <c r="BA554" s="14" t="e">
        <f t="shared" si="153"/>
        <v>#REF!</v>
      </c>
      <c r="BB554" s="14" t="s">
        <v>87</v>
      </c>
      <c r="BC554" s="14" t="e">
        <f>IF(BI554="A",0,IF(BB554="s",14*#REF!,IF(BB554="T",11*#REF!,"HATA")))</f>
        <v>#REF!</v>
      </c>
      <c r="BD554" s="14" t="e">
        <f t="shared" si="154"/>
        <v>#REF!</v>
      </c>
      <c r="BE554" s="14" t="e">
        <f t="shared" si="155"/>
        <v>#REF!</v>
      </c>
      <c r="BF554" s="14" t="e">
        <f>IF(BE554-#REF!=0,"DOĞRU","YANLIŞ")</f>
        <v>#REF!</v>
      </c>
      <c r="BG554" s="14" t="e">
        <f>#REF!-BE554</f>
        <v>#REF!</v>
      </c>
      <c r="BH554" s="14">
        <v>1</v>
      </c>
      <c r="BJ554" s="14">
        <v>0</v>
      </c>
      <c r="BL554" s="14">
        <v>4</v>
      </c>
      <c r="BN554" s="5" t="e">
        <f>#REF!*14</f>
        <v>#REF!</v>
      </c>
      <c r="BO554" s="6"/>
      <c r="BP554" s="7"/>
      <c r="BQ554" s="8"/>
      <c r="BR554" s="8"/>
      <c r="BS554" s="8"/>
      <c r="BT554" s="8"/>
      <c r="BU554" s="8"/>
      <c r="BV554" s="9"/>
      <c r="BW554" s="10"/>
      <c r="BX554" s="11"/>
      <c r="CE554" s="8"/>
      <c r="CF554" s="17"/>
      <c r="CG554" s="17"/>
      <c r="CH554" s="17"/>
      <c r="CI554" s="17"/>
    </row>
    <row r="555" spans="1:87" hidden="1" x14ac:dyDescent="0.25">
      <c r="A555" s="14" t="s">
        <v>663</v>
      </c>
      <c r="B555" s="14" t="s">
        <v>664</v>
      </c>
      <c r="C555" s="14" t="s">
        <v>664</v>
      </c>
      <c r="D555" s="15" t="s">
        <v>84</v>
      </c>
      <c r="E555" s="15" t="s">
        <v>84</v>
      </c>
      <c r="F555" s="16" t="e">
        <f>IF(BB555="S",
IF(#REF!+BJ555=2012,
IF(#REF!=1,"12-13/1",
IF(#REF!=2,"12-13/2",
IF(#REF!=3,"13-14/1",
IF(#REF!=4,"13-14/2","Hata1")))),
IF(#REF!+BJ555=2013,
IF(#REF!=1,"13-14/1",
IF(#REF!=2,"13-14/2",
IF(#REF!=3,"14-15/1",
IF(#REF!=4,"14-15/2","Hata2")))),
IF(#REF!+BJ555=2014,
IF(#REF!=1,"14-15/1",
IF(#REF!=2,"14-15/2",
IF(#REF!=3,"15-16/1",
IF(#REF!=4,"15-16/2","Hata3")))),
IF(#REF!+BJ555=2015,
IF(#REF!=1,"15-16/1",
IF(#REF!=2,"15-16/2",
IF(#REF!=3,"16-17/1",
IF(#REF!=4,"16-17/2","Hata4")))),
IF(#REF!+BJ555=2016,
IF(#REF!=1,"16-17/1",
IF(#REF!=2,"16-17/2",
IF(#REF!=3,"17-18/1",
IF(#REF!=4,"17-18/2","Hata5")))),
IF(#REF!+BJ555=2017,
IF(#REF!=1,"17-18/1",
IF(#REF!=2,"17-18/2",
IF(#REF!=3,"18-19/1",
IF(#REF!=4,"18-19/2","Hata6")))),
IF(#REF!+BJ555=2018,
IF(#REF!=1,"18-19/1",
IF(#REF!=2,"18-19/2",
IF(#REF!=3,"19-20/1",
IF(#REF!=4,"19-20/2","Hata7")))),
IF(#REF!+BJ555=2019,
IF(#REF!=1,"19-20/1",
IF(#REF!=2,"19-20/2",
IF(#REF!=3,"20-21/1",
IF(#REF!=4,"20-21/2","Hata8")))),
IF(#REF!+BJ555=2020,
IF(#REF!=1,"20-21/1",
IF(#REF!=2,"20-21/2",
IF(#REF!=3,"21-22/1",
IF(#REF!=4,"21-22/2","Hata9")))),
IF(#REF!+BJ555=2021,
IF(#REF!=1,"21-22/1",
IF(#REF!=2,"21-22/2",
IF(#REF!=3,"22-23/1",
IF(#REF!=4,"22-23/2","Hata10")))),
IF(#REF!+BJ555=2022,
IF(#REF!=1,"22-23/1",
IF(#REF!=2,"22-23/2",
IF(#REF!=3,"23-24/1",
IF(#REF!=4,"23-24/2","Hata11")))),
IF(#REF!+BJ555=2023,
IF(#REF!=1,"23-24/1",
IF(#REF!=2,"23-24/2",
IF(#REF!=3,"24-25/1",
IF(#REF!=4,"24-25/2","Hata12")))),
)))))))))))),
IF(BB555="T",
IF(#REF!+BJ555=2012,
IF(#REF!=1,"12-13/1",
IF(#REF!=2,"12-13/2",
IF(#REF!=3,"12-13/3",
IF(#REF!=4,"13-14/1",
IF(#REF!=5,"13-14/2",
IF(#REF!=6,"13-14/3","Hata1")))))),
IF(#REF!+BJ555=2013,
IF(#REF!=1,"13-14/1",
IF(#REF!=2,"13-14/2",
IF(#REF!=3,"13-14/3",
IF(#REF!=4,"14-15/1",
IF(#REF!=5,"14-15/2",
IF(#REF!=6,"14-15/3","Hata2")))))),
IF(#REF!+BJ555=2014,
IF(#REF!=1,"14-15/1",
IF(#REF!=2,"14-15/2",
IF(#REF!=3,"14-15/3",
IF(#REF!=4,"15-16/1",
IF(#REF!=5,"15-16/2",
IF(#REF!=6,"15-16/3","Hata3")))))),
IF(AND(#REF!+#REF!&gt;2014,#REF!+#REF!&lt;2015,BJ555=1),
IF(#REF!=0.1,"14-15/0.1",
IF(#REF!=0.2,"14-15/0.2",
IF(#REF!=0.3,"14-15/0.3","Hata4"))),
IF(#REF!+BJ555=2015,
IF(#REF!=1,"15-16/1",
IF(#REF!=2,"15-16/2",
IF(#REF!=3,"15-16/3",
IF(#REF!=4,"16-17/1",
IF(#REF!=5,"16-17/2",
IF(#REF!=6,"16-17/3","Hata5")))))),
IF(#REF!+BJ555=2016,
IF(#REF!=1,"16-17/1",
IF(#REF!=2,"16-17/2",
IF(#REF!=3,"16-17/3",
IF(#REF!=4,"17-18/1",
IF(#REF!=5,"17-18/2",
IF(#REF!=6,"17-18/3","Hata6")))))),
IF(#REF!+BJ555=2017,
IF(#REF!=1,"17-18/1",
IF(#REF!=2,"17-18/2",
IF(#REF!=3,"17-18/3",
IF(#REF!=4,"18-19/1",
IF(#REF!=5,"18-19/2",
IF(#REF!=6,"18-19/3","Hata7")))))),
IF(#REF!+BJ555=2018,
IF(#REF!=1,"18-19/1",
IF(#REF!=2,"18-19/2",
IF(#REF!=3,"18-19/3",
IF(#REF!=4,"19-20/1",
IF(#REF!=5," 19-20/2",
IF(#REF!=6,"19-20/3","Hata8")))))),
IF(#REF!+BJ555=2019,
IF(#REF!=1,"19-20/1",
IF(#REF!=2,"19-20/2",
IF(#REF!=3,"19-20/3",
IF(#REF!=4,"20-21/1",
IF(#REF!=5,"20-21/2",
IF(#REF!=6,"20-21/3","Hata9")))))),
IF(#REF!+BJ555=2020,
IF(#REF!=1,"20-21/1",
IF(#REF!=2,"20-21/2",
IF(#REF!=3,"20-21/3",
IF(#REF!=4,"21-22/1",
IF(#REF!=5,"21-22/2",
IF(#REF!=6,"21-22/3","Hata10")))))),
IF(#REF!+BJ555=2021,
IF(#REF!=1,"21-22/1",
IF(#REF!=2,"21-22/2",
IF(#REF!=3,"21-22/3",
IF(#REF!=4,"22-23/1",
IF(#REF!=5,"22-23/2",
IF(#REF!=6,"22-23/3","Hata11")))))),
IF(#REF!+BJ555=2022,
IF(#REF!=1,"22-23/1",
IF(#REF!=2,"22-23/2",
IF(#REF!=3,"22-23/3",
IF(#REF!=4,"23-24/1",
IF(#REF!=5,"23-24/2",
IF(#REF!=6,"23-24/3","Hata12")))))),
IF(#REF!+BJ555=2023,
IF(#REF!=1,"23-24/1",
IF(#REF!=2,"23-24/2",
IF(#REF!=3,"23-24/3",
IF(#REF!=4,"24-25/1",
IF(#REF!=5,"24-25/2",
IF(#REF!=6,"24-25/3","Hata13")))))),
))))))))))))))
)</f>
        <v>#REF!</v>
      </c>
      <c r="G555" s="15"/>
      <c r="H555" s="14" t="s">
        <v>634</v>
      </c>
      <c r="I555" s="14">
        <v>54710</v>
      </c>
      <c r="J555" s="14" t="s">
        <v>635</v>
      </c>
      <c r="S555" s="16">
        <v>4</v>
      </c>
      <c r="T555" s="14">
        <f>VLOOKUP($S555,[1]sistem!$I$3:$L$10,2,FALSE)</f>
        <v>0</v>
      </c>
      <c r="U555" s="14">
        <f>VLOOKUP($S555,[1]sistem!$I$3:$L$10,3,FALSE)</f>
        <v>1</v>
      </c>
      <c r="V555" s="14">
        <f>VLOOKUP($S555,[1]sistem!$I$3:$L$10,4,FALSE)</f>
        <v>1</v>
      </c>
      <c r="W555" s="14" t="e">
        <f>VLOOKUP($BB555,[1]sistem!$I$13:$L$14,2,FALSE)*#REF!</f>
        <v>#REF!</v>
      </c>
      <c r="X555" s="14" t="e">
        <f>VLOOKUP($BB555,[1]sistem!$I$13:$L$14,3,FALSE)*#REF!</f>
        <v>#REF!</v>
      </c>
      <c r="Y555" s="14" t="e">
        <f>VLOOKUP($BB555,[1]sistem!$I$13:$L$14,4,FALSE)*#REF!</f>
        <v>#REF!</v>
      </c>
      <c r="Z555" s="14" t="e">
        <f t="shared" si="156"/>
        <v>#REF!</v>
      </c>
      <c r="AA555" s="14" t="e">
        <f t="shared" si="156"/>
        <v>#REF!</v>
      </c>
      <c r="AB555" s="14" t="e">
        <f t="shared" si="156"/>
        <v>#REF!</v>
      </c>
      <c r="AC555" s="14" t="e">
        <f t="shared" si="144"/>
        <v>#REF!</v>
      </c>
      <c r="AD555" s="14">
        <f>VLOOKUP(BB555,[1]sistem!$I$18:$J$19,2,FALSE)</f>
        <v>14</v>
      </c>
      <c r="AE555" s="14">
        <v>0.25</v>
      </c>
      <c r="AF555" s="14">
        <f>VLOOKUP($S555,[1]sistem!$I$3:$M$10,5,FALSE)</f>
        <v>1</v>
      </c>
      <c r="AG555" s="14">
        <v>4</v>
      </c>
      <c r="AI555" s="14">
        <f>AG555*AM555</f>
        <v>56</v>
      </c>
      <c r="AJ555" s="14">
        <f>VLOOKUP($S555,[1]sistem!$I$3:$N$10,6,FALSE)</f>
        <v>2</v>
      </c>
      <c r="AK555" s="14">
        <v>2</v>
      </c>
      <c r="AL555" s="14">
        <f t="shared" si="145"/>
        <v>4</v>
      </c>
      <c r="AM555" s="14">
        <f>VLOOKUP($BB555,[1]sistem!$I$18:$K$19,3,FALSE)</f>
        <v>14</v>
      </c>
      <c r="AN555" s="14" t="e">
        <f>AM555*#REF!</f>
        <v>#REF!</v>
      </c>
      <c r="AO555" s="14" t="e">
        <f t="shared" si="146"/>
        <v>#REF!</v>
      </c>
      <c r="AP555" s="14">
        <f t="shared" si="147"/>
        <v>25</v>
      </c>
      <c r="AQ555" s="14" t="e">
        <f t="shared" si="148"/>
        <v>#REF!</v>
      </c>
      <c r="AR555" s="14" t="e">
        <f>ROUND(AQ555-#REF!,0)</f>
        <v>#REF!</v>
      </c>
      <c r="AS555" s="14">
        <f>IF(BB555="s",IF(S555=0,0,
IF(S555=1,#REF!*4*4,
IF(S555=2,0,
IF(S555=3,#REF!*4*2,
IF(S555=4,0,
IF(S555=5,0,
IF(S555=6,0,
IF(S555=7,0)))))))),
IF(BB555="t",
IF(S555=0,0,
IF(S555=1,#REF!*4*4*0.8,
IF(S555=2,0,
IF(S555=3,#REF!*4*2*0.8,
IF(S555=4,0,
IF(S555=5,0,
IF(S555=6,0,
IF(S555=7,0))))))))))</f>
        <v>0</v>
      </c>
      <c r="AT555" s="14" t="e">
        <f>IF(BB555="s",
IF(S555=0,0,
IF(S555=1,0,
IF(S555=2,#REF!*4*2,
IF(S555=3,#REF!*4,
IF(S555=4,#REF!*4,
IF(S555=5,0,
IF(S555=6,0,
IF(S555=7,#REF!*4)))))))),
IF(BB555="t",
IF(S555=0,0,
IF(S555=1,0,
IF(S555=2,#REF!*4*2*0.8,
IF(S555=3,#REF!*4*0.8,
IF(S555=4,#REF!*4*0.8,
IF(S555=5,0,
IF(S555=6,0,
IF(S555=7,#REF!*4))))))))))</f>
        <v>#REF!</v>
      </c>
      <c r="AU555" s="14" t="e">
        <f>IF(BB555="s",
IF(S555=0,0,
IF(S555=1,#REF!*2,
IF(S555=2,#REF!*2,
IF(S555=3,#REF!*2,
IF(S555=4,#REF!*2,
IF(S555=5,#REF!*2,
IF(S555=6,#REF!*2,
IF(S555=7,#REF!*2)))))))),
IF(BB555="t",
IF(S555=0,#REF!*2*0.8,
IF(S555=1,#REF!*2*0.8,
IF(S555=2,#REF!*2*0.8,
IF(S555=3,#REF!*2*0.8,
IF(S555=4,#REF!*2*0.8,
IF(S555=5,#REF!*2*0.8,
IF(S555=6,#REF!*1*0.8,
IF(S555=7,#REF!*2))))))))))</f>
        <v>#REF!</v>
      </c>
      <c r="AV555" s="14" t="e">
        <f t="shared" si="149"/>
        <v>#REF!</v>
      </c>
      <c r="AW555" s="14" t="e">
        <f>IF(BB555="s",
IF(S555=0,0,
IF(S555=1,(14-2)*(#REF!+#REF!)/4*4,
IF(S555=2,(14-2)*(#REF!+#REF!)/4*2,
IF(S555=3,(14-2)*(#REF!+#REF!)/4*3,
IF(S555=4,(14-2)*(#REF!+#REF!)/4,
IF(S555=5,(14-2)*#REF!/4,
IF(S555=6,0,
IF(S555=7,(14)*#REF!)))))))),
IF(BB555="t",
IF(S555=0,0,
IF(S555=1,(11-2)*(#REF!+#REF!)/4*4,
IF(S555=2,(11-2)*(#REF!+#REF!)/4*2,
IF(S555=3,(11-2)*(#REF!+#REF!)/4*3,
IF(S555=4,(11-2)*(#REF!+#REF!)/4,
IF(S555=5,(11-2)*#REF!/4,
IF(S555=6,0,
IF(S555=7,(11)*#REF!))))))))))</f>
        <v>#REF!</v>
      </c>
      <c r="AX555" s="14" t="e">
        <f t="shared" si="150"/>
        <v>#REF!</v>
      </c>
      <c r="AY555" s="14">
        <f t="shared" si="151"/>
        <v>8</v>
      </c>
      <c r="AZ555" s="14">
        <f t="shared" si="152"/>
        <v>4</v>
      </c>
      <c r="BA555" s="14" t="e">
        <f t="shared" si="153"/>
        <v>#REF!</v>
      </c>
      <c r="BB555" s="14" t="s">
        <v>87</v>
      </c>
      <c r="BC555" s="14" t="e">
        <f>IF(BI555="A",0,IF(BB555="s",14*#REF!,IF(BB555="T",11*#REF!,"HATA")))</f>
        <v>#REF!</v>
      </c>
      <c r="BD555" s="14" t="e">
        <f t="shared" si="154"/>
        <v>#REF!</v>
      </c>
      <c r="BE555" s="14" t="e">
        <f t="shared" si="155"/>
        <v>#REF!</v>
      </c>
      <c r="BF555" s="14" t="e">
        <f>IF(BE555-#REF!=0,"DOĞRU","YANLIŞ")</f>
        <v>#REF!</v>
      </c>
      <c r="BG555" s="14" t="e">
        <f>#REF!-BE555</f>
        <v>#REF!</v>
      </c>
      <c r="BH555" s="14">
        <v>1</v>
      </c>
      <c r="BJ555" s="14">
        <v>0</v>
      </c>
      <c r="BL555" s="14">
        <v>4</v>
      </c>
      <c r="BN555" s="5" t="e">
        <f>#REF!*14</f>
        <v>#REF!</v>
      </c>
      <c r="BO555" s="6"/>
      <c r="BP555" s="7"/>
      <c r="BQ555" s="8"/>
      <c r="BR555" s="8"/>
      <c r="BS555" s="8"/>
      <c r="BT555" s="8"/>
      <c r="BU555" s="8"/>
      <c r="BV555" s="9"/>
      <c r="BW555" s="10"/>
      <c r="BX555" s="11"/>
      <c r="CE555" s="8"/>
      <c r="CF555" s="17"/>
      <c r="CG555" s="17"/>
      <c r="CH555" s="17"/>
      <c r="CI555" s="17"/>
    </row>
    <row r="556" spans="1:87" hidden="1" x14ac:dyDescent="0.25">
      <c r="A556" s="14" t="s">
        <v>665</v>
      </c>
      <c r="B556" s="14" t="s">
        <v>666</v>
      </c>
      <c r="C556" s="14" t="s">
        <v>666</v>
      </c>
      <c r="D556" s="15" t="s">
        <v>84</v>
      </c>
      <c r="E556" s="15" t="s">
        <v>84</v>
      </c>
      <c r="F556" s="16" t="e">
        <f>IF(BB556="S",
IF(#REF!+BJ556=2012,
IF(#REF!=1,"12-13/1",
IF(#REF!=2,"12-13/2",
IF(#REF!=3,"13-14/1",
IF(#REF!=4,"13-14/2","Hata1")))),
IF(#REF!+BJ556=2013,
IF(#REF!=1,"13-14/1",
IF(#REF!=2,"13-14/2",
IF(#REF!=3,"14-15/1",
IF(#REF!=4,"14-15/2","Hata2")))),
IF(#REF!+BJ556=2014,
IF(#REF!=1,"14-15/1",
IF(#REF!=2,"14-15/2",
IF(#REF!=3,"15-16/1",
IF(#REF!=4,"15-16/2","Hata3")))),
IF(#REF!+BJ556=2015,
IF(#REF!=1,"15-16/1",
IF(#REF!=2,"15-16/2",
IF(#REF!=3,"16-17/1",
IF(#REF!=4,"16-17/2","Hata4")))),
IF(#REF!+BJ556=2016,
IF(#REF!=1,"16-17/1",
IF(#REF!=2,"16-17/2",
IF(#REF!=3,"17-18/1",
IF(#REF!=4,"17-18/2","Hata5")))),
IF(#REF!+BJ556=2017,
IF(#REF!=1,"17-18/1",
IF(#REF!=2,"17-18/2",
IF(#REF!=3,"18-19/1",
IF(#REF!=4,"18-19/2","Hata6")))),
IF(#REF!+BJ556=2018,
IF(#REF!=1,"18-19/1",
IF(#REF!=2,"18-19/2",
IF(#REF!=3,"19-20/1",
IF(#REF!=4,"19-20/2","Hata7")))),
IF(#REF!+BJ556=2019,
IF(#REF!=1,"19-20/1",
IF(#REF!=2,"19-20/2",
IF(#REF!=3,"20-21/1",
IF(#REF!=4,"20-21/2","Hata8")))),
IF(#REF!+BJ556=2020,
IF(#REF!=1,"20-21/1",
IF(#REF!=2,"20-21/2",
IF(#REF!=3,"21-22/1",
IF(#REF!=4,"21-22/2","Hata9")))),
IF(#REF!+BJ556=2021,
IF(#REF!=1,"21-22/1",
IF(#REF!=2,"21-22/2",
IF(#REF!=3,"22-23/1",
IF(#REF!=4,"22-23/2","Hata10")))),
IF(#REF!+BJ556=2022,
IF(#REF!=1,"22-23/1",
IF(#REF!=2,"22-23/2",
IF(#REF!=3,"23-24/1",
IF(#REF!=4,"23-24/2","Hata11")))),
IF(#REF!+BJ556=2023,
IF(#REF!=1,"23-24/1",
IF(#REF!=2,"23-24/2",
IF(#REF!=3,"24-25/1",
IF(#REF!=4,"24-25/2","Hata12")))),
)))))))))))),
IF(BB556="T",
IF(#REF!+BJ556=2012,
IF(#REF!=1,"12-13/1",
IF(#REF!=2,"12-13/2",
IF(#REF!=3,"12-13/3",
IF(#REF!=4,"13-14/1",
IF(#REF!=5,"13-14/2",
IF(#REF!=6,"13-14/3","Hata1")))))),
IF(#REF!+BJ556=2013,
IF(#REF!=1,"13-14/1",
IF(#REF!=2,"13-14/2",
IF(#REF!=3,"13-14/3",
IF(#REF!=4,"14-15/1",
IF(#REF!=5,"14-15/2",
IF(#REF!=6,"14-15/3","Hata2")))))),
IF(#REF!+BJ556=2014,
IF(#REF!=1,"14-15/1",
IF(#REF!=2,"14-15/2",
IF(#REF!=3,"14-15/3",
IF(#REF!=4,"15-16/1",
IF(#REF!=5,"15-16/2",
IF(#REF!=6,"15-16/3","Hata3")))))),
IF(AND(#REF!+#REF!&gt;2014,#REF!+#REF!&lt;2015,BJ556=1),
IF(#REF!=0.1,"14-15/0.1",
IF(#REF!=0.2,"14-15/0.2",
IF(#REF!=0.3,"14-15/0.3","Hata4"))),
IF(#REF!+BJ556=2015,
IF(#REF!=1,"15-16/1",
IF(#REF!=2,"15-16/2",
IF(#REF!=3,"15-16/3",
IF(#REF!=4,"16-17/1",
IF(#REF!=5,"16-17/2",
IF(#REF!=6,"16-17/3","Hata5")))))),
IF(#REF!+BJ556=2016,
IF(#REF!=1,"16-17/1",
IF(#REF!=2,"16-17/2",
IF(#REF!=3,"16-17/3",
IF(#REF!=4,"17-18/1",
IF(#REF!=5,"17-18/2",
IF(#REF!=6,"17-18/3","Hata6")))))),
IF(#REF!+BJ556=2017,
IF(#REF!=1,"17-18/1",
IF(#REF!=2,"17-18/2",
IF(#REF!=3,"17-18/3",
IF(#REF!=4,"18-19/1",
IF(#REF!=5,"18-19/2",
IF(#REF!=6,"18-19/3","Hata7")))))),
IF(#REF!+BJ556=2018,
IF(#REF!=1,"18-19/1",
IF(#REF!=2,"18-19/2",
IF(#REF!=3,"18-19/3",
IF(#REF!=4,"19-20/1",
IF(#REF!=5," 19-20/2",
IF(#REF!=6,"19-20/3","Hata8")))))),
IF(#REF!+BJ556=2019,
IF(#REF!=1,"19-20/1",
IF(#REF!=2,"19-20/2",
IF(#REF!=3,"19-20/3",
IF(#REF!=4,"20-21/1",
IF(#REF!=5,"20-21/2",
IF(#REF!=6,"20-21/3","Hata9")))))),
IF(#REF!+BJ556=2020,
IF(#REF!=1,"20-21/1",
IF(#REF!=2,"20-21/2",
IF(#REF!=3,"20-21/3",
IF(#REF!=4,"21-22/1",
IF(#REF!=5,"21-22/2",
IF(#REF!=6,"21-22/3","Hata10")))))),
IF(#REF!+BJ556=2021,
IF(#REF!=1,"21-22/1",
IF(#REF!=2,"21-22/2",
IF(#REF!=3,"21-22/3",
IF(#REF!=4,"22-23/1",
IF(#REF!=5,"22-23/2",
IF(#REF!=6,"22-23/3","Hata11")))))),
IF(#REF!+BJ556=2022,
IF(#REF!=1,"22-23/1",
IF(#REF!=2,"22-23/2",
IF(#REF!=3,"22-23/3",
IF(#REF!=4,"23-24/1",
IF(#REF!=5,"23-24/2",
IF(#REF!=6,"23-24/3","Hata12")))))),
IF(#REF!+BJ556=2023,
IF(#REF!=1,"23-24/1",
IF(#REF!=2,"23-24/2",
IF(#REF!=3,"23-24/3",
IF(#REF!=4,"24-25/1",
IF(#REF!=5,"24-25/2",
IF(#REF!=6,"24-25/3","Hata13")))))),
))))))))))))))
)</f>
        <v>#REF!</v>
      </c>
      <c r="G556" s="15"/>
      <c r="H556" s="14" t="s">
        <v>634</v>
      </c>
      <c r="I556" s="14">
        <v>54710</v>
      </c>
      <c r="J556" s="14" t="s">
        <v>635</v>
      </c>
      <c r="S556" s="16">
        <v>4</v>
      </c>
      <c r="T556" s="14">
        <f>VLOOKUP($S556,[1]sistem!$I$3:$L$10,2,FALSE)</f>
        <v>0</v>
      </c>
      <c r="U556" s="14">
        <f>VLOOKUP($S556,[1]sistem!$I$3:$L$10,3,FALSE)</f>
        <v>1</v>
      </c>
      <c r="V556" s="14">
        <f>VLOOKUP($S556,[1]sistem!$I$3:$L$10,4,FALSE)</f>
        <v>1</v>
      </c>
      <c r="W556" s="14" t="e">
        <f>VLOOKUP($BB556,[1]sistem!$I$13:$L$14,2,FALSE)*#REF!</f>
        <v>#REF!</v>
      </c>
      <c r="X556" s="14" t="e">
        <f>VLOOKUP($BB556,[1]sistem!$I$13:$L$14,3,FALSE)*#REF!</f>
        <v>#REF!</v>
      </c>
      <c r="Y556" s="14" t="e">
        <f>VLOOKUP($BB556,[1]sistem!$I$13:$L$14,4,FALSE)*#REF!</f>
        <v>#REF!</v>
      </c>
      <c r="Z556" s="14" t="e">
        <f t="shared" si="156"/>
        <v>#REF!</v>
      </c>
      <c r="AA556" s="14" t="e">
        <f t="shared" si="156"/>
        <v>#REF!</v>
      </c>
      <c r="AB556" s="14" t="e">
        <f t="shared" si="156"/>
        <v>#REF!</v>
      </c>
      <c r="AC556" s="14" t="e">
        <f t="shared" si="144"/>
        <v>#REF!</v>
      </c>
      <c r="AD556" s="14">
        <f>VLOOKUP(BB556,[1]sistem!$I$18:$J$19,2,FALSE)</f>
        <v>14</v>
      </c>
      <c r="AE556" s="14">
        <v>0.25</v>
      </c>
      <c r="AF556" s="14">
        <f>VLOOKUP($S556,[1]sistem!$I$3:$M$10,5,FALSE)</f>
        <v>1</v>
      </c>
      <c r="AG556" s="14">
        <v>4</v>
      </c>
      <c r="AI556" s="14">
        <f>AG556*AM556</f>
        <v>56</v>
      </c>
      <c r="AJ556" s="14">
        <f>VLOOKUP($S556,[1]sistem!$I$3:$N$10,6,FALSE)</f>
        <v>2</v>
      </c>
      <c r="AK556" s="14">
        <v>2</v>
      </c>
      <c r="AL556" s="14">
        <f t="shared" si="145"/>
        <v>4</v>
      </c>
      <c r="AM556" s="14">
        <f>VLOOKUP($BB556,[1]sistem!$I$18:$K$19,3,FALSE)</f>
        <v>14</v>
      </c>
      <c r="AN556" s="14" t="e">
        <f>AM556*#REF!</f>
        <v>#REF!</v>
      </c>
      <c r="AO556" s="14" t="e">
        <f t="shared" si="146"/>
        <v>#REF!</v>
      </c>
      <c r="AP556" s="14">
        <f t="shared" si="147"/>
        <v>25</v>
      </c>
      <c r="AQ556" s="14" t="e">
        <f t="shared" si="148"/>
        <v>#REF!</v>
      </c>
      <c r="AR556" s="14" t="e">
        <f>ROUND(AQ556-#REF!,0)</f>
        <v>#REF!</v>
      </c>
      <c r="AS556" s="14">
        <f>IF(BB556="s",IF(S556=0,0,
IF(S556=1,#REF!*4*4,
IF(S556=2,0,
IF(S556=3,#REF!*4*2,
IF(S556=4,0,
IF(S556=5,0,
IF(S556=6,0,
IF(S556=7,0)))))))),
IF(BB556="t",
IF(S556=0,0,
IF(S556=1,#REF!*4*4*0.8,
IF(S556=2,0,
IF(S556=3,#REF!*4*2*0.8,
IF(S556=4,0,
IF(S556=5,0,
IF(S556=6,0,
IF(S556=7,0))))))))))</f>
        <v>0</v>
      </c>
      <c r="AT556" s="14" t="e">
        <f>IF(BB556="s",
IF(S556=0,0,
IF(S556=1,0,
IF(S556=2,#REF!*4*2,
IF(S556=3,#REF!*4,
IF(S556=4,#REF!*4,
IF(S556=5,0,
IF(S556=6,0,
IF(S556=7,#REF!*4)))))))),
IF(BB556="t",
IF(S556=0,0,
IF(S556=1,0,
IF(S556=2,#REF!*4*2*0.8,
IF(S556=3,#REF!*4*0.8,
IF(S556=4,#REF!*4*0.8,
IF(S556=5,0,
IF(S556=6,0,
IF(S556=7,#REF!*4))))))))))</f>
        <v>#REF!</v>
      </c>
      <c r="AU556" s="14" t="e">
        <f>IF(BB556="s",
IF(S556=0,0,
IF(S556=1,#REF!*2,
IF(S556=2,#REF!*2,
IF(S556=3,#REF!*2,
IF(S556=4,#REF!*2,
IF(S556=5,#REF!*2,
IF(S556=6,#REF!*2,
IF(S556=7,#REF!*2)))))))),
IF(BB556="t",
IF(S556=0,#REF!*2*0.8,
IF(S556=1,#REF!*2*0.8,
IF(S556=2,#REF!*2*0.8,
IF(S556=3,#REF!*2*0.8,
IF(S556=4,#REF!*2*0.8,
IF(S556=5,#REF!*2*0.8,
IF(S556=6,#REF!*1*0.8,
IF(S556=7,#REF!*2))))))))))</f>
        <v>#REF!</v>
      </c>
      <c r="AV556" s="14" t="e">
        <f t="shared" si="149"/>
        <v>#REF!</v>
      </c>
      <c r="AW556" s="14" t="e">
        <f>IF(BB556="s",
IF(S556=0,0,
IF(S556=1,(14-2)*(#REF!+#REF!)/4*4,
IF(S556=2,(14-2)*(#REF!+#REF!)/4*2,
IF(S556=3,(14-2)*(#REF!+#REF!)/4*3,
IF(S556=4,(14-2)*(#REF!+#REF!)/4,
IF(S556=5,(14-2)*#REF!/4,
IF(S556=6,0,
IF(S556=7,(14)*#REF!)))))))),
IF(BB556="t",
IF(S556=0,0,
IF(S556=1,(11-2)*(#REF!+#REF!)/4*4,
IF(S556=2,(11-2)*(#REF!+#REF!)/4*2,
IF(S556=3,(11-2)*(#REF!+#REF!)/4*3,
IF(S556=4,(11-2)*(#REF!+#REF!)/4,
IF(S556=5,(11-2)*#REF!/4,
IF(S556=6,0,
IF(S556=7,(11)*#REF!))))))))))</f>
        <v>#REF!</v>
      </c>
      <c r="AX556" s="14" t="e">
        <f t="shared" si="150"/>
        <v>#REF!</v>
      </c>
      <c r="AY556" s="14">
        <f t="shared" si="151"/>
        <v>8</v>
      </c>
      <c r="AZ556" s="14">
        <f t="shared" si="152"/>
        <v>4</v>
      </c>
      <c r="BA556" s="14" t="e">
        <f t="shared" si="153"/>
        <v>#REF!</v>
      </c>
      <c r="BB556" s="14" t="s">
        <v>87</v>
      </c>
      <c r="BC556" s="14" t="e">
        <f>IF(BI556="A",0,IF(BB556="s",14*#REF!,IF(BB556="T",11*#REF!,"HATA")))</f>
        <v>#REF!</v>
      </c>
      <c r="BD556" s="14" t="e">
        <f t="shared" si="154"/>
        <v>#REF!</v>
      </c>
      <c r="BE556" s="14" t="e">
        <f t="shared" si="155"/>
        <v>#REF!</v>
      </c>
      <c r="BF556" s="14" t="e">
        <f>IF(BE556-#REF!=0,"DOĞRU","YANLIŞ")</f>
        <v>#REF!</v>
      </c>
      <c r="BG556" s="14" t="e">
        <f>#REF!-BE556</f>
        <v>#REF!</v>
      </c>
      <c r="BH556" s="14">
        <v>1</v>
      </c>
      <c r="BJ556" s="14">
        <v>0</v>
      </c>
      <c r="BL556" s="14">
        <v>4</v>
      </c>
      <c r="BN556" s="5" t="e">
        <f>#REF!*14</f>
        <v>#REF!</v>
      </c>
      <c r="BO556" s="6"/>
      <c r="BP556" s="7"/>
      <c r="BQ556" s="8"/>
      <c r="BR556" s="8"/>
      <c r="BS556" s="8"/>
      <c r="BT556" s="8"/>
      <c r="BU556" s="8"/>
      <c r="BV556" s="9"/>
      <c r="BW556" s="10"/>
      <c r="BX556" s="11"/>
      <c r="CE556" s="8"/>
      <c r="CF556" s="17"/>
      <c r="CG556" s="17"/>
      <c r="CH556" s="17"/>
      <c r="CI556" s="17"/>
    </row>
    <row r="557" spans="1:87" hidden="1" x14ac:dyDescent="0.25">
      <c r="A557" s="14" t="s">
        <v>667</v>
      </c>
      <c r="B557" s="14" t="s">
        <v>668</v>
      </c>
      <c r="C557" s="14" t="s">
        <v>668</v>
      </c>
      <c r="D557" s="15" t="s">
        <v>90</v>
      </c>
      <c r="E557" s="15" t="s">
        <v>90</v>
      </c>
      <c r="F557" s="16" t="e">
        <f>IF(BB557="S",
IF(#REF!+BJ557=2012,
IF(#REF!=1,"12-13/1",
IF(#REF!=2,"12-13/2",
IF(#REF!=3,"13-14/1",
IF(#REF!=4,"13-14/2","Hata1")))),
IF(#REF!+BJ557=2013,
IF(#REF!=1,"13-14/1",
IF(#REF!=2,"13-14/2",
IF(#REF!=3,"14-15/1",
IF(#REF!=4,"14-15/2","Hata2")))),
IF(#REF!+BJ557=2014,
IF(#REF!=1,"14-15/1",
IF(#REF!=2,"14-15/2",
IF(#REF!=3,"15-16/1",
IF(#REF!=4,"15-16/2","Hata3")))),
IF(#REF!+BJ557=2015,
IF(#REF!=1,"15-16/1",
IF(#REF!=2,"15-16/2",
IF(#REF!=3,"16-17/1",
IF(#REF!=4,"16-17/2","Hata4")))),
IF(#REF!+BJ557=2016,
IF(#REF!=1,"16-17/1",
IF(#REF!=2,"16-17/2",
IF(#REF!=3,"17-18/1",
IF(#REF!=4,"17-18/2","Hata5")))),
IF(#REF!+BJ557=2017,
IF(#REF!=1,"17-18/1",
IF(#REF!=2,"17-18/2",
IF(#REF!=3,"18-19/1",
IF(#REF!=4,"18-19/2","Hata6")))),
IF(#REF!+BJ557=2018,
IF(#REF!=1,"18-19/1",
IF(#REF!=2,"18-19/2",
IF(#REF!=3,"19-20/1",
IF(#REF!=4,"19-20/2","Hata7")))),
IF(#REF!+BJ557=2019,
IF(#REF!=1,"19-20/1",
IF(#REF!=2,"19-20/2",
IF(#REF!=3,"20-21/1",
IF(#REF!=4,"20-21/2","Hata8")))),
IF(#REF!+BJ557=2020,
IF(#REF!=1,"20-21/1",
IF(#REF!=2,"20-21/2",
IF(#REF!=3,"21-22/1",
IF(#REF!=4,"21-22/2","Hata9")))),
IF(#REF!+BJ557=2021,
IF(#REF!=1,"21-22/1",
IF(#REF!=2,"21-22/2",
IF(#REF!=3,"22-23/1",
IF(#REF!=4,"22-23/2","Hata10")))),
IF(#REF!+BJ557=2022,
IF(#REF!=1,"22-23/1",
IF(#REF!=2,"22-23/2",
IF(#REF!=3,"23-24/1",
IF(#REF!=4,"23-24/2","Hata11")))),
IF(#REF!+BJ557=2023,
IF(#REF!=1,"23-24/1",
IF(#REF!=2,"23-24/2",
IF(#REF!=3,"24-25/1",
IF(#REF!=4,"24-25/2","Hata12")))),
)))))))))))),
IF(BB557="T",
IF(#REF!+BJ557=2012,
IF(#REF!=1,"12-13/1",
IF(#REF!=2,"12-13/2",
IF(#REF!=3,"12-13/3",
IF(#REF!=4,"13-14/1",
IF(#REF!=5,"13-14/2",
IF(#REF!=6,"13-14/3","Hata1")))))),
IF(#REF!+BJ557=2013,
IF(#REF!=1,"13-14/1",
IF(#REF!=2,"13-14/2",
IF(#REF!=3,"13-14/3",
IF(#REF!=4,"14-15/1",
IF(#REF!=5,"14-15/2",
IF(#REF!=6,"14-15/3","Hata2")))))),
IF(#REF!+BJ557=2014,
IF(#REF!=1,"14-15/1",
IF(#REF!=2,"14-15/2",
IF(#REF!=3,"14-15/3",
IF(#REF!=4,"15-16/1",
IF(#REF!=5,"15-16/2",
IF(#REF!=6,"15-16/3","Hata3")))))),
IF(AND(#REF!+#REF!&gt;2014,#REF!+#REF!&lt;2015,BJ557=1),
IF(#REF!=0.1,"14-15/0.1",
IF(#REF!=0.2,"14-15/0.2",
IF(#REF!=0.3,"14-15/0.3","Hata4"))),
IF(#REF!+BJ557=2015,
IF(#REF!=1,"15-16/1",
IF(#REF!=2,"15-16/2",
IF(#REF!=3,"15-16/3",
IF(#REF!=4,"16-17/1",
IF(#REF!=5,"16-17/2",
IF(#REF!=6,"16-17/3","Hata5")))))),
IF(#REF!+BJ557=2016,
IF(#REF!=1,"16-17/1",
IF(#REF!=2,"16-17/2",
IF(#REF!=3,"16-17/3",
IF(#REF!=4,"17-18/1",
IF(#REF!=5,"17-18/2",
IF(#REF!=6,"17-18/3","Hata6")))))),
IF(#REF!+BJ557=2017,
IF(#REF!=1,"17-18/1",
IF(#REF!=2,"17-18/2",
IF(#REF!=3,"17-18/3",
IF(#REF!=4,"18-19/1",
IF(#REF!=5,"18-19/2",
IF(#REF!=6,"18-19/3","Hata7")))))),
IF(#REF!+BJ557=2018,
IF(#REF!=1,"18-19/1",
IF(#REF!=2,"18-19/2",
IF(#REF!=3,"18-19/3",
IF(#REF!=4,"19-20/1",
IF(#REF!=5," 19-20/2",
IF(#REF!=6,"19-20/3","Hata8")))))),
IF(#REF!+BJ557=2019,
IF(#REF!=1,"19-20/1",
IF(#REF!=2,"19-20/2",
IF(#REF!=3,"19-20/3",
IF(#REF!=4,"20-21/1",
IF(#REF!=5,"20-21/2",
IF(#REF!=6,"20-21/3","Hata9")))))),
IF(#REF!+BJ557=2020,
IF(#REF!=1,"20-21/1",
IF(#REF!=2,"20-21/2",
IF(#REF!=3,"20-21/3",
IF(#REF!=4,"21-22/1",
IF(#REF!=5,"21-22/2",
IF(#REF!=6,"21-22/3","Hata10")))))),
IF(#REF!+BJ557=2021,
IF(#REF!=1,"21-22/1",
IF(#REF!=2,"21-22/2",
IF(#REF!=3,"21-22/3",
IF(#REF!=4,"22-23/1",
IF(#REF!=5,"22-23/2",
IF(#REF!=6,"22-23/3","Hata11")))))),
IF(#REF!+BJ557=2022,
IF(#REF!=1,"22-23/1",
IF(#REF!=2,"22-23/2",
IF(#REF!=3,"22-23/3",
IF(#REF!=4,"23-24/1",
IF(#REF!=5,"23-24/2",
IF(#REF!=6,"23-24/3","Hata12")))))),
IF(#REF!+BJ557=2023,
IF(#REF!=1,"23-24/1",
IF(#REF!=2,"23-24/2",
IF(#REF!=3,"23-24/3",
IF(#REF!=4,"24-25/1",
IF(#REF!=5,"24-25/2",
IF(#REF!=6,"24-25/3","Hata13")))))),
))))))))))))))
)</f>
        <v>#REF!</v>
      </c>
      <c r="G557" s="15"/>
      <c r="H557" s="14" t="s">
        <v>634</v>
      </c>
      <c r="I557" s="14">
        <v>54710</v>
      </c>
      <c r="J557" s="14" t="s">
        <v>635</v>
      </c>
      <c r="S557" s="16">
        <v>4</v>
      </c>
      <c r="T557" s="14">
        <f>VLOOKUP($S557,[1]sistem!$I$3:$L$10,2,FALSE)</f>
        <v>0</v>
      </c>
      <c r="U557" s="14">
        <f>VLOOKUP($S557,[1]sistem!$I$3:$L$10,3,FALSE)</f>
        <v>1</v>
      </c>
      <c r="V557" s="14">
        <f>VLOOKUP($S557,[1]sistem!$I$3:$L$10,4,FALSE)</f>
        <v>1</v>
      </c>
      <c r="W557" s="55" t="e">
        <f>VLOOKUP($BB557,[1]sistem!$I$13:$L$14,2,FALSE)*#REF!</f>
        <v>#REF!</v>
      </c>
      <c r="X557" s="14" t="e">
        <f>VLOOKUP($BB557,[1]sistem!$I$13:$L$14,3,FALSE)*#REF!</f>
        <v>#REF!</v>
      </c>
      <c r="Y557" s="55" t="e">
        <f>VLOOKUP($BB557,[1]sistem!$I$13:$L$14,4,FALSE)*#REF!</f>
        <v>#REF!</v>
      </c>
      <c r="Z557" s="14" t="e">
        <f t="shared" si="156"/>
        <v>#REF!</v>
      </c>
      <c r="AA557" s="14" t="e">
        <f t="shared" si="156"/>
        <v>#REF!</v>
      </c>
      <c r="AB557" s="55" t="e">
        <f t="shared" si="156"/>
        <v>#REF!</v>
      </c>
      <c r="AC557" s="55" t="e">
        <f t="shared" si="144"/>
        <v>#REF!</v>
      </c>
      <c r="AD557" s="14">
        <f>VLOOKUP(BB557,[1]sistem!$I$18:$J$19,2,FALSE)</f>
        <v>14</v>
      </c>
      <c r="AE557" s="14">
        <v>0.25</v>
      </c>
      <c r="AF557" s="14">
        <f>VLOOKUP($S557,[1]sistem!$I$3:$M$10,5,FALSE)</f>
        <v>1</v>
      </c>
      <c r="AI557" s="14" t="e">
        <f>(#REF!+#REF!)*AD557</f>
        <v>#REF!</v>
      </c>
      <c r="AJ557" s="14">
        <f>VLOOKUP($S557,[1]sistem!$I$3:$N$10,6,FALSE)</f>
        <v>2</v>
      </c>
      <c r="AK557" s="14">
        <v>2</v>
      </c>
      <c r="AL557" s="14">
        <f t="shared" si="145"/>
        <v>4</v>
      </c>
      <c r="AM557" s="14">
        <f>VLOOKUP($BB557,[1]sistem!$I$18:$K$19,3,FALSE)</f>
        <v>14</v>
      </c>
      <c r="AN557" s="14" t="e">
        <f>AM557*#REF!</f>
        <v>#REF!</v>
      </c>
      <c r="AO557" s="14" t="e">
        <f t="shared" si="146"/>
        <v>#REF!</v>
      </c>
      <c r="AP557" s="14">
        <f t="shared" si="147"/>
        <v>25</v>
      </c>
      <c r="AQ557" s="14" t="e">
        <f t="shared" si="148"/>
        <v>#REF!</v>
      </c>
      <c r="AR557" s="14" t="e">
        <f>ROUND(AQ557-#REF!,0)</f>
        <v>#REF!</v>
      </c>
      <c r="AS557" s="14">
        <f>IF(BB557="s",IF(S557=0,0,
IF(S557=1,#REF!*4*4,
IF(S557=2,0,
IF(S557=3,#REF!*4*2,
IF(S557=4,0,
IF(S557=5,0,
IF(S557=6,0,
IF(S557=7,0)))))))),
IF(BB557="t",
IF(S557=0,0,
IF(S557=1,#REF!*4*4*0.8,
IF(S557=2,0,
IF(S557=3,#REF!*4*2*0.8,
IF(S557=4,0,
IF(S557=5,0,
IF(S557=6,0,
IF(S557=7,0))))))))))</f>
        <v>0</v>
      </c>
      <c r="AT557" s="14" t="e">
        <f>IF(BB557="s",
IF(S557=0,0,
IF(S557=1,0,
IF(S557=2,#REF!*4*2,
IF(S557=3,#REF!*4,
IF(S557=4,#REF!*4,
IF(S557=5,0,
IF(S557=6,0,
IF(S557=7,#REF!*4)))))))),
IF(BB557="t",
IF(S557=0,0,
IF(S557=1,0,
IF(S557=2,#REF!*4*2*0.8,
IF(S557=3,#REF!*4*0.8,
IF(S557=4,#REF!*4*0.8,
IF(S557=5,0,
IF(S557=6,0,
IF(S557=7,#REF!*4))))))))))</f>
        <v>#REF!</v>
      </c>
      <c r="AU557" s="14" t="e">
        <f>IF(BB557="s",
IF(S557=0,0,
IF(S557=1,#REF!*2,
IF(S557=2,#REF!*2,
IF(S557=3,#REF!*2,
IF(S557=4,#REF!*2,
IF(S557=5,#REF!*2,
IF(S557=6,#REF!*2,
IF(S557=7,#REF!*2)))))))),
IF(BB557="t",
IF(S557=0,#REF!*2*0.8,
IF(S557=1,#REF!*2*0.8,
IF(S557=2,#REF!*2*0.8,
IF(S557=3,#REF!*2*0.8,
IF(S557=4,#REF!*2*0.8,
IF(S557=5,#REF!*2*0.8,
IF(S557=6,#REF!*1*0.8,
IF(S557=7,#REF!*2))))))))))</f>
        <v>#REF!</v>
      </c>
      <c r="AV557" s="14" t="e">
        <f t="shared" si="149"/>
        <v>#REF!</v>
      </c>
      <c r="AW557" s="14" t="e">
        <f>IF(BB557="s",
IF(S557=0,0,
IF(S557=1,(14-2)*(#REF!+#REF!)/4*4,
IF(S557=2,(14-2)*(#REF!+#REF!)/4*2,
IF(S557=3,(14-2)*(#REF!+#REF!)/4*3,
IF(S557=4,(14-2)*(#REF!+#REF!)/4,
IF(S557=5,(14-2)*#REF!/4,
IF(S557=6,0,
IF(S557=7,(14)*#REF!)))))))),
IF(BB557="t",
IF(S557=0,0,
IF(S557=1,(11-2)*(#REF!+#REF!)/4*4,
IF(S557=2,(11-2)*(#REF!+#REF!)/4*2,
IF(S557=3,(11-2)*(#REF!+#REF!)/4*3,
IF(S557=4,(11-2)*(#REF!+#REF!)/4,
IF(S557=5,(11-2)*#REF!/4,
IF(S557=6,0,
IF(S557=7,(11)*#REF!))))))))))</f>
        <v>#REF!</v>
      </c>
      <c r="AX557" s="14" t="e">
        <f t="shared" si="150"/>
        <v>#REF!</v>
      </c>
      <c r="AY557" s="14">
        <f t="shared" si="151"/>
        <v>8</v>
      </c>
      <c r="AZ557" s="14">
        <f t="shared" si="152"/>
        <v>4</v>
      </c>
      <c r="BA557" s="14" t="e">
        <f t="shared" si="153"/>
        <v>#REF!</v>
      </c>
      <c r="BB557" s="14" t="s">
        <v>87</v>
      </c>
      <c r="BC557" s="14" t="e">
        <f>IF(BI557="A",0,IF(BB557="s",14*#REF!,IF(BB557="T",11*#REF!,"HATA")))</f>
        <v>#REF!</v>
      </c>
      <c r="BD557" s="14" t="e">
        <f t="shared" si="154"/>
        <v>#REF!</v>
      </c>
      <c r="BE557" s="14" t="e">
        <f t="shared" si="155"/>
        <v>#REF!</v>
      </c>
      <c r="BF557" s="14" t="e">
        <f>IF(BE557-#REF!=0,"DOĞRU","YANLIŞ")</f>
        <v>#REF!</v>
      </c>
      <c r="BG557" s="14" t="e">
        <f>#REF!-BE557</f>
        <v>#REF!</v>
      </c>
      <c r="BH557" s="14">
        <v>0</v>
      </c>
      <c r="BJ557" s="14">
        <v>0</v>
      </c>
      <c r="BL557" s="14">
        <v>4</v>
      </c>
      <c r="BN557" s="5" t="e">
        <f>#REF!*14</f>
        <v>#REF!</v>
      </c>
      <c r="BO557" s="6"/>
      <c r="BP557" s="7"/>
      <c r="BQ557" s="8"/>
      <c r="BR557" s="8"/>
      <c r="BS557" s="8"/>
      <c r="BT557" s="8"/>
      <c r="BU557" s="8"/>
      <c r="BV557" s="9"/>
      <c r="BW557" s="10"/>
      <c r="BX557" s="11"/>
      <c r="CE557" s="8"/>
      <c r="CF557" s="17"/>
      <c r="CG557" s="17"/>
      <c r="CH557" s="17"/>
      <c r="CI557" s="17"/>
    </row>
    <row r="558" spans="1:87" hidden="1" x14ac:dyDescent="0.25">
      <c r="A558" s="14" t="s">
        <v>669</v>
      </c>
      <c r="B558" s="14" t="s">
        <v>670</v>
      </c>
      <c r="C558" s="14" t="s">
        <v>670</v>
      </c>
      <c r="D558" s="15" t="s">
        <v>90</v>
      </c>
      <c r="E558" s="15" t="s">
        <v>90</v>
      </c>
      <c r="F558" s="16" t="e">
        <f>IF(BB558="S",
IF(#REF!+BJ558=2012,
IF(#REF!=1,"12-13/1",
IF(#REF!=2,"12-13/2",
IF(#REF!=3,"13-14/1",
IF(#REF!=4,"13-14/2","Hata1")))),
IF(#REF!+BJ558=2013,
IF(#REF!=1,"13-14/1",
IF(#REF!=2,"13-14/2",
IF(#REF!=3,"14-15/1",
IF(#REF!=4,"14-15/2","Hata2")))),
IF(#REF!+BJ558=2014,
IF(#REF!=1,"14-15/1",
IF(#REF!=2,"14-15/2",
IF(#REF!=3,"15-16/1",
IF(#REF!=4,"15-16/2","Hata3")))),
IF(#REF!+BJ558=2015,
IF(#REF!=1,"15-16/1",
IF(#REF!=2,"15-16/2",
IF(#REF!=3,"16-17/1",
IF(#REF!=4,"16-17/2","Hata4")))),
IF(#REF!+BJ558=2016,
IF(#REF!=1,"16-17/1",
IF(#REF!=2,"16-17/2",
IF(#REF!=3,"17-18/1",
IF(#REF!=4,"17-18/2","Hata5")))),
IF(#REF!+BJ558=2017,
IF(#REF!=1,"17-18/1",
IF(#REF!=2,"17-18/2",
IF(#REF!=3,"18-19/1",
IF(#REF!=4,"18-19/2","Hata6")))),
IF(#REF!+BJ558=2018,
IF(#REF!=1,"18-19/1",
IF(#REF!=2,"18-19/2",
IF(#REF!=3,"19-20/1",
IF(#REF!=4,"19-20/2","Hata7")))),
IF(#REF!+BJ558=2019,
IF(#REF!=1,"19-20/1",
IF(#REF!=2,"19-20/2",
IF(#REF!=3,"20-21/1",
IF(#REF!=4,"20-21/2","Hata8")))),
IF(#REF!+BJ558=2020,
IF(#REF!=1,"20-21/1",
IF(#REF!=2,"20-21/2",
IF(#REF!=3,"21-22/1",
IF(#REF!=4,"21-22/2","Hata9")))),
IF(#REF!+BJ558=2021,
IF(#REF!=1,"21-22/1",
IF(#REF!=2,"21-22/2",
IF(#REF!=3,"22-23/1",
IF(#REF!=4,"22-23/2","Hata10")))),
IF(#REF!+BJ558=2022,
IF(#REF!=1,"22-23/1",
IF(#REF!=2,"22-23/2",
IF(#REF!=3,"23-24/1",
IF(#REF!=4,"23-24/2","Hata11")))),
IF(#REF!+BJ558=2023,
IF(#REF!=1,"23-24/1",
IF(#REF!=2,"23-24/2",
IF(#REF!=3,"24-25/1",
IF(#REF!=4,"24-25/2","Hata12")))),
)))))))))))),
IF(BB558="T",
IF(#REF!+BJ558=2012,
IF(#REF!=1,"12-13/1",
IF(#REF!=2,"12-13/2",
IF(#REF!=3,"12-13/3",
IF(#REF!=4,"13-14/1",
IF(#REF!=5,"13-14/2",
IF(#REF!=6,"13-14/3","Hata1")))))),
IF(#REF!+BJ558=2013,
IF(#REF!=1,"13-14/1",
IF(#REF!=2,"13-14/2",
IF(#REF!=3,"13-14/3",
IF(#REF!=4,"14-15/1",
IF(#REF!=5,"14-15/2",
IF(#REF!=6,"14-15/3","Hata2")))))),
IF(#REF!+BJ558=2014,
IF(#REF!=1,"14-15/1",
IF(#REF!=2,"14-15/2",
IF(#REF!=3,"14-15/3",
IF(#REF!=4,"15-16/1",
IF(#REF!=5,"15-16/2",
IF(#REF!=6,"15-16/3","Hata3")))))),
IF(AND(#REF!+#REF!&gt;2014,#REF!+#REF!&lt;2015,BJ558=1),
IF(#REF!=0.1,"14-15/0.1",
IF(#REF!=0.2,"14-15/0.2",
IF(#REF!=0.3,"14-15/0.3","Hata4"))),
IF(#REF!+BJ558=2015,
IF(#REF!=1,"15-16/1",
IF(#REF!=2,"15-16/2",
IF(#REF!=3,"15-16/3",
IF(#REF!=4,"16-17/1",
IF(#REF!=5,"16-17/2",
IF(#REF!=6,"16-17/3","Hata5")))))),
IF(#REF!+BJ558=2016,
IF(#REF!=1,"16-17/1",
IF(#REF!=2,"16-17/2",
IF(#REF!=3,"16-17/3",
IF(#REF!=4,"17-18/1",
IF(#REF!=5,"17-18/2",
IF(#REF!=6,"17-18/3","Hata6")))))),
IF(#REF!+BJ558=2017,
IF(#REF!=1,"17-18/1",
IF(#REF!=2,"17-18/2",
IF(#REF!=3,"17-18/3",
IF(#REF!=4,"18-19/1",
IF(#REF!=5,"18-19/2",
IF(#REF!=6,"18-19/3","Hata7")))))),
IF(#REF!+BJ558=2018,
IF(#REF!=1,"18-19/1",
IF(#REF!=2,"18-19/2",
IF(#REF!=3,"18-19/3",
IF(#REF!=4,"19-20/1",
IF(#REF!=5," 19-20/2",
IF(#REF!=6,"19-20/3","Hata8")))))),
IF(#REF!+BJ558=2019,
IF(#REF!=1,"19-20/1",
IF(#REF!=2,"19-20/2",
IF(#REF!=3,"19-20/3",
IF(#REF!=4,"20-21/1",
IF(#REF!=5,"20-21/2",
IF(#REF!=6,"20-21/3","Hata9")))))),
IF(#REF!+BJ558=2020,
IF(#REF!=1,"20-21/1",
IF(#REF!=2,"20-21/2",
IF(#REF!=3,"20-21/3",
IF(#REF!=4,"21-22/1",
IF(#REF!=5,"21-22/2",
IF(#REF!=6,"21-22/3","Hata10")))))),
IF(#REF!+BJ558=2021,
IF(#REF!=1,"21-22/1",
IF(#REF!=2,"21-22/2",
IF(#REF!=3,"21-22/3",
IF(#REF!=4,"22-23/1",
IF(#REF!=5,"22-23/2",
IF(#REF!=6,"22-23/3","Hata11")))))),
IF(#REF!+BJ558=2022,
IF(#REF!=1,"22-23/1",
IF(#REF!=2,"22-23/2",
IF(#REF!=3,"22-23/3",
IF(#REF!=4,"23-24/1",
IF(#REF!=5,"23-24/2",
IF(#REF!=6,"23-24/3","Hata12")))))),
IF(#REF!+BJ558=2023,
IF(#REF!=1,"23-24/1",
IF(#REF!=2,"23-24/2",
IF(#REF!=3,"23-24/3",
IF(#REF!=4,"24-25/1",
IF(#REF!=5,"24-25/2",
IF(#REF!=6,"24-25/3","Hata13")))))),
))))))))))))))
)</f>
        <v>#REF!</v>
      </c>
      <c r="G558" s="15"/>
      <c r="H558" s="14" t="s">
        <v>634</v>
      </c>
      <c r="I558" s="14">
        <v>54710</v>
      </c>
      <c r="J558" s="14" t="s">
        <v>635</v>
      </c>
      <c r="S558" s="16">
        <v>0</v>
      </c>
      <c r="T558" s="14">
        <f>VLOOKUP($S558,[1]sistem!$I$3:$L$10,2,FALSE)</f>
        <v>0</v>
      </c>
      <c r="U558" s="14">
        <f>VLOOKUP($S558,[1]sistem!$I$3:$L$10,3,FALSE)</f>
        <v>0</v>
      </c>
      <c r="V558" s="14">
        <f>VLOOKUP($S558,[1]sistem!$I$3:$L$10,4,FALSE)</f>
        <v>0</v>
      </c>
      <c r="W558" s="55" t="e">
        <f>VLOOKUP($BB558,[1]sistem!$I$13:$L$14,2,FALSE)*#REF!</f>
        <v>#REF!</v>
      </c>
      <c r="X558" s="14" t="e">
        <f>VLOOKUP($BB558,[1]sistem!$I$13:$L$14,3,FALSE)*#REF!</f>
        <v>#REF!</v>
      </c>
      <c r="Y558" s="55" t="e">
        <f>VLOOKUP($BB558,[1]sistem!$I$13:$L$14,4,FALSE)*#REF!</f>
        <v>#REF!</v>
      </c>
      <c r="Z558" s="14" t="e">
        <f t="shared" si="156"/>
        <v>#REF!</v>
      </c>
      <c r="AA558" s="14" t="e">
        <f t="shared" si="156"/>
        <v>#REF!</v>
      </c>
      <c r="AB558" s="14" t="e">
        <f t="shared" si="156"/>
        <v>#REF!</v>
      </c>
      <c r="AC558" s="14" t="e">
        <f t="shared" si="144"/>
        <v>#REF!</v>
      </c>
      <c r="AD558" s="14">
        <f>VLOOKUP(BB558,[1]sistem!$I$18:$J$19,2,FALSE)</f>
        <v>14</v>
      </c>
      <c r="AE558" s="14">
        <v>0.25</v>
      </c>
      <c r="AF558" s="14">
        <f>VLOOKUP($S558,[1]sistem!$I$3:$M$10,5,FALSE)</f>
        <v>0</v>
      </c>
      <c r="AI558" s="14" t="e">
        <f>(#REF!+#REF!)*AD558</f>
        <v>#REF!</v>
      </c>
      <c r="AJ558" s="14">
        <f>VLOOKUP($S558,[1]sistem!$I$3:$N$10,6,FALSE)</f>
        <v>0</v>
      </c>
      <c r="AK558" s="14">
        <v>2</v>
      </c>
      <c r="AL558" s="14">
        <f t="shared" si="145"/>
        <v>0</v>
      </c>
      <c r="AM558" s="14">
        <f>VLOOKUP($BB558,[1]sistem!$I$18:$K$19,3,FALSE)</f>
        <v>14</v>
      </c>
      <c r="AN558" s="14" t="e">
        <f>AM558*#REF!</f>
        <v>#REF!</v>
      </c>
      <c r="AO558" s="14" t="e">
        <f t="shared" si="146"/>
        <v>#REF!</v>
      </c>
      <c r="AP558" s="14">
        <f t="shared" si="147"/>
        <v>25</v>
      </c>
      <c r="AQ558" s="14" t="e">
        <f t="shared" si="148"/>
        <v>#REF!</v>
      </c>
      <c r="AR558" s="14" t="e">
        <f>ROUND(AQ558-#REF!,0)</f>
        <v>#REF!</v>
      </c>
      <c r="AS558" s="14">
        <f>IF(BB558="s",IF(S558=0,0,
IF(S558=1,#REF!*4*4,
IF(S558=2,0,
IF(S558=3,#REF!*4*2,
IF(S558=4,0,
IF(S558=5,0,
IF(S558=6,0,
IF(S558=7,0)))))))),
IF(BB558="t",
IF(S558=0,0,
IF(S558=1,#REF!*4*4*0.8,
IF(S558=2,0,
IF(S558=3,#REF!*4*2*0.8,
IF(S558=4,0,
IF(S558=5,0,
IF(S558=6,0,
IF(S558=7,0))))))))))</f>
        <v>0</v>
      </c>
      <c r="AT558" s="14">
        <f>IF(BB558="s",
IF(S558=0,0,
IF(S558=1,0,
IF(S558=2,#REF!*4*2,
IF(S558=3,#REF!*4,
IF(S558=4,#REF!*4,
IF(S558=5,0,
IF(S558=6,0,
IF(S558=7,#REF!*4)))))))),
IF(BB558="t",
IF(S558=0,0,
IF(S558=1,0,
IF(S558=2,#REF!*4*2*0.8,
IF(S558=3,#REF!*4*0.8,
IF(S558=4,#REF!*4*0.8,
IF(S558=5,0,
IF(S558=6,0,
IF(S558=7,#REF!*4))))))))))</f>
        <v>0</v>
      </c>
      <c r="AU558" s="14">
        <f>IF(BB558="s",
IF(S558=0,0,
IF(S558=1,#REF!*2,
IF(S558=2,#REF!*2,
IF(S558=3,#REF!*2,
IF(S558=4,#REF!*2,
IF(S558=5,#REF!*2,
IF(S558=6,#REF!*2,
IF(S558=7,#REF!*2)))))))),
IF(BB558="t",
IF(S558=0,#REF!*2*0.8,
IF(S558=1,#REF!*2*0.8,
IF(S558=2,#REF!*2*0.8,
IF(S558=3,#REF!*2*0.8,
IF(S558=4,#REF!*2*0.8,
IF(S558=5,#REF!*2*0.8,
IF(S558=6,#REF!*1*0.8,
IF(S558=7,#REF!*2))))))))))</f>
        <v>0</v>
      </c>
      <c r="AV558" s="14" t="e">
        <f t="shared" si="149"/>
        <v>#REF!</v>
      </c>
      <c r="AW558" s="14">
        <f>IF(BB558="s",
IF(S558=0,0,
IF(S558=1,(14-2)*(#REF!+#REF!)/4*4,
IF(S558=2,(14-2)*(#REF!+#REF!)/4*2,
IF(S558=3,(14-2)*(#REF!+#REF!)/4*3,
IF(S558=4,(14-2)*(#REF!+#REF!)/4,
IF(S558=5,(14-2)*#REF!/4,
IF(S558=6,0,
IF(S558=7,(14)*#REF!)))))))),
IF(BB558="t",
IF(S558=0,0,
IF(S558=1,(11-2)*(#REF!+#REF!)/4*4,
IF(S558=2,(11-2)*(#REF!+#REF!)/4*2,
IF(S558=3,(11-2)*(#REF!+#REF!)/4*3,
IF(S558=4,(11-2)*(#REF!+#REF!)/4,
IF(S558=5,(11-2)*#REF!/4,
IF(S558=6,0,
IF(S558=7,(11)*#REF!))))))))))</f>
        <v>0</v>
      </c>
      <c r="AX558" s="14" t="e">
        <f t="shared" si="150"/>
        <v>#REF!</v>
      </c>
      <c r="AY558" s="14">
        <f t="shared" si="151"/>
        <v>0</v>
      </c>
      <c r="AZ558" s="14">
        <f t="shared" si="152"/>
        <v>0</v>
      </c>
      <c r="BA558" s="14">
        <f t="shared" si="153"/>
        <v>0</v>
      </c>
      <c r="BB558" s="14" t="s">
        <v>87</v>
      </c>
      <c r="BC558" s="14" t="e">
        <f>IF(BI558="A",0,IF(BB558="s",14*#REF!,IF(BB558="T",11*#REF!,"HATA")))</f>
        <v>#REF!</v>
      </c>
      <c r="BD558" s="14" t="e">
        <f t="shared" si="154"/>
        <v>#REF!</v>
      </c>
      <c r="BE558" s="14" t="e">
        <f t="shared" si="155"/>
        <v>#REF!</v>
      </c>
      <c r="BF558" s="14" t="e">
        <f>IF(BE558-#REF!=0,"DOĞRU","YANLIŞ")</f>
        <v>#REF!</v>
      </c>
      <c r="BG558" s="14" t="e">
        <f>#REF!-BE558</f>
        <v>#REF!</v>
      </c>
      <c r="BH558" s="14">
        <v>0</v>
      </c>
      <c r="BJ558" s="14">
        <v>0</v>
      </c>
      <c r="BL558" s="14">
        <v>0</v>
      </c>
      <c r="BN558" s="5" t="e">
        <f>#REF!*14</f>
        <v>#REF!</v>
      </c>
      <c r="BO558" s="6"/>
      <c r="BP558" s="7"/>
      <c r="BQ558" s="8"/>
      <c r="BR558" s="8"/>
      <c r="BS558" s="8"/>
      <c r="BT558" s="8"/>
      <c r="BU558" s="8"/>
      <c r="BV558" s="9"/>
      <c r="BW558" s="10"/>
      <c r="BX558" s="11"/>
      <c r="CE558" s="8"/>
      <c r="CF558" s="17"/>
      <c r="CG558" s="17"/>
      <c r="CH558" s="17"/>
      <c r="CI558" s="17"/>
    </row>
    <row r="559" spans="1:87" hidden="1" x14ac:dyDescent="0.25">
      <c r="A559" s="14" t="s">
        <v>671</v>
      </c>
      <c r="B559" s="14" t="s">
        <v>672</v>
      </c>
      <c r="C559" s="14" t="s">
        <v>672</v>
      </c>
      <c r="D559" s="15" t="s">
        <v>90</v>
      </c>
      <c r="E559" s="15" t="s">
        <v>90</v>
      </c>
      <c r="F559" s="16" t="e">
        <f>IF(BB559="S",
IF(#REF!+BJ559=2012,
IF(#REF!=1,"12-13/1",
IF(#REF!=2,"12-13/2",
IF(#REF!=3,"13-14/1",
IF(#REF!=4,"13-14/2","Hata1")))),
IF(#REF!+BJ559=2013,
IF(#REF!=1,"13-14/1",
IF(#REF!=2,"13-14/2",
IF(#REF!=3,"14-15/1",
IF(#REF!=4,"14-15/2","Hata2")))),
IF(#REF!+BJ559=2014,
IF(#REF!=1,"14-15/1",
IF(#REF!=2,"14-15/2",
IF(#REF!=3,"15-16/1",
IF(#REF!=4,"15-16/2","Hata3")))),
IF(#REF!+BJ559=2015,
IF(#REF!=1,"15-16/1",
IF(#REF!=2,"15-16/2",
IF(#REF!=3,"16-17/1",
IF(#REF!=4,"16-17/2","Hata4")))),
IF(#REF!+BJ559=2016,
IF(#REF!=1,"16-17/1",
IF(#REF!=2,"16-17/2",
IF(#REF!=3,"17-18/1",
IF(#REF!=4,"17-18/2","Hata5")))),
IF(#REF!+BJ559=2017,
IF(#REF!=1,"17-18/1",
IF(#REF!=2,"17-18/2",
IF(#REF!=3,"18-19/1",
IF(#REF!=4,"18-19/2","Hata6")))),
IF(#REF!+BJ559=2018,
IF(#REF!=1,"18-19/1",
IF(#REF!=2,"18-19/2",
IF(#REF!=3,"19-20/1",
IF(#REF!=4,"19-20/2","Hata7")))),
IF(#REF!+BJ559=2019,
IF(#REF!=1,"19-20/1",
IF(#REF!=2,"19-20/2",
IF(#REF!=3,"20-21/1",
IF(#REF!=4,"20-21/2","Hata8")))),
IF(#REF!+BJ559=2020,
IF(#REF!=1,"20-21/1",
IF(#REF!=2,"20-21/2",
IF(#REF!=3,"21-22/1",
IF(#REF!=4,"21-22/2","Hata9")))),
IF(#REF!+BJ559=2021,
IF(#REF!=1,"21-22/1",
IF(#REF!=2,"21-22/2",
IF(#REF!=3,"22-23/1",
IF(#REF!=4,"22-23/2","Hata10")))),
IF(#REF!+BJ559=2022,
IF(#REF!=1,"22-23/1",
IF(#REF!=2,"22-23/2",
IF(#REF!=3,"23-24/1",
IF(#REF!=4,"23-24/2","Hata11")))),
IF(#REF!+BJ559=2023,
IF(#REF!=1,"23-24/1",
IF(#REF!=2,"23-24/2",
IF(#REF!=3,"24-25/1",
IF(#REF!=4,"24-25/2","Hata12")))),
)))))))))))),
IF(BB559="T",
IF(#REF!+BJ559=2012,
IF(#REF!=1,"12-13/1",
IF(#REF!=2,"12-13/2",
IF(#REF!=3,"12-13/3",
IF(#REF!=4,"13-14/1",
IF(#REF!=5,"13-14/2",
IF(#REF!=6,"13-14/3","Hata1")))))),
IF(#REF!+BJ559=2013,
IF(#REF!=1,"13-14/1",
IF(#REF!=2,"13-14/2",
IF(#REF!=3,"13-14/3",
IF(#REF!=4,"14-15/1",
IF(#REF!=5,"14-15/2",
IF(#REF!=6,"14-15/3","Hata2")))))),
IF(#REF!+BJ559=2014,
IF(#REF!=1,"14-15/1",
IF(#REF!=2,"14-15/2",
IF(#REF!=3,"14-15/3",
IF(#REF!=4,"15-16/1",
IF(#REF!=5,"15-16/2",
IF(#REF!=6,"15-16/3","Hata3")))))),
IF(AND(#REF!+#REF!&gt;2014,#REF!+#REF!&lt;2015,BJ559=1),
IF(#REF!=0.1,"14-15/0.1",
IF(#REF!=0.2,"14-15/0.2",
IF(#REF!=0.3,"14-15/0.3","Hata4"))),
IF(#REF!+BJ559=2015,
IF(#REF!=1,"15-16/1",
IF(#REF!=2,"15-16/2",
IF(#REF!=3,"15-16/3",
IF(#REF!=4,"16-17/1",
IF(#REF!=5,"16-17/2",
IF(#REF!=6,"16-17/3","Hata5")))))),
IF(#REF!+BJ559=2016,
IF(#REF!=1,"16-17/1",
IF(#REF!=2,"16-17/2",
IF(#REF!=3,"16-17/3",
IF(#REF!=4,"17-18/1",
IF(#REF!=5,"17-18/2",
IF(#REF!=6,"17-18/3","Hata6")))))),
IF(#REF!+BJ559=2017,
IF(#REF!=1,"17-18/1",
IF(#REF!=2,"17-18/2",
IF(#REF!=3,"17-18/3",
IF(#REF!=4,"18-19/1",
IF(#REF!=5,"18-19/2",
IF(#REF!=6,"18-19/3","Hata7")))))),
IF(#REF!+BJ559=2018,
IF(#REF!=1,"18-19/1",
IF(#REF!=2,"18-19/2",
IF(#REF!=3,"18-19/3",
IF(#REF!=4,"19-20/1",
IF(#REF!=5," 19-20/2",
IF(#REF!=6,"19-20/3","Hata8")))))),
IF(#REF!+BJ559=2019,
IF(#REF!=1,"19-20/1",
IF(#REF!=2,"19-20/2",
IF(#REF!=3,"19-20/3",
IF(#REF!=4,"20-21/1",
IF(#REF!=5,"20-21/2",
IF(#REF!=6,"20-21/3","Hata9")))))),
IF(#REF!+BJ559=2020,
IF(#REF!=1,"20-21/1",
IF(#REF!=2,"20-21/2",
IF(#REF!=3,"20-21/3",
IF(#REF!=4,"21-22/1",
IF(#REF!=5,"21-22/2",
IF(#REF!=6,"21-22/3","Hata10")))))),
IF(#REF!+BJ559=2021,
IF(#REF!=1,"21-22/1",
IF(#REF!=2,"21-22/2",
IF(#REF!=3,"21-22/3",
IF(#REF!=4,"22-23/1",
IF(#REF!=5,"22-23/2",
IF(#REF!=6,"22-23/3","Hata11")))))),
IF(#REF!+BJ559=2022,
IF(#REF!=1,"22-23/1",
IF(#REF!=2,"22-23/2",
IF(#REF!=3,"22-23/3",
IF(#REF!=4,"23-24/1",
IF(#REF!=5,"23-24/2",
IF(#REF!=6,"23-24/3","Hata12")))))),
IF(#REF!+BJ559=2023,
IF(#REF!=1,"23-24/1",
IF(#REF!=2,"23-24/2",
IF(#REF!=3,"23-24/3",
IF(#REF!=4,"24-25/1",
IF(#REF!=5,"24-25/2",
IF(#REF!=6,"24-25/3","Hata13")))))),
))))))))))))))
)</f>
        <v>#REF!</v>
      </c>
      <c r="G559" s="15"/>
      <c r="H559" s="14" t="s">
        <v>634</v>
      </c>
      <c r="I559" s="14">
        <v>54710</v>
      </c>
      <c r="J559" s="14" t="s">
        <v>635</v>
      </c>
      <c r="Q559" s="14" t="s">
        <v>673</v>
      </c>
      <c r="R559" s="14" t="s">
        <v>673</v>
      </c>
      <c r="S559" s="16">
        <v>4</v>
      </c>
      <c r="T559" s="14">
        <f>VLOOKUP($S559,[1]sistem!$I$3:$L$10,2,FALSE)</f>
        <v>0</v>
      </c>
      <c r="U559" s="14">
        <f>VLOOKUP($S559,[1]sistem!$I$3:$L$10,3,FALSE)</f>
        <v>1</v>
      </c>
      <c r="V559" s="14">
        <f>VLOOKUP($S559,[1]sistem!$I$3:$L$10,4,FALSE)</f>
        <v>1</v>
      </c>
      <c r="W559" s="14" t="e">
        <f>VLOOKUP($BB559,[1]sistem!$I$13:$L$14,2,FALSE)*#REF!</f>
        <v>#REF!</v>
      </c>
      <c r="X559" s="14" t="e">
        <f>VLOOKUP($BB559,[1]sistem!$I$13:$L$14,3,FALSE)*#REF!</f>
        <v>#REF!</v>
      </c>
      <c r="Y559" s="14" t="e">
        <f>VLOOKUP($BB559,[1]sistem!$I$13:$L$14,4,FALSE)*#REF!</f>
        <v>#REF!</v>
      </c>
      <c r="Z559" s="14" t="e">
        <f t="shared" si="156"/>
        <v>#REF!</v>
      </c>
      <c r="AA559" s="14" t="e">
        <f t="shared" si="156"/>
        <v>#REF!</v>
      </c>
      <c r="AB559" s="14" t="e">
        <f t="shared" si="156"/>
        <v>#REF!</v>
      </c>
      <c r="AC559" s="14" t="e">
        <f t="shared" si="144"/>
        <v>#REF!</v>
      </c>
      <c r="AD559" s="14">
        <f>VLOOKUP(BB559,[1]sistem!$I$18:$J$19,2,FALSE)</f>
        <v>14</v>
      </c>
      <c r="AE559" s="14">
        <v>0.25</v>
      </c>
      <c r="AF559" s="14">
        <f>VLOOKUP($S559,[1]sistem!$I$3:$M$10,5,FALSE)</f>
        <v>1</v>
      </c>
      <c r="AG559" s="14">
        <v>4</v>
      </c>
      <c r="AI559" s="14">
        <f>AG559*AM559</f>
        <v>56</v>
      </c>
      <c r="AJ559" s="14">
        <f>VLOOKUP($S559,[1]sistem!$I$3:$N$10,6,FALSE)</f>
        <v>2</v>
      </c>
      <c r="AK559" s="14">
        <v>2</v>
      </c>
      <c r="AL559" s="14">
        <f t="shared" si="145"/>
        <v>4</v>
      </c>
      <c r="AM559" s="14">
        <f>VLOOKUP($BB559,[1]sistem!$I$18:$K$19,3,FALSE)</f>
        <v>14</v>
      </c>
      <c r="AN559" s="14" t="e">
        <f>AM559*#REF!</f>
        <v>#REF!</v>
      </c>
      <c r="AO559" s="14" t="e">
        <f t="shared" si="146"/>
        <v>#REF!</v>
      </c>
      <c r="AP559" s="14">
        <f t="shared" si="147"/>
        <v>25</v>
      </c>
      <c r="AQ559" s="14" t="e">
        <f t="shared" si="148"/>
        <v>#REF!</v>
      </c>
      <c r="AR559" s="14" t="e">
        <f>ROUND(AQ559-#REF!,0)</f>
        <v>#REF!</v>
      </c>
      <c r="AS559" s="14">
        <f>IF(BB559="s",IF(S559=0,0,
IF(S559=1,#REF!*4*4,
IF(S559=2,0,
IF(S559=3,#REF!*4*2,
IF(S559=4,0,
IF(S559=5,0,
IF(S559=6,0,
IF(S559=7,0)))))))),
IF(BB559="t",
IF(S559=0,0,
IF(S559=1,#REF!*4*4*0.8,
IF(S559=2,0,
IF(S559=3,#REF!*4*2*0.8,
IF(S559=4,0,
IF(S559=5,0,
IF(S559=6,0,
IF(S559=7,0))))))))))</f>
        <v>0</v>
      </c>
      <c r="AT559" s="14" t="e">
        <f>IF(BB559="s",
IF(S559=0,0,
IF(S559=1,0,
IF(S559=2,#REF!*4*2,
IF(S559=3,#REF!*4,
IF(S559=4,#REF!*4,
IF(S559=5,0,
IF(S559=6,0,
IF(S559=7,#REF!*4)))))))),
IF(BB559="t",
IF(S559=0,0,
IF(S559=1,0,
IF(S559=2,#REF!*4*2*0.8,
IF(S559=3,#REF!*4*0.8,
IF(S559=4,#REF!*4*0.8,
IF(S559=5,0,
IF(S559=6,0,
IF(S559=7,#REF!*4))))))))))</f>
        <v>#REF!</v>
      </c>
      <c r="AU559" s="14" t="e">
        <f>IF(BB559="s",
IF(S559=0,0,
IF(S559=1,#REF!*2,
IF(S559=2,#REF!*2,
IF(S559=3,#REF!*2,
IF(S559=4,#REF!*2,
IF(S559=5,#REF!*2,
IF(S559=6,#REF!*2,
IF(S559=7,#REF!*2)))))))),
IF(BB559="t",
IF(S559=0,#REF!*2*0.8,
IF(S559=1,#REF!*2*0.8,
IF(S559=2,#REF!*2*0.8,
IF(S559=3,#REF!*2*0.8,
IF(S559=4,#REF!*2*0.8,
IF(S559=5,#REF!*2*0.8,
IF(S559=6,#REF!*1*0.8,
IF(S559=7,#REF!*2))))))))))</f>
        <v>#REF!</v>
      </c>
      <c r="AV559" s="14" t="e">
        <f t="shared" si="149"/>
        <v>#REF!</v>
      </c>
      <c r="AW559" s="14" t="e">
        <f>IF(BB559="s",
IF(S559=0,0,
IF(S559=1,(14-2)*(#REF!+#REF!)/4*4,
IF(S559=2,(14-2)*(#REF!+#REF!)/4*2,
IF(S559=3,(14-2)*(#REF!+#REF!)/4*3,
IF(S559=4,(14-2)*(#REF!+#REF!)/4,
IF(S559=5,(14-2)*#REF!/4,
IF(S559=6,0,
IF(S559=7,(14)*#REF!)))))))),
IF(BB559="t",
IF(S559=0,0,
IF(S559=1,(11-2)*(#REF!+#REF!)/4*4,
IF(S559=2,(11-2)*(#REF!+#REF!)/4*2,
IF(S559=3,(11-2)*(#REF!+#REF!)/4*3,
IF(S559=4,(11-2)*(#REF!+#REF!)/4,
IF(S559=5,(11-2)*#REF!/4,
IF(S559=6,0,
IF(S559=7,(11)*#REF!))))))))))</f>
        <v>#REF!</v>
      </c>
      <c r="AX559" s="14" t="e">
        <f t="shared" si="150"/>
        <v>#REF!</v>
      </c>
      <c r="AY559" s="14">
        <f t="shared" si="151"/>
        <v>8</v>
      </c>
      <c r="AZ559" s="14">
        <f t="shared" si="152"/>
        <v>4</v>
      </c>
      <c r="BA559" s="14" t="e">
        <f t="shared" si="153"/>
        <v>#REF!</v>
      </c>
      <c r="BB559" s="14" t="s">
        <v>87</v>
      </c>
      <c r="BC559" s="14" t="e">
        <f>IF(BI559="A",0,IF(BB559="s",14*#REF!,IF(BB559="T",11*#REF!,"HATA")))</f>
        <v>#REF!</v>
      </c>
      <c r="BD559" s="14" t="e">
        <f t="shared" si="154"/>
        <v>#REF!</v>
      </c>
      <c r="BE559" s="14" t="e">
        <f t="shared" si="155"/>
        <v>#REF!</v>
      </c>
      <c r="BF559" s="14" t="e">
        <f>IF(BE559-#REF!=0,"DOĞRU","YANLIŞ")</f>
        <v>#REF!</v>
      </c>
      <c r="BG559" s="14" t="e">
        <f>#REF!-BE559</f>
        <v>#REF!</v>
      </c>
      <c r="BH559" s="14">
        <v>0</v>
      </c>
      <c r="BJ559" s="14">
        <v>0</v>
      </c>
      <c r="BL559" s="14">
        <v>4</v>
      </c>
      <c r="BN559" s="5" t="e">
        <f>#REF!*14</f>
        <v>#REF!</v>
      </c>
      <c r="BO559" s="6"/>
      <c r="BP559" s="7"/>
      <c r="BQ559" s="8"/>
      <c r="BR559" s="8"/>
      <c r="BS559" s="8"/>
      <c r="BT559" s="8"/>
      <c r="BU559" s="8"/>
      <c r="BV559" s="9"/>
      <c r="BW559" s="10"/>
      <c r="BX559" s="11"/>
      <c r="CE559" s="8"/>
      <c r="CF559" s="17"/>
      <c r="CG559" s="17"/>
      <c r="CH559" s="17"/>
      <c r="CI559" s="17"/>
    </row>
    <row r="560" spans="1:87" hidden="1" x14ac:dyDescent="0.25">
      <c r="A560" s="14" t="s">
        <v>674</v>
      </c>
      <c r="B560" s="14" t="s">
        <v>675</v>
      </c>
      <c r="C560" s="14" t="s">
        <v>675</v>
      </c>
      <c r="D560" s="15" t="s">
        <v>84</v>
      </c>
      <c r="E560" s="15" t="s">
        <v>84</v>
      </c>
      <c r="F560" s="16" t="e">
        <f>IF(BB560="S",
IF(#REF!+BJ560=2012,
IF(#REF!=1,"12-13/1",
IF(#REF!=2,"12-13/2",
IF(#REF!=3,"13-14/1",
IF(#REF!=4,"13-14/2","Hata1")))),
IF(#REF!+BJ560=2013,
IF(#REF!=1,"13-14/1",
IF(#REF!=2,"13-14/2",
IF(#REF!=3,"14-15/1",
IF(#REF!=4,"14-15/2","Hata2")))),
IF(#REF!+BJ560=2014,
IF(#REF!=1,"14-15/1",
IF(#REF!=2,"14-15/2",
IF(#REF!=3,"15-16/1",
IF(#REF!=4,"15-16/2","Hata3")))),
IF(#REF!+BJ560=2015,
IF(#REF!=1,"15-16/1",
IF(#REF!=2,"15-16/2",
IF(#REF!=3,"16-17/1",
IF(#REF!=4,"16-17/2","Hata4")))),
IF(#REF!+BJ560=2016,
IF(#REF!=1,"16-17/1",
IF(#REF!=2,"16-17/2",
IF(#REF!=3,"17-18/1",
IF(#REF!=4,"17-18/2","Hata5")))),
IF(#REF!+BJ560=2017,
IF(#REF!=1,"17-18/1",
IF(#REF!=2,"17-18/2",
IF(#REF!=3,"18-19/1",
IF(#REF!=4,"18-19/2","Hata6")))),
IF(#REF!+BJ560=2018,
IF(#REF!=1,"18-19/1",
IF(#REF!=2,"18-19/2",
IF(#REF!=3,"19-20/1",
IF(#REF!=4,"19-20/2","Hata7")))),
IF(#REF!+BJ560=2019,
IF(#REF!=1,"19-20/1",
IF(#REF!=2,"19-20/2",
IF(#REF!=3,"20-21/1",
IF(#REF!=4,"20-21/2","Hata8")))),
IF(#REF!+BJ560=2020,
IF(#REF!=1,"20-21/1",
IF(#REF!=2,"20-21/2",
IF(#REF!=3,"21-22/1",
IF(#REF!=4,"21-22/2","Hata9")))),
IF(#REF!+BJ560=2021,
IF(#REF!=1,"21-22/1",
IF(#REF!=2,"21-22/2",
IF(#REF!=3,"22-23/1",
IF(#REF!=4,"22-23/2","Hata10")))),
IF(#REF!+BJ560=2022,
IF(#REF!=1,"22-23/1",
IF(#REF!=2,"22-23/2",
IF(#REF!=3,"23-24/1",
IF(#REF!=4,"23-24/2","Hata11")))),
IF(#REF!+BJ560=2023,
IF(#REF!=1,"23-24/1",
IF(#REF!=2,"23-24/2",
IF(#REF!=3,"24-25/1",
IF(#REF!=4,"24-25/2","Hata12")))),
)))))))))))),
IF(BB560="T",
IF(#REF!+BJ560=2012,
IF(#REF!=1,"12-13/1",
IF(#REF!=2,"12-13/2",
IF(#REF!=3,"12-13/3",
IF(#REF!=4,"13-14/1",
IF(#REF!=5,"13-14/2",
IF(#REF!=6,"13-14/3","Hata1")))))),
IF(#REF!+BJ560=2013,
IF(#REF!=1,"13-14/1",
IF(#REF!=2,"13-14/2",
IF(#REF!=3,"13-14/3",
IF(#REF!=4,"14-15/1",
IF(#REF!=5,"14-15/2",
IF(#REF!=6,"14-15/3","Hata2")))))),
IF(#REF!+BJ560=2014,
IF(#REF!=1,"14-15/1",
IF(#REF!=2,"14-15/2",
IF(#REF!=3,"14-15/3",
IF(#REF!=4,"15-16/1",
IF(#REF!=5,"15-16/2",
IF(#REF!=6,"15-16/3","Hata3")))))),
IF(AND(#REF!+#REF!&gt;2014,#REF!+#REF!&lt;2015,BJ560=1),
IF(#REF!=0.1,"14-15/0.1",
IF(#REF!=0.2,"14-15/0.2",
IF(#REF!=0.3,"14-15/0.3","Hata4"))),
IF(#REF!+BJ560=2015,
IF(#REF!=1,"15-16/1",
IF(#REF!=2,"15-16/2",
IF(#REF!=3,"15-16/3",
IF(#REF!=4,"16-17/1",
IF(#REF!=5,"16-17/2",
IF(#REF!=6,"16-17/3","Hata5")))))),
IF(#REF!+BJ560=2016,
IF(#REF!=1,"16-17/1",
IF(#REF!=2,"16-17/2",
IF(#REF!=3,"16-17/3",
IF(#REF!=4,"17-18/1",
IF(#REF!=5,"17-18/2",
IF(#REF!=6,"17-18/3","Hata6")))))),
IF(#REF!+BJ560=2017,
IF(#REF!=1,"17-18/1",
IF(#REF!=2,"17-18/2",
IF(#REF!=3,"17-18/3",
IF(#REF!=4,"18-19/1",
IF(#REF!=5,"18-19/2",
IF(#REF!=6,"18-19/3","Hata7")))))),
IF(#REF!+BJ560=2018,
IF(#REF!=1,"18-19/1",
IF(#REF!=2,"18-19/2",
IF(#REF!=3,"18-19/3",
IF(#REF!=4,"19-20/1",
IF(#REF!=5," 19-20/2",
IF(#REF!=6,"19-20/3","Hata8")))))),
IF(#REF!+BJ560=2019,
IF(#REF!=1,"19-20/1",
IF(#REF!=2,"19-20/2",
IF(#REF!=3,"19-20/3",
IF(#REF!=4,"20-21/1",
IF(#REF!=5,"20-21/2",
IF(#REF!=6,"20-21/3","Hata9")))))),
IF(#REF!+BJ560=2020,
IF(#REF!=1,"20-21/1",
IF(#REF!=2,"20-21/2",
IF(#REF!=3,"20-21/3",
IF(#REF!=4,"21-22/1",
IF(#REF!=5,"21-22/2",
IF(#REF!=6,"21-22/3","Hata10")))))),
IF(#REF!+BJ560=2021,
IF(#REF!=1,"21-22/1",
IF(#REF!=2,"21-22/2",
IF(#REF!=3,"21-22/3",
IF(#REF!=4,"22-23/1",
IF(#REF!=5,"22-23/2",
IF(#REF!=6,"22-23/3","Hata11")))))),
IF(#REF!+BJ560=2022,
IF(#REF!=1,"22-23/1",
IF(#REF!=2,"22-23/2",
IF(#REF!=3,"22-23/3",
IF(#REF!=4,"23-24/1",
IF(#REF!=5,"23-24/2",
IF(#REF!=6,"23-24/3","Hata12")))))),
IF(#REF!+BJ560=2023,
IF(#REF!=1,"23-24/1",
IF(#REF!=2,"23-24/2",
IF(#REF!=3,"23-24/3",
IF(#REF!=4,"24-25/1",
IF(#REF!=5,"24-25/2",
IF(#REF!=6,"24-25/3","Hata13")))))),
))))))))))))))
)</f>
        <v>#REF!</v>
      </c>
      <c r="G560" s="15"/>
      <c r="H560" s="14" t="s">
        <v>634</v>
      </c>
      <c r="I560" s="14">
        <v>54710</v>
      </c>
      <c r="J560" s="14" t="s">
        <v>635</v>
      </c>
      <c r="S560" s="16">
        <v>4</v>
      </c>
      <c r="T560" s="14">
        <f>VLOOKUP($S560,[1]sistem!$I$3:$L$10,2,FALSE)</f>
        <v>0</v>
      </c>
      <c r="U560" s="14">
        <f>VLOOKUP($S560,[1]sistem!$I$3:$L$10,3,FALSE)</f>
        <v>1</v>
      </c>
      <c r="V560" s="14">
        <f>VLOOKUP($S560,[1]sistem!$I$3:$L$10,4,FALSE)</f>
        <v>1</v>
      </c>
      <c r="W560" s="14" t="e">
        <f>VLOOKUP($BB560,[1]sistem!$I$13:$L$14,2,FALSE)*#REF!</f>
        <v>#REF!</v>
      </c>
      <c r="X560" s="14" t="e">
        <f>VLOOKUP($BB560,[1]sistem!$I$13:$L$14,3,FALSE)*#REF!</f>
        <v>#REF!</v>
      </c>
      <c r="Y560" s="14" t="e">
        <f>VLOOKUP($BB560,[1]sistem!$I$13:$L$14,4,FALSE)*#REF!</f>
        <v>#REF!</v>
      </c>
      <c r="Z560" s="14" t="e">
        <f t="shared" si="156"/>
        <v>#REF!</v>
      </c>
      <c r="AA560" s="14" t="e">
        <f t="shared" si="156"/>
        <v>#REF!</v>
      </c>
      <c r="AB560" s="14" t="e">
        <f t="shared" si="156"/>
        <v>#REF!</v>
      </c>
      <c r="AC560" s="14" t="e">
        <f t="shared" si="144"/>
        <v>#REF!</v>
      </c>
      <c r="AD560" s="14">
        <f>VLOOKUP(BB560,[1]sistem!$I$18:$J$19,2,FALSE)</f>
        <v>14</v>
      </c>
      <c r="AE560" s="14">
        <v>0.25</v>
      </c>
      <c r="AF560" s="14">
        <f>VLOOKUP($S560,[1]sistem!$I$3:$M$10,5,FALSE)</f>
        <v>1</v>
      </c>
      <c r="AG560" s="14">
        <v>4</v>
      </c>
      <c r="AI560" s="14">
        <f>AG560*AM560</f>
        <v>56</v>
      </c>
      <c r="AJ560" s="14">
        <f>VLOOKUP($S560,[1]sistem!$I$3:$N$10,6,FALSE)</f>
        <v>2</v>
      </c>
      <c r="AK560" s="14">
        <v>2</v>
      </c>
      <c r="AL560" s="14">
        <f t="shared" si="145"/>
        <v>4</v>
      </c>
      <c r="AM560" s="14">
        <f>VLOOKUP($BB560,[1]sistem!$I$18:$K$19,3,FALSE)</f>
        <v>14</v>
      </c>
      <c r="AN560" s="14" t="e">
        <f>AM560*#REF!</f>
        <v>#REF!</v>
      </c>
      <c r="AO560" s="14" t="e">
        <f t="shared" si="146"/>
        <v>#REF!</v>
      </c>
      <c r="AP560" s="14">
        <f t="shared" si="147"/>
        <v>25</v>
      </c>
      <c r="AQ560" s="14" t="e">
        <f t="shared" si="148"/>
        <v>#REF!</v>
      </c>
      <c r="AR560" s="14" t="e">
        <f>ROUND(AQ560-#REF!,0)</f>
        <v>#REF!</v>
      </c>
      <c r="AS560" s="14">
        <f>IF(BB560="s",IF(S560=0,0,
IF(S560=1,#REF!*4*4,
IF(S560=2,0,
IF(S560=3,#REF!*4*2,
IF(S560=4,0,
IF(S560=5,0,
IF(S560=6,0,
IF(S560=7,0)))))))),
IF(BB560="t",
IF(S560=0,0,
IF(S560=1,#REF!*4*4*0.8,
IF(S560=2,0,
IF(S560=3,#REF!*4*2*0.8,
IF(S560=4,0,
IF(S560=5,0,
IF(S560=6,0,
IF(S560=7,0))))))))))</f>
        <v>0</v>
      </c>
      <c r="AT560" s="14" t="e">
        <f>IF(BB560="s",
IF(S560=0,0,
IF(S560=1,0,
IF(S560=2,#REF!*4*2,
IF(S560=3,#REF!*4,
IF(S560=4,#REF!*4,
IF(S560=5,0,
IF(S560=6,0,
IF(S560=7,#REF!*4)))))))),
IF(BB560="t",
IF(S560=0,0,
IF(S560=1,0,
IF(S560=2,#REF!*4*2*0.8,
IF(S560=3,#REF!*4*0.8,
IF(S560=4,#REF!*4*0.8,
IF(S560=5,0,
IF(S560=6,0,
IF(S560=7,#REF!*4))))))))))</f>
        <v>#REF!</v>
      </c>
      <c r="AU560" s="14" t="e">
        <f>IF(BB560="s",
IF(S560=0,0,
IF(S560=1,#REF!*2,
IF(S560=2,#REF!*2,
IF(S560=3,#REF!*2,
IF(S560=4,#REF!*2,
IF(S560=5,#REF!*2,
IF(S560=6,#REF!*2,
IF(S560=7,#REF!*2)))))))),
IF(BB560="t",
IF(S560=0,#REF!*2*0.8,
IF(S560=1,#REF!*2*0.8,
IF(S560=2,#REF!*2*0.8,
IF(S560=3,#REF!*2*0.8,
IF(S560=4,#REF!*2*0.8,
IF(S560=5,#REF!*2*0.8,
IF(S560=6,#REF!*1*0.8,
IF(S560=7,#REF!*2))))))))))</f>
        <v>#REF!</v>
      </c>
      <c r="AV560" s="14" t="e">
        <f t="shared" si="149"/>
        <v>#REF!</v>
      </c>
      <c r="AW560" s="14" t="e">
        <f>IF(BB560="s",
IF(S560=0,0,
IF(S560=1,(14-2)*(#REF!+#REF!)/4*4,
IF(S560=2,(14-2)*(#REF!+#REF!)/4*2,
IF(S560=3,(14-2)*(#REF!+#REF!)/4*3,
IF(S560=4,(14-2)*(#REF!+#REF!)/4,
IF(S560=5,(14-2)*#REF!/4,
IF(S560=6,0,
IF(S560=7,(14)*#REF!)))))))),
IF(BB560="t",
IF(S560=0,0,
IF(S560=1,(11-2)*(#REF!+#REF!)/4*4,
IF(S560=2,(11-2)*(#REF!+#REF!)/4*2,
IF(S560=3,(11-2)*(#REF!+#REF!)/4*3,
IF(S560=4,(11-2)*(#REF!+#REF!)/4,
IF(S560=5,(11-2)*#REF!/4,
IF(S560=6,0,
IF(S560=7,(11)*#REF!))))))))))</f>
        <v>#REF!</v>
      </c>
      <c r="AX560" s="14" t="e">
        <f t="shared" si="150"/>
        <v>#REF!</v>
      </c>
      <c r="AY560" s="14">
        <f t="shared" si="151"/>
        <v>8</v>
      </c>
      <c r="AZ560" s="14">
        <f t="shared" si="152"/>
        <v>4</v>
      </c>
      <c r="BA560" s="14" t="e">
        <f t="shared" si="153"/>
        <v>#REF!</v>
      </c>
      <c r="BB560" s="14" t="s">
        <v>87</v>
      </c>
      <c r="BC560" s="14" t="e">
        <f>IF(BI560="A",0,IF(BB560="s",14*#REF!,IF(BB560="T",11*#REF!,"HATA")))</f>
        <v>#REF!</v>
      </c>
      <c r="BD560" s="14" t="e">
        <f t="shared" si="154"/>
        <v>#REF!</v>
      </c>
      <c r="BE560" s="14" t="e">
        <f t="shared" si="155"/>
        <v>#REF!</v>
      </c>
      <c r="BF560" s="14" t="e">
        <f>IF(BE560-#REF!=0,"DOĞRU","YANLIŞ")</f>
        <v>#REF!</v>
      </c>
      <c r="BG560" s="14" t="e">
        <f>#REF!-BE560</f>
        <v>#REF!</v>
      </c>
      <c r="BH560" s="14">
        <v>0</v>
      </c>
      <c r="BJ560" s="14">
        <v>0</v>
      </c>
      <c r="BL560" s="14">
        <v>4</v>
      </c>
      <c r="BN560" s="5" t="e">
        <f>#REF!*14</f>
        <v>#REF!</v>
      </c>
      <c r="BO560" s="6"/>
      <c r="BP560" s="7"/>
      <c r="BQ560" s="8"/>
      <c r="BR560" s="8"/>
      <c r="BS560" s="8"/>
      <c r="BT560" s="8"/>
      <c r="BU560" s="8"/>
      <c r="BV560" s="9"/>
      <c r="BW560" s="10"/>
      <c r="BX560" s="11"/>
      <c r="CE560" s="8"/>
      <c r="CF560" s="17"/>
      <c r="CG560" s="17"/>
      <c r="CH560" s="17"/>
      <c r="CI560" s="17"/>
    </row>
    <row r="561" spans="1:87" hidden="1" x14ac:dyDescent="0.25">
      <c r="A561" s="14" t="s">
        <v>631</v>
      </c>
      <c r="B561" s="39" t="s">
        <v>632</v>
      </c>
      <c r="C561" s="14" t="s">
        <v>633</v>
      </c>
      <c r="D561" s="15" t="s">
        <v>90</v>
      </c>
      <c r="E561" s="15" t="s">
        <v>90</v>
      </c>
      <c r="F561" s="16" t="e">
        <f>IF(BB561="S",
IF(#REF!+BJ561=2012,
IF(#REF!=1,"12-13/1",
IF(#REF!=2,"12-13/2",
IF(#REF!=3,"13-14/1",
IF(#REF!=4,"13-14/2","Hata1")))),
IF(#REF!+BJ561=2013,
IF(#REF!=1,"13-14/1",
IF(#REF!=2,"13-14/2",
IF(#REF!=3,"14-15/1",
IF(#REF!=4,"14-15/2","Hata2")))),
IF(#REF!+BJ561=2014,
IF(#REF!=1,"14-15/1",
IF(#REF!=2,"14-15/2",
IF(#REF!=3,"15-16/1",
IF(#REF!=4,"15-16/2","Hata3")))),
IF(#REF!+BJ561=2015,
IF(#REF!=1,"15-16/1",
IF(#REF!=2,"15-16/2",
IF(#REF!=3,"16-17/1",
IF(#REF!=4,"16-17/2","Hata4")))),
IF(#REF!+BJ561=2016,
IF(#REF!=1,"16-17/1",
IF(#REF!=2,"16-17/2",
IF(#REF!=3,"17-18/1",
IF(#REF!=4,"17-18/2","Hata5")))),
IF(#REF!+BJ561=2017,
IF(#REF!=1,"17-18/1",
IF(#REF!=2,"17-18/2",
IF(#REF!=3,"18-19/1",
IF(#REF!=4,"18-19/2","Hata6")))),
IF(#REF!+BJ561=2018,
IF(#REF!=1,"18-19/1",
IF(#REF!=2,"18-19/2",
IF(#REF!=3,"19-20/1",
IF(#REF!=4,"19-20/2","Hata7")))),
IF(#REF!+BJ561=2019,
IF(#REF!=1,"19-20/1",
IF(#REF!=2,"19-20/2",
IF(#REF!=3,"20-21/1",
IF(#REF!=4,"20-21/2","Hata8")))),
IF(#REF!+BJ561=2020,
IF(#REF!=1,"20-21/1",
IF(#REF!=2,"20-21/2",
IF(#REF!=3,"21-22/1",
IF(#REF!=4,"21-22/2","Hata9")))),
IF(#REF!+BJ561=2021,
IF(#REF!=1,"21-22/1",
IF(#REF!=2,"21-22/2",
IF(#REF!=3,"22-23/1",
IF(#REF!=4,"22-23/2","Hata10")))),
IF(#REF!+BJ561=2022,
IF(#REF!=1,"22-23/1",
IF(#REF!=2,"22-23/2",
IF(#REF!=3,"23-24/1",
IF(#REF!=4,"23-24/2","Hata11")))),
IF(#REF!+BJ561=2023,
IF(#REF!=1,"23-24/1",
IF(#REF!=2,"23-24/2",
IF(#REF!=3,"24-25/1",
IF(#REF!=4,"24-25/2","Hata12")))),
)))))))))))),
IF(BB561="T",
IF(#REF!+BJ561=2012,
IF(#REF!=1,"12-13/1",
IF(#REF!=2,"12-13/2",
IF(#REF!=3,"12-13/3",
IF(#REF!=4,"13-14/1",
IF(#REF!=5,"13-14/2",
IF(#REF!=6,"13-14/3","Hata1")))))),
IF(#REF!+BJ561=2013,
IF(#REF!=1,"13-14/1",
IF(#REF!=2,"13-14/2",
IF(#REF!=3,"13-14/3",
IF(#REF!=4,"14-15/1",
IF(#REF!=5,"14-15/2",
IF(#REF!=6,"14-15/3","Hata2")))))),
IF(#REF!+BJ561=2014,
IF(#REF!=1,"14-15/1",
IF(#REF!=2,"14-15/2",
IF(#REF!=3,"14-15/3",
IF(#REF!=4,"15-16/1",
IF(#REF!=5,"15-16/2",
IF(#REF!=6,"15-16/3","Hata3")))))),
IF(AND(#REF!+#REF!&gt;2014,#REF!+#REF!&lt;2015,BJ561=1),
IF(#REF!=0.1,"14-15/0.1",
IF(#REF!=0.2,"14-15/0.2",
IF(#REF!=0.3,"14-15/0.3","Hata4"))),
IF(#REF!+BJ561=2015,
IF(#REF!=1,"15-16/1",
IF(#REF!=2,"15-16/2",
IF(#REF!=3,"15-16/3",
IF(#REF!=4,"16-17/1",
IF(#REF!=5,"16-17/2",
IF(#REF!=6,"16-17/3","Hata5")))))),
IF(#REF!+BJ561=2016,
IF(#REF!=1,"16-17/1",
IF(#REF!=2,"16-17/2",
IF(#REF!=3,"16-17/3",
IF(#REF!=4,"17-18/1",
IF(#REF!=5,"17-18/2",
IF(#REF!=6,"17-18/3","Hata6")))))),
IF(#REF!+BJ561=2017,
IF(#REF!=1,"17-18/1",
IF(#REF!=2,"17-18/2",
IF(#REF!=3,"17-18/3",
IF(#REF!=4,"18-19/1",
IF(#REF!=5,"18-19/2",
IF(#REF!=6,"18-19/3","Hata7")))))),
IF(#REF!+BJ561=2018,
IF(#REF!=1,"18-19/1",
IF(#REF!=2,"18-19/2",
IF(#REF!=3,"18-19/3",
IF(#REF!=4,"19-20/1",
IF(#REF!=5," 19-20/2",
IF(#REF!=6,"19-20/3","Hata8")))))),
IF(#REF!+BJ561=2019,
IF(#REF!=1,"19-20/1",
IF(#REF!=2,"19-20/2",
IF(#REF!=3,"19-20/3",
IF(#REF!=4,"20-21/1",
IF(#REF!=5,"20-21/2",
IF(#REF!=6,"20-21/3","Hata9")))))),
IF(#REF!+BJ561=2020,
IF(#REF!=1,"20-21/1",
IF(#REF!=2,"20-21/2",
IF(#REF!=3,"20-21/3",
IF(#REF!=4,"21-22/1",
IF(#REF!=5,"21-22/2",
IF(#REF!=6,"21-22/3","Hata10")))))),
IF(#REF!+BJ561=2021,
IF(#REF!=1,"21-22/1",
IF(#REF!=2,"21-22/2",
IF(#REF!=3,"21-22/3",
IF(#REF!=4,"22-23/1",
IF(#REF!=5,"22-23/2",
IF(#REF!=6,"22-23/3","Hata11")))))),
IF(#REF!+BJ561=2022,
IF(#REF!=1,"22-23/1",
IF(#REF!=2,"22-23/2",
IF(#REF!=3,"22-23/3",
IF(#REF!=4,"23-24/1",
IF(#REF!=5,"23-24/2",
IF(#REF!=6,"23-24/3","Hata12")))))),
IF(#REF!+BJ561=2023,
IF(#REF!=1,"23-24/1",
IF(#REF!=2,"23-24/2",
IF(#REF!=3,"23-24/3",
IF(#REF!=4,"24-25/1",
IF(#REF!=5,"24-25/2",
IF(#REF!=6,"24-25/3","Hata13")))))),
))))))))))))))
)</f>
        <v>#REF!</v>
      </c>
      <c r="G561" s="15"/>
      <c r="H561" s="14" t="s">
        <v>676</v>
      </c>
      <c r="I561" s="14">
        <v>54710</v>
      </c>
      <c r="J561" s="14" t="s">
        <v>635</v>
      </c>
      <c r="L561" s="14">
        <v>4127</v>
      </c>
      <c r="Q561" s="14" t="s">
        <v>528</v>
      </c>
      <c r="R561" s="14" t="s">
        <v>528</v>
      </c>
      <c r="S561" s="16">
        <v>2</v>
      </c>
      <c r="T561" s="14">
        <f>VLOOKUP($S561,[1]sistem!$I$3:$L$10,2,FALSE)</f>
        <v>0</v>
      </c>
      <c r="U561" s="14">
        <f>VLOOKUP($S561,[1]sistem!$I$3:$L$10,3,FALSE)</f>
        <v>2</v>
      </c>
      <c r="V561" s="14">
        <f>VLOOKUP($S561,[1]sistem!$I$3:$L$10,4,FALSE)</f>
        <v>1</v>
      </c>
      <c r="W561" s="14" t="e">
        <f>VLOOKUP($BB561,[1]sistem!$I$13:$L$14,2,FALSE)*#REF!</f>
        <v>#REF!</v>
      </c>
      <c r="X561" s="14" t="e">
        <f>VLOOKUP($BB561,[1]sistem!$I$13:$L$14,3,FALSE)*#REF!</f>
        <v>#REF!</v>
      </c>
      <c r="Y561" s="14" t="e">
        <f>VLOOKUP($BB561,[1]sistem!$I$13:$L$14,4,FALSE)*#REF!</f>
        <v>#REF!</v>
      </c>
      <c r="Z561" s="14" t="e">
        <f t="shared" si="156"/>
        <v>#REF!</v>
      </c>
      <c r="AA561" s="14" t="e">
        <f t="shared" si="156"/>
        <v>#REF!</v>
      </c>
      <c r="AB561" s="14" t="e">
        <f t="shared" si="156"/>
        <v>#REF!</v>
      </c>
      <c r="AC561" s="14" t="e">
        <f t="shared" si="144"/>
        <v>#REF!</v>
      </c>
      <c r="AD561" s="14">
        <f>VLOOKUP(BB561,[1]sistem!$I$18:$J$19,2,FALSE)</f>
        <v>14</v>
      </c>
      <c r="AE561" s="14">
        <v>0.25</v>
      </c>
      <c r="AF561" s="14">
        <f>VLOOKUP($S561,[1]sistem!$I$3:$M$10,5,FALSE)</f>
        <v>2</v>
      </c>
      <c r="AI561" s="14" t="e">
        <f>(#REF!+#REF!)*AD561</f>
        <v>#REF!</v>
      </c>
      <c r="AJ561" s="14">
        <f>VLOOKUP($S561,[1]sistem!$I$3:$N$10,6,FALSE)</f>
        <v>3</v>
      </c>
      <c r="AK561" s="14">
        <v>2</v>
      </c>
      <c r="AL561" s="14">
        <f t="shared" si="145"/>
        <v>6</v>
      </c>
      <c r="AM561" s="14">
        <f>VLOOKUP($BB561,[1]sistem!$I$18:$K$19,3,FALSE)</f>
        <v>14</v>
      </c>
      <c r="AN561" s="14" t="e">
        <f>AM561*#REF!</f>
        <v>#REF!</v>
      </c>
      <c r="AO561" s="14" t="e">
        <f t="shared" si="146"/>
        <v>#REF!</v>
      </c>
      <c r="AP561" s="14">
        <f t="shared" si="147"/>
        <v>25</v>
      </c>
      <c r="AQ561" s="14" t="e">
        <f t="shared" si="148"/>
        <v>#REF!</v>
      </c>
      <c r="AR561" s="14" t="e">
        <f>ROUND(AQ561-#REF!,0)</f>
        <v>#REF!</v>
      </c>
      <c r="AS561" s="14">
        <f>IF(BB561="s",IF(S561=0,0,
IF(S561=1,#REF!*4*4,
IF(S561=2,0,
IF(S561=3,#REF!*4*2,
IF(S561=4,0,
IF(S561=5,0,
IF(S561=6,0,
IF(S561=7,0)))))))),
IF(BB561="t",
IF(S561=0,0,
IF(S561=1,#REF!*4*4*0.8,
IF(S561=2,0,
IF(S561=3,#REF!*4*2*0.8,
IF(S561=4,0,
IF(S561=5,0,
IF(S561=6,0,
IF(S561=7,0))))))))))</f>
        <v>0</v>
      </c>
      <c r="AT561" s="14" t="e">
        <f>IF(BB561="s",
IF(S561=0,0,
IF(S561=1,0,
IF(S561=2,#REF!*4*2,
IF(S561=3,#REF!*4,
IF(S561=4,#REF!*4,
IF(S561=5,0,
IF(S561=6,0,
IF(S561=7,#REF!*4)))))))),
IF(BB561="t",
IF(S561=0,0,
IF(S561=1,0,
IF(S561=2,#REF!*4*2*0.8,
IF(S561=3,#REF!*4*0.8,
IF(S561=4,#REF!*4*0.8,
IF(S561=5,0,
IF(S561=6,0,
IF(S561=7,#REF!*4))))))))))</f>
        <v>#REF!</v>
      </c>
      <c r="AU561" s="14" t="e">
        <f>IF(BB561="s",
IF(S561=0,0,
IF(S561=1,#REF!*2,
IF(S561=2,#REF!*2,
IF(S561=3,#REF!*2,
IF(S561=4,#REF!*2,
IF(S561=5,#REF!*2,
IF(S561=6,#REF!*2,
IF(S561=7,#REF!*2)))))))),
IF(BB561="t",
IF(S561=0,#REF!*2*0.8,
IF(S561=1,#REF!*2*0.8,
IF(S561=2,#REF!*2*0.8,
IF(S561=3,#REF!*2*0.8,
IF(S561=4,#REF!*2*0.8,
IF(S561=5,#REF!*2*0.8,
IF(S561=6,#REF!*1*0.8,
IF(S561=7,#REF!*2))))))))))</f>
        <v>#REF!</v>
      </c>
      <c r="AV561" s="14" t="e">
        <f t="shared" si="149"/>
        <v>#REF!</v>
      </c>
      <c r="AW561" s="14" t="e">
        <f>IF(BB561="s",
IF(S561=0,0,
IF(S561=1,(14-2)*(#REF!+#REF!)/4*4,
IF(S561=2,(14-2)*(#REF!+#REF!)/4*2,
IF(S561=3,(14-2)*(#REF!+#REF!)/4*3,
IF(S561=4,(14-2)*(#REF!+#REF!)/4,
IF(S561=5,(14-2)*#REF!/4,
IF(S561=6,0,
IF(S561=7,(14)*#REF!)))))))),
IF(BB561="t",
IF(S561=0,0,
IF(S561=1,(11-2)*(#REF!+#REF!)/4*4,
IF(S561=2,(11-2)*(#REF!+#REF!)/4*2,
IF(S561=3,(11-2)*(#REF!+#REF!)/4*3,
IF(S561=4,(11-2)*(#REF!+#REF!)/4,
IF(S561=5,(11-2)*#REF!/4,
IF(S561=6,0,
IF(S561=7,(11)*#REF!))))))))))</f>
        <v>#REF!</v>
      </c>
      <c r="AX561" s="14" t="e">
        <f t="shared" si="150"/>
        <v>#REF!</v>
      </c>
      <c r="AY561" s="14">
        <f t="shared" si="151"/>
        <v>12</v>
      </c>
      <c r="AZ561" s="14">
        <f t="shared" si="152"/>
        <v>6</v>
      </c>
      <c r="BA561" s="14" t="e">
        <f t="shared" si="153"/>
        <v>#REF!</v>
      </c>
      <c r="BB561" s="14" t="s">
        <v>87</v>
      </c>
      <c r="BC561" s="14" t="e">
        <f>IF(BI561="A",0,IF(BB561="s",14*#REF!,IF(BB561="T",11*#REF!,"HATA")))</f>
        <v>#REF!</v>
      </c>
      <c r="BD561" s="14" t="e">
        <f t="shared" si="154"/>
        <v>#REF!</v>
      </c>
      <c r="BE561" s="14" t="e">
        <f t="shared" si="155"/>
        <v>#REF!</v>
      </c>
      <c r="BF561" s="14" t="e">
        <f>IF(BE561-#REF!=0,"DOĞRU","YANLIŞ")</f>
        <v>#REF!</v>
      </c>
      <c r="BG561" s="14" t="e">
        <f>#REF!-BE561</f>
        <v>#REF!</v>
      </c>
      <c r="BH561" s="14">
        <v>1</v>
      </c>
      <c r="BJ561" s="14">
        <v>0</v>
      </c>
      <c r="BL561" s="14">
        <v>2</v>
      </c>
      <c r="BN561" s="5" t="e">
        <f>#REF!*14</f>
        <v>#REF!</v>
      </c>
      <c r="BO561" s="6"/>
      <c r="BP561" s="7"/>
      <c r="BQ561" s="8"/>
      <c r="BR561" s="8"/>
      <c r="BS561" s="8"/>
      <c r="BT561" s="8"/>
      <c r="BU561" s="8"/>
      <c r="BV561" s="9"/>
      <c r="BW561" s="10"/>
      <c r="BX561" s="11"/>
      <c r="CE561" s="8"/>
      <c r="CF561" s="17"/>
      <c r="CG561" s="17"/>
      <c r="CH561" s="17"/>
      <c r="CI561" s="17"/>
    </row>
    <row r="562" spans="1:87" hidden="1" x14ac:dyDescent="0.25">
      <c r="A562" s="14" t="s">
        <v>677</v>
      </c>
      <c r="B562" s="31" t="s">
        <v>678</v>
      </c>
      <c r="C562" s="14" t="s">
        <v>678</v>
      </c>
      <c r="D562" s="15" t="s">
        <v>90</v>
      </c>
      <c r="E562" s="15" t="s">
        <v>90</v>
      </c>
      <c r="F562" s="16" t="e">
        <f>IF(BB562="S",
IF(#REF!+BJ562=2012,
IF(#REF!=1,"12-13/1",
IF(#REF!=2,"12-13/2",
IF(#REF!=3,"13-14/1",
IF(#REF!=4,"13-14/2","Hata1")))),
IF(#REF!+BJ562=2013,
IF(#REF!=1,"13-14/1",
IF(#REF!=2,"13-14/2",
IF(#REF!=3,"14-15/1",
IF(#REF!=4,"14-15/2","Hata2")))),
IF(#REF!+BJ562=2014,
IF(#REF!=1,"14-15/1",
IF(#REF!=2,"14-15/2",
IF(#REF!=3,"15-16/1",
IF(#REF!=4,"15-16/2","Hata3")))),
IF(#REF!+BJ562=2015,
IF(#REF!=1,"15-16/1",
IF(#REF!=2,"15-16/2",
IF(#REF!=3,"16-17/1",
IF(#REF!=4,"16-17/2","Hata4")))),
IF(#REF!+BJ562=2016,
IF(#REF!=1,"16-17/1",
IF(#REF!=2,"16-17/2",
IF(#REF!=3,"17-18/1",
IF(#REF!=4,"17-18/2","Hata5")))),
IF(#REF!+BJ562=2017,
IF(#REF!=1,"17-18/1",
IF(#REF!=2,"17-18/2",
IF(#REF!=3,"18-19/1",
IF(#REF!=4,"18-19/2","Hata6")))),
IF(#REF!+BJ562=2018,
IF(#REF!=1,"18-19/1",
IF(#REF!=2,"18-19/2",
IF(#REF!=3,"19-20/1",
IF(#REF!=4,"19-20/2","Hata7")))),
IF(#REF!+BJ562=2019,
IF(#REF!=1,"19-20/1",
IF(#REF!=2,"19-20/2",
IF(#REF!=3,"20-21/1",
IF(#REF!=4,"20-21/2","Hata8")))),
IF(#REF!+BJ562=2020,
IF(#REF!=1,"20-21/1",
IF(#REF!=2,"20-21/2",
IF(#REF!=3,"21-22/1",
IF(#REF!=4,"21-22/2","Hata9")))),
IF(#REF!+BJ562=2021,
IF(#REF!=1,"21-22/1",
IF(#REF!=2,"21-22/2",
IF(#REF!=3,"22-23/1",
IF(#REF!=4,"22-23/2","Hata10")))),
IF(#REF!+BJ562=2022,
IF(#REF!=1,"22-23/1",
IF(#REF!=2,"22-23/2",
IF(#REF!=3,"23-24/1",
IF(#REF!=4,"23-24/2","Hata11")))),
IF(#REF!+BJ562=2023,
IF(#REF!=1,"23-24/1",
IF(#REF!=2,"23-24/2",
IF(#REF!=3,"24-25/1",
IF(#REF!=4,"24-25/2","Hata12")))),
)))))))))))),
IF(BB562="T",
IF(#REF!+BJ562=2012,
IF(#REF!=1,"12-13/1",
IF(#REF!=2,"12-13/2",
IF(#REF!=3,"12-13/3",
IF(#REF!=4,"13-14/1",
IF(#REF!=5,"13-14/2",
IF(#REF!=6,"13-14/3","Hata1")))))),
IF(#REF!+BJ562=2013,
IF(#REF!=1,"13-14/1",
IF(#REF!=2,"13-14/2",
IF(#REF!=3,"13-14/3",
IF(#REF!=4,"14-15/1",
IF(#REF!=5,"14-15/2",
IF(#REF!=6,"14-15/3","Hata2")))))),
IF(#REF!+BJ562=2014,
IF(#REF!=1,"14-15/1",
IF(#REF!=2,"14-15/2",
IF(#REF!=3,"14-15/3",
IF(#REF!=4,"15-16/1",
IF(#REF!=5,"15-16/2",
IF(#REF!=6,"15-16/3","Hata3")))))),
IF(AND(#REF!+#REF!&gt;2014,#REF!+#REF!&lt;2015,BJ562=1),
IF(#REF!=0.1,"14-15/0.1",
IF(#REF!=0.2,"14-15/0.2",
IF(#REF!=0.3,"14-15/0.3","Hata4"))),
IF(#REF!+BJ562=2015,
IF(#REF!=1,"15-16/1",
IF(#REF!=2,"15-16/2",
IF(#REF!=3,"15-16/3",
IF(#REF!=4,"16-17/1",
IF(#REF!=5,"16-17/2",
IF(#REF!=6,"16-17/3","Hata5")))))),
IF(#REF!+BJ562=2016,
IF(#REF!=1,"16-17/1",
IF(#REF!=2,"16-17/2",
IF(#REF!=3,"16-17/3",
IF(#REF!=4,"17-18/1",
IF(#REF!=5,"17-18/2",
IF(#REF!=6,"17-18/3","Hata6")))))),
IF(#REF!+BJ562=2017,
IF(#REF!=1,"17-18/1",
IF(#REF!=2,"17-18/2",
IF(#REF!=3,"17-18/3",
IF(#REF!=4,"18-19/1",
IF(#REF!=5,"18-19/2",
IF(#REF!=6,"18-19/3","Hata7")))))),
IF(#REF!+BJ562=2018,
IF(#REF!=1,"18-19/1",
IF(#REF!=2,"18-19/2",
IF(#REF!=3,"18-19/3",
IF(#REF!=4,"19-20/1",
IF(#REF!=5," 19-20/2",
IF(#REF!=6,"19-20/3","Hata8")))))),
IF(#REF!+BJ562=2019,
IF(#REF!=1,"19-20/1",
IF(#REF!=2,"19-20/2",
IF(#REF!=3,"19-20/3",
IF(#REF!=4,"20-21/1",
IF(#REF!=5,"20-21/2",
IF(#REF!=6,"20-21/3","Hata9")))))),
IF(#REF!+BJ562=2020,
IF(#REF!=1,"20-21/1",
IF(#REF!=2,"20-21/2",
IF(#REF!=3,"20-21/3",
IF(#REF!=4,"21-22/1",
IF(#REF!=5,"21-22/2",
IF(#REF!=6,"21-22/3","Hata10")))))),
IF(#REF!+BJ562=2021,
IF(#REF!=1,"21-22/1",
IF(#REF!=2,"21-22/2",
IF(#REF!=3,"21-22/3",
IF(#REF!=4,"22-23/1",
IF(#REF!=5,"22-23/2",
IF(#REF!=6,"22-23/3","Hata11")))))),
IF(#REF!+BJ562=2022,
IF(#REF!=1,"22-23/1",
IF(#REF!=2,"22-23/2",
IF(#REF!=3,"22-23/3",
IF(#REF!=4,"23-24/1",
IF(#REF!=5,"23-24/2",
IF(#REF!=6,"23-24/3","Hata12")))))),
IF(#REF!+BJ562=2023,
IF(#REF!=1,"23-24/1",
IF(#REF!=2,"23-24/2",
IF(#REF!=3,"23-24/3",
IF(#REF!=4,"24-25/1",
IF(#REF!=5,"24-25/2",
IF(#REF!=6,"24-25/3","Hata13")))))),
))))))))))))))
)</f>
        <v>#REF!</v>
      </c>
      <c r="G562" s="14"/>
      <c r="H562" s="14" t="s">
        <v>676</v>
      </c>
      <c r="I562" s="14">
        <v>54711</v>
      </c>
      <c r="J562" s="14" t="s">
        <v>635</v>
      </c>
      <c r="L562" s="15">
        <v>4129</v>
      </c>
      <c r="S562" s="52">
        <v>2</v>
      </c>
      <c r="T562" s="14">
        <f>VLOOKUP($S562,[5]sistem!$I$3:$L$10,2,FALSE)</f>
        <v>0</v>
      </c>
      <c r="U562" s="14">
        <f>VLOOKUP($S562,[5]sistem!$I$3:$L$10,3,FALSE)</f>
        <v>2</v>
      </c>
      <c r="V562" s="14">
        <f>VLOOKUP($S562,[5]sistem!$I$3:$L$10,4,FALSE)</f>
        <v>1</v>
      </c>
      <c r="W562" s="14" t="e">
        <f>VLOOKUP($BB562,[5]sistem!$I$13:$L$14,2,FALSE)*#REF!</f>
        <v>#REF!</v>
      </c>
      <c r="X562" s="14" t="e">
        <f>VLOOKUP($BB562,[5]sistem!$I$13:$L$14,3,FALSE)*#REF!</f>
        <v>#REF!</v>
      </c>
      <c r="Y562" s="14" t="e">
        <f>VLOOKUP($BB562,[5]sistem!$I$13:$L$14,4,FALSE)*#REF!</f>
        <v>#REF!</v>
      </c>
      <c r="Z562" s="14" t="e">
        <f t="shared" si="156"/>
        <v>#REF!</v>
      </c>
      <c r="AA562" s="14" t="e">
        <f t="shared" si="156"/>
        <v>#REF!</v>
      </c>
      <c r="AB562" s="14" t="e">
        <f t="shared" si="156"/>
        <v>#REF!</v>
      </c>
      <c r="AC562" s="14" t="e">
        <f t="shared" si="144"/>
        <v>#REF!</v>
      </c>
      <c r="AD562" s="14">
        <f>VLOOKUP(BB562,[5]sistem!$I$18:$J$19,2,FALSE)</f>
        <v>14</v>
      </c>
      <c r="AE562" s="14">
        <v>0.25</v>
      </c>
      <c r="AF562" s="14">
        <f>VLOOKUP($S562,[5]sistem!$I$3:$M$10,5,FALSE)</f>
        <v>2</v>
      </c>
      <c r="AI562" s="14" t="e">
        <f>(#REF!+#REF!)*AD562</f>
        <v>#REF!</v>
      </c>
      <c r="AJ562" s="14">
        <f>VLOOKUP($S562,[5]sistem!$I$3:$N$10,6,FALSE)</f>
        <v>3</v>
      </c>
      <c r="AK562" s="14">
        <v>2</v>
      </c>
      <c r="AL562" s="14">
        <f t="shared" si="145"/>
        <v>6</v>
      </c>
      <c r="AM562" s="14">
        <f>VLOOKUP($BB562,[5]sistem!$I$18:$K$19,3,FALSE)</f>
        <v>14</v>
      </c>
      <c r="AN562" s="14" t="e">
        <f>AM562*#REF!</f>
        <v>#REF!</v>
      </c>
      <c r="AO562" s="14" t="e">
        <f t="shared" si="146"/>
        <v>#REF!</v>
      </c>
      <c r="AP562" s="14">
        <f t="shared" si="147"/>
        <v>25</v>
      </c>
      <c r="AQ562" s="14" t="e">
        <f t="shared" si="148"/>
        <v>#REF!</v>
      </c>
      <c r="AR562" s="15" t="e">
        <f>ROUND(AQ562-#REF!,0)</f>
        <v>#REF!</v>
      </c>
      <c r="AS562" s="14">
        <f>IF(BB562="s",IF(S562=0,0,
IF(S562=1,#REF!*4*4,
IF(S562=2,0,
IF(S562=3,#REF!*4*2,
IF(S562=4,0,
IF(S562=5,0,
IF(S562=6,0,
IF(S562=7,0)))))))),
IF(BB562="t",
IF(S562=0,0,
IF(S562=1,#REF!*4*4*0.8,
IF(S562=2,0,
IF(S562=3,#REF!*4*2*0.8,
IF(S562=4,0,
IF(S562=5,0,
IF(S562=6,0,
IF(S562=7,0))))))))))</f>
        <v>0</v>
      </c>
      <c r="AT562" s="14" t="e">
        <f>IF(BB562="s",
IF(S562=0,0,
IF(S562=1,0,
IF(S562=2,#REF!*4*2,
IF(S562=3,#REF!*4,
IF(S562=4,#REF!*4,
IF(S562=5,0,
IF(S562=6,0,
IF(S562=7,#REF!*4)))))))),
IF(BB562="t",
IF(S562=0,0,
IF(S562=1,0,
IF(S562=2,#REF!*4*2*0.8,
IF(S562=3,#REF!*4*0.8,
IF(S562=4,#REF!*4*0.8,
IF(S562=5,0,
IF(S562=6,0,
IF(S562=7,#REF!*4))))))))))</f>
        <v>#REF!</v>
      </c>
      <c r="AU562" s="14" t="e">
        <f>IF(BB562="s",
IF(S562=0,0,
IF(S562=1,#REF!*2,
IF(S562=2,#REF!*2,
IF(S562=3,#REF!*2,
IF(S562=4,#REF!*2,
IF(S562=5,#REF!*2,
IF(S562=6,#REF!*2,
IF(S562=7,#REF!*2)))))))),
IF(BB562="t",
IF(S562=0,#REF!*2*0.8,
IF(S562=1,#REF!*2*0.8,
IF(S562=2,#REF!*2*0.8,
IF(S562=3,#REF!*2*0.8,
IF(S562=4,#REF!*2*0.8,
IF(S562=5,#REF!*2*0.8,
IF(S562=6,#REF!*1*0.8,
IF(S562=7,#REF!*2))))))))))</f>
        <v>#REF!</v>
      </c>
      <c r="AV562" s="14" t="e">
        <f t="shared" si="149"/>
        <v>#REF!</v>
      </c>
      <c r="AW562" s="14" t="e">
        <f>IF(BB562="s",
IF(S562=0,0,
IF(S562=1,(14-2)*(#REF!+#REF!)/4*4,
IF(S562=2,(14-2)*(#REF!+#REF!)/4*2,
IF(S562=3,(14-2)*(#REF!+#REF!)/4*3,
IF(S562=4,(14-2)*(#REF!+#REF!)/4,
IF(S562=5,(14-2)*#REF!/4,
IF(S562=6,0,
IF(S562=7,(14)*#REF!)))))))),
IF(BB562="t",
IF(S562=0,0,
IF(S562=1,(11-2)*(#REF!+#REF!)/4*4,
IF(S562=2,(11-2)*(#REF!+#REF!)/4*2,
IF(S562=3,(11-2)*(#REF!+#REF!)/4*3,
IF(S562=4,(11-2)*(#REF!+#REF!)/4,
IF(S562=5,(11-2)*#REF!/4,
IF(S562=6,0,
IF(S562=7,(11)*#REF!))))))))))</f>
        <v>#REF!</v>
      </c>
      <c r="AX562" s="14" t="e">
        <f t="shared" si="150"/>
        <v>#REF!</v>
      </c>
      <c r="AY562" s="14">
        <f t="shared" si="151"/>
        <v>12</v>
      </c>
      <c r="AZ562" s="14">
        <f t="shared" si="152"/>
        <v>6</v>
      </c>
      <c r="BA562" s="14" t="e">
        <f t="shared" si="153"/>
        <v>#REF!</v>
      </c>
      <c r="BB562" s="14" t="s">
        <v>87</v>
      </c>
      <c r="BC562" s="14" t="e">
        <f>IF(BI562="A",0,IF(BB562="s",14*#REF!,IF(BB562="T",11*#REF!,"HATA")))</f>
        <v>#REF!</v>
      </c>
      <c r="BD562" s="14" t="e">
        <f t="shared" si="154"/>
        <v>#REF!</v>
      </c>
      <c r="BE562" s="14" t="e">
        <f t="shared" si="155"/>
        <v>#REF!</v>
      </c>
      <c r="BF562" s="14" t="e">
        <f>IF(BE562-#REF!=0,"DOĞRU","YANLIŞ")</f>
        <v>#REF!</v>
      </c>
      <c r="BG562" s="14" t="e">
        <f>#REF!-BE562</f>
        <v>#REF!</v>
      </c>
      <c r="BH562" s="14">
        <v>1</v>
      </c>
      <c r="BJ562" s="14">
        <v>0</v>
      </c>
      <c r="BL562" s="14">
        <v>2</v>
      </c>
      <c r="BN562" s="32" t="e">
        <f>#REF!*14</f>
        <v>#REF!</v>
      </c>
      <c r="BO562" s="33"/>
      <c r="BP562" s="34">
        <f>BQ562+BR562+BS562+BT562+BU562</f>
        <v>0</v>
      </c>
      <c r="BQ562" s="35"/>
      <c r="BR562" s="36"/>
      <c r="BS562" s="36"/>
      <c r="BT562" s="36"/>
      <c r="BU562" s="36"/>
      <c r="BV562" s="37"/>
      <c r="BW562" s="38"/>
      <c r="BX562" s="39"/>
      <c r="CE562" s="8"/>
      <c r="CF562" s="17"/>
      <c r="CG562" s="17"/>
      <c r="CH562" s="17"/>
      <c r="CI562" s="17"/>
    </row>
    <row r="563" spans="1:87" hidden="1" x14ac:dyDescent="0.25">
      <c r="A563" s="14" t="s">
        <v>679</v>
      </c>
      <c r="B563" s="14" t="s">
        <v>637</v>
      </c>
      <c r="C563" s="14" t="s">
        <v>637</v>
      </c>
      <c r="D563" s="15" t="s">
        <v>90</v>
      </c>
      <c r="E563" s="15" t="s">
        <v>90</v>
      </c>
      <c r="F563" s="16" t="e">
        <f>IF(BB563="S",
IF(#REF!+BJ563=2012,
IF(#REF!=1,"12-13/1",
IF(#REF!=2,"12-13/2",
IF(#REF!=3,"13-14/1",
IF(#REF!=4,"13-14/2","Hata1")))),
IF(#REF!+BJ563=2013,
IF(#REF!=1,"13-14/1",
IF(#REF!=2,"13-14/2",
IF(#REF!=3,"14-15/1",
IF(#REF!=4,"14-15/2","Hata2")))),
IF(#REF!+BJ563=2014,
IF(#REF!=1,"14-15/1",
IF(#REF!=2,"14-15/2",
IF(#REF!=3,"15-16/1",
IF(#REF!=4,"15-16/2","Hata3")))),
IF(#REF!+BJ563=2015,
IF(#REF!=1,"15-16/1",
IF(#REF!=2,"15-16/2",
IF(#REF!=3,"16-17/1",
IF(#REF!=4,"16-17/2","Hata4")))),
IF(#REF!+BJ563=2016,
IF(#REF!=1,"16-17/1",
IF(#REF!=2,"16-17/2",
IF(#REF!=3,"17-18/1",
IF(#REF!=4,"17-18/2","Hata5")))),
IF(#REF!+BJ563=2017,
IF(#REF!=1,"17-18/1",
IF(#REF!=2,"17-18/2",
IF(#REF!=3,"18-19/1",
IF(#REF!=4,"18-19/2","Hata6")))),
IF(#REF!+BJ563=2018,
IF(#REF!=1,"18-19/1",
IF(#REF!=2,"18-19/2",
IF(#REF!=3,"19-20/1",
IF(#REF!=4,"19-20/2","Hata7")))),
IF(#REF!+BJ563=2019,
IF(#REF!=1,"19-20/1",
IF(#REF!=2,"19-20/2",
IF(#REF!=3,"20-21/1",
IF(#REF!=4,"20-21/2","Hata8")))),
IF(#REF!+BJ563=2020,
IF(#REF!=1,"20-21/1",
IF(#REF!=2,"20-21/2",
IF(#REF!=3,"21-22/1",
IF(#REF!=4,"21-22/2","Hata9")))),
IF(#REF!+BJ563=2021,
IF(#REF!=1,"21-22/1",
IF(#REF!=2,"21-22/2",
IF(#REF!=3,"22-23/1",
IF(#REF!=4,"22-23/2","Hata10")))),
IF(#REF!+BJ563=2022,
IF(#REF!=1,"22-23/1",
IF(#REF!=2,"22-23/2",
IF(#REF!=3,"23-24/1",
IF(#REF!=4,"23-24/2","Hata11")))),
IF(#REF!+BJ563=2023,
IF(#REF!=1,"23-24/1",
IF(#REF!=2,"23-24/2",
IF(#REF!=3,"24-25/1",
IF(#REF!=4,"24-25/2","Hata12")))),
)))))))))))),
IF(BB563="T",
IF(#REF!+BJ563=2012,
IF(#REF!=1,"12-13/1",
IF(#REF!=2,"12-13/2",
IF(#REF!=3,"12-13/3",
IF(#REF!=4,"13-14/1",
IF(#REF!=5,"13-14/2",
IF(#REF!=6,"13-14/3","Hata1")))))),
IF(#REF!+BJ563=2013,
IF(#REF!=1,"13-14/1",
IF(#REF!=2,"13-14/2",
IF(#REF!=3,"13-14/3",
IF(#REF!=4,"14-15/1",
IF(#REF!=5,"14-15/2",
IF(#REF!=6,"14-15/3","Hata2")))))),
IF(#REF!+BJ563=2014,
IF(#REF!=1,"14-15/1",
IF(#REF!=2,"14-15/2",
IF(#REF!=3,"14-15/3",
IF(#REF!=4,"15-16/1",
IF(#REF!=5,"15-16/2",
IF(#REF!=6,"15-16/3","Hata3")))))),
IF(AND(#REF!+#REF!&gt;2014,#REF!+#REF!&lt;2015,BJ563=1),
IF(#REF!=0.1,"14-15/0.1",
IF(#REF!=0.2,"14-15/0.2",
IF(#REF!=0.3,"14-15/0.3","Hata4"))),
IF(#REF!+BJ563=2015,
IF(#REF!=1,"15-16/1",
IF(#REF!=2,"15-16/2",
IF(#REF!=3,"15-16/3",
IF(#REF!=4,"16-17/1",
IF(#REF!=5,"16-17/2",
IF(#REF!=6,"16-17/3","Hata5")))))),
IF(#REF!+BJ563=2016,
IF(#REF!=1,"16-17/1",
IF(#REF!=2,"16-17/2",
IF(#REF!=3,"16-17/3",
IF(#REF!=4,"17-18/1",
IF(#REF!=5,"17-18/2",
IF(#REF!=6,"17-18/3","Hata6")))))),
IF(#REF!+BJ563=2017,
IF(#REF!=1,"17-18/1",
IF(#REF!=2,"17-18/2",
IF(#REF!=3,"17-18/3",
IF(#REF!=4,"18-19/1",
IF(#REF!=5,"18-19/2",
IF(#REF!=6,"18-19/3","Hata7")))))),
IF(#REF!+BJ563=2018,
IF(#REF!=1,"18-19/1",
IF(#REF!=2,"18-19/2",
IF(#REF!=3,"18-19/3",
IF(#REF!=4,"19-20/1",
IF(#REF!=5," 19-20/2",
IF(#REF!=6,"19-20/3","Hata8")))))),
IF(#REF!+BJ563=2019,
IF(#REF!=1,"19-20/1",
IF(#REF!=2,"19-20/2",
IF(#REF!=3,"19-20/3",
IF(#REF!=4,"20-21/1",
IF(#REF!=5,"20-21/2",
IF(#REF!=6,"20-21/3","Hata9")))))),
IF(#REF!+BJ563=2020,
IF(#REF!=1,"20-21/1",
IF(#REF!=2,"20-21/2",
IF(#REF!=3,"20-21/3",
IF(#REF!=4,"21-22/1",
IF(#REF!=5,"21-22/2",
IF(#REF!=6,"21-22/3","Hata10")))))),
IF(#REF!+BJ563=2021,
IF(#REF!=1,"21-22/1",
IF(#REF!=2,"21-22/2",
IF(#REF!=3,"21-22/3",
IF(#REF!=4,"22-23/1",
IF(#REF!=5,"22-23/2",
IF(#REF!=6,"22-23/3","Hata11")))))),
IF(#REF!+BJ563=2022,
IF(#REF!=1,"22-23/1",
IF(#REF!=2,"22-23/2",
IF(#REF!=3,"22-23/3",
IF(#REF!=4,"23-24/1",
IF(#REF!=5,"23-24/2",
IF(#REF!=6,"23-24/3","Hata12")))))),
IF(#REF!+BJ563=2023,
IF(#REF!=1,"23-24/1",
IF(#REF!=2,"23-24/2",
IF(#REF!=3,"23-24/3",
IF(#REF!=4,"24-25/1",
IF(#REF!=5,"24-25/2",
IF(#REF!=6,"24-25/3","Hata13")))))),
))))))))))))))
)</f>
        <v>#REF!</v>
      </c>
      <c r="G563" s="15"/>
      <c r="H563" s="14" t="s">
        <v>676</v>
      </c>
      <c r="I563" s="14">
        <v>54711</v>
      </c>
      <c r="J563" s="14" t="s">
        <v>635</v>
      </c>
      <c r="S563" s="16">
        <v>4</v>
      </c>
      <c r="T563" s="14">
        <f>VLOOKUP($S563,[1]sistem!$I$3:$L$10,2,FALSE)</f>
        <v>0</v>
      </c>
      <c r="U563" s="14">
        <f>VLOOKUP($S563,[1]sistem!$I$3:$L$10,3,FALSE)</f>
        <v>1</v>
      </c>
      <c r="V563" s="14">
        <f>VLOOKUP($S563,[1]sistem!$I$3:$L$10,4,FALSE)</f>
        <v>1</v>
      </c>
      <c r="W563" s="14" t="e">
        <f>VLOOKUP($BB563,[1]sistem!$I$13:$L$14,2,FALSE)*#REF!</f>
        <v>#REF!</v>
      </c>
      <c r="X563" s="14" t="e">
        <f>VLOOKUP($BB563,[1]sistem!$I$13:$L$14,3,FALSE)*#REF!</f>
        <v>#REF!</v>
      </c>
      <c r="Y563" s="14" t="e">
        <f>VLOOKUP($BB563,[1]sistem!$I$13:$L$14,4,FALSE)*#REF!</f>
        <v>#REF!</v>
      </c>
      <c r="Z563" s="14" t="e">
        <f t="shared" si="156"/>
        <v>#REF!</v>
      </c>
      <c r="AA563" s="14" t="e">
        <f t="shared" si="156"/>
        <v>#REF!</v>
      </c>
      <c r="AB563" s="14" t="e">
        <f t="shared" si="156"/>
        <v>#REF!</v>
      </c>
      <c r="AC563" s="14" t="e">
        <f t="shared" si="144"/>
        <v>#REF!</v>
      </c>
      <c r="AD563" s="14">
        <f>VLOOKUP(BB563,[1]sistem!$I$18:$J$19,2,FALSE)</f>
        <v>14</v>
      </c>
      <c r="AE563" s="14">
        <v>0.25</v>
      </c>
      <c r="AF563" s="14">
        <f>VLOOKUP($S563,[1]sistem!$I$3:$M$10,5,FALSE)</f>
        <v>1</v>
      </c>
      <c r="AG563" s="14">
        <v>4</v>
      </c>
      <c r="AI563" s="14">
        <f>AG563*AM563</f>
        <v>56</v>
      </c>
      <c r="AJ563" s="14">
        <f>VLOOKUP($S563,[1]sistem!$I$3:$N$10,6,FALSE)</f>
        <v>2</v>
      </c>
      <c r="AK563" s="14">
        <v>2</v>
      </c>
      <c r="AL563" s="14">
        <f t="shared" si="145"/>
        <v>4</v>
      </c>
      <c r="AM563" s="14">
        <f>VLOOKUP($BB563,[1]sistem!$I$18:$K$19,3,FALSE)</f>
        <v>14</v>
      </c>
      <c r="AN563" s="14" t="e">
        <f>AM563*#REF!</f>
        <v>#REF!</v>
      </c>
      <c r="AO563" s="14" t="e">
        <f t="shared" si="146"/>
        <v>#REF!</v>
      </c>
      <c r="AP563" s="14">
        <f t="shared" si="147"/>
        <v>25</v>
      </c>
      <c r="AQ563" s="14" t="e">
        <f t="shared" si="148"/>
        <v>#REF!</v>
      </c>
      <c r="AR563" s="14" t="e">
        <f>ROUND(AQ563-#REF!,0)</f>
        <v>#REF!</v>
      </c>
      <c r="AS563" s="14">
        <f>IF(BB563="s",IF(S563=0,0,
IF(S563=1,#REF!*4*4,
IF(S563=2,0,
IF(S563=3,#REF!*4*2,
IF(S563=4,0,
IF(S563=5,0,
IF(S563=6,0,
IF(S563=7,0)))))))),
IF(BB563="t",
IF(S563=0,0,
IF(S563=1,#REF!*4*4*0.8,
IF(S563=2,0,
IF(S563=3,#REF!*4*2*0.8,
IF(S563=4,0,
IF(S563=5,0,
IF(S563=6,0,
IF(S563=7,0))))))))))</f>
        <v>0</v>
      </c>
      <c r="AT563" s="14" t="e">
        <f>IF(BB563="s",
IF(S563=0,0,
IF(S563=1,0,
IF(S563=2,#REF!*4*2,
IF(S563=3,#REF!*4,
IF(S563=4,#REF!*4,
IF(S563=5,0,
IF(S563=6,0,
IF(S563=7,#REF!*4)))))))),
IF(BB563="t",
IF(S563=0,0,
IF(S563=1,0,
IF(S563=2,#REF!*4*2*0.8,
IF(S563=3,#REF!*4*0.8,
IF(S563=4,#REF!*4*0.8,
IF(S563=5,0,
IF(S563=6,0,
IF(S563=7,#REF!*4))))))))))</f>
        <v>#REF!</v>
      </c>
      <c r="AU563" s="14" t="e">
        <f>IF(BB563="s",
IF(S563=0,0,
IF(S563=1,#REF!*2,
IF(S563=2,#REF!*2,
IF(S563=3,#REF!*2,
IF(S563=4,#REF!*2,
IF(S563=5,#REF!*2,
IF(S563=6,#REF!*2,
IF(S563=7,#REF!*2)))))))),
IF(BB563="t",
IF(S563=0,#REF!*2*0.8,
IF(S563=1,#REF!*2*0.8,
IF(S563=2,#REF!*2*0.8,
IF(S563=3,#REF!*2*0.8,
IF(S563=4,#REF!*2*0.8,
IF(S563=5,#REF!*2*0.8,
IF(S563=6,#REF!*1*0.8,
IF(S563=7,#REF!*2))))))))))</f>
        <v>#REF!</v>
      </c>
      <c r="AV563" s="14" t="e">
        <f t="shared" si="149"/>
        <v>#REF!</v>
      </c>
      <c r="AW563" s="14" t="e">
        <f>IF(BB563="s",
IF(S563=0,0,
IF(S563=1,(14-2)*(#REF!+#REF!)/4*4,
IF(S563=2,(14-2)*(#REF!+#REF!)/4*2,
IF(S563=3,(14-2)*(#REF!+#REF!)/4*3,
IF(S563=4,(14-2)*(#REF!+#REF!)/4,
IF(S563=5,(14-2)*#REF!/4,
IF(S563=6,0,
IF(S563=7,(14)*#REF!)))))))),
IF(BB563="t",
IF(S563=0,0,
IF(S563=1,(11-2)*(#REF!+#REF!)/4*4,
IF(S563=2,(11-2)*(#REF!+#REF!)/4*2,
IF(S563=3,(11-2)*(#REF!+#REF!)/4*3,
IF(S563=4,(11-2)*(#REF!+#REF!)/4,
IF(S563=5,(11-2)*#REF!/4,
IF(S563=6,0,
IF(S563=7,(11)*#REF!))))))))))</f>
        <v>#REF!</v>
      </c>
      <c r="AX563" s="14" t="e">
        <f t="shared" si="150"/>
        <v>#REF!</v>
      </c>
      <c r="AY563" s="14">
        <f t="shared" si="151"/>
        <v>8</v>
      </c>
      <c r="AZ563" s="14">
        <f t="shared" si="152"/>
        <v>4</v>
      </c>
      <c r="BA563" s="14" t="e">
        <f t="shared" si="153"/>
        <v>#REF!</v>
      </c>
      <c r="BB563" s="14" t="s">
        <v>87</v>
      </c>
      <c r="BC563" s="14" t="e">
        <f>IF(BI563="A",0,IF(BB563="s",14*#REF!,IF(BB563="T",11*#REF!,"HATA")))</f>
        <v>#REF!</v>
      </c>
      <c r="BD563" s="14" t="e">
        <f t="shared" si="154"/>
        <v>#REF!</v>
      </c>
      <c r="BE563" s="14" t="e">
        <f t="shared" si="155"/>
        <v>#REF!</v>
      </c>
      <c r="BF563" s="14" t="e">
        <f>IF(BE563-#REF!=0,"DOĞRU","YANLIŞ")</f>
        <v>#REF!</v>
      </c>
      <c r="BG563" s="14" t="e">
        <f>#REF!-BE563</f>
        <v>#REF!</v>
      </c>
      <c r="BH563" s="14">
        <v>0</v>
      </c>
      <c r="BJ563" s="14">
        <v>0</v>
      </c>
      <c r="BL563" s="14">
        <v>4</v>
      </c>
      <c r="BN563" s="5" t="e">
        <f>#REF!*14</f>
        <v>#REF!</v>
      </c>
      <c r="BO563" s="6"/>
      <c r="BP563" s="7"/>
      <c r="BQ563" s="8"/>
      <c r="BR563" s="8"/>
      <c r="BS563" s="8"/>
      <c r="BT563" s="8"/>
      <c r="BU563" s="8"/>
      <c r="BV563" s="9"/>
      <c r="BW563" s="10"/>
      <c r="BX563" s="11"/>
      <c r="CE563" s="8"/>
      <c r="CF563" s="17"/>
      <c r="CG563" s="17"/>
      <c r="CH563" s="17"/>
      <c r="CI563" s="17"/>
    </row>
    <row r="564" spans="1:87" hidden="1" x14ac:dyDescent="0.25">
      <c r="A564" s="14" t="s">
        <v>117</v>
      </c>
      <c r="B564" s="14" t="s">
        <v>118</v>
      </c>
      <c r="C564" s="14" t="s">
        <v>118</v>
      </c>
      <c r="D564" s="15" t="s">
        <v>90</v>
      </c>
      <c r="E564" s="15" t="s">
        <v>90</v>
      </c>
      <c r="F564" s="16" t="e">
        <f>IF(BB564="S",
IF(#REF!+BJ564=2012,
IF(#REF!=1,"12-13/1",
IF(#REF!=2,"12-13/2",
IF(#REF!=3,"13-14/1",
IF(#REF!=4,"13-14/2","Hata1")))),
IF(#REF!+BJ564=2013,
IF(#REF!=1,"13-14/1",
IF(#REF!=2,"13-14/2",
IF(#REF!=3,"14-15/1",
IF(#REF!=4,"14-15/2","Hata2")))),
IF(#REF!+BJ564=2014,
IF(#REF!=1,"14-15/1",
IF(#REF!=2,"14-15/2",
IF(#REF!=3,"15-16/1",
IF(#REF!=4,"15-16/2","Hata3")))),
IF(#REF!+BJ564=2015,
IF(#REF!=1,"15-16/1",
IF(#REF!=2,"15-16/2",
IF(#REF!=3,"16-17/1",
IF(#REF!=4,"16-17/2","Hata4")))),
IF(#REF!+BJ564=2016,
IF(#REF!=1,"16-17/1",
IF(#REF!=2,"16-17/2",
IF(#REF!=3,"17-18/1",
IF(#REF!=4,"17-18/2","Hata5")))),
IF(#REF!+BJ564=2017,
IF(#REF!=1,"17-18/1",
IF(#REF!=2,"17-18/2",
IF(#REF!=3,"18-19/1",
IF(#REF!=4,"18-19/2","Hata6")))),
IF(#REF!+BJ564=2018,
IF(#REF!=1,"18-19/1",
IF(#REF!=2,"18-19/2",
IF(#REF!=3,"19-20/1",
IF(#REF!=4,"19-20/2","Hata7")))),
IF(#REF!+BJ564=2019,
IF(#REF!=1,"19-20/1",
IF(#REF!=2,"19-20/2",
IF(#REF!=3,"20-21/1",
IF(#REF!=4,"20-21/2","Hata8")))),
IF(#REF!+BJ564=2020,
IF(#REF!=1,"20-21/1",
IF(#REF!=2,"20-21/2",
IF(#REF!=3,"21-22/1",
IF(#REF!=4,"21-22/2","Hata9")))),
IF(#REF!+BJ564=2021,
IF(#REF!=1,"21-22/1",
IF(#REF!=2,"21-22/2",
IF(#REF!=3,"22-23/1",
IF(#REF!=4,"22-23/2","Hata10")))),
IF(#REF!+BJ564=2022,
IF(#REF!=1,"22-23/1",
IF(#REF!=2,"22-23/2",
IF(#REF!=3,"23-24/1",
IF(#REF!=4,"23-24/2","Hata11")))),
IF(#REF!+BJ564=2023,
IF(#REF!=1,"23-24/1",
IF(#REF!=2,"23-24/2",
IF(#REF!=3,"24-25/1",
IF(#REF!=4,"24-25/2","Hata12")))),
)))))))))))),
IF(BB564="T",
IF(#REF!+BJ564=2012,
IF(#REF!=1,"12-13/1",
IF(#REF!=2,"12-13/2",
IF(#REF!=3,"12-13/3",
IF(#REF!=4,"13-14/1",
IF(#REF!=5,"13-14/2",
IF(#REF!=6,"13-14/3","Hata1")))))),
IF(#REF!+BJ564=2013,
IF(#REF!=1,"13-14/1",
IF(#REF!=2,"13-14/2",
IF(#REF!=3,"13-14/3",
IF(#REF!=4,"14-15/1",
IF(#REF!=5,"14-15/2",
IF(#REF!=6,"14-15/3","Hata2")))))),
IF(#REF!+BJ564=2014,
IF(#REF!=1,"14-15/1",
IF(#REF!=2,"14-15/2",
IF(#REF!=3,"14-15/3",
IF(#REF!=4,"15-16/1",
IF(#REF!=5,"15-16/2",
IF(#REF!=6,"15-16/3","Hata3")))))),
IF(AND(#REF!+#REF!&gt;2014,#REF!+#REF!&lt;2015,BJ564=1),
IF(#REF!=0.1,"14-15/0.1",
IF(#REF!=0.2,"14-15/0.2",
IF(#REF!=0.3,"14-15/0.3","Hata4"))),
IF(#REF!+BJ564=2015,
IF(#REF!=1,"15-16/1",
IF(#REF!=2,"15-16/2",
IF(#REF!=3,"15-16/3",
IF(#REF!=4,"16-17/1",
IF(#REF!=5,"16-17/2",
IF(#REF!=6,"16-17/3","Hata5")))))),
IF(#REF!+BJ564=2016,
IF(#REF!=1,"16-17/1",
IF(#REF!=2,"16-17/2",
IF(#REF!=3,"16-17/3",
IF(#REF!=4,"17-18/1",
IF(#REF!=5,"17-18/2",
IF(#REF!=6,"17-18/3","Hata6")))))),
IF(#REF!+BJ564=2017,
IF(#REF!=1,"17-18/1",
IF(#REF!=2,"17-18/2",
IF(#REF!=3,"17-18/3",
IF(#REF!=4,"18-19/1",
IF(#REF!=5,"18-19/2",
IF(#REF!=6,"18-19/3","Hata7")))))),
IF(#REF!+BJ564=2018,
IF(#REF!=1,"18-19/1",
IF(#REF!=2,"18-19/2",
IF(#REF!=3,"18-19/3",
IF(#REF!=4,"19-20/1",
IF(#REF!=5," 19-20/2",
IF(#REF!=6,"19-20/3","Hata8")))))),
IF(#REF!+BJ564=2019,
IF(#REF!=1,"19-20/1",
IF(#REF!=2,"19-20/2",
IF(#REF!=3,"19-20/3",
IF(#REF!=4,"20-21/1",
IF(#REF!=5,"20-21/2",
IF(#REF!=6,"20-21/3","Hata9")))))),
IF(#REF!+BJ564=2020,
IF(#REF!=1,"20-21/1",
IF(#REF!=2,"20-21/2",
IF(#REF!=3,"20-21/3",
IF(#REF!=4,"21-22/1",
IF(#REF!=5,"21-22/2",
IF(#REF!=6,"21-22/3","Hata10")))))),
IF(#REF!+BJ564=2021,
IF(#REF!=1,"21-22/1",
IF(#REF!=2,"21-22/2",
IF(#REF!=3,"21-22/3",
IF(#REF!=4,"22-23/1",
IF(#REF!=5,"22-23/2",
IF(#REF!=6,"22-23/3","Hata11")))))),
IF(#REF!+BJ564=2022,
IF(#REF!=1,"22-23/1",
IF(#REF!=2,"22-23/2",
IF(#REF!=3,"22-23/3",
IF(#REF!=4,"23-24/1",
IF(#REF!=5,"23-24/2",
IF(#REF!=6,"23-24/3","Hata12")))))),
IF(#REF!+BJ564=2023,
IF(#REF!=1,"23-24/1",
IF(#REF!=2,"23-24/2",
IF(#REF!=3,"23-24/3",
IF(#REF!=4,"24-25/1",
IF(#REF!=5,"24-25/2",
IF(#REF!=6,"24-25/3","Hata13")))))),
))))))))))))))
)</f>
        <v>#REF!</v>
      </c>
      <c r="G564" s="15"/>
      <c r="H564" s="14" t="s">
        <v>676</v>
      </c>
      <c r="I564" s="14">
        <v>54711</v>
      </c>
      <c r="J564" s="14" t="s">
        <v>635</v>
      </c>
      <c r="Q564" s="14" t="s">
        <v>119</v>
      </c>
      <c r="R564" s="14" t="s">
        <v>120</v>
      </c>
      <c r="S564" s="16">
        <v>7</v>
      </c>
      <c r="T564" s="14">
        <f>VLOOKUP($S564,[1]sistem!$I$3:$L$10,2,FALSE)</f>
        <v>0</v>
      </c>
      <c r="U564" s="14">
        <f>VLOOKUP($S564,[1]sistem!$I$3:$L$10,3,FALSE)</f>
        <v>1</v>
      </c>
      <c r="V564" s="14">
        <f>VLOOKUP($S564,[1]sistem!$I$3:$L$10,4,FALSE)</f>
        <v>1</v>
      </c>
      <c r="W564" s="14" t="e">
        <f>VLOOKUP($BB564,[1]sistem!$I$13:$L$14,2,FALSE)*#REF!</f>
        <v>#REF!</v>
      </c>
      <c r="X564" s="14" t="e">
        <f>VLOOKUP($BB564,[1]sistem!$I$13:$L$14,3,FALSE)*#REF!</f>
        <v>#REF!</v>
      </c>
      <c r="Y564" s="14" t="e">
        <f>VLOOKUP($BB564,[1]sistem!$I$13:$L$14,4,FALSE)*#REF!</f>
        <v>#REF!</v>
      </c>
      <c r="Z564" s="14" t="e">
        <f t="shared" si="156"/>
        <v>#REF!</v>
      </c>
      <c r="AA564" s="14" t="e">
        <f t="shared" si="156"/>
        <v>#REF!</v>
      </c>
      <c r="AB564" s="14" t="e">
        <f t="shared" si="156"/>
        <v>#REF!</v>
      </c>
      <c r="AC564" s="14" t="e">
        <f t="shared" si="144"/>
        <v>#REF!</v>
      </c>
      <c r="AD564" s="14">
        <f>VLOOKUP(BB564,[1]sistem!$I$18:$J$19,2,FALSE)</f>
        <v>14</v>
      </c>
      <c r="AE564" s="14">
        <v>0.25</v>
      </c>
      <c r="AF564" s="14">
        <f>VLOOKUP($S564,[1]sistem!$I$3:$M$10,5,FALSE)</f>
        <v>1</v>
      </c>
      <c r="AI564" s="14" t="e">
        <f>(#REF!+#REF!)*AD564</f>
        <v>#REF!</v>
      </c>
      <c r="AJ564" s="14">
        <f>VLOOKUP($S564,[1]sistem!$I$3:$N$10,6,FALSE)</f>
        <v>2</v>
      </c>
      <c r="AK564" s="14">
        <v>2</v>
      </c>
      <c r="AL564" s="14">
        <f t="shared" si="145"/>
        <v>4</v>
      </c>
      <c r="AM564" s="14">
        <f>VLOOKUP($BB564,[1]sistem!$I$18:$K$19,3,FALSE)</f>
        <v>14</v>
      </c>
      <c r="AN564" s="14" t="e">
        <f>AM564*#REF!</f>
        <v>#REF!</v>
      </c>
      <c r="AO564" s="14" t="e">
        <f t="shared" si="146"/>
        <v>#REF!</v>
      </c>
      <c r="AP564" s="14">
        <f t="shared" si="147"/>
        <v>25</v>
      </c>
      <c r="AQ564" s="14" t="e">
        <f t="shared" si="148"/>
        <v>#REF!</v>
      </c>
      <c r="AR564" s="14" t="e">
        <f>ROUND(AQ564-#REF!,0)</f>
        <v>#REF!</v>
      </c>
      <c r="AS564" s="14">
        <f>IF(BB564="s",IF(S564=0,0,
IF(S564=1,#REF!*4*4,
IF(S564=2,0,
IF(S564=3,#REF!*4*2,
IF(S564=4,0,
IF(S564=5,0,
IF(S564=6,0,
IF(S564=7,0)))))))),
IF(BB564="t",
IF(S564=0,0,
IF(S564=1,#REF!*4*4*0.8,
IF(S564=2,0,
IF(S564=3,#REF!*4*2*0.8,
IF(S564=4,0,
IF(S564=5,0,
IF(S564=6,0,
IF(S564=7,0))))))))))</f>
        <v>0</v>
      </c>
      <c r="AT564" s="14" t="e">
        <f>IF(BB564="s",
IF(S564=0,0,
IF(S564=1,0,
IF(S564=2,#REF!*4*2,
IF(S564=3,#REF!*4,
IF(S564=4,#REF!*4,
IF(S564=5,0,
IF(S564=6,0,
IF(S564=7,#REF!*4)))))))),
IF(BB564="t",
IF(S564=0,0,
IF(S564=1,0,
IF(S564=2,#REF!*4*2*0.8,
IF(S564=3,#REF!*4*0.8,
IF(S564=4,#REF!*4*0.8,
IF(S564=5,0,
IF(S564=6,0,
IF(S564=7,#REF!*4))))))))))</f>
        <v>#REF!</v>
      </c>
      <c r="AU564" s="14" t="e">
        <f>IF(BB564="s",
IF(S564=0,0,
IF(S564=1,#REF!*2,
IF(S564=2,#REF!*2,
IF(S564=3,#REF!*2,
IF(S564=4,#REF!*2,
IF(S564=5,#REF!*2,
IF(S564=6,#REF!*2,
IF(S564=7,#REF!*2)))))))),
IF(BB564="t",
IF(S564=0,#REF!*2*0.8,
IF(S564=1,#REF!*2*0.8,
IF(S564=2,#REF!*2*0.8,
IF(S564=3,#REF!*2*0.8,
IF(S564=4,#REF!*2*0.8,
IF(S564=5,#REF!*2*0.8,
IF(S564=6,#REF!*1*0.8,
IF(S564=7,#REF!*2))))))))))</f>
        <v>#REF!</v>
      </c>
      <c r="AV564" s="14" t="e">
        <f t="shared" si="149"/>
        <v>#REF!</v>
      </c>
      <c r="AW564" s="14" t="e">
        <f>IF(BB564="s",
IF(S564=0,0,
IF(S564=1,(14-2)*(#REF!+#REF!)/4*4,
IF(S564=2,(14-2)*(#REF!+#REF!)/4*2,
IF(S564=3,(14-2)*(#REF!+#REF!)/4*3,
IF(S564=4,(14-2)*(#REF!+#REF!)/4,
IF(S564=5,(14-2)*#REF!/4,
IF(S564=6,0,
IF(S564=7,(14)*#REF!)))))))),
IF(BB564="t",
IF(S564=0,0,
IF(S564=1,(11-2)*(#REF!+#REF!)/4*4,
IF(S564=2,(11-2)*(#REF!+#REF!)/4*2,
IF(S564=3,(11-2)*(#REF!+#REF!)/4*3,
IF(S564=4,(11-2)*(#REF!+#REF!)/4,
IF(S564=5,(11-2)*#REF!/4,
IF(S564=6,0,
IF(S564=7,(11)*#REF!))))))))))</f>
        <v>#REF!</v>
      </c>
      <c r="AX564" s="14" t="e">
        <f t="shared" si="150"/>
        <v>#REF!</v>
      </c>
      <c r="AY564" s="14">
        <f t="shared" si="151"/>
        <v>8</v>
      </c>
      <c r="AZ564" s="14">
        <f t="shared" si="152"/>
        <v>4</v>
      </c>
      <c r="BA564" s="14" t="e">
        <f t="shared" si="153"/>
        <v>#REF!</v>
      </c>
      <c r="BB564" s="14" t="s">
        <v>87</v>
      </c>
      <c r="BC564" s="14">
        <f>IF(BI564="A",0,IF(BB564="s",14*#REF!,IF(BB564="T",11*#REF!,"HATA")))</f>
        <v>0</v>
      </c>
      <c r="BD564" s="14" t="e">
        <f t="shared" si="154"/>
        <v>#REF!</v>
      </c>
      <c r="BE564" s="14" t="e">
        <f t="shared" si="155"/>
        <v>#REF!</v>
      </c>
      <c r="BF564" s="14" t="e">
        <f>IF(BE564-#REF!=0,"DOĞRU","YANLIŞ")</f>
        <v>#REF!</v>
      </c>
      <c r="BG564" s="14" t="e">
        <f>#REF!-BE564</f>
        <v>#REF!</v>
      </c>
      <c r="BH564" s="14">
        <v>0</v>
      </c>
      <c r="BI564" s="14" t="s">
        <v>93</v>
      </c>
      <c r="BJ564" s="14">
        <v>0</v>
      </c>
      <c r="BL564" s="14">
        <v>7</v>
      </c>
      <c r="BN564" s="5" t="e">
        <f>#REF!*14</f>
        <v>#REF!</v>
      </c>
      <c r="BO564" s="6"/>
      <c r="BP564" s="7"/>
      <c r="BQ564" s="8"/>
      <c r="BR564" s="8"/>
      <c r="BS564" s="8"/>
      <c r="BT564" s="8"/>
      <c r="BU564" s="8"/>
      <c r="BV564" s="9"/>
      <c r="BW564" s="10"/>
      <c r="BX564" s="11"/>
      <c r="CE564" s="8"/>
      <c r="CF564" s="17"/>
      <c r="CG564" s="17"/>
      <c r="CH564" s="17"/>
      <c r="CI564" s="17"/>
    </row>
    <row r="565" spans="1:87" hidden="1" x14ac:dyDescent="0.25">
      <c r="A565" s="14" t="s">
        <v>91</v>
      </c>
      <c r="B565" s="14" t="s">
        <v>680</v>
      </c>
      <c r="C565" s="14" t="s">
        <v>92</v>
      </c>
      <c r="D565" s="15" t="s">
        <v>90</v>
      </c>
      <c r="E565" s="15" t="s">
        <v>90</v>
      </c>
      <c r="F565" s="16" t="e">
        <f>IF(BB565="S",
IF(#REF!+BJ565=2012,
IF(#REF!=1,"12-13/1",
IF(#REF!=2,"12-13/2",
IF(#REF!=3,"13-14/1",
IF(#REF!=4,"13-14/2","Hata1")))),
IF(#REF!+BJ565=2013,
IF(#REF!=1,"13-14/1",
IF(#REF!=2,"13-14/2",
IF(#REF!=3,"14-15/1",
IF(#REF!=4,"14-15/2","Hata2")))),
IF(#REF!+BJ565=2014,
IF(#REF!=1,"14-15/1",
IF(#REF!=2,"14-15/2",
IF(#REF!=3,"15-16/1",
IF(#REF!=4,"15-16/2","Hata3")))),
IF(#REF!+BJ565=2015,
IF(#REF!=1,"15-16/1",
IF(#REF!=2,"15-16/2",
IF(#REF!=3,"16-17/1",
IF(#REF!=4,"16-17/2","Hata4")))),
IF(#REF!+BJ565=2016,
IF(#REF!=1,"16-17/1",
IF(#REF!=2,"16-17/2",
IF(#REF!=3,"17-18/1",
IF(#REF!=4,"17-18/2","Hata5")))),
IF(#REF!+BJ565=2017,
IF(#REF!=1,"17-18/1",
IF(#REF!=2,"17-18/2",
IF(#REF!=3,"18-19/1",
IF(#REF!=4,"18-19/2","Hata6")))),
IF(#REF!+BJ565=2018,
IF(#REF!=1,"18-19/1",
IF(#REF!=2,"18-19/2",
IF(#REF!=3,"19-20/1",
IF(#REF!=4,"19-20/2","Hata7")))),
IF(#REF!+BJ565=2019,
IF(#REF!=1,"19-20/1",
IF(#REF!=2,"19-20/2",
IF(#REF!=3,"20-21/1",
IF(#REF!=4,"20-21/2","Hata8")))),
IF(#REF!+BJ565=2020,
IF(#REF!=1,"20-21/1",
IF(#REF!=2,"20-21/2",
IF(#REF!=3,"21-22/1",
IF(#REF!=4,"21-22/2","Hata9")))),
IF(#REF!+BJ565=2021,
IF(#REF!=1,"21-22/1",
IF(#REF!=2,"21-22/2",
IF(#REF!=3,"22-23/1",
IF(#REF!=4,"22-23/2","Hata10")))),
IF(#REF!+BJ565=2022,
IF(#REF!=1,"22-23/1",
IF(#REF!=2,"22-23/2",
IF(#REF!=3,"23-24/1",
IF(#REF!=4,"23-24/2","Hata11")))),
IF(#REF!+BJ565=2023,
IF(#REF!=1,"23-24/1",
IF(#REF!=2,"23-24/2",
IF(#REF!=3,"24-25/1",
IF(#REF!=4,"24-25/2","Hata12")))),
)))))))))))),
IF(BB565="T",
IF(#REF!+BJ565=2012,
IF(#REF!=1,"12-13/1",
IF(#REF!=2,"12-13/2",
IF(#REF!=3,"12-13/3",
IF(#REF!=4,"13-14/1",
IF(#REF!=5,"13-14/2",
IF(#REF!=6,"13-14/3","Hata1")))))),
IF(#REF!+BJ565=2013,
IF(#REF!=1,"13-14/1",
IF(#REF!=2,"13-14/2",
IF(#REF!=3,"13-14/3",
IF(#REF!=4,"14-15/1",
IF(#REF!=5,"14-15/2",
IF(#REF!=6,"14-15/3","Hata2")))))),
IF(#REF!+BJ565=2014,
IF(#REF!=1,"14-15/1",
IF(#REF!=2,"14-15/2",
IF(#REF!=3,"14-15/3",
IF(#REF!=4,"15-16/1",
IF(#REF!=5,"15-16/2",
IF(#REF!=6,"15-16/3","Hata3")))))),
IF(AND(#REF!+#REF!&gt;2014,#REF!+#REF!&lt;2015,BJ565=1),
IF(#REF!=0.1,"14-15/0.1",
IF(#REF!=0.2,"14-15/0.2",
IF(#REF!=0.3,"14-15/0.3","Hata4"))),
IF(#REF!+BJ565=2015,
IF(#REF!=1,"15-16/1",
IF(#REF!=2,"15-16/2",
IF(#REF!=3,"15-16/3",
IF(#REF!=4,"16-17/1",
IF(#REF!=5,"16-17/2",
IF(#REF!=6,"16-17/3","Hata5")))))),
IF(#REF!+BJ565=2016,
IF(#REF!=1,"16-17/1",
IF(#REF!=2,"16-17/2",
IF(#REF!=3,"16-17/3",
IF(#REF!=4,"17-18/1",
IF(#REF!=5,"17-18/2",
IF(#REF!=6,"17-18/3","Hata6")))))),
IF(#REF!+BJ565=2017,
IF(#REF!=1,"17-18/1",
IF(#REF!=2,"17-18/2",
IF(#REF!=3,"17-18/3",
IF(#REF!=4,"18-19/1",
IF(#REF!=5,"18-19/2",
IF(#REF!=6,"18-19/3","Hata7")))))),
IF(#REF!+BJ565=2018,
IF(#REF!=1,"18-19/1",
IF(#REF!=2,"18-19/2",
IF(#REF!=3,"18-19/3",
IF(#REF!=4,"19-20/1",
IF(#REF!=5," 19-20/2",
IF(#REF!=6,"19-20/3","Hata8")))))),
IF(#REF!+BJ565=2019,
IF(#REF!=1,"19-20/1",
IF(#REF!=2,"19-20/2",
IF(#REF!=3,"19-20/3",
IF(#REF!=4,"20-21/1",
IF(#REF!=5,"20-21/2",
IF(#REF!=6,"20-21/3","Hata9")))))),
IF(#REF!+BJ565=2020,
IF(#REF!=1,"20-21/1",
IF(#REF!=2,"20-21/2",
IF(#REF!=3,"20-21/3",
IF(#REF!=4,"21-22/1",
IF(#REF!=5,"21-22/2",
IF(#REF!=6,"21-22/3","Hata10")))))),
IF(#REF!+BJ565=2021,
IF(#REF!=1,"21-22/1",
IF(#REF!=2,"21-22/2",
IF(#REF!=3,"21-22/3",
IF(#REF!=4,"22-23/1",
IF(#REF!=5,"22-23/2",
IF(#REF!=6,"22-23/3","Hata11")))))),
IF(#REF!+BJ565=2022,
IF(#REF!=1,"22-23/1",
IF(#REF!=2,"22-23/2",
IF(#REF!=3,"22-23/3",
IF(#REF!=4,"23-24/1",
IF(#REF!=5,"23-24/2",
IF(#REF!=6,"23-24/3","Hata12")))))),
IF(#REF!+BJ565=2023,
IF(#REF!=1,"23-24/1",
IF(#REF!=2,"23-24/2",
IF(#REF!=3,"23-24/3",
IF(#REF!=4,"24-25/1",
IF(#REF!=5,"24-25/2",
IF(#REF!=6,"24-25/3","Hata13")))))),
))))))))))))))
)</f>
        <v>#REF!</v>
      </c>
      <c r="G565" s="15"/>
      <c r="H565" s="14" t="s">
        <v>676</v>
      </c>
      <c r="I565" s="14">
        <v>54711</v>
      </c>
      <c r="J565" s="14" t="s">
        <v>635</v>
      </c>
      <c r="L565" s="14">
        <v>4358</v>
      </c>
      <c r="S565" s="16">
        <v>0</v>
      </c>
      <c r="T565" s="14">
        <f>VLOOKUP($S565,[1]sistem!$I$3:$L$10,2,FALSE)</f>
        <v>0</v>
      </c>
      <c r="U565" s="14">
        <f>VLOOKUP($S565,[1]sistem!$I$3:$L$10,3,FALSE)</f>
        <v>0</v>
      </c>
      <c r="V565" s="14">
        <f>VLOOKUP($S565,[1]sistem!$I$3:$L$10,4,FALSE)</f>
        <v>0</v>
      </c>
      <c r="W565" s="14" t="e">
        <f>VLOOKUP($BB565,[1]sistem!$I$13:$L$14,2,FALSE)*#REF!</f>
        <v>#REF!</v>
      </c>
      <c r="X565" s="14" t="e">
        <f>VLOOKUP($BB565,[1]sistem!$I$13:$L$14,3,FALSE)*#REF!</f>
        <v>#REF!</v>
      </c>
      <c r="Y565" s="14" t="e">
        <f>VLOOKUP($BB565,[1]sistem!$I$13:$L$14,4,FALSE)*#REF!</f>
        <v>#REF!</v>
      </c>
      <c r="Z565" s="14" t="e">
        <f t="shared" si="156"/>
        <v>#REF!</v>
      </c>
      <c r="AA565" s="14" t="e">
        <f t="shared" si="156"/>
        <v>#REF!</v>
      </c>
      <c r="AB565" s="14" t="e">
        <f t="shared" si="156"/>
        <v>#REF!</v>
      </c>
      <c r="AC565" s="14" t="e">
        <f t="shared" si="144"/>
        <v>#REF!</v>
      </c>
      <c r="AD565" s="14">
        <f>VLOOKUP(BB565,[1]sistem!$I$18:$J$19,2,FALSE)</f>
        <v>11</v>
      </c>
      <c r="AE565" s="14">
        <v>0.25</v>
      </c>
      <c r="AF565" s="14">
        <f>VLOOKUP($S565,[1]sistem!$I$3:$M$10,5,FALSE)</f>
        <v>0</v>
      </c>
      <c r="AI565" s="14" t="e">
        <f>(#REF!+#REF!)*AD565</f>
        <v>#REF!</v>
      </c>
      <c r="AJ565" s="14">
        <f>VLOOKUP($S565,[1]sistem!$I$3:$N$10,6,FALSE)</f>
        <v>0</v>
      </c>
      <c r="AK565" s="14">
        <v>2</v>
      </c>
      <c r="AL565" s="14">
        <f t="shared" si="145"/>
        <v>0</v>
      </c>
      <c r="AM565" s="14">
        <f>VLOOKUP($BB565,[1]sistem!$I$18:$K$19,3,FALSE)</f>
        <v>11</v>
      </c>
      <c r="AN565" s="14" t="e">
        <f>AM565*#REF!</f>
        <v>#REF!</v>
      </c>
      <c r="AO565" s="14" t="e">
        <f t="shared" si="146"/>
        <v>#REF!</v>
      </c>
      <c r="AP565" s="14">
        <f t="shared" si="147"/>
        <v>25</v>
      </c>
      <c r="AQ565" s="14" t="e">
        <f t="shared" si="148"/>
        <v>#REF!</v>
      </c>
      <c r="AR565" s="14" t="e">
        <f>ROUND(AQ565-#REF!,0)</f>
        <v>#REF!</v>
      </c>
      <c r="AS565" s="14">
        <f>IF(BB565="s",IF(S565=0,0,
IF(S565=1,#REF!*4*4,
IF(S565=2,0,
IF(S565=3,#REF!*4*2,
IF(S565=4,0,
IF(S565=5,0,
IF(S565=6,0,
IF(S565=7,0)))))))),
IF(BB565="t",
IF(S565=0,0,
IF(S565=1,#REF!*4*4*0.8,
IF(S565=2,0,
IF(S565=3,#REF!*4*2*0.8,
IF(S565=4,0,
IF(S565=5,0,
IF(S565=6,0,
IF(S565=7,0))))))))))</f>
        <v>0</v>
      </c>
      <c r="AT565" s="14">
        <f>IF(BB565="s",
IF(S565=0,0,
IF(S565=1,0,
IF(S565=2,#REF!*4*2,
IF(S565=3,#REF!*4,
IF(S565=4,#REF!*4,
IF(S565=5,0,
IF(S565=6,0,
IF(S565=7,#REF!*4)))))))),
IF(BB565="t",
IF(S565=0,0,
IF(S565=1,0,
IF(S565=2,#REF!*4*2*0.8,
IF(S565=3,#REF!*4*0.8,
IF(S565=4,#REF!*4*0.8,
IF(S565=5,0,
IF(S565=6,0,
IF(S565=7,#REF!*4))))))))))</f>
        <v>0</v>
      </c>
      <c r="AU565" s="14" t="e">
        <f>IF(BB565="s",
IF(S565=0,0,
IF(S565=1,#REF!*2,
IF(S565=2,#REF!*2,
IF(S565=3,#REF!*2,
IF(S565=4,#REF!*2,
IF(S565=5,#REF!*2,
IF(S565=6,#REF!*2,
IF(S565=7,#REF!*2)))))))),
IF(BB565="t",
IF(S565=0,#REF!*2*0.8,
IF(S565=1,#REF!*2*0.8,
IF(S565=2,#REF!*2*0.8,
IF(S565=3,#REF!*2*0.8,
IF(S565=4,#REF!*2*0.8,
IF(S565=5,#REF!*2*0.8,
IF(S565=6,#REF!*1*0.8,
IF(S565=7,#REF!*2))))))))))</f>
        <v>#REF!</v>
      </c>
      <c r="AV565" s="14" t="e">
        <f t="shared" si="149"/>
        <v>#REF!</v>
      </c>
      <c r="AW565" s="14">
        <f>IF(BB565="s",
IF(S565=0,0,
IF(S565=1,(14-2)*(#REF!+#REF!)/4*4,
IF(S565=2,(14-2)*(#REF!+#REF!)/4*2,
IF(S565=3,(14-2)*(#REF!+#REF!)/4*3,
IF(S565=4,(14-2)*(#REF!+#REF!)/4,
IF(S565=5,(14-2)*#REF!/4,
IF(S565=6,0,
IF(S565=7,(14)*#REF!)))))))),
IF(BB565="t",
IF(S565=0,0,
IF(S565=1,(11-2)*(#REF!+#REF!)/4*4,
IF(S565=2,(11-2)*(#REF!+#REF!)/4*2,
IF(S565=3,(11-2)*(#REF!+#REF!)/4*3,
IF(S565=4,(11-2)*(#REF!+#REF!)/4,
IF(S565=5,(11-2)*#REF!/4,
IF(S565=6,0,
IF(S565=7,(11)*#REF!))))))))))</f>
        <v>0</v>
      </c>
      <c r="AX565" s="14" t="e">
        <f t="shared" si="150"/>
        <v>#REF!</v>
      </c>
      <c r="AY565" s="14">
        <f t="shared" si="151"/>
        <v>0</v>
      </c>
      <c r="AZ565" s="14">
        <f t="shared" si="152"/>
        <v>0</v>
      </c>
      <c r="BA565" s="14" t="e">
        <f t="shared" si="153"/>
        <v>#REF!</v>
      </c>
      <c r="BB565" s="14" t="s">
        <v>186</v>
      </c>
      <c r="BC565" s="14" t="e">
        <f>IF(BI565="A",0,IF(BB565="s",14*#REF!,IF(BB565="T",11*#REF!,"HATA")))</f>
        <v>#REF!</v>
      </c>
      <c r="BD565" s="14" t="e">
        <f t="shared" si="154"/>
        <v>#REF!</v>
      </c>
      <c r="BE565" s="14" t="e">
        <f t="shared" si="155"/>
        <v>#REF!</v>
      </c>
      <c r="BF565" s="14" t="e">
        <f>IF(BE565-#REF!=0,"DOĞRU","YANLIŞ")</f>
        <v>#REF!</v>
      </c>
      <c r="BG565" s="14" t="e">
        <f>#REF!-BE565</f>
        <v>#REF!</v>
      </c>
      <c r="BH565" s="14">
        <v>0</v>
      </c>
      <c r="BJ565" s="14">
        <v>0</v>
      </c>
      <c r="BL565" s="14">
        <v>0</v>
      </c>
      <c r="BN565" s="5" t="e">
        <f>#REF!*14</f>
        <v>#REF!</v>
      </c>
      <c r="BO565" s="6"/>
      <c r="BP565" s="7"/>
      <c r="BQ565" s="8"/>
      <c r="BR565" s="8"/>
      <c r="BS565" s="8"/>
      <c r="BT565" s="8"/>
      <c r="BU565" s="8"/>
      <c r="BV565" s="9"/>
      <c r="BW565" s="10"/>
      <c r="BX565" s="11"/>
      <c r="CE565" s="8"/>
      <c r="CF565" s="17"/>
      <c r="CG565" s="17"/>
      <c r="CH565" s="17"/>
      <c r="CI565" s="17"/>
    </row>
    <row r="566" spans="1:87" hidden="1" x14ac:dyDescent="0.25">
      <c r="A566" s="14" t="s">
        <v>91</v>
      </c>
      <c r="B566" s="14" t="s">
        <v>681</v>
      </c>
      <c r="C566" s="14" t="s">
        <v>92</v>
      </c>
      <c r="D566" s="15" t="s">
        <v>90</v>
      </c>
      <c r="E566" s="15" t="s">
        <v>90</v>
      </c>
      <c r="F566" s="16" t="e">
        <f>IF(BB566="S",
IF(#REF!+BJ566=2012,
IF(#REF!=1,"12-13/1",
IF(#REF!=2,"12-13/2",
IF(#REF!=3,"13-14/1",
IF(#REF!=4,"13-14/2","Hata1")))),
IF(#REF!+BJ566=2013,
IF(#REF!=1,"13-14/1",
IF(#REF!=2,"13-14/2",
IF(#REF!=3,"14-15/1",
IF(#REF!=4,"14-15/2","Hata2")))),
IF(#REF!+BJ566=2014,
IF(#REF!=1,"14-15/1",
IF(#REF!=2,"14-15/2",
IF(#REF!=3,"15-16/1",
IF(#REF!=4,"15-16/2","Hata3")))),
IF(#REF!+BJ566=2015,
IF(#REF!=1,"15-16/1",
IF(#REF!=2,"15-16/2",
IF(#REF!=3,"16-17/1",
IF(#REF!=4,"16-17/2","Hata4")))),
IF(#REF!+BJ566=2016,
IF(#REF!=1,"16-17/1",
IF(#REF!=2,"16-17/2",
IF(#REF!=3,"17-18/1",
IF(#REF!=4,"17-18/2","Hata5")))),
IF(#REF!+BJ566=2017,
IF(#REF!=1,"17-18/1",
IF(#REF!=2,"17-18/2",
IF(#REF!=3,"18-19/1",
IF(#REF!=4,"18-19/2","Hata6")))),
IF(#REF!+BJ566=2018,
IF(#REF!=1,"18-19/1",
IF(#REF!=2,"18-19/2",
IF(#REF!=3,"19-20/1",
IF(#REF!=4,"19-20/2","Hata7")))),
IF(#REF!+BJ566=2019,
IF(#REF!=1,"19-20/1",
IF(#REF!=2,"19-20/2",
IF(#REF!=3,"20-21/1",
IF(#REF!=4,"20-21/2","Hata8")))),
IF(#REF!+BJ566=2020,
IF(#REF!=1,"20-21/1",
IF(#REF!=2,"20-21/2",
IF(#REF!=3,"21-22/1",
IF(#REF!=4,"21-22/2","Hata9")))),
IF(#REF!+BJ566=2021,
IF(#REF!=1,"21-22/1",
IF(#REF!=2,"21-22/2",
IF(#REF!=3,"22-23/1",
IF(#REF!=4,"22-23/2","Hata10")))),
IF(#REF!+BJ566=2022,
IF(#REF!=1,"22-23/1",
IF(#REF!=2,"22-23/2",
IF(#REF!=3,"23-24/1",
IF(#REF!=4,"23-24/2","Hata11")))),
IF(#REF!+BJ566=2023,
IF(#REF!=1,"23-24/1",
IF(#REF!=2,"23-24/2",
IF(#REF!=3,"24-25/1",
IF(#REF!=4,"24-25/2","Hata12")))),
)))))))))))),
IF(BB566="T",
IF(#REF!+BJ566=2012,
IF(#REF!=1,"12-13/1",
IF(#REF!=2,"12-13/2",
IF(#REF!=3,"12-13/3",
IF(#REF!=4,"13-14/1",
IF(#REF!=5,"13-14/2",
IF(#REF!=6,"13-14/3","Hata1")))))),
IF(#REF!+BJ566=2013,
IF(#REF!=1,"13-14/1",
IF(#REF!=2,"13-14/2",
IF(#REF!=3,"13-14/3",
IF(#REF!=4,"14-15/1",
IF(#REF!=5,"14-15/2",
IF(#REF!=6,"14-15/3","Hata2")))))),
IF(#REF!+BJ566=2014,
IF(#REF!=1,"14-15/1",
IF(#REF!=2,"14-15/2",
IF(#REF!=3,"14-15/3",
IF(#REF!=4,"15-16/1",
IF(#REF!=5,"15-16/2",
IF(#REF!=6,"15-16/3","Hata3")))))),
IF(AND(#REF!+#REF!&gt;2014,#REF!+#REF!&lt;2015,BJ566=1),
IF(#REF!=0.1,"14-15/0.1",
IF(#REF!=0.2,"14-15/0.2",
IF(#REF!=0.3,"14-15/0.3","Hata4"))),
IF(#REF!+BJ566=2015,
IF(#REF!=1,"15-16/1",
IF(#REF!=2,"15-16/2",
IF(#REF!=3,"15-16/3",
IF(#REF!=4,"16-17/1",
IF(#REF!=5,"16-17/2",
IF(#REF!=6,"16-17/3","Hata5")))))),
IF(#REF!+BJ566=2016,
IF(#REF!=1,"16-17/1",
IF(#REF!=2,"16-17/2",
IF(#REF!=3,"16-17/3",
IF(#REF!=4,"17-18/1",
IF(#REF!=5,"17-18/2",
IF(#REF!=6,"17-18/3","Hata6")))))),
IF(#REF!+BJ566=2017,
IF(#REF!=1,"17-18/1",
IF(#REF!=2,"17-18/2",
IF(#REF!=3,"17-18/3",
IF(#REF!=4,"18-19/1",
IF(#REF!=5,"18-19/2",
IF(#REF!=6,"18-19/3","Hata7")))))),
IF(#REF!+BJ566=2018,
IF(#REF!=1,"18-19/1",
IF(#REF!=2,"18-19/2",
IF(#REF!=3,"18-19/3",
IF(#REF!=4,"19-20/1",
IF(#REF!=5," 19-20/2",
IF(#REF!=6,"19-20/3","Hata8")))))),
IF(#REF!+BJ566=2019,
IF(#REF!=1,"19-20/1",
IF(#REF!=2,"19-20/2",
IF(#REF!=3,"19-20/3",
IF(#REF!=4,"20-21/1",
IF(#REF!=5,"20-21/2",
IF(#REF!=6,"20-21/3","Hata9")))))),
IF(#REF!+BJ566=2020,
IF(#REF!=1,"20-21/1",
IF(#REF!=2,"20-21/2",
IF(#REF!=3,"20-21/3",
IF(#REF!=4,"21-22/1",
IF(#REF!=5,"21-22/2",
IF(#REF!=6,"21-22/3","Hata10")))))),
IF(#REF!+BJ566=2021,
IF(#REF!=1,"21-22/1",
IF(#REF!=2,"21-22/2",
IF(#REF!=3,"21-22/3",
IF(#REF!=4,"22-23/1",
IF(#REF!=5,"22-23/2",
IF(#REF!=6,"22-23/3","Hata11")))))),
IF(#REF!+BJ566=2022,
IF(#REF!=1,"22-23/1",
IF(#REF!=2,"22-23/2",
IF(#REF!=3,"22-23/3",
IF(#REF!=4,"23-24/1",
IF(#REF!=5,"23-24/2",
IF(#REF!=6,"23-24/3","Hata12")))))),
IF(#REF!+BJ566=2023,
IF(#REF!=1,"23-24/1",
IF(#REF!=2,"23-24/2",
IF(#REF!=3,"23-24/3",
IF(#REF!=4,"24-25/1",
IF(#REF!=5,"24-25/2",
IF(#REF!=6,"24-25/3","Hata13")))))),
))))))))))))))
)</f>
        <v>#REF!</v>
      </c>
      <c r="G566" s="15"/>
      <c r="H566" s="14" t="s">
        <v>676</v>
      </c>
      <c r="I566" s="14">
        <v>54711</v>
      </c>
      <c r="J566" s="14" t="s">
        <v>635</v>
      </c>
      <c r="L566" s="14">
        <v>4358</v>
      </c>
      <c r="S566" s="16">
        <v>0</v>
      </c>
      <c r="T566" s="14">
        <f>VLOOKUP($S566,[1]sistem!$I$3:$L$10,2,FALSE)</f>
        <v>0</v>
      </c>
      <c r="U566" s="14">
        <f>VLOOKUP($S566,[1]sistem!$I$3:$L$10,3,FALSE)</f>
        <v>0</v>
      </c>
      <c r="V566" s="14">
        <f>VLOOKUP($S566,[1]sistem!$I$3:$L$10,4,FALSE)</f>
        <v>0</v>
      </c>
      <c r="W566" s="14" t="e">
        <f>VLOOKUP($BB566,[1]sistem!$I$13:$L$14,2,FALSE)*#REF!</f>
        <v>#REF!</v>
      </c>
      <c r="X566" s="14" t="e">
        <f>VLOOKUP($BB566,[1]sistem!$I$13:$L$14,3,FALSE)*#REF!</f>
        <v>#REF!</v>
      </c>
      <c r="Y566" s="14" t="e">
        <f>VLOOKUP($BB566,[1]sistem!$I$13:$L$14,4,FALSE)*#REF!</f>
        <v>#REF!</v>
      </c>
      <c r="Z566" s="14" t="e">
        <f t="shared" si="156"/>
        <v>#REF!</v>
      </c>
      <c r="AA566" s="14" t="e">
        <f t="shared" si="156"/>
        <v>#REF!</v>
      </c>
      <c r="AB566" s="14" t="e">
        <f t="shared" si="156"/>
        <v>#REF!</v>
      </c>
      <c r="AC566" s="14" t="e">
        <f t="shared" si="144"/>
        <v>#REF!</v>
      </c>
      <c r="AD566" s="14">
        <f>VLOOKUP(BB566,[1]sistem!$I$18:$J$19,2,FALSE)</f>
        <v>11</v>
      </c>
      <c r="AE566" s="14">
        <v>0.25</v>
      </c>
      <c r="AF566" s="14">
        <f>VLOOKUP($S566,[1]sistem!$I$3:$M$10,5,FALSE)</f>
        <v>0</v>
      </c>
      <c r="AI566" s="14" t="e">
        <f>(#REF!+#REF!)*AD566</f>
        <v>#REF!</v>
      </c>
      <c r="AJ566" s="14">
        <f>VLOOKUP($S566,[1]sistem!$I$3:$N$10,6,FALSE)</f>
        <v>0</v>
      </c>
      <c r="AK566" s="14">
        <v>2</v>
      </c>
      <c r="AL566" s="14">
        <f t="shared" si="145"/>
        <v>0</v>
      </c>
      <c r="AM566" s="14">
        <f>VLOOKUP($BB566,[1]sistem!$I$18:$K$19,3,FALSE)</f>
        <v>11</v>
      </c>
      <c r="AN566" s="14" t="e">
        <f>AM566*#REF!</f>
        <v>#REF!</v>
      </c>
      <c r="AO566" s="14" t="e">
        <f t="shared" si="146"/>
        <v>#REF!</v>
      </c>
      <c r="AP566" s="14">
        <f t="shared" si="147"/>
        <v>25</v>
      </c>
      <c r="AQ566" s="14" t="e">
        <f t="shared" si="148"/>
        <v>#REF!</v>
      </c>
      <c r="AR566" s="14" t="e">
        <f>ROUND(AQ566-#REF!,0)</f>
        <v>#REF!</v>
      </c>
      <c r="AS566" s="14">
        <f>IF(BB566="s",IF(S566=0,0,
IF(S566=1,#REF!*4*4,
IF(S566=2,0,
IF(S566=3,#REF!*4*2,
IF(S566=4,0,
IF(S566=5,0,
IF(S566=6,0,
IF(S566=7,0)))))))),
IF(BB566="t",
IF(S566=0,0,
IF(S566=1,#REF!*4*4*0.8,
IF(S566=2,0,
IF(S566=3,#REF!*4*2*0.8,
IF(S566=4,0,
IF(S566=5,0,
IF(S566=6,0,
IF(S566=7,0))))))))))</f>
        <v>0</v>
      </c>
      <c r="AT566" s="14">
        <f>IF(BB566="s",
IF(S566=0,0,
IF(S566=1,0,
IF(S566=2,#REF!*4*2,
IF(S566=3,#REF!*4,
IF(S566=4,#REF!*4,
IF(S566=5,0,
IF(S566=6,0,
IF(S566=7,#REF!*4)))))))),
IF(BB566="t",
IF(S566=0,0,
IF(S566=1,0,
IF(S566=2,#REF!*4*2*0.8,
IF(S566=3,#REF!*4*0.8,
IF(S566=4,#REF!*4*0.8,
IF(S566=5,0,
IF(S566=6,0,
IF(S566=7,#REF!*4))))))))))</f>
        <v>0</v>
      </c>
      <c r="AU566" s="14" t="e">
        <f>IF(BB566="s",
IF(S566=0,0,
IF(S566=1,#REF!*2,
IF(S566=2,#REF!*2,
IF(S566=3,#REF!*2,
IF(S566=4,#REF!*2,
IF(S566=5,#REF!*2,
IF(S566=6,#REF!*2,
IF(S566=7,#REF!*2)))))))),
IF(BB566="t",
IF(S566=0,#REF!*2*0.8,
IF(S566=1,#REF!*2*0.8,
IF(S566=2,#REF!*2*0.8,
IF(S566=3,#REF!*2*0.8,
IF(S566=4,#REF!*2*0.8,
IF(S566=5,#REF!*2*0.8,
IF(S566=6,#REF!*1*0.8,
IF(S566=7,#REF!*2))))))))))</f>
        <v>#REF!</v>
      </c>
      <c r="AV566" s="14" t="e">
        <f t="shared" si="149"/>
        <v>#REF!</v>
      </c>
      <c r="AW566" s="14">
        <f>IF(BB566="s",
IF(S566=0,0,
IF(S566=1,(14-2)*(#REF!+#REF!)/4*4,
IF(S566=2,(14-2)*(#REF!+#REF!)/4*2,
IF(S566=3,(14-2)*(#REF!+#REF!)/4*3,
IF(S566=4,(14-2)*(#REF!+#REF!)/4,
IF(S566=5,(14-2)*#REF!/4,
IF(S566=6,0,
IF(S566=7,(14)*#REF!)))))))),
IF(BB566="t",
IF(S566=0,0,
IF(S566=1,(11-2)*(#REF!+#REF!)/4*4,
IF(S566=2,(11-2)*(#REF!+#REF!)/4*2,
IF(S566=3,(11-2)*(#REF!+#REF!)/4*3,
IF(S566=4,(11-2)*(#REF!+#REF!)/4,
IF(S566=5,(11-2)*#REF!/4,
IF(S566=6,0,
IF(S566=7,(11)*#REF!))))))))))</f>
        <v>0</v>
      </c>
      <c r="AX566" s="14" t="e">
        <f t="shared" si="150"/>
        <v>#REF!</v>
      </c>
      <c r="AY566" s="14">
        <f t="shared" si="151"/>
        <v>0</v>
      </c>
      <c r="AZ566" s="14">
        <f t="shared" si="152"/>
        <v>0</v>
      </c>
      <c r="BA566" s="14" t="e">
        <f t="shared" si="153"/>
        <v>#REF!</v>
      </c>
      <c r="BB566" s="14" t="s">
        <v>186</v>
      </c>
      <c r="BC566" s="14" t="e">
        <f>IF(BI566="A",0,IF(BB566="s",14*#REF!,IF(BB566="T",11*#REF!,"HATA")))</f>
        <v>#REF!</v>
      </c>
      <c r="BD566" s="14" t="e">
        <f t="shared" si="154"/>
        <v>#REF!</v>
      </c>
      <c r="BE566" s="14" t="e">
        <f t="shared" si="155"/>
        <v>#REF!</v>
      </c>
      <c r="BF566" s="14" t="e">
        <f>IF(BE566-#REF!=0,"DOĞRU","YANLIŞ")</f>
        <v>#REF!</v>
      </c>
      <c r="BG566" s="14" t="e">
        <f>#REF!-BE566</f>
        <v>#REF!</v>
      </c>
      <c r="BH566" s="14">
        <v>0</v>
      </c>
      <c r="BJ566" s="14">
        <v>0</v>
      </c>
      <c r="BL566" s="14">
        <v>0</v>
      </c>
      <c r="BN566" s="5" t="e">
        <f>#REF!*14</f>
        <v>#REF!</v>
      </c>
      <c r="BO566" s="6"/>
      <c r="BP566" s="7"/>
      <c r="BQ566" s="8"/>
      <c r="BR566" s="8"/>
      <c r="BS566" s="8"/>
      <c r="BT566" s="8"/>
      <c r="BU566" s="8"/>
      <c r="BV566" s="9"/>
      <c r="BW566" s="10"/>
      <c r="BX566" s="11"/>
      <c r="CE566" s="8"/>
      <c r="CF566" s="17"/>
      <c r="CG566" s="17"/>
      <c r="CH566" s="17"/>
      <c r="CI566" s="17"/>
    </row>
    <row r="567" spans="1:87" hidden="1" x14ac:dyDescent="0.25">
      <c r="A567" s="14" t="s">
        <v>91</v>
      </c>
      <c r="B567" s="14" t="s">
        <v>682</v>
      </c>
      <c r="C567" s="14" t="s">
        <v>92</v>
      </c>
      <c r="D567" s="15" t="s">
        <v>90</v>
      </c>
      <c r="E567" s="15" t="s">
        <v>90</v>
      </c>
      <c r="F567" s="16" t="e">
        <f>IF(BB567="S",
IF(#REF!+BJ567=2012,
IF(#REF!=1,"12-13/1",
IF(#REF!=2,"12-13/2",
IF(#REF!=3,"13-14/1",
IF(#REF!=4,"13-14/2","Hata1")))),
IF(#REF!+BJ567=2013,
IF(#REF!=1,"13-14/1",
IF(#REF!=2,"13-14/2",
IF(#REF!=3,"14-15/1",
IF(#REF!=4,"14-15/2","Hata2")))),
IF(#REF!+BJ567=2014,
IF(#REF!=1,"14-15/1",
IF(#REF!=2,"14-15/2",
IF(#REF!=3,"15-16/1",
IF(#REF!=4,"15-16/2","Hata3")))),
IF(#REF!+BJ567=2015,
IF(#REF!=1,"15-16/1",
IF(#REF!=2,"15-16/2",
IF(#REF!=3,"16-17/1",
IF(#REF!=4,"16-17/2","Hata4")))),
IF(#REF!+BJ567=2016,
IF(#REF!=1,"16-17/1",
IF(#REF!=2,"16-17/2",
IF(#REF!=3,"17-18/1",
IF(#REF!=4,"17-18/2","Hata5")))),
IF(#REF!+BJ567=2017,
IF(#REF!=1,"17-18/1",
IF(#REF!=2,"17-18/2",
IF(#REF!=3,"18-19/1",
IF(#REF!=4,"18-19/2","Hata6")))),
IF(#REF!+BJ567=2018,
IF(#REF!=1,"18-19/1",
IF(#REF!=2,"18-19/2",
IF(#REF!=3,"19-20/1",
IF(#REF!=4,"19-20/2","Hata7")))),
IF(#REF!+BJ567=2019,
IF(#REF!=1,"19-20/1",
IF(#REF!=2,"19-20/2",
IF(#REF!=3,"20-21/1",
IF(#REF!=4,"20-21/2","Hata8")))),
IF(#REF!+BJ567=2020,
IF(#REF!=1,"20-21/1",
IF(#REF!=2,"20-21/2",
IF(#REF!=3,"21-22/1",
IF(#REF!=4,"21-22/2","Hata9")))),
IF(#REF!+BJ567=2021,
IF(#REF!=1,"21-22/1",
IF(#REF!=2,"21-22/2",
IF(#REF!=3,"22-23/1",
IF(#REF!=4,"22-23/2","Hata10")))),
IF(#REF!+BJ567=2022,
IF(#REF!=1,"22-23/1",
IF(#REF!=2,"22-23/2",
IF(#REF!=3,"23-24/1",
IF(#REF!=4,"23-24/2","Hata11")))),
IF(#REF!+BJ567=2023,
IF(#REF!=1,"23-24/1",
IF(#REF!=2,"23-24/2",
IF(#REF!=3,"24-25/1",
IF(#REF!=4,"24-25/2","Hata12")))),
)))))))))))),
IF(BB567="T",
IF(#REF!+BJ567=2012,
IF(#REF!=1,"12-13/1",
IF(#REF!=2,"12-13/2",
IF(#REF!=3,"12-13/3",
IF(#REF!=4,"13-14/1",
IF(#REF!=5,"13-14/2",
IF(#REF!=6,"13-14/3","Hata1")))))),
IF(#REF!+BJ567=2013,
IF(#REF!=1,"13-14/1",
IF(#REF!=2,"13-14/2",
IF(#REF!=3,"13-14/3",
IF(#REF!=4,"14-15/1",
IF(#REF!=5,"14-15/2",
IF(#REF!=6,"14-15/3","Hata2")))))),
IF(#REF!+BJ567=2014,
IF(#REF!=1,"14-15/1",
IF(#REF!=2,"14-15/2",
IF(#REF!=3,"14-15/3",
IF(#REF!=4,"15-16/1",
IF(#REF!=5,"15-16/2",
IF(#REF!=6,"15-16/3","Hata3")))))),
IF(AND(#REF!+#REF!&gt;2014,#REF!+#REF!&lt;2015,BJ567=1),
IF(#REF!=0.1,"14-15/0.1",
IF(#REF!=0.2,"14-15/0.2",
IF(#REF!=0.3,"14-15/0.3","Hata4"))),
IF(#REF!+BJ567=2015,
IF(#REF!=1,"15-16/1",
IF(#REF!=2,"15-16/2",
IF(#REF!=3,"15-16/3",
IF(#REF!=4,"16-17/1",
IF(#REF!=5,"16-17/2",
IF(#REF!=6,"16-17/3","Hata5")))))),
IF(#REF!+BJ567=2016,
IF(#REF!=1,"16-17/1",
IF(#REF!=2,"16-17/2",
IF(#REF!=3,"16-17/3",
IF(#REF!=4,"17-18/1",
IF(#REF!=5,"17-18/2",
IF(#REF!=6,"17-18/3","Hata6")))))),
IF(#REF!+BJ567=2017,
IF(#REF!=1,"17-18/1",
IF(#REF!=2,"17-18/2",
IF(#REF!=3,"17-18/3",
IF(#REF!=4,"18-19/1",
IF(#REF!=5,"18-19/2",
IF(#REF!=6,"18-19/3","Hata7")))))),
IF(#REF!+BJ567=2018,
IF(#REF!=1,"18-19/1",
IF(#REF!=2,"18-19/2",
IF(#REF!=3,"18-19/3",
IF(#REF!=4,"19-20/1",
IF(#REF!=5," 19-20/2",
IF(#REF!=6,"19-20/3","Hata8")))))),
IF(#REF!+BJ567=2019,
IF(#REF!=1,"19-20/1",
IF(#REF!=2,"19-20/2",
IF(#REF!=3,"19-20/3",
IF(#REF!=4,"20-21/1",
IF(#REF!=5,"20-21/2",
IF(#REF!=6,"20-21/3","Hata9")))))),
IF(#REF!+BJ567=2020,
IF(#REF!=1,"20-21/1",
IF(#REF!=2,"20-21/2",
IF(#REF!=3,"20-21/3",
IF(#REF!=4,"21-22/1",
IF(#REF!=5,"21-22/2",
IF(#REF!=6,"21-22/3","Hata10")))))),
IF(#REF!+BJ567=2021,
IF(#REF!=1,"21-22/1",
IF(#REF!=2,"21-22/2",
IF(#REF!=3,"21-22/3",
IF(#REF!=4,"22-23/1",
IF(#REF!=5,"22-23/2",
IF(#REF!=6,"22-23/3","Hata11")))))),
IF(#REF!+BJ567=2022,
IF(#REF!=1,"22-23/1",
IF(#REF!=2,"22-23/2",
IF(#REF!=3,"22-23/3",
IF(#REF!=4,"23-24/1",
IF(#REF!=5,"23-24/2",
IF(#REF!=6,"23-24/3","Hata12")))))),
IF(#REF!+BJ567=2023,
IF(#REF!=1,"23-24/1",
IF(#REF!=2,"23-24/2",
IF(#REF!=3,"23-24/3",
IF(#REF!=4,"24-25/1",
IF(#REF!=5,"24-25/2",
IF(#REF!=6,"24-25/3","Hata13")))))),
))))))))))))))
)</f>
        <v>#REF!</v>
      </c>
      <c r="G567" s="15"/>
      <c r="H567" s="14" t="s">
        <v>676</v>
      </c>
      <c r="I567" s="14">
        <v>54711</v>
      </c>
      <c r="J567" s="14" t="s">
        <v>635</v>
      </c>
      <c r="L567" s="14">
        <v>4358</v>
      </c>
      <c r="S567" s="16">
        <v>0</v>
      </c>
      <c r="T567" s="14">
        <f>VLOOKUP($S567,[1]sistem!$I$3:$L$10,2,FALSE)</f>
        <v>0</v>
      </c>
      <c r="U567" s="14">
        <f>VLOOKUP($S567,[1]sistem!$I$3:$L$10,3,FALSE)</f>
        <v>0</v>
      </c>
      <c r="V567" s="14">
        <f>VLOOKUP($S567,[1]sistem!$I$3:$L$10,4,FALSE)</f>
        <v>0</v>
      </c>
      <c r="W567" s="14" t="e">
        <f>VLOOKUP($BB567,[1]sistem!$I$13:$L$14,2,FALSE)*#REF!</f>
        <v>#REF!</v>
      </c>
      <c r="X567" s="14" t="e">
        <f>VLOOKUP($BB567,[1]sistem!$I$13:$L$14,3,FALSE)*#REF!</f>
        <v>#REF!</v>
      </c>
      <c r="Y567" s="14" t="e">
        <f>VLOOKUP($BB567,[1]sistem!$I$13:$L$14,4,FALSE)*#REF!</f>
        <v>#REF!</v>
      </c>
      <c r="Z567" s="14" t="e">
        <f t="shared" si="156"/>
        <v>#REF!</v>
      </c>
      <c r="AA567" s="14" t="e">
        <f t="shared" si="156"/>
        <v>#REF!</v>
      </c>
      <c r="AB567" s="14" t="e">
        <f t="shared" si="156"/>
        <v>#REF!</v>
      </c>
      <c r="AC567" s="14" t="e">
        <f t="shared" si="144"/>
        <v>#REF!</v>
      </c>
      <c r="AD567" s="14">
        <f>VLOOKUP(BB567,[1]sistem!$I$18:$J$19,2,FALSE)</f>
        <v>11</v>
      </c>
      <c r="AE567" s="14">
        <v>0.25</v>
      </c>
      <c r="AF567" s="14">
        <f>VLOOKUP($S567,[1]sistem!$I$3:$M$10,5,FALSE)</f>
        <v>0</v>
      </c>
      <c r="AI567" s="14" t="e">
        <f>(#REF!+#REF!)*AD567</f>
        <v>#REF!</v>
      </c>
      <c r="AJ567" s="14">
        <f>VLOOKUP($S567,[1]sistem!$I$3:$N$10,6,FALSE)</f>
        <v>0</v>
      </c>
      <c r="AK567" s="14">
        <v>2</v>
      </c>
      <c r="AL567" s="14">
        <f t="shared" si="145"/>
        <v>0</v>
      </c>
      <c r="AM567" s="14">
        <f>VLOOKUP($BB567,[1]sistem!$I$18:$K$19,3,FALSE)</f>
        <v>11</v>
      </c>
      <c r="AN567" s="14" t="e">
        <f>AM567*#REF!</f>
        <v>#REF!</v>
      </c>
      <c r="AO567" s="14" t="e">
        <f t="shared" si="146"/>
        <v>#REF!</v>
      </c>
      <c r="AP567" s="14">
        <f t="shared" si="147"/>
        <v>25</v>
      </c>
      <c r="AQ567" s="14" t="e">
        <f t="shared" si="148"/>
        <v>#REF!</v>
      </c>
      <c r="AR567" s="14" t="e">
        <f>ROUND(AQ567-#REF!,0)</f>
        <v>#REF!</v>
      </c>
      <c r="AS567" s="14">
        <f>IF(BB567="s",IF(S567=0,0,
IF(S567=1,#REF!*4*4,
IF(S567=2,0,
IF(S567=3,#REF!*4*2,
IF(S567=4,0,
IF(S567=5,0,
IF(S567=6,0,
IF(S567=7,0)))))))),
IF(BB567="t",
IF(S567=0,0,
IF(S567=1,#REF!*4*4*0.8,
IF(S567=2,0,
IF(S567=3,#REF!*4*2*0.8,
IF(S567=4,0,
IF(S567=5,0,
IF(S567=6,0,
IF(S567=7,0))))))))))</f>
        <v>0</v>
      </c>
      <c r="AT567" s="14">
        <f>IF(BB567="s",
IF(S567=0,0,
IF(S567=1,0,
IF(S567=2,#REF!*4*2,
IF(S567=3,#REF!*4,
IF(S567=4,#REF!*4,
IF(S567=5,0,
IF(S567=6,0,
IF(S567=7,#REF!*4)))))))),
IF(BB567="t",
IF(S567=0,0,
IF(S567=1,0,
IF(S567=2,#REF!*4*2*0.8,
IF(S567=3,#REF!*4*0.8,
IF(S567=4,#REF!*4*0.8,
IF(S567=5,0,
IF(S567=6,0,
IF(S567=7,#REF!*4))))))))))</f>
        <v>0</v>
      </c>
      <c r="AU567" s="14" t="e">
        <f>IF(BB567="s",
IF(S567=0,0,
IF(S567=1,#REF!*2,
IF(S567=2,#REF!*2,
IF(S567=3,#REF!*2,
IF(S567=4,#REF!*2,
IF(S567=5,#REF!*2,
IF(S567=6,#REF!*2,
IF(S567=7,#REF!*2)))))))),
IF(BB567="t",
IF(S567=0,#REF!*2*0.8,
IF(S567=1,#REF!*2*0.8,
IF(S567=2,#REF!*2*0.8,
IF(S567=3,#REF!*2*0.8,
IF(S567=4,#REF!*2*0.8,
IF(S567=5,#REF!*2*0.8,
IF(S567=6,#REF!*1*0.8,
IF(S567=7,#REF!*2))))))))))</f>
        <v>#REF!</v>
      </c>
      <c r="AV567" s="14" t="e">
        <f t="shared" si="149"/>
        <v>#REF!</v>
      </c>
      <c r="AW567" s="14">
        <f>IF(BB567="s",
IF(S567=0,0,
IF(S567=1,(14-2)*(#REF!+#REF!)/4*4,
IF(S567=2,(14-2)*(#REF!+#REF!)/4*2,
IF(S567=3,(14-2)*(#REF!+#REF!)/4*3,
IF(S567=4,(14-2)*(#REF!+#REF!)/4,
IF(S567=5,(14-2)*#REF!/4,
IF(S567=6,0,
IF(S567=7,(14)*#REF!)))))))),
IF(BB567="t",
IF(S567=0,0,
IF(S567=1,(11-2)*(#REF!+#REF!)/4*4,
IF(S567=2,(11-2)*(#REF!+#REF!)/4*2,
IF(S567=3,(11-2)*(#REF!+#REF!)/4*3,
IF(S567=4,(11-2)*(#REF!+#REF!)/4,
IF(S567=5,(11-2)*#REF!/4,
IF(S567=6,0,
IF(S567=7,(11)*#REF!))))))))))</f>
        <v>0</v>
      </c>
      <c r="AX567" s="14" t="e">
        <f t="shared" si="150"/>
        <v>#REF!</v>
      </c>
      <c r="AY567" s="14">
        <f t="shared" si="151"/>
        <v>0</v>
      </c>
      <c r="AZ567" s="14">
        <f t="shared" si="152"/>
        <v>0</v>
      </c>
      <c r="BA567" s="14" t="e">
        <f t="shared" si="153"/>
        <v>#REF!</v>
      </c>
      <c r="BB567" s="14" t="s">
        <v>186</v>
      </c>
      <c r="BC567" s="14" t="e">
        <f>IF(BI567="A",0,IF(BB567="s",14*#REF!,IF(BB567="T",11*#REF!,"HATA")))</f>
        <v>#REF!</v>
      </c>
      <c r="BD567" s="14" t="e">
        <f t="shared" si="154"/>
        <v>#REF!</v>
      </c>
      <c r="BE567" s="14" t="e">
        <f t="shared" si="155"/>
        <v>#REF!</v>
      </c>
      <c r="BF567" s="14" t="e">
        <f>IF(BE567-#REF!=0,"DOĞRU","YANLIŞ")</f>
        <v>#REF!</v>
      </c>
      <c r="BG567" s="14" t="e">
        <f>#REF!-BE567</f>
        <v>#REF!</v>
      </c>
      <c r="BH567" s="14">
        <v>0</v>
      </c>
      <c r="BJ567" s="14">
        <v>0</v>
      </c>
      <c r="BL567" s="14">
        <v>0</v>
      </c>
      <c r="BN567" s="5" t="e">
        <f>#REF!*14</f>
        <v>#REF!</v>
      </c>
      <c r="BO567" s="6"/>
      <c r="BP567" s="7"/>
      <c r="BQ567" s="8"/>
      <c r="BR567" s="8"/>
      <c r="BS567" s="8"/>
      <c r="BT567" s="8"/>
      <c r="BU567" s="8"/>
      <c r="BV567" s="9"/>
      <c r="BW567" s="10"/>
      <c r="BX567" s="11"/>
      <c r="CE567" s="8"/>
      <c r="CF567" s="17"/>
      <c r="CG567" s="17"/>
      <c r="CH567" s="17"/>
      <c r="CI567" s="17"/>
    </row>
    <row r="568" spans="1:87" hidden="1" x14ac:dyDescent="0.25">
      <c r="A568" s="14" t="s">
        <v>683</v>
      </c>
      <c r="B568" s="19" t="s">
        <v>639</v>
      </c>
      <c r="C568" s="14" t="s">
        <v>640</v>
      </c>
      <c r="D568" s="15" t="s">
        <v>90</v>
      </c>
      <c r="E568" s="15" t="s">
        <v>90</v>
      </c>
      <c r="F568" s="16" t="e">
        <f>IF(BB568="S",
IF(#REF!+BJ568=2012,
IF(#REF!=1,"12-13/1",
IF(#REF!=2,"12-13/2",
IF(#REF!=3,"13-14/1",
IF(#REF!=4,"13-14/2","Hata1")))),
IF(#REF!+BJ568=2013,
IF(#REF!=1,"13-14/1",
IF(#REF!=2,"13-14/2",
IF(#REF!=3,"14-15/1",
IF(#REF!=4,"14-15/2","Hata2")))),
IF(#REF!+BJ568=2014,
IF(#REF!=1,"14-15/1",
IF(#REF!=2,"14-15/2",
IF(#REF!=3,"15-16/1",
IF(#REF!=4,"15-16/2","Hata3")))),
IF(#REF!+BJ568=2015,
IF(#REF!=1,"15-16/1",
IF(#REF!=2,"15-16/2",
IF(#REF!=3,"16-17/1",
IF(#REF!=4,"16-17/2","Hata4")))),
IF(#REF!+BJ568=2016,
IF(#REF!=1,"16-17/1",
IF(#REF!=2,"16-17/2",
IF(#REF!=3,"17-18/1",
IF(#REF!=4,"17-18/2","Hata5")))),
IF(#REF!+BJ568=2017,
IF(#REF!=1,"17-18/1",
IF(#REF!=2,"17-18/2",
IF(#REF!=3,"18-19/1",
IF(#REF!=4,"18-19/2","Hata6")))),
IF(#REF!+BJ568=2018,
IF(#REF!=1,"18-19/1",
IF(#REF!=2,"18-19/2",
IF(#REF!=3,"19-20/1",
IF(#REF!=4,"19-20/2","Hata7")))),
IF(#REF!+BJ568=2019,
IF(#REF!=1,"19-20/1",
IF(#REF!=2,"19-20/2",
IF(#REF!=3,"20-21/1",
IF(#REF!=4,"20-21/2","Hata8")))),
IF(#REF!+BJ568=2020,
IF(#REF!=1,"20-21/1",
IF(#REF!=2,"20-21/2",
IF(#REF!=3,"21-22/1",
IF(#REF!=4,"21-22/2","Hata9")))),
IF(#REF!+BJ568=2021,
IF(#REF!=1,"21-22/1",
IF(#REF!=2,"21-22/2",
IF(#REF!=3,"22-23/1",
IF(#REF!=4,"22-23/2","Hata10")))),
IF(#REF!+BJ568=2022,
IF(#REF!=1,"22-23/1",
IF(#REF!=2,"22-23/2",
IF(#REF!=3,"23-24/1",
IF(#REF!=4,"23-24/2","Hata11")))),
IF(#REF!+BJ568=2023,
IF(#REF!=1,"23-24/1",
IF(#REF!=2,"23-24/2",
IF(#REF!=3,"24-25/1",
IF(#REF!=4,"24-25/2","Hata12")))),
)))))))))))),
IF(BB568="T",
IF(#REF!+BJ568=2012,
IF(#REF!=1,"12-13/1",
IF(#REF!=2,"12-13/2",
IF(#REF!=3,"12-13/3",
IF(#REF!=4,"13-14/1",
IF(#REF!=5,"13-14/2",
IF(#REF!=6,"13-14/3","Hata1")))))),
IF(#REF!+BJ568=2013,
IF(#REF!=1,"13-14/1",
IF(#REF!=2,"13-14/2",
IF(#REF!=3,"13-14/3",
IF(#REF!=4,"14-15/1",
IF(#REF!=5,"14-15/2",
IF(#REF!=6,"14-15/3","Hata2")))))),
IF(#REF!+BJ568=2014,
IF(#REF!=1,"14-15/1",
IF(#REF!=2,"14-15/2",
IF(#REF!=3,"14-15/3",
IF(#REF!=4,"15-16/1",
IF(#REF!=5,"15-16/2",
IF(#REF!=6,"15-16/3","Hata3")))))),
IF(AND(#REF!+#REF!&gt;2014,#REF!+#REF!&lt;2015,BJ568=1),
IF(#REF!=0.1,"14-15/0.1",
IF(#REF!=0.2,"14-15/0.2",
IF(#REF!=0.3,"14-15/0.3","Hata4"))),
IF(#REF!+BJ568=2015,
IF(#REF!=1,"15-16/1",
IF(#REF!=2,"15-16/2",
IF(#REF!=3,"15-16/3",
IF(#REF!=4,"16-17/1",
IF(#REF!=5,"16-17/2",
IF(#REF!=6,"16-17/3","Hata5")))))),
IF(#REF!+BJ568=2016,
IF(#REF!=1,"16-17/1",
IF(#REF!=2,"16-17/2",
IF(#REF!=3,"16-17/3",
IF(#REF!=4,"17-18/1",
IF(#REF!=5,"17-18/2",
IF(#REF!=6,"17-18/3","Hata6")))))),
IF(#REF!+BJ568=2017,
IF(#REF!=1,"17-18/1",
IF(#REF!=2,"17-18/2",
IF(#REF!=3,"17-18/3",
IF(#REF!=4,"18-19/1",
IF(#REF!=5,"18-19/2",
IF(#REF!=6,"18-19/3","Hata7")))))),
IF(#REF!+BJ568=2018,
IF(#REF!=1,"18-19/1",
IF(#REF!=2,"18-19/2",
IF(#REF!=3,"18-19/3",
IF(#REF!=4,"19-20/1",
IF(#REF!=5," 19-20/2",
IF(#REF!=6,"19-20/3","Hata8")))))),
IF(#REF!+BJ568=2019,
IF(#REF!=1,"19-20/1",
IF(#REF!=2,"19-20/2",
IF(#REF!=3,"19-20/3",
IF(#REF!=4,"20-21/1",
IF(#REF!=5,"20-21/2",
IF(#REF!=6,"20-21/3","Hata9")))))),
IF(#REF!+BJ568=2020,
IF(#REF!=1,"20-21/1",
IF(#REF!=2,"20-21/2",
IF(#REF!=3,"20-21/3",
IF(#REF!=4,"21-22/1",
IF(#REF!=5,"21-22/2",
IF(#REF!=6,"21-22/3","Hata10")))))),
IF(#REF!+BJ568=2021,
IF(#REF!=1,"21-22/1",
IF(#REF!=2,"21-22/2",
IF(#REF!=3,"21-22/3",
IF(#REF!=4,"22-23/1",
IF(#REF!=5,"22-23/2",
IF(#REF!=6,"22-23/3","Hata11")))))),
IF(#REF!+BJ568=2022,
IF(#REF!=1,"22-23/1",
IF(#REF!=2,"22-23/2",
IF(#REF!=3,"22-23/3",
IF(#REF!=4,"23-24/1",
IF(#REF!=5,"23-24/2",
IF(#REF!=6,"23-24/3","Hata12")))))),
IF(#REF!+BJ568=2023,
IF(#REF!=1,"23-24/1",
IF(#REF!=2,"23-24/2",
IF(#REF!=3,"23-24/3",
IF(#REF!=4,"24-25/1",
IF(#REF!=5,"24-25/2",
IF(#REF!=6,"24-25/3","Hata13")))))),
))))))))))))))
)</f>
        <v>#REF!</v>
      </c>
      <c r="G568" s="15"/>
      <c r="H568" s="14" t="s">
        <v>676</v>
      </c>
      <c r="I568" s="14">
        <v>54711</v>
      </c>
      <c r="J568" s="14" t="s">
        <v>635</v>
      </c>
      <c r="S568" s="16">
        <v>4</v>
      </c>
      <c r="T568" s="14">
        <f>VLOOKUP($S568,[1]sistem!$I$3:$L$10,2,FALSE)</f>
        <v>0</v>
      </c>
      <c r="U568" s="14">
        <f>VLOOKUP($S568,[1]sistem!$I$3:$L$10,3,FALSE)</f>
        <v>1</v>
      </c>
      <c r="V568" s="14">
        <f>VLOOKUP($S568,[1]sistem!$I$3:$L$10,4,FALSE)</f>
        <v>1</v>
      </c>
      <c r="W568" s="14" t="e">
        <f>VLOOKUP($BB568,[1]sistem!$I$13:$L$14,2,FALSE)*#REF!</f>
        <v>#REF!</v>
      </c>
      <c r="X568" s="14" t="e">
        <f>VLOOKUP($BB568,[1]sistem!$I$13:$L$14,3,FALSE)*#REF!</f>
        <v>#REF!</v>
      </c>
      <c r="Y568" s="14" t="e">
        <f>VLOOKUP($BB568,[1]sistem!$I$13:$L$14,4,FALSE)*#REF!</f>
        <v>#REF!</v>
      </c>
      <c r="Z568" s="14" t="e">
        <f t="shared" si="156"/>
        <v>#REF!</v>
      </c>
      <c r="AA568" s="14" t="e">
        <f t="shared" si="156"/>
        <v>#REF!</v>
      </c>
      <c r="AB568" s="14" t="e">
        <f t="shared" si="156"/>
        <v>#REF!</v>
      </c>
      <c r="AC568" s="14" t="e">
        <f t="shared" si="144"/>
        <v>#REF!</v>
      </c>
      <c r="AD568" s="14">
        <f>VLOOKUP(BB568,[1]sistem!$I$18:$J$19,2,FALSE)</f>
        <v>14</v>
      </c>
      <c r="AE568" s="14">
        <v>0.25</v>
      </c>
      <c r="AF568" s="14">
        <f>VLOOKUP($S568,[1]sistem!$I$3:$M$10,5,FALSE)</f>
        <v>1</v>
      </c>
      <c r="AG568" s="14">
        <v>4</v>
      </c>
      <c r="AI568" s="14">
        <f>AG568*AM568</f>
        <v>56</v>
      </c>
      <c r="AJ568" s="14">
        <f>VLOOKUP($S568,[1]sistem!$I$3:$N$10,6,FALSE)</f>
        <v>2</v>
      </c>
      <c r="AK568" s="14">
        <v>2</v>
      </c>
      <c r="AL568" s="14">
        <f t="shared" si="145"/>
        <v>4</v>
      </c>
      <c r="AM568" s="14">
        <f>VLOOKUP($BB568,[1]sistem!$I$18:$K$19,3,FALSE)</f>
        <v>14</v>
      </c>
      <c r="AN568" s="14" t="e">
        <f>AM568*#REF!</f>
        <v>#REF!</v>
      </c>
      <c r="AO568" s="14" t="e">
        <f t="shared" si="146"/>
        <v>#REF!</v>
      </c>
      <c r="AP568" s="14">
        <f t="shared" si="147"/>
        <v>25</v>
      </c>
      <c r="AQ568" s="14" t="e">
        <f t="shared" si="148"/>
        <v>#REF!</v>
      </c>
      <c r="AR568" s="14" t="e">
        <f>ROUND(AQ568-#REF!,0)</f>
        <v>#REF!</v>
      </c>
      <c r="AS568" s="14">
        <f>IF(BB568="s",IF(S568=0,0,
IF(S568=1,#REF!*4*4,
IF(S568=2,0,
IF(S568=3,#REF!*4*2,
IF(S568=4,0,
IF(S568=5,0,
IF(S568=6,0,
IF(S568=7,0)))))))),
IF(BB568="t",
IF(S568=0,0,
IF(S568=1,#REF!*4*4*0.8,
IF(S568=2,0,
IF(S568=3,#REF!*4*2*0.8,
IF(S568=4,0,
IF(S568=5,0,
IF(S568=6,0,
IF(S568=7,0))))))))))</f>
        <v>0</v>
      </c>
      <c r="AT568" s="14" t="e">
        <f>IF(BB568="s",
IF(S568=0,0,
IF(S568=1,0,
IF(S568=2,#REF!*4*2,
IF(S568=3,#REF!*4,
IF(S568=4,#REF!*4,
IF(S568=5,0,
IF(S568=6,0,
IF(S568=7,#REF!*4)))))))),
IF(BB568="t",
IF(S568=0,0,
IF(S568=1,0,
IF(S568=2,#REF!*4*2*0.8,
IF(S568=3,#REF!*4*0.8,
IF(S568=4,#REF!*4*0.8,
IF(S568=5,0,
IF(S568=6,0,
IF(S568=7,#REF!*4))))))))))</f>
        <v>#REF!</v>
      </c>
      <c r="AU568" s="14" t="e">
        <f>IF(BB568="s",
IF(S568=0,0,
IF(S568=1,#REF!*2,
IF(S568=2,#REF!*2,
IF(S568=3,#REF!*2,
IF(S568=4,#REF!*2,
IF(S568=5,#REF!*2,
IF(S568=6,#REF!*2,
IF(S568=7,#REF!*2)))))))),
IF(BB568="t",
IF(S568=0,#REF!*2*0.8,
IF(S568=1,#REF!*2*0.8,
IF(S568=2,#REF!*2*0.8,
IF(S568=3,#REF!*2*0.8,
IF(S568=4,#REF!*2*0.8,
IF(S568=5,#REF!*2*0.8,
IF(S568=6,#REF!*1*0.8,
IF(S568=7,#REF!*2))))))))))</f>
        <v>#REF!</v>
      </c>
      <c r="AV568" s="14" t="e">
        <f t="shared" si="149"/>
        <v>#REF!</v>
      </c>
      <c r="AW568" s="14" t="e">
        <f>IF(BB568="s",
IF(S568=0,0,
IF(S568=1,(14-2)*(#REF!+#REF!)/4*4,
IF(S568=2,(14-2)*(#REF!+#REF!)/4*2,
IF(S568=3,(14-2)*(#REF!+#REF!)/4*3,
IF(S568=4,(14-2)*(#REF!+#REF!)/4,
IF(S568=5,(14-2)*#REF!/4,
IF(S568=6,0,
IF(S568=7,(14)*#REF!)))))))),
IF(BB568="t",
IF(S568=0,0,
IF(S568=1,(11-2)*(#REF!+#REF!)/4*4,
IF(S568=2,(11-2)*(#REF!+#REF!)/4*2,
IF(S568=3,(11-2)*(#REF!+#REF!)/4*3,
IF(S568=4,(11-2)*(#REF!+#REF!)/4,
IF(S568=5,(11-2)*#REF!/4,
IF(S568=6,0,
IF(S568=7,(11)*#REF!))))))))))</f>
        <v>#REF!</v>
      </c>
      <c r="AX568" s="14" t="e">
        <f t="shared" si="150"/>
        <v>#REF!</v>
      </c>
      <c r="AY568" s="14">
        <f t="shared" si="151"/>
        <v>8</v>
      </c>
      <c r="AZ568" s="14">
        <f t="shared" si="152"/>
        <v>4</v>
      </c>
      <c r="BA568" s="14" t="e">
        <f t="shared" si="153"/>
        <v>#REF!</v>
      </c>
      <c r="BB568" s="14" t="s">
        <v>87</v>
      </c>
      <c r="BC568" s="14" t="e">
        <f>IF(BI568="A",0,IF(BB568="s",14*#REF!,IF(BB568="T",11*#REF!,"HATA")))</f>
        <v>#REF!</v>
      </c>
      <c r="BD568" s="14" t="e">
        <f t="shared" si="154"/>
        <v>#REF!</v>
      </c>
      <c r="BE568" s="14" t="e">
        <f t="shared" si="155"/>
        <v>#REF!</v>
      </c>
      <c r="BF568" s="14" t="e">
        <f>IF(BE568-#REF!=0,"DOĞRU","YANLIŞ")</f>
        <v>#REF!</v>
      </c>
      <c r="BG568" s="14" t="e">
        <f>#REF!-BE568</f>
        <v>#REF!</v>
      </c>
      <c r="BH568" s="14">
        <v>0</v>
      </c>
      <c r="BJ568" s="14">
        <v>0</v>
      </c>
      <c r="BL568" s="14">
        <v>4</v>
      </c>
      <c r="BN568" s="5" t="e">
        <f>#REF!*14</f>
        <v>#REF!</v>
      </c>
      <c r="BO568" s="6"/>
      <c r="BP568" s="7"/>
      <c r="BQ568" s="8"/>
      <c r="BR568" s="8"/>
      <c r="BS568" s="8"/>
      <c r="BT568" s="8"/>
      <c r="BU568" s="8"/>
      <c r="BV568" s="9"/>
      <c r="BW568" s="10"/>
      <c r="BX568" s="11"/>
      <c r="CE568" s="8"/>
      <c r="CF568" s="17"/>
      <c r="CG568" s="17"/>
      <c r="CH568" s="17"/>
      <c r="CI568" s="17"/>
    </row>
    <row r="569" spans="1:87" hidden="1" x14ac:dyDescent="0.25">
      <c r="A569" s="14" t="s">
        <v>684</v>
      </c>
      <c r="B569" s="14" t="s">
        <v>642</v>
      </c>
      <c r="C569" s="14" t="s">
        <v>642</v>
      </c>
      <c r="D569" s="15" t="s">
        <v>90</v>
      </c>
      <c r="E569" s="15" t="s">
        <v>90</v>
      </c>
      <c r="F569" s="16" t="e">
        <f>IF(BB569="S",
IF(#REF!+BJ569=2012,
IF(#REF!=1,"12-13/1",
IF(#REF!=2,"12-13/2",
IF(#REF!=3,"13-14/1",
IF(#REF!=4,"13-14/2","Hata1")))),
IF(#REF!+BJ569=2013,
IF(#REF!=1,"13-14/1",
IF(#REF!=2,"13-14/2",
IF(#REF!=3,"14-15/1",
IF(#REF!=4,"14-15/2","Hata2")))),
IF(#REF!+BJ569=2014,
IF(#REF!=1,"14-15/1",
IF(#REF!=2,"14-15/2",
IF(#REF!=3,"15-16/1",
IF(#REF!=4,"15-16/2","Hata3")))),
IF(#REF!+BJ569=2015,
IF(#REF!=1,"15-16/1",
IF(#REF!=2,"15-16/2",
IF(#REF!=3,"16-17/1",
IF(#REF!=4,"16-17/2","Hata4")))),
IF(#REF!+BJ569=2016,
IF(#REF!=1,"16-17/1",
IF(#REF!=2,"16-17/2",
IF(#REF!=3,"17-18/1",
IF(#REF!=4,"17-18/2","Hata5")))),
IF(#REF!+BJ569=2017,
IF(#REF!=1,"17-18/1",
IF(#REF!=2,"17-18/2",
IF(#REF!=3,"18-19/1",
IF(#REF!=4,"18-19/2","Hata6")))),
IF(#REF!+BJ569=2018,
IF(#REF!=1,"18-19/1",
IF(#REF!=2,"18-19/2",
IF(#REF!=3,"19-20/1",
IF(#REF!=4,"19-20/2","Hata7")))),
IF(#REF!+BJ569=2019,
IF(#REF!=1,"19-20/1",
IF(#REF!=2,"19-20/2",
IF(#REF!=3,"20-21/1",
IF(#REF!=4,"20-21/2","Hata8")))),
IF(#REF!+BJ569=2020,
IF(#REF!=1,"20-21/1",
IF(#REF!=2,"20-21/2",
IF(#REF!=3,"21-22/1",
IF(#REF!=4,"21-22/2","Hata9")))),
IF(#REF!+BJ569=2021,
IF(#REF!=1,"21-22/1",
IF(#REF!=2,"21-22/2",
IF(#REF!=3,"22-23/1",
IF(#REF!=4,"22-23/2","Hata10")))),
IF(#REF!+BJ569=2022,
IF(#REF!=1,"22-23/1",
IF(#REF!=2,"22-23/2",
IF(#REF!=3,"23-24/1",
IF(#REF!=4,"23-24/2","Hata11")))),
IF(#REF!+BJ569=2023,
IF(#REF!=1,"23-24/1",
IF(#REF!=2,"23-24/2",
IF(#REF!=3,"24-25/1",
IF(#REF!=4,"24-25/2","Hata12")))),
)))))))))))),
IF(BB569="T",
IF(#REF!+BJ569=2012,
IF(#REF!=1,"12-13/1",
IF(#REF!=2,"12-13/2",
IF(#REF!=3,"12-13/3",
IF(#REF!=4,"13-14/1",
IF(#REF!=5,"13-14/2",
IF(#REF!=6,"13-14/3","Hata1")))))),
IF(#REF!+BJ569=2013,
IF(#REF!=1,"13-14/1",
IF(#REF!=2,"13-14/2",
IF(#REF!=3,"13-14/3",
IF(#REF!=4,"14-15/1",
IF(#REF!=5,"14-15/2",
IF(#REF!=6,"14-15/3","Hata2")))))),
IF(#REF!+BJ569=2014,
IF(#REF!=1,"14-15/1",
IF(#REF!=2,"14-15/2",
IF(#REF!=3,"14-15/3",
IF(#REF!=4,"15-16/1",
IF(#REF!=5,"15-16/2",
IF(#REF!=6,"15-16/3","Hata3")))))),
IF(AND(#REF!+#REF!&gt;2014,#REF!+#REF!&lt;2015,BJ569=1),
IF(#REF!=0.1,"14-15/0.1",
IF(#REF!=0.2,"14-15/0.2",
IF(#REF!=0.3,"14-15/0.3","Hata4"))),
IF(#REF!+BJ569=2015,
IF(#REF!=1,"15-16/1",
IF(#REF!=2,"15-16/2",
IF(#REF!=3,"15-16/3",
IF(#REF!=4,"16-17/1",
IF(#REF!=5,"16-17/2",
IF(#REF!=6,"16-17/3","Hata5")))))),
IF(#REF!+BJ569=2016,
IF(#REF!=1,"16-17/1",
IF(#REF!=2,"16-17/2",
IF(#REF!=3,"16-17/3",
IF(#REF!=4,"17-18/1",
IF(#REF!=5,"17-18/2",
IF(#REF!=6,"17-18/3","Hata6")))))),
IF(#REF!+BJ569=2017,
IF(#REF!=1,"17-18/1",
IF(#REF!=2,"17-18/2",
IF(#REF!=3,"17-18/3",
IF(#REF!=4,"18-19/1",
IF(#REF!=5,"18-19/2",
IF(#REF!=6,"18-19/3","Hata7")))))),
IF(#REF!+BJ569=2018,
IF(#REF!=1,"18-19/1",
IF(#REF!=2,"18-19/2",
IF(#REF!=3,"18-19/3",
IF(#REF!=4,"19-20/1",
IF(#REF!=5," 19-20/2",
IF(#REF!=6,"19-20/3","Hata8")))))),
IF(#REF!+BJ569=2019,
IF(#REF!=1,"19-20/1",
IF(#REF!=2,"19-20/2",
IF(#REF!=3,"19-20/3",
IF(#REF!=4,"20-21/1",
IF(#REF!=5,"20-21/2",
IF(#REF!=6,"20-21/3","Hata9")))))),
IF(#REF!+BJ569=2020,
IF(#REF!=1,"20-21/1",
IF(#REF!=2,"20-21/2",
IF(#REF!=3,"20-21/3",
IF(#REF!=4,"21-22/1",
IF(#REF!=5,"21-22/2",
IF(#REF!=6,"21-22/3","Hata10")))))),
IF(#REF!+BJ569=2021,
IF(#REF!=1,"21-22/1",
IF(#REF!=2,"21-22/2",
IF(#REF!=3,"21-22/3",
IF(#REF!=4,"22-23/1",
IF(#REF!=5,"22-23/2",
IF(#REF!=6,"22-23/3","Hata11")))))),
IF(#REF!+BJ569=2022,
IF(#REF!=1,"22-23/1",
IF(#REF!=2,"22-23/2",
IF(#REF!=3,"22-23/3",
IF(#REF!=4,"23-24/1",
IF(#REF!=5,"23-24/2",
IF(#REF!=6,"23-24/3","Hata12")))))),
IF(#REF!+BJ569=2023,
IF(#REF!=1,"23-24/1",
IF(#REF!=2,"23-24/2",
IF(#REF!=3,"23-24/3",
IF(#REF!=4,"24-25/1",
IF(#REF!=5,"24-25/2",
IF(#REF!=6,"24-25/3","Hata13")))))),
))))))))))))))
)</f>
        <v>#REF!</v>
      </c>
      <c r="G569" s="15"/>
      <c r="H569" s="14" t="s">
        <v>676</v>
      </c>
      <c r="I569" s="14">
        <v>54711</v>
      </c>
      <c r="J569" s="14" t="s">
        <v>635</v>
      </c>
      <c r="S569" s="16">
        <v>4</v>
      </c>
      <c r="T569" s="14">
        <f>VLOOKUP($S569,[1]sistem!$I$3:$L$10,2,FALSE)</f>
        <v>0</v>
      </c>
      <c r="U569" s="14">
        <f>VLOOKUP($S569,[1]sistem!$I$3:$L$10,3,FALSE)</f>
        <v>1</v>
      </c>
      <c r="V569" s="14">
        <f>VLOOKUP($S569,[1]sistem!$I$3:$L$10,4,FALSE)</f>
        <v>1</v>
      </c>
      <c r="W569" s="14" t="e">
        <f>VLOOKUP($BB569,[1]sistem!$I$13:$L$14,2,FALSE)*#REF!</f>
        <v>#REF!</v>
      </c>
      <c r="X569" s="14" t="e">
        <f>VLOOKUP($BB569,[1]sistem!$I$13:$L$14,3,FALSE)*#REF!</f>
        <v>#REF!</v>
      </c>
      <c r="Y569" s="14" t="e">
        <f>VLOOKUP($BB569,[1]sistem!$I$13:$L$14,4,FALSE)*#REF!</f>
        <v>#REF!</v>
      </c>
      <c r="Z569" s="14" t="e">
        <f t="shared" si="156"/>
        <v>#REF!</v>
      </c>
      <c r="AA569" s="14" t="e">
        <f t="shared" si="156"/>
        <v>#REF!</v>
      </c>
      <c r="AB569" s="14" t="e">
        <f t="shared" si="156"/>
        <v>#REF!</v>
      </c>
      <c r="AC569" s="14" t="e">
        <f t="shared" si="144"/>
        <v>#REF!</v>
      </c>
      <c r="AD569" s="14">
        <f>VLOOKUP(BB569,[1]sistem!$I$18:$J$19,2,FALSE)</f>
        <v>14</v>
      </c>
      <c r="AE569" s="14">
        <v>0.25</v>
      </c>
      <c r="AF569" s="14">
        <f>VLOOKUP($S569,[1]sistem!$I$3:$M$10,5,FALSE)</f>
        <v>1</v>
      </c>
      <c r="AI569" s="14" t="e">
        <f>(#REF!+#REF!)*AD569</f>
        <v>#REF!</v>
      </c>
      <c r="AJ569" s="14">
        <f>VLOOKUP($S569,[1]sistem!$I$3:$N$10,6,FALSE)</f>
        <v>2</v>
      </c>
      <c r="AK569" s="14">
        <v>2</v>
      </c>
      <c r="AL569" s="14">
        <f t="shared" si="145"/>
        <v>4</v>
      </c>
      <c r="AM569" s="14">
        <f>VLOOKUP($BB569,[1]sistem!$I$18:$K$19,3,FALSE)</f>
        <v>14</v>
      </c>
      <c r="AN569" s="14" t="e">
        <f>AM569*#REF!</f>
        <v>#REF!</v>
      </c>
      <c r="AO569" s="14" t="e">
        <f t="shared" si="146"/>
        <v>#REF!</v>
      </c>
      <c r="AP569" s="14">
        <f t="shared" si="147"/>
        <v>25</v>
      </c>
      <c r="AQ569" s="14" t="e">
        <f t="shared" si="148"/>
        <v>#REF!</v>
      </c>
      <c r="AR569" s="14" t="e">
        <f>ROUND(AQ569-#REF!,0)</f>
        <v>#REF!</v>
      </c>
      <c r="AS569" s="14">
        <f>IF(BB569="s",IF(S569=0,0,
IF(S569=1,#REF!*4*4,
IF(S569=2,0,
IF(S569=3,#REF!*4*2,
IF(S569=4,0,
IF(S569=5,0,
IF(S569=6,0,
IF(S569=7,0)))))))),
IF(BB569="t",
IF(S569=0,0,
IF(S569=1,#REF!*4*4*0.8,
IF(S569=2,0,
IF(S569=3,#REF!*4*2*0.8,
IF(S569=4,0,
IF(S569=5,0,
IF(S569=6,0,
IF(S569=7,0))))))))))</f>
        <v>0</v>
      </c>
      <c r="AT569" s="14" t="e">
        <f>IF(BB569="s",
IF(S569=0,0,
IF(S569=1,0,
IF(S569=2,#REF!*4*2,
IF(S569=3,#REF!*4,
IF(S569=4,#REF!*4,
IF(S569=5,0,
IF(S569=6,0,
IF(S569=7,#REF!*4)))))))),
IF(BB569="t",
IF(S569=0,0,
IF(S569=1,0,
IF(S569=2,#REF!*4*2*0.8,
IF(S569=3,#REF!*4*0.8,
IF(S569=4,#REF!*4*0.8,
IF(S569=5,0,
IF(S569=6,0,
IF(S569=7,#REF!*4))))))))))</f>
        <v>#REF!</v>
      </c>
      <c r="AU569" s="14" t="e">
        <f>IF(BB569="s",
IF(S569=0,0,
IF(S569=1,#REF!*2,
IF(S569=2,#REF!*2,
IF(S569=3,#REF!*2,
IF(S569=4,#REF!*2,
IF(S569=5,#REF!*2,
IF(S569=6,#REF!*2,
IF(S569=7,#REF!*2)))))))),
IF(BB569="t",
IF(S569=0,#REF!*2*0.8,
IF(S569=1,#REF!*2*0.8,
IF(S569=2,#REF!*2*0.8,
IF(S569=3,#REF!*2*0.8,
IF(S569=4,#REF!*2*0.8,
IF(S569=5,#REF!*2*0.8,
IF(S569=6,#REF!*1*0.8,
IF(S569=7,#REF!*2))))))))))</f>
        <v>#REF!</v>
      </c>
      <c r="AV569" s="14" t="e">
        <f t="shared" si="149"/>
        <v>#REF!</v>
      </c>
      <c r="AW569" s="14" t="e">
        <f>IF(BB569="s",
IF(S569=0,0,
IF(S569=1,(14-2)*(#REF!+#REF!)/4*4,
IF(S569=2,(14-2)*(#REF!+#REF!)/4*2,
IF(S569=3,(14-2)*(#REF!+#REF!)/4*3,
IF(S569=4,(14-2)*(#REF!+#REF!)/4,
IF(S569=5,(14-2)*#REF!/4,
IF(S569=6,0,
IF(S569=7,(14)*#REF!)))))))),
IF(BB569="t",
IF(S569=0,0,
IF(S569=1,(11-2)*(#REF!+#REF!)/4*4,
IF(S569=2,(11-2)*(#REF!+#REF!)/4*2,
IF(S569=3,(11-2)*(#REF!+#REF!)/4*3,
IF(S569=4,(11-2)*(#REF!+#REF!)/4,
IF(S569=5,(11-2)*#REF!/4,
IF(S569=6,0,
IF(S569=7,(11)*#REF!))))))))))</f>
        <v>#REF!</v>
      </c>
      <c r="AX569" s="14" t="e">
        <f t="shared" si="150"/>
        <v>#REF!</v>
      </c>
      <c r="AY569" s="14">
        <f t="shared" si="151"/>
        <v>8</v>
      </c>
      <c r="AZ569" s="14">
        <f t="shared" si="152"/>
        <v>4</v>
      </c>
      <c r="BA569" s="14" t="e">
        <f t="shared" si="153"/>
        <v>#REF!</v>
      </c>
      <c r="BB569" s="14" t="s">
        <v>87</v>
      </c>
      <c r="BC569" s="14" t="e">
        <f>IF(BI569="A",0,IF(BB569="s",14*#REF!,IF(BB569="T",11*#REF!,"HATA")))</f>
        <v>#REF!</v>
      </c>
      <c r="BD569" s="14" t="e">
        <f t="shared" si="154"/>
        <v>#REF!</v>
      </c>
      <c r="BE569" s="14" t="e">
        <f t="shared" si="155"/>
        <v>#REF!</v>
      </c>
      <c r="BF569" s="14" t="e">
        <f>IF(BE569-#REF!=0,"DOĞRU","YANLIŞ")</f>
        <v>#REF!</v>
      </c>
      <c r="BG569" s="14" t="e">
        <f>#REF!-BE569</f>
        <v>#REF!</v>
      </c>
      <c r="BH569" s="14">
        <v>0</v>
      </c>
      <c r="BJ569" s="14">
        <v>0</v>
      </c>
      <c r="BL569" s="14">
        <v>4</v>
      </c>
      <c r="BN569" s="5" t="e">
        <f>#REF!*14</f>
        <v>#REF!</v>
      </c>
      <c r="BO569" s="6"/>
      <c r="BP569" s="7"/>
      <c r="BQ569" s="8"/>
      <c r="BR569" s="8"/>
      <c r="BS569" s="8"/>
      <c r="BT569" s="8"/>
      <c r="BU569" s="8"/>
      <c r="BV569" s="9"/>
      <c r="BW569" s="10"/>
      <c r="BX569" s="11"/>
      <c r="CE569" s="8"/>
      <c r="CF569" s="17"/>
      <c r="CG569" s="17"/>
      <c r="CH569" s="17"/>
      <c r="CI569" s="17"/>
    </row>
    <row r="570" spans="1:87" hidden="1" x14ac:dyDescent="0.25">
      <c r="A570" s="14" t="s">
        <v>131</v>
      </c>
      <c r="B570" s="14" t="s">
        <v>132</v>
      </c>
      <c r="C570" s="14" t="s">
        <v>132</v>
      </c>
      <c r="D570" s="15" t="s">
        <v>90</v>
      </c>
      <c r="E570" s="15" t="s">
        <v>90</v>
      </c>
      <c r="F570" s="16" t="e">
        <f>IF(BB570="S",
IF(#REF!+BJ570=2012,
IF(#REF!=1,"12-13/1",
IF(#REF!=2,"12-13/2",
IF(#REF!=3,"13-14/1",
IF(#REF!=4,"13-14/2","Hata1")))),
IF(#REF!+BJ570=2013,
IF(#REF!=1,"13-14/1",
IF(#REF!=2,"13-14/2",
IF(#REF!=3,"14-15/1",
IF(#REF!=4,"14-15/2","Hata2")))),
IF(#REF!+BJ570=2014,
IF(#REF!=1,"14-15/1",
IF(#REF!=2,"14-15/2",
IF(#REF!=3,"15-16/1",
IF(#REF!=4,"15-16/2","Hata3")))),
IF(#REF!+BJ570=2015,
IF(#REF!=1,"15-16/1",
IF(#REF!=2,"15-16/2",
IF(#REF!=3,"16-17/1",
IF(#REF!=4,"16-17/2","Hata4")))),
IF(#REF!+BJ570=2016,
IF(#REF!=1,"16-17/1",
IF(#REF!=2,"16-17/2",
IF(#REF!=3,"17-18/1",
IF(#REF!=4,"17-18/2","Hata5")))),
IF(#REF!+BJ570=2017,
IF(#REF!=1,"17-18/1",
IF(#REF!=2,"17-18/2",
IF(#REF!=3,"18-19/1",
IF(#REF!=4,"18-19/2","Hata6")))),
IF(#REF!+BJ570=2018,
IF(#REF!=1,"18-19/1",
IF(#REF!=2,"18-19/2",
IF(#REF!=3,"19-20/1",
IF(#REF!=4,"19-20/2","Hata7")))),
IF(#REF!+BJ570=2019,
IF(#REF!=1,"19-20/1",
IF(#REF!=2,"19-20/2",
IF(#REF!=3,"20-21/1",
IF(#REF!=4,"20-21/2","Hata8")))),
IF(#REF!+BJ570=2020,
IF(#REF!=1,"20-21/1",
IF(#REF!=2,"20-21/2",
IF(#REF!=3,"21-22/1",
IF(#REF!=4,"21-22/2","Hata9")))),
IF(#REF!+BJ570=2021,
IF(#REF!=1,"21-22/1",
IF(#REF!=2,"21-22/2",
IF(#REF!=3,"22-23/1",
IF(#REF!=4,"22-23/2","Hata10")))),
IF(#REF!+BJ570=2022,
IF(#REF!=1,"22-23/1",
IF(#REF!=2,"22-23/2",
IF(#REF!=3,"23-24/1",
IF(#REF!=4,"23-24/2","Hata11")))),
IF(#REF!+BJ570=2023,
IF(#REF!=1,"23-24/1",
IF(#REF!=2,"23-24/2",
IF(#REF!=3,"24-25/1",
IF(#REF!=4,"24-25/2","Hata12")))),
)))))))))))),
IF(BB570="T",
IF(#REF!+BJ570=2012,
IF(#REF!=1,"12-13/1",
IF(#REF!=2,"12-13/2",
IF(#REF!=3,"12-13/3",
IF(#REF!=4,"13-14/1",
IF(#REF!=5,"13-14/2",
IF(#REF!=6,"13-14/3","Hata1")))))),
IF(#REF!+BJ570=2013,
IF(#REF!=1,"13-14/1",
IF(#REF!=2,"13-14/2",
IF(#REF!=3,"13-14/3",
IF(#REF!=4,"14-15/1",
IF(#REF!=5,"14-15/2",
IF(#REF!=6,"14-15/3","Hata2")))))),
IF(#REF!+BJ570=2014,
IF(#REF!=1,"14-15/1",
IF(#REF!=2,"14-15/2",
IF(#REF!=3,"14-15/3",
IF(#REF!=4,"15-16/1",
IF(#REF!=5,"15-16/2",
IF(#REF!=6,"15-16/3","Hata3")))))),
IF(AND(#REF!+#REF!&gt;2014,#REF!+#REF!&lt;2015,BJ570=1),
IF(#REF!=0.1,"14-15/0.1",
IF(#REF!=0.2,"14-15/0.2",
IF(#REF!=0.3,"14-15/0.3","Hata4"))),
IF(#REF!+BJ570=2015,
IF(#REF!=1,"15-16/1",
IF(#REF!=2,"15-16/2",
IF(#REF!=3,"15-16/3",
IF(#REF!=4,"16-17/1",
IF(#REF!=5,"16-17/2",
IF(#REF!=6,"16-17/3","Hata5")))))),
IF(#REF!+BJ570=2016,
IF(#REF!=1,"16-17/1",
IF(#REF!=2,"16-17/2",
IF(#REF!=3,"16-17/3",
IF(#REF!=4,"17-18/1",
IF(#REF!=5,"17-18/2",
IF(#REF!=6,"17-18/3","Hata6")))))),
IF(#REF!+BJ570=2017,
IF(#REF!=1,"17-18/1",
IF(#REF!=2,"17-18/2",
IF(#REF!=3,"17-18/3",
IF(#REF!=4,"18-19/1",
IF(#REF!=5,"18-19/2",
IF(#REF!=6,"18-19/3","Hata7")))))),
IF(#REF!+BJ570=2018,
IF(#REF!=1,"18-19/1",
IF(#REF!=2,"18-19/2",
IF(#REF!=3,"18-19/3",
IF(#REF!=4,"19-20/1",
IF(#REF!=5," 19-20/2",
IF(#REF!=6,"19-20/3","Hata8")))))),
IF(#REF!+BJ570=2019,
IF(#REF!=1,"19-20/1",
IF(#REF!=2,"19-20/2",
IF(#REF!=3,"19-20/3",
IF(#REF!=4,"20-21/1",
IF(#REF!=5,"20-21/2",
IF(#REF!=6,"20-21/3","Hata9")))))),
IF(#REF!+BJ570=2020,
IF(#REF!=1,"20-21/1",
IF(#REF!=2,"20-21/2",
IF(#REF!=3,"20-21/3",
IF(#REF!=4,"21-22/1",
IF(#REF!=5,"21-22/2",
IF(#REF!=6,"21-22/3","Hata10")))))),
IF(#REF!+BJ570=2021,
IF(#REF!=1,"21-22/1",
IF(#REF!=2,"21-22/2",
IF(#REF!=3,"21-22/3",
IF(#REF!=4,"22-23/1",
IF(#REF!=5,"22-23/2",
IF(#REF!=6,"22-23/3","Hata11")))))),
IF(#REF!+BJ570=2022,
IF(#REF!=1,"22-23/1",
IF(#REF!=2,"22-23/2",
IF(#REF!=3,"22-23/3",
IF(#REF!=4,"23-24/1",
IF(#REF!=5,"23-24/2",
IF(#REF!=6,"23-24/3","Hata12")))))),
IF(#REF!+BJ570=2023,
IF(#REF!=1,"23-24/1",
IF(#REF!=2,"23-24/2",
IF(#REF!=3,"23-24/3",
IF(#REF!=4,"24-25/1",
IF(#REF!=5,"24-25/2",
IF(#REF!=6,"24-25/3","Hata13")))))),
))))))))))))))
)</f>
        <v>#REF!</v>
      </c>
      <c r="G570" s="15"/>
      <c r="H570" s="14" t="s">
        <v>676</v>
      </c>
      <c r="I570" s="14">
        <v>54711</v>
      </c>
      <c r="J570" s="14" t="s">
        <v>635</v>
      </c>
      <c r="Q570" s="14" t="s">
        <v>133</v>
      </c>
      <c r="R570" s="14" t="s">
        <v>133</v>
      </c>
      <c r="S570" s="16">
        <v>7</v>
      </c>
      <c r="T570" s="14">
        <f>VLOOKUP($S570,[1]sistem!$I$3:$L$10,2,FALSE)</f>
        <v>0</v>
      </c>
      <c r="U570" s="14">
        <f>VLOOKUP($S570,[1]sistem!$I$3:$L$10,3,FALSE)</f>
        <v>1</v>
      </c>
      <c r="V570" s="14">
        <f>VLOOKUP($S570,[1]sistem!$I$3:$L$10,4,FALSE)</f>
        <v>1</v>
      </c>
      <c r="W570" s="14" t="e">
        <f>VLOOKUP($BB570,[1]sistem!$I$13:$L$14,2,FALSE)*#REF!</f>
        <v>#REF!</v>
      </c>
      <c r="X570" s="14" t="e">
        <f>VLOOKUP($BB570,[1]sistem!$I$13:$L$14,3,FALSE)*#REF!</f>
        <v>#REF!</v>
      </c>
      <c r="Y570" s="14" t="e">
        <f>VLOOKUP($BB570,[1]sistem!$I$13:$L$14,4,FALSE)*#REF!</f>
        <v>#REF!</v>
      </c>
      <c r="Z570" s="14" t="e">
        <f t="shared" si="156"/>
        <v>#REF!</v>
      </c>
      <c r="AA570" s="14" t="e">
        <f t="shared" si="156"/>
        <v>#REF!</v>
      </c>
      <c r="AB570" s="14" t="e">
        <f t="shared" si="156"/>
        <v>#REF!</v>
      </c>
      <c r="AC570" s="14" t="e">
        <f t="shared" si="144"/>
        <v>#REF!</v>
      </c>
      <c r="AD570" s="14">
        <f>VLOOKUP(BB570,[1]sistem!$I$18:$J$19,2,FALSE)</f>
        <v>14</v>
      </c>
      <c r="AE570" s="14">
        <v>0.25</v>
      </c>
      <c r="AF570" s="14">
        <f>VLOOKUP($S570,[1]sistem!$I$3:$M$10,5,FALSE)</f>
        <v>1</v>
      </c>
      <c r="AI570" s="14" t="e">
        <f>(#REF!+#REF!)*AD570</f>
        <v>#REF!</v>
      </c>
      <c r="AJ570" s="14">
        <f>VLOOKUP($S570,[1]sistem!$I$3:$N$10,6,FALSE)</f>
        <v>2</v>
      </c>
      <c r="AK570" s="14">
        <v>2</v>
      </c>
      <c r="AL570" s="14">
        <f t="shared" si="145"/>
        <v>4</v>
      </c>
      <c r="AM570" s="14">
        <f>VLOOKUP($BB570,[1]sistem!$I$18:$K$19,3,FALSE)</f>
        <v>14</v>
      </c>
      <c r="AN570" s="14" t="e">
        <f>AM570*#REF!</f>
        <v>#REF!</v>
      </c>
      <c r="AO570" s="14" t="e">
        <f t="shared" si="146"/>
        <v>#REF!</v>
      </c>
      <c r="AP570" s="14">
        <f t="shared" si="147"/>
        <v>25</v>
      </c>
      <c r="AQ570" s="14" t="e">
        <f t="shared" si="148"/>
        <v>#REF!</v>
      </c>
      <c r="AR570" s="14" t="e">
        <f>ROUND(AQ570-#REF!,0)</f>
        <v>#REF!</v>
      </c>
      <c r="AS570" s="14">
        <f>IF(BB570="s",IF(S570=0,0,
IF(S570=1,#REF!*4*4,
IF(S570=2,0,
IF(S570=3,#REF!*4*2,
IF(S570=4,0,
IF(S570=5,0,
IF(S570=6,0,
IF(S570=7,0)))))))),
IF(BB570="t",
IF(S570=0,0,
IF(S570=1,#REF!*4*4*0.8,
IF(S570=2,0,
IF(S570=3,#REF!*4*2*0.8,
IF(S570=4,0,
IF(S570=5,0,
IF(S570=6,0,
IF(S570=7,0))))))))))</f>
        <v>0</v>
      </c>
      <c r="AT570" s="14" t="e">
        <f>IF(BB570="s",
IF(S570=0,0,
IF(S570=1,0,
IF(S570=2,#REF!*4*2,
IF(S570=3,#REF!*4,
IF(S570=4,#REF!*4,
IF(S570=5,0,
IF(S570=6,0,
IF(S570=7,#REF!*4)))))))),
IF(BB570="t",
IF(S570=0,0,
IF(S570=1,0,
IF(S570=2,#REF!*4*2*0.8,
IF(S570=3,#REF!*4*0.8,
IF(S570=4,#REF!*4*0.8,
IF(S570=5,0,
IF(S570=6,0,
IF(S570=7,#REF!*4))))))))))</f>
        <v>#REF!</v>
      </c>
      <c r="AU570" s="14" t="e">
        <f>IF(BB570="s",
IF(S570=0,0,
IF(S570=1,#REF!*2,
IF(S570=2,#REF!*2,
IF(S570=3,#REF!*2,
IF(S570=4,#REF!*2,
IF(S570=5,#REF!*2,
IF(S570=6,#REF!*2,
IF(S570=7,#REF!*2)))))))),
IF(BB570="t",
IF(S570=0,#REF!*2*0.8,
IF(S570=1,#REF!*2*0.8,
IF(S570=2,#REF!*2*0.8,
IF(S570=3,#REF!*2*0.8,
IF(S570=4,#REF!*2*0.8,
IF(S570=5,#REF!*2*0.8,
IF(S570=6,#REF!*1*0.8,
IF(S570=7,#REF!*2))))))))))</f>
        <v>#REF!</v>
      </c>
      <c r="AV570" s="14" t="e">
        <f t="shared" si="149"/>
        <v>#REF!</v>
      </c>
      <c r="AW570" s="14" t="e">
        <f>IF(BB570="s",
IF(S570=0,0,
IF(S570=1,(14-2)*(#REF!+#REF!)/4*4,
IF(S570=2,(14-2)*(#REF!+#REF!)/4*2,
IF(S570=3,(14-2)*(#REF!+#REF!)/4*3,
IF(S570=4,(14-2)*(#REF!+#REF!)/4,
IF(S570=5,(14-2)*#REF!/4,
IF(S570=6,0,
IF(S570=7,(14)*#REF!)))))))),
IF(BB570="t",
IF(S570=0,0,
IF(S570=1,(11-2)*(#REF!+#REF!)/4*4,
IF(S570=2,(11-2)*(#REF!+#REF!)/4*2,
IF(S570=3,(11-2)*(#REF!+#REF!)/4*3,
IF(S570=4,(11-2)*(#REF!+#REF!)/4,
IF(S570=5,(11-2)*#REF!/4,
IF(S570=6,0,
IF(S570=7,(11)*#REF!))))))))))</f>
        <v>#REF!</v>
      </c>
      <c r="AX570" s="14" t="e">
        <f t="shared" si="150"/>
        <v>#REF!</v>
      </c>
      <c r="AY570" s="14">
        <f t="shared" si="151"/>
        <v>8</v>
      </c>
      <c r="AZ570" s="14">
        <f t="shared" si="152"/>
        <v>4</v>
      </c>
      <c r="BA570" s="14" t="e">
        <f t="shared" si="153"/>
        <v>#REF!</v>
      </c>
      <c r="BB570" s="14" t="s">
        <v>87</v>
      </c>
      <c r="BC570" s="14">
        <f>IF(BI570="A",0,IF(BB570="s",14*#REF!,IF(BB570="T",11*#REF!,"HATA")))</f>
        <v>0</v>
      </c>
      <c r="BD570" s="14" t="e">
        <f t="shared" si="154"/>
        <v>#REF!</v>
      </c>
      <c r="BE570" s="14" t="e">
        <f t="shared" si="155"/>
        <v>#REF!</v>
      </c>
      <c r="BF570" s="14" t="e">
        <f>IF(BE570-#REF!=0,"DOĞRU","YANLIŞ")</f>
        <v>#REF!</v>
      </c>
      <c r="BG570" s="14" t="e">
        <f>#REF!-BE570</f>
        <v>#REF!</v>
      </c>
      <c r="BH570" s="14">
        <v>0</v>
      </c>
      <c r="BI570" s="14" t="s">
        <v>93</v>
      </c>
      <c r="BJ570" s="14">
        <v>0</v>
      </c>
      <c r="BL570" s="14">
        <v>7</v>
      </c>
      <c r="BN570" s="5" t="e">
        <f>#REF!*14</f>
        <v>#REF!</v>
      </c>
      <c r="BO570" s="6"/>
      <c r="BP570" s="7"/>
      <c r="BQ570" s="8"/>
      <c r="BR570" s="8"/>
      <c r="BS570" s="8"/>
      <c r="BT570" s="8"/>
      <c r="BU570" s="8"/>
      <c r="BV570" s="9"/>
      <c r="BW570" s="10"/>
      <c r="BX570" s="11"/>
      <c r="CE570" s="8"/>
      <c r="CF570" s="17"/>
      <c r="CG570" s="17"/>
      <c r="CH570" s="17"/>
      <c r="CI570" s="17"/>
    </row>
    <row r="571" spans="1:87" hidden="1" x14ac:dyDescent="0.25">
      <c r="A571" s="14" t="s">
        <v>643</v>
      </c>
      <c r="B571" s="14" t="s">
        <v>644</v>
      </c>
      <c r="C571" s="14" t="s">
        <v>644</v>
      </c>
      <c r="D571" s="15" t="s">
        <v>90</v>
      </c>
      <c r="E571" s="15" t="s">
        <v>90</v>
      </c>
      <c r="F571" s="16" t="e">
        <f>IF(BB571="S",
IF(#REF!+BJ571=2012,
IF(#REF!=1,"12-13/1",
IF(#REF!=2,"12-13/2",
IF(#REF!=3,"13-14/1",
IF(#REF!=4,"13-14/2","Hata1")))),
IF(#REF!+BJ571=2013,
IF(#REF!=1,"13-14/1",
IF(#REF!=2,"13-14/2",
IF(#REF!=3,"14-15/1",
IF(#REF!=4,"14-15/2","Hata2")))),
IF(#REF!+BJ571=2014,
IF(#REF!=1,"14-15/1",
IF(#REF!=2,"14-15/2",
IF(#REF!=3,"15-16/1",
IF(#REF!=4,"15-16/2","Hata3")))),
IF(#REF!+BJ571=2015,
IF(#REF!=1,"15-16/1",
IF(#REF!=2,"15-16/2",
IF(#REF!=3,"16-17/1",
IF(#REF!=4,"16-17/2","Hata4")))),
IF(#REF!+BJ571=2016,
IF(#REF!=1,"16-17/1",
IF(#REF!=2,"16-17/2",
IF(#REF!=3,"17-18/1",
IF(#REF!=4,"17-18/2","Hata5")))),
IF(#REF!+BJ571=2017,
IF(#REF!=1,"17-18/1",
IF(#REF!=2,"17-18/2",
IF(#REF!=3,"18-19/1",
IF(#REF!=4,"18-19/2","Hata6")))),
IF(#REF!+BJ571=2018,
IF(#REF!=1,"18-19/1",
IF(#REF!=2,"18-19/2",
IF(#REF!=3,"19-20/1",
IF(#REF!=4,"19-20/2","Hata7")))),
IF(#REF!+BJ571=2019,
IF(#REF!=1,"19-20/1",
IF(#REF!=2,"19-20/2",
IF(#REF!=3,"20-21/1",
IF(#REF!=4,"20-21/2","Hata8")))),
IF(#REF!+BJ571=2020,
IF(#REF!=1,"20-21/1",
IF(#REF!=2,"20-21/2",
IF(#REF!=3,"21-22/1",
IF(#REF!=4,"21-22/2","Hata9")))),
IF(#REF!+BJ571=2021,
IF(#REF!=1,"21-22/1",
IF(#REF!=2,"21-22/2",
IF(#REF!=3,"22-23/1",
IF(#REF!=4,"22-23/2","Hata10")))),
IF(#REF!+BJ571=2022,
IF(#REF!=1,"22-23/1",
IF(#REF!=2,"22-23/2",
IF(#REF!=3,"23-24/1",
IF(#REF!=4,"23-24/2","Hata11")))),
IF(#REF!+BJ571=2023,
IF(#REF!=1,"23-24/1",
IF(#REF!=2,"23-24/2",
IF(#REF!=3,"24-25/1",
IF(#REF!=4,"24-25/2","Hata12")))),
)))))))))))),
IF(BB571="T",
IF(#REF!+BJ571=2012,
IF(#REF!=1,"12-13/1",
IF(#REF!=2,"12-13/2",
IF(#REF!=3,"12-13/3",
IF(#REF!=4,"13-14/1",
IF(#REF!=5,"13-14/2",
IF(#REF!=6,"13-14/3","Hata1")))))),
IF(#REF!+BJ571=2013,
IF(#REF!=1,"13-14/1",
IF(#REF!=2,"13-14/2",
IF(#REF!=3,"13-14/3",
IF(#REF!=4,"14-15/1",
IF(#REF!=5,"14-15/2",
IF(#REF!=6,"14-15/3","Hata2")))))),
IF(#REF!+BJ571=2014,
IF(#REF!=1,"14-15/1",
IF(#REF!=2,"14-15/2",
IF(#REF!=3,"14-15/3",
IF(#REF!=4,"15-16/1",
IF(#REF!=5,"15-16/2",
IF(#REF!=6,"15-16/3","Hata3")))))),
IF(AND(#REF!+#REF!&gt;2014,#REF!+#REF!&lt;2015,BJ571=1),
IF(#REF!=0.1,"14-15/0.1",
IF(#REF!=0.2,"14-15/0.2",
IF(#REF!=0.3,"14-15/0.3","Hata4"))),
IF(#REF!+BJ571=2015,
IF(#REF!=1,"15-16/1",
IF(#REF!=2,"15-16/2",
IF(#REF!=3,"15-16/3",
IF(#REF!=4,"16-17/1",
IF(#REF!=5,"16-17/2",
IF(#REF!=6,"16-17/3","Hata5")))))),
IF(#REF!+BJ571=2016,
IF(#REF!=1,"16-17/1",
IF(#REF!=2,"16-17/2",
IF(#REF!=3,"16-17/3",
IF(#REF!=4,"17-18/1",
IF(#REF!=5,"17-18/2",
IF(#REF!=6,"17-18/3","Hata6")))))),
IF(#REF!+BJ571=2017,
IF(#REF!=1,"17-18/1",
IF(#REF!=2,"17-18/2",
IF(#REF!=3,"17-18/3",
IF(#REF!=4,"18-19/1",
IF(#REF!=5,"18-19/2",
IF(#REF!=6,"18-19/3","Hata7")))))),
IF(#REF!+BJ571=2018,
IF(#REF!=1,"18-19/1",
IF(#REF!=2,"18-19/2",
IF(#REF!=3,"18-19/3",
IF(#REF!=4,"19-20/1",
IF(#REF!=5," 19-20/2",
IF(#REF!=6,"19-20/3","Hata8")))))),
IF(#REF!+BJ571=2019,
IF(#REF!=1,"19-20/1",
IF(#REF!=2,"19-20/2",
IF(#REF!=3,"19-20/3",
IF(#REF!=4,"20-21/1",
IF(#REF!=5,"20-21/2",
IF(#REF!=6,"20-21/3","Hata9")))))),
IF(#REF!+BJ571=2020,
IF(#REF!=1,"20-21/1",
IF(#REF!=2,"20-21/2",
IF(#REF!=3,"20-21/3",
IF(#REF!=4,"21-22/1",
IF(#REF!=5,"21-22/2",
IF(#REF!=6,"21-22/3","Hata10")))))),
IF(#REF!+BJ571=2021,
IF(#REF!=1,"21-22/1",
IF(#REF!=2,"21-22/2",
IF(#REF!=3,"21-22/3",
IF(#REF!=4,"22-23/1",
IF(#REF!=5,"22-23/2",
IF(#REF!=6,"22-23/3","Hata11")))))),
IF(#REF!+BJ571=2022,
IF(#REF!=1,"22-23/1",
IF(#REF!=2,"22-23/2",
IF(#REF!=3,"22-23/3",
IF(#REF!=4,"23-24/1",
IF(#REF!=5,"23-24/2",
IF(#REF!=6,"23-24/3","Hata12")))))),
IF(#REF!+BJ571=2023,
IF(#REF!=1,"23-24/1",
IF(#REF!=2,"23-24/2",
IF(#REF!=3,"23-24/3",
IF(#REF!=4,"24-25/1",
IF(#REF!=5,"24-25/2",
IF(#REF!=6,"24-25/3","Hata13")))))),
))))))))))))))
)</f>
        <v>#REF!</v>
      </c>
      <c r="G571" s="15"/>
      <c r="H571" s="14" t="s">
        <v>676</v>
      </c>
      <c r="I571" s="14">
        <v>54711</v>
      </c>
      <c r="J571" s="14" t="s">
        <v>635</v>
      </c>
      <c r="S571" s="16">
        <v>4</v>
      </c>
      <c r="T571" s="14">
        <f>VLOOKUP($S571,[1]sistem!$I$3:$L$10,2,FALSE)</f>
        <v>0</v>
      </c>
      <c r="U571" s="14">
        <f>VLOOKUP($S571,[1]sistem!$I$3:$L$10,3,FALSE)</f>
        <v>1</v>
      </c>
      <c r="V571" s="14">
        <f>VLOOKUP($S571,[1]sistem!$I$3:$L$10,4,FALSE)</f>
        <v>1</v>
      </c>
      <c r="W571" s="14" t="e">
        <f>VLOOKUP($BB571,[1]sistem!$I$13:$L$14,2,FALSE)*#REF!</f>
        <v>#REF!</v>
      </c>
      <c r="X571" s="14" t="e">
        <f>VLOOKUP($BB571,[1]sistem!$I$13:$L$14,3,FALSE)*#REF!</f>
        <v>#REF!</v>
      </c>
      <c r="Y571" s="14" t="e">
        <f>VLOOKUP($BB571,[1]sistem!$I$13:$L$14,4,FALSE)*#REF!</f>
        <v>#REF!</v>
      </c>
      <c r="Z571" s="14" t="e">
        <f t="shared" si="156"/>
        <v>#REF!</v>
      </c>
      <c r="AA571" s="14" t="e">
        <f t="shared" si="156"/>
        <v>#REF!</v>
      </c>
      <c r="AB571" s="14" t="e">
        <f t="shared" si="156"/>
        <v>#REF!</v>
      </c>
      <c r="AC571" s="14" t="e">
        <f t="shared" si="144"/>
        <v>#REF!</v>
      </c>
      <c r="AD571" s="14">
        <f>VLOOKUP(BB571,[1]sistem!$I$18:$J$19,2,FALSE)</f>
        <v>14</v>
      </c>
      <c r="AE571" s="14">
        <v>0.25</v>
      </c>
      <c r="AF571" s="14">
        <f>VLOOKUP($S571,[1]sistem!$I$3:$M$10,5,FALSE)</f>
        <v>1</v>
      </c>
      <c r="AG571" s="14">
        <v>4</v>
      </c>
      <c r="AI571" s="14">
        <f>AG571*AM571</f>
        <v>56</v>
      </c>
      <c r="AJ571" s="14">
        <f>VLOOKUP($S571,[1]sistem!$I$3:$N$10,6,FALSE)</f>
        <v>2</v>
      </c>
      <c r="AK571" s="14">
        <v>2</v>
      </c>
      <c r="AL571" s="14">
        <f t="shared" si="145"/>
        <v>4</v>
      </c>
      <c r="AM571" s="14">
        <f>VLOOKUP($BB571,[1]sistem!$I$18:$K$19,3,FALSE)</f>
        <v>14</v>
      </c>
      <c r="AN571" s="14" t="e">
        <f>AM571*#REF!</f>
        <v>#REF!</v>
      </c>
      <c r="AO571" s="14" t="e">
        <f t="shared" si="146"/>
        <v>#REF!</v>
      </c>
      <c r="AP571" s="14">
        <f t="shared" si="147"/>
        <v>25</v>
      </c>
      <c r="AQ571" s="14" t="e">
        <f t="shared" si="148"/>
        <v>#REF!</v>
      </c>
      <c r="AR571" s="14" t="e">
        <f>ROUND(AQ571-#REF!,0)</f>
        <v>#REF!</v>
      </c>
      <c r="AS571" s="14">
        <f>IF(BB571="s",IF(S571=0,0,
IF(S571=1,#REF!*4*4,
IF(S571=2,0,
IF(S571=3,#REF!*4*2,
IF(S571=4,0,
IF(S571=5,0,
IF(S571=6,0,
IF(S571=7,0)))))))),
IF(BB571="t",
IF(S571=0,0,
IF(S571=1,#REF!*4*4*0.8,
IF(S571=2,0,
IF(S571=3,#REF!*4*2*0.8,
IF(S571=4,0,
IF(S571=5,0,
IF(S571=6,0,
IF(S571=7,0))))))))))</f>
        <v>0</v>
      </c>
      <c r="AT571" s="14" t="e">
        <f>IF(BB571="s",
IF(S571=0,0,
IF(S571=1,0,
IF(S571=2,#REF!*4*2,
IF(S571=3,#REF!*4,
IF(S571=4,#REF!*4,
IF(S571=5,0,
IF(S571=6,0,
IF(S571=7,#REF!*4)))))))),
IF(BB571="t",
IF(S571=0,0,
IF(S571=1,0,
IF(S571=2,#REF!*4*2*0.8,
IF(S571=3,#REF!*4*0.8,
IF(S571=4,#REF!*4*0.8,
IF(S571=5,0,
IF(S571=6,0,
IF(S571=7,#REF!*4))))))))))</f>
        <v>#REF!</v>
      </c>
      <c r="AU571" s="14" t="e">
        <f>IF(BB571="s",
IF(S571=0,0,
IF(S571=1,#REF!*2,
IF(S571=2,#REF!*2,
IF(S571=3,#REF!*2,
IF(S571=4,#REF!*2,
IF(S571=5,#REF!*2,
IF(S571=6,#REF!*2,
IF(S571=7,#REF!*2)))))))),
IF(BB571="t",
IF(S571=0,#REF!*2*0.8,
IF(S571=1,#REF!*2*0.8,
IF(S571=2,#REF!*2*0.8,
IF(S571=3,#REF!*2*0.8,
IF(S571=4,#REF!*2*0.8,
IF(S571=5,#REF!*2*0.8,
IF(S571=6,#REF!*1*0.8,
IF(S571=7,#REF!*2))))))))))</f>
        <v>#REF!</v>
      </c>
      <c r="AV571" s="14" t="e">
        <f t="shared" si="149"/>
        <v>#REF!</v>
      </c>
      <c r="AW571" s="14" t="e">
        <f>IF(BB571="s",
IF(S571=0,0,
IF(S571=1,(14-2)*(#REF!+#REF!)/4*4,
IF(S571=2,(14-2)*(#REF!+#REF!)/4*2,
IF(S571=3,(14-2)*(#REF!+#REF!)/4*3,
IF(S571=4,(14-2)*(#REF!+#REF!)/4,
IF(S571=5,(14-2)*#REF!/4,
IF(S571=6,0,
IF(S571=7,(14)*#REF!)))))))),
IF(BB571="t",
IF(S571=0,0,
IF(S571=1,(11-2)*(#REF!+#REF!)/4*4,
IF(S571=2,(11-2)*(#REF!+#REF!)/4*2,
IF(S571=3,(11-2)*(#REF!+#REF!)/4*3,
IF(S571=4,(11-2)*(#REF!+#REF!)/4,
IF(S571=5,(11-2)*#REF!/4,
IF(S571=6,0,
IF(S571=7,(11)*#REF!))))))))))</f>
        <v>#REF!</v>
      </c>
      <c r="AX571" s="14" t="e">
        <f t="shared" si="150"/>
        <v>#REF!</v>
      </c>
      <c r="AY571" s="14">
        <f t="shared" si="151"/>
        <v>8</v>
      </c>
      <c r="AZ571" s="14">
        <f t="shared" si="152"/>
        <v>4</v>
      </c>
      <c r="BA571" s="14" t="e">
        <f t="shared" si="153"/>
        <v>#REF!</v>
      </c>
      <c r="BB571" s="14" t="s">
        <v>87</v>
      </c>
      <c r="BC571" s="14" t="e">
        <f>IF(BI571="A",0,IF(BB571="s",14*#REF!,IF(BB571="T",11*#REF!,"HATA")))</f>
        <v>#REF!</v>
      </c>
      <c r="BD571" s="14" t="e">
        <f t="shared" si="154"/>
        <v>#REF!</v>
      </c>
      <c r="BE571" s="14" t="e">
        <f t="shared" si="155"/>
        <v>#REF!</v>
      </c>
      <c r="BF571" s="14" t="e">
        <f>IF(BE571-#REF!=0,"DOĞRU","YANLIŞ")</f>
        <v>#REF!</v>
      </c>
      <c r="BG571" s="14" t="e">
        <f>#REF!-BE571</f>
        <v>#REF!</v>
      </c>
      <c r="BH571" s="14">
        <v>0</v>
      </c>
      <c r="BJ571" s="14">
        <v>0</v>
      </c>
      <c r="BL571" s="14">
        <v>4</v>
      </c>
      <c r="BN571" s="5" t="e">
        <f>#REF!*14</f>
        <v>#REF!</v>
      </c>
      <c r="BO571" s="6"/>
      <c r="BP571" s="7"/>
      <c r="BQ571" s="8"/>
      <c r="BR571" s="8"/>
      <c r="BS571" s="8"/>
      <c r="BT571" s="8"/>
      <c r="BU571" s="8"/>
      <c r="BV571" s="9"/>
      <c r="BW571" s="10"/>
      <c r="BX571" s="11"/>
      <c r="CE571" s="8"/>
      <c r="CF571" s="17"/>
      <c r="CG571" s="17"/>
      <c r="CH571" s="17"/>
      <c r="CI571" s="17"/>
    </row>
    <row r="572" spans="1:87" hidden="1" x14ac:dyDescent="0.25">
      <c r="A572" s="14" t="s">
        <v>645</v>
      </c>
      <c r="B572" s="14" t="s">
        <v>646</v>
      </c>
      <c r="C572" s="14" t="s">
        <v>646</v>
      </c>
      <c r="D572" s="15" t="s">
        <v>90</v>
      </c>
      <c r="E572" s="15" t="s">
        <v>90</v>
      </c>
      <c r="F572" s="16" t="e">
        <f>IF(BB572="S",
IF(#REF!+BJ572=2012,
IF(#REF!=1,"12-13/1",
IF(#REF!=2,"12-13/2",
IF(#REF!=3,"13-14/1",
IF(#REF!=4,"13-14/2","Hata1")))),
IF(#REF!+BJ572=2013,
IF(#REF!=1,"13-14/1",
IF(#REF!=2,"13-14/2",
IF(#REF!=3,"14-15/1",
IF(#REF!=4,"14-15/2","Hata2")))),
IF(#REF!+BJ572=2014,
IF(#REF!=1,"14-15/1",
IF(#REF!=2,"14-15/2",
IF(#REF!=3,"15-16/1",
IF(#REF!=4,"15-16/2","Hata3")))),
IF(#REF!+BJ572=2015,
IF(#REF!=1,"15-16/1",
IF(#REF!=2,"15-16/2",
IF(#REF!=3,"16-17/1",
IF(#REF!=4,"16-17/2","Hata4")))),
IF(#REF!+BJ572=2016,
IF(#REF!=1,"16-17/1",
IF(#REF!=2,"16-17/2",
IF(#REF!=3,"17-18/1",
IF(#REF!=4,"17-18/2","Hata5")))),
IF(#REF!+BJ572=2017,
IF(#REF!=1,"17-18/1",
IF(#REF!=2,"17-18/2",
IF(#REF!=3,"18-19/1",
IF(#REF!=4,"18-19/2","Hata6")))),
IF(#REF!+BJ572=2018,
IF(#REF!=1,"18-19/1",
IF(#REF!=2,"18-19/2",
IF(#REF!=3,"19-20/1",
IF(#REF!=4,"19-20/2","Hata7")))),
IF(#REF!+BJ572=2019,
IF(#REF!=1,"19-20/1",
IF(#REF!=2,"19-20/2",
IF(#REF!=3,"20-21/1",
IF(#REF!=4,"20-21/2","Hata8")))),
IF(#REF!+BJ572=2020,
IF(#REF!=1,"20-21/1",
IF(#REF!=2,"20-21/2",
IF(#REF!=3,"21-22/1",
IF(#REF!=4,"21-22/2","Hata9")))),
IF(#REF!+BJ572=2021,
IF(#REF!=1,"21-22/1",
IF(#REF!=2,"21-22/2",
IF(#REF!=3,"22-23/1",
IF(#REF!=4,"22-23/2","Hata10")))),
IF(#REF!+BJ572=2022,
IF(#REF!=1,"22-23/1",
IF(#REF!=2,"22-23/2",
IF(#REF!=3,"23-24/1",
IF(#REF!=4,"23-24/2","Hata11")))),
IF(#REF!+BJ572=2023,
IF(#REF!=1,"23-24/1",
IF(#REF!=2,"23-24/2",
IF(#REF!=3,"24-25/1",
IF(#REF!=4,"24-25/2","Hata12")))),
)))))))))))),
IF(BB572="T",
IF(#REF!+BJ572=2012,
IF(#REF!=1,"12-13/1",
IF(#REF!=2,"12-13/2",
IF(#REF!=3,"12-13/3",
IF(#REF!=4,"13-14/1",
IF(#REF!=5,"13-14/2",
IF(#REF!=6,"13-14/3","Hata1")))))),
IF(#REF!+BJ572=2013,
IF(#REF!=1,"13-14/1",
IF(#REF!=2,"13-14/2",
IF(#REF!=3,"13-14/3",
IF(#REF!=4,"14-15/1",
IF(#REF!=5,"14-15/2",
IF(#REF!=6,"14-15/3","Hata2")))))),
IF(#REF!+BJ572=2014,
IF(#REF!=1,"14-15/1",
IF(#REF!=2,"14-15/2",
IF(#REF!=3,"14-15/3",
IF(#REF!=4,"15-16/1",
IF(#REF!=5,"15-16/2",
IF(#REF!=6,"15-16/3","Hata3")))))),
IF(AND(#REF!+#REF!&gt;2014,#REF!+#REF!&lt;2015,BJ572=1),
IF(#REF!=0.1,"14-15/0.1",
IF(#REF!=0.2,"14-15/0.2",
IF(#REF!=0.3,"14-15/0.3","Hata4"))),
IF(#REF!+BJ572=2015,
IF(#REF!=1,"15-16/1",
IF(#REF!=2,"15-16/2",
IF(#REF!=3,"15-16/3",
IF(#REF!=4,"16-17/1",
IF(#REF!=5,"16-17/2",
IF(#REF!=6,"16-17/3","Hata5")))))),
IF(#REF!+BJ572=2016,
IF(#REF!=1,"16-17/1",
IF(#REF!=2,"16-17/2",
IF(#REF!=3,"16-17/3",
IF(#REF!=4,"17-18/1",
IF(#REF!=5,"17-18/2",
IF(#REF!=6,"17-18/3","Hata6")))))),
IF(#REF!+BJ572=2017,
IF(#REF!=1,"17-18/1",
IF(#REF!=2,"17-18/2",
IF(#REF!=3,"17-18/3",
IF(#REF!=4,"18-19/1",
IF(#REF!=5,"18-19/2",
IF(#REF!=6,"18-19/3","Hata7")))))),
IF(#REF!+BJ572=2018,
IF(#REF!=1,"18-19/1",
IF(#REF!=2,"18-19/2",
IF(#REF!=3,"18-19/3",
IF(#REF!=4,"19-20/1",
IF(#REF!=5," 19-20/2",
IF(#REF!=6,"19-20/3","Hata8")))))),
IF(#REF!+BJ572=2019,
IF(#REF!=1,"19-20/1",
IF(#REF!=2,"19-20/2",
IF(#REF!=3,"19-20/3",
IF(#REF!=4,"20-21/1",
IF(#REF!=5,"20-21/2",
IF(#REF!=6,"20-21/3","Hata9")))))),
IF(#REF!+BJ572=2020,
IF(#REF!=1,"20-21/1",
IF(#REF!=2,"20-21/2",
IF(#REF!=3,"20-21/3",
IF(#REF!=4,"21-22/1",
IF(#REF!=5,"21-22/2",
IF(#REF!=6,"21-22/3","Hata10")))))),
IF(#REF!+BJ572=2021,
IF(#REF!=1,"21-22/1",
IF(#REF!=2,"21-22/2",
IF(#REF!=3,"21-22/3",
IF(#REF!=4,"22-23/1",
IF(#REF!=5,"22-23/2",
IF(#REF!=6,"22-23/3","Hata11")))))),
IF(#REF!+BJ572=2022,
IF(#REF!=1,"22-23/1",
IF(#REF!=2,"22-23/2",
IF(#REF!=3,"22-23/3",
IF(#REF!=4,"23-24/1",
IF(#REF!=5,"23-24/2",
IF(#REF!=6,"23-24/3","Hata12")))))),
IF(#REF!+BJ572=2023,
IF(#REF!=1,"23-24/1",
IF(#REF!=2,"23-24/2",
IF(#REF!=3,"23-24/3",
IF(#REF!=4,"24-25/1",
IF(#REF!=5,"24-25/2",
IF(#REF!=6,"24-25/3","Hata13")))))),
))))))))))))))
)</f>
        <v>#REF!</v>
      </c>
      <c r="G572" s="15"/>
      <c r="H572" s="14" t="s">
        <v>676</v>
      </c>
      <c r="I572" s="14">
        <v>54711</v>
      </c>
      <c r="J572" s="14" t="s">
        <v>635</v>
      </c>
      <c r="S572" s="16">
        <v>2</v>
      </c>
      <c r="T572" s="14">
        <f>VLOOKUP($S572,[1]sistem!$I$3:$L$10,2,FALSE)</f>
        <v>0</v>
      </c>
      <c r="U572" s="14">
        <f>VLOOKUP($S572,[1]sistem!$I$3:$L$10,3,FALSE)</f>
        <v>2</v>
      </c>
      <c r="V572" s="14">
        <f>VLOOKUP($S572,[1]sistem!$I$3:$L$10,4,FALSE)</f>
        <v>1</v>
      </c>
      <c r="W572" s="14" t="e">
        <f>VLOOKUP($BB572,[1]sistem!$I$13:$L$14,2,FALSE)*#REF!</f>
        <v>#REF!</v>
      </c>
      <c r="X572" s="14" t="e">
        <f>VLOOKUP($BB572,[1]sistem!$I$13:$L$14,3,FALSE)*#REF!</f>
        <v>#REF!</v>
      </c>
      <c r="Y572" s="14" t="e">
        <f>VLOOKUP($BB572,[1]sistem!$I$13:$L$14,4,FALSE)*#REF!</f>
        <v>#REF!</v>
      </c>
      <c r="Z572" s="14" t="e">
        <f t="shared" si="156"/>
        <v>#REF!</v>
      </c>
      <c r="AA572" s="14" t="e">
        <f t="shared" si="156"/>
        <v>#REF!</v>
      </c>
      <c r="AB572" s="14" t="e">
        <f t="shared" si="156"/>
        <v>#REF!</v>
      </c>
      <c r="AC572" s="14" t="e">
        <f t="shared" si="144"/>
        <v>#REF!</v>
      </c>
      <c r="AD572" s="14">
        <f>VLOOKUP(BB572,[1]sistem!$I$18:$J$19,2,FALSE)</f>
        <v>14</v>
      </c>
      <c r="AE572" s="14">
        <v>0.25</v>
      </c>
      <c r="AF572" s="14">
        <f>VLOOKUP($S572,[1]sistem!$I$3:$M$10,5,FALSE)</f>
        <v>2</v>
      </c>
      <c r="AI572" s="14" t="e">
        <f>(#REF!+#REF!)*AD572</f>
        <v>#REF!</v>
      </c>
      <c r="AJ572" s="14">
        <f>VLOOKUP($S572,[1]sistem!$I$3:$N$10,6,FALSE)</f>
        <v>3</v>
      </c>
      <c r="AK572" s="14">
        <v>2</v>
      </c>
      <c r="AL572" s="14">
        <f t="shared" si="145"/>
        <v>6</v>
      </c>
      <c r="AM572" s="14">
        <f>VLOOKUP($BB572,[1]sistem!$I$18:$K$19,3,FALSE)</f>
        <v>14</v>
      </c>
      <c r="AN572" s="14" t="e">
        <f>AM572*#REF!</f>
        <v>#REF!</v>
      </c>
      <c r="AO572" s="14" t="e">
        <f t="shared" si="146"/>
        <v>#REF!</v>
      </c>
      <c r="AP572" s="14">
        <f t="shared" si="147"/>
        <v>25</v>
      </c>
      <c r="AQ572" s="14" t="e">
        <f t="shared" si="148"/>
        <v>#REF!</v>
      </c>
      <c r="AR572" s="14" t="e">
        <f>ROUND(AQ572-#REF!,0)</f>
        <v>#REF!</v>
      </c>
      <c r="AS572" s="14">
        <f>IF(BB572="s",IF(S572=0,0,
IF(S572=1,#REF!*4*4,
IF(S572=2,0,
IF(S572=3,#REF!*4*2,
IF(S572=4,0,
IF(S572=5,0,
IF(S572=6,0,
IF(S572=7,0)))))))),
IF(BB572="t",
IF(S572=0,0,
IF(S572=1,#REF!*4*4*0.8,
IF(S572=2,0,
IF(S572=3,#REF!*4*2*0.8,
IF(S572=4,0,
IF(S572=5,0,
IF(S572=6,0,
IF(S572=7,0))))))))))</f>
        <v>0</v>
      </c>
      <c r="AT572" s="14" t="e">
        <f>IF(BB572="s",
IF(S572=0,0,
IF(S572=1,0,
IF(S572=2,#REF!*4*2,
IF(S572=3,#REF!*4,
IF(S572=4,#REF!*4,
IF(S572=5,0,
IF(S572=6,0,
IF(S572=7,#REF!*4)))))))),
IF(BB572="t",
IF(S572=0,0,
IF(S572=1,0,
IF(S572=2,#REF!*4*2*0.8,
IF(S572=3,#REF!*4*0.8,
IF(S572=4,#REF!*4*0.8,
IF(S572=5,0,
IF(S572=6,0,
IF(S572=7,#REF!*4))))))))))</f>
        <v>#REF!</v>
      </c>
      <c r="AU572" s="14" t="e">
        <f>IF(BB572="s",
IF(S572=0,0,
IF(S572=1,#REF!*2,
IF(S572=2,#REF!*2,
IF(S572=3,#REF!*2,
IF(S572=4,#REF!*2,
IF(S572=5,#REF!*2,
IF(S572=6,#REF!*2,
IF(S572=7,#REF!*2)))))))),
IF(BB572="t",
IF(S572=0,#REF!*2*0.8,
IF(S572=1,#REF!*2*0.8,
IF(S572=2,#REF!*2*0.8,
IF(S572=3,#REF!*2*0.8,
IF(S572=4,#REF!*2*0.8,
IF(S572=5,#REF!*2*0.8,
IF(S572=6,#REF!*1*0.8,
IF(S572=7,#REF!*2))))))))))</f>
        <v>#REF!</v>
      </c>
      <c r="AV572" s="14" t="e">
        <f t="shared" si="149"/>
        <v>#REF!</v>
      </c>
      <c r="AW572" s="14" t="e">
        <f>IF(BB572="s",
IF(S572=0,0,
IF(S572=1,(14-2)*(#REF!+#REF!)/4*4,
IF(S572=2,(14-2)*(#REF!+#REF!)/4*2,
IF(S572=3,(14-2)*(#REF!+#REF!)/4*3,
IF(S572=4,(14-2)*(#REF!+#REF!)/4,
IF(S572=5,(14-2)*#REF!/4,
IF(S572=6,0,
IF(S572=7,(14)*#REF!)))))))),
IF(BB572="t",
IF(S572=0,0,
IF(S572=1,(11-2)*(#REF!+#REF!)/4*4,
IF(S572=2,(11-2)*(#REF!+#REF!)/4*2,
IF(S572=3,(11-2)*(#REF!+#REF!)/4*3,
IF(S572=4,(11-2)*(#REF!+#REF!)/4,
IF(S572=5,(11-2)*#REF!/4,
IF(S572=6,0,
IF(S572=7,(11)*#REF!))))))))))</f>
        <v>#REF!</v>
      </c>
      <c r="AX572" s="14" t="e">
        <f t="shared" si="150"/>
        <v>#REF!</v>
      </c>
      <c r="AY572" s="14">
        <f t="shared" si="151"/>
        <v>12</v>
      </c>
      <c r="AZ572" s="14">
        <f t="shared" si="152"/>
        <v>6</v>
      </c>
      <c r="BA572" s="14" t="e">
        <f t="shared" si="153"/>
        <v>#REF!</v>
      </c>
      <c r="BB572" s="14" t="s">
        <v>87</v>
      </c>
      <c r="BC572" s="14" t="e">
        <f>IF(BI572="A",0,IF(BB572="s",14*#REF!,IF(BB572="T",11*#REF!,"HATA")))</f>
        <v>#REF!</v>
      </c>
      <c r="BD572" s="14" t="e">
        <f t="shared" si="154"/>
        <v>#REF!</v>
      </c>
      <c r="BE572" s="14" t="e">
        <f t="shared" si="155"/>
        <v>#REF!</v>
      </c>
      <c r="BF572" s="14" t="e">
        <f>IF(BE572-#REF!=0,"DOĞRU","YANLIŞ")</f>
        <v>#REF!</v>
      </c>
      <c r="BG572" s="14" t="e">
        <f>#REF!-BE572</f>
        <v>#REF!</v>
      </c>
      <c r="BH572" s="14">
        <v>1</v>
      </c>
      <c r="BJ572" s="14">
        <v>0</v>
      </c>
      <c r="BL572" s="14">
        <v>2</v>
      </c>
      <c r="BN572" s="5" t="e">
        <f>#REF!*14</f>
        <v>#REF!</v>
      </c>
      <c r="BO572" s="6"/>
      <c r="BP572" s="7"/>
      <c r="BQ572" s="8"/>
      <c r="BR572" s="8"/>
      <c r="BS572" s="8"/>
      <c r="BT572" s="8"/>
      <c r="BU572" s="8"/>
      <c r="BV572" s="9"/>
      <c r="BW572" s="10"/>
      <c r="BX572" s="11"/>
      <c r="CE572" s="8"/>
      <c r="CF572" s="17"/>
      <c r="CG572" s="17"/>
      <c r="CH572" s="17"/>
      <c r="CI572" s="17"/>
    </row>
    <row r="573" spans="1:87" hidden="1" x14ac:dyDescent="0.25">
      <c r="A573" s="14" t="s">
        <v>647</v>
      </c>
      <c r="B573" s="14" t="s">
        <v>633</v>
      </c>
      <c r="C573" s="14" t="s">
        <v>633</v>
      </c>
      <c r="D573" s="15" t="s">
        <v>90</v>
      </c>
      <c r="E573" s="15" t="s">
        <v>90</v>
      </c>
      <c r="F573" s="16" t="e">
        <f>IF(BB573="S",
IF(#REF!+BJ573=2012,
IF(#REF!=1,"12-13/1",
IF(#REF!=2,"12-13/2",
IF(#REF!=3,"13-14/1",
IF(#REF!=4,"13-14/2","Hata1")))),
IF(#REF!+BJ573=2013,
IF(#REF!=1,"13-14/1",
IF(#REF!=2,"13-14/2",
IF(#REF!=3,"14-15/1",
IF(#REF!=4,"14-15/2","Hata2")))),
IF(#REF!+BJ573=2014,
IF(#REF!=1,"14-15/1",
IF(#REF!=2,"14-15/2",
IF(#REF!=3,"15-16/1",
IF(#REF!=4,"15-16/2","Hata3")))),
IF(#REF!+BJ573=2015,
IF(#REF!=1,"15-16/1",
IF(#REF!=2,"15-16/2",
IF(#REF!=3,"16-17/1",
IF(#REF!=4,"16-17/2","Hata4")))),
IF(#REF!+BJ573=2016,
IF(#REF!=1,"16-17/1",
IF(#REF!=2,"16-17/2",
IF(#REF!=3,"17-18/1",
IF(#REF!=4,"17-18/2","Hata5")))),
IF(#REF!+BJ573=2017,
IF(#REF!=1,"17-18/1",
IF(#REF!=2,"17-18/2",
IF(#REF!=3,"18-19/1",
IF(#REF!=4,"18-19/2","Hata6")))),
IF(#REF!+BJ573=2018,
IF(#REF!=1,"18-19/1",
IF(#REF!=2,"18-19/2",
IF(#REF!=3,"19-20/1",
IF(#REF!=4,"19-20/2","Hata7")))),
IF(#REF!+BJ573=2019,
IF(#REF!=1,"19-20/1",
IF(#REF!=2,"19-20/2",
IF(#REF!=3,"20-21/1",
IF(#REF!=4,"20-21/2","Hata8")))),
IF(#REF!+BJ573=2020,
IF(#REF!=1,"20-21/1",
IF(#REF!=2,"20-21/2",
IF(#REF!=3,"21-22/1",
IF(#REF!=4,"21-22/2","Hata9")))),
IF(#REF!+BJ573=2021,
IF(#REF!=1,"21-22/1",
IF(#REF!=2,"21-22/2",
IF(#REF!=3,"22-23/1",
IF(#REF!=4,"22-23/2","Hata10")))),
IF(#REF!+BJ573=2022,
IF(#REF!=1,"22-23/1",
IF(#REF!=2,"22-23/2",
IF(#REF!=3,"23-24/1",
IF(#REF!=4,"23-24/2","Hata11")))),
IF(#REF!+BJ573=2023,
IF(#REF!=1,"23-24/1",
IF(#REF!=2,"23-24/2",
IF(#REF!=3,"24-25/1",
IF(#REF!=4,"24-25/2","Hata12")))),
)))))))))))),
IF(BB573="T",
IF(#REF!+BJ573=2012,
IF(#REF!=1,"12-13/1",
IF(#REF!=2,"12-13/2",
IF(#REF!=3,"12-13/3",
IF(#REF!=4,"13-14/1",
IF(#REF!=5,"13-14/2",
IF(#REF!=6,"13-14/3","Hata1")))))),
IF(#REF!+BJ573=2013,
IF(#REF!=1,"13-14/1",
IF(#REF!=2,"13-14/2",
IF(#REF!=3,"13-14/3",
IF(#REF!=4,"14-15/1",
IF(#REF!=5,"14-15/2",
IF(#REF!=6,"14-15/3","Hata2")))))),
IF(#REF!+BJ573=2014,
IF(#REF!=1,"14-15/1",
IF(#REF!=2,"14-15/2",
IF(#REF!=3,"14-15/3",
IF(#REF!=4,"15-16/1",
IF(#REF!=5,"15-16/2",
IF(#REF!=6,"15-16/3","Hata3")))))),
IF(AND(#REF!+#REF!&gt;2014,#REF!+#REF!&lt;2015,BJ573=1),
IF(#REF!=0.1,"14-15/0.1",
IF(#REF!=0.2,"14-15/0.2",
IF(#REF!=0.3,"14-15/0.3","Hata4"))),
IF(#REF!+BJ573=2015,
IF(#REF!=1,"15-16/1",
IF(#REF!=2,"15-16/2",
IF(#REF!=3,"15-16/3",
IF(#REF!=4,"16-17/1",
IF(#REF!=5,"16-17/2",
IF(#REF!=6,"16-17/3","Hata5")))))),
IF(#REF!+BJ573=2016,
IF(#REF!=1,"16-17/1",
IF(#REF!=2,"16-17/2",
IF(#REF!=3,"16-17/3",
IF(#REF!=4,"17-18/1",
IF(#REF!=5,"17-18/2",
IF(#REF!=6,"17-18/3","Hata6")))))),
IF(#REF!+BJ573=2017,
IF(#REF!=1,"17-18/1",
IF(#REF!=2,"17-18/2",
IF(#REF!=3,"17-18/3",
IF(#REF!=4,"18-19/1",
IF(#REF!=5,"18-19/2",
IF(#REF!=6,"18-19/3","Hata7")))))),
IF(#REF!+BJ573=2018,
IF(#REF!=1,"18-19/1",
IF(#REF!=2,"18-19/2",
IF(#REF!=3,"18-19/3",
IF(#REF!=4,"19-20/1",
IF(#REF!=5," 19-20/2",
IF(#REF!=6,"19-20/3","Hata8")))))),
IF(#REF!+BJ573=2019,
IF(#REF!=1,"19-20/1",
IF(#REF!=2,"19-20/2",
IF(#REF!=3,"19-20/3",
IF(#REF!=4,"20-21/1",
IF(#REF!=5,"20-21/2",
IF(#REF!=6,"20-21/3","Hata9")))))),
IF(#REF!+BJ573=2020,
IF(#REF!=1,"20-21/1",
IF(#REF!=2,"20-21/2",
IF(#REF!=3,"20-21/3",
IF(#REF!=4,"21-22/1",
IF(#REF!=5,"21-22/2",
IF(#REF!=6,"21-22/3","Hata10")))))),
IF(#REF!+BJ573=2021,
IF(#REF!=1,"21-22/1",
IF(#REF!=2,"21-22/2",
IF(#REF!=3,"21-22/3",
IF(#REF!=4,"22-23/1",
IF(#REF!=5,"22-23/2",
IF(#REF!=6,"22-23/3","Hata11")))))),
IF(#REF!+BJ573=2022,
IF(#REF!=1,"22-23/1",
IF(#REF!=2,"22-23/2",
IF(#REF!=3,"22-23/3",
IF(#REF!=4,"23-24/1",
IF(#REF!=5,"23-24/2",
IF(#REF!=6,"23-24/3","Hata12")))))),
IF(#REF!+BJ573=2023,
IF(#REF!=1,"23-24/1",
IF(#REF!=2,"23-24/2",
IF(#REF!=3,"23-24/3",
IF(#REF!=4,"24-25/1",
IF(#REF!=5,"24-25/2",
IF(#REF!=6,"24-25/3","Hata13")))))),
))))))))))))))
)</f>
        <v>#REF!</v>
      </c>
      <c r="G573" s="15"/>
      <c r="H573" s="14" t="s">
        <v>676</v>
      </c>
      <c r="I573" s="14">
        <v>54711</v>
      </c>
      <c r="J573" s="14" t="s">
        <v>635</v>
      </c>
      <c r="S573" s="16">
        <v>2</v>
      </c>
      <c r="T573" s="14">
        <f>VLOOKUP($S573,[1]sistem!$I$3:$L$10,2,FALSE)</f>
        <v>0</v>
      </c>
      <c r="U573" s="14">
        <f>VLOOKUP($S573,[1]sistem!$I$3:$L$10,3,FALSE)</f>
        <v>2</v>
      </c>
      <c r="V573" s="14">
        <f>VLOOKUP($S573,[1]sistem!$I$3:$L$10,4,FALSE)</f>
        <v>1</v>
      </c>
      <c r="W573" s="14" t="e">
        <f>VLOOKUP($BB573,[1]sistem!$I$13:$L$14,2,FALSE)*#REF!</f>
        <v>#REF!</v>
      </c>
      <c r="X573" s="14" t="e">
        <f>VLOOKUP($BB573,[1]sistem!$I$13:$L$14,3,FALSE)*#REF!</f>
        <v>#REF!</v>
      </c>
      <c r="Y573" s="14" t="e">
        <f>VLOOKUP($BB573,[1]sistem!$I$13:$L$14,4,FALSE)*#REF!</f>
        <v>#REF!</v>
      </c>
      <c r="Z573" s="14" t="e">
        <f t="shared" si="156"/>
        <v>#REF!</v>
      </c>
      <c r="AA573" s="14" t="e">
        <f t="shared" si="156"/>
        <v>#REF!</v>
      </c>
      <c r="AB573" s="14" t="e">
        <f t="shared" si="156"/>
        <v>#REF!</v>
      </c>
      <c r="AC573" s="14" t="e">
        <f t="shared" si="144"/>
        <v>#REF!</v>
      </c>
      <c r="AD573" s="14">
        <f>VLOOKUP(BB573,[1]sistem!$I$18:$J$19,2,FALSE)</f>
        <v>14</v>
      </c>
      <c r="AE573" s="14">
        <v>0.25</v>
      </c>
      <c r="AF573" s="14">
        <f>VLOOKUP($S573,[1]sistem!$I$3:$M$10,5,FALSE)</f>
        <v>2</v>
      </c>
      <c r="AI573" s="14" t="e">
        <f>(#REF!+#REF!)*AD573</f>
        <v>#REF!</v>
      </c>
      <c r="AJ573" s="14">
        <f>VLOOKUP($S573,[1]sistem!$I$3:$N$10,6,FALSE)</f>
        <v>3</v>
      </c>
      <c r="AK573" s="14">
        <v>2</v>
      </c>
      <c r="AL573" s="14">
        <f t="shared" si="145"/>
        <v>6</v>
      </c>
      <c r="AM573" s="14">
        <f>VLOOKUP($BB573,[1]sistem!$I$18:$K$19,3,FALSE)</f>
        <v>14</v>
      </c>
      <c r="AN573" s="14" t="e">
        <f>AM573*#REF!</f>
        <v>#REF!</v>
      </c>
      <c r="AO573" s="14" t="e">
        <f t="shared" si="146"/>
        <v>#REF!</v>
      </c>
      <c r="AP573" s="14">
        <f t="shared" si="147"/>
        <v>25</v>
      </c>
      <c r="AQ573" s="14" t="e">
        <f t="shared" si="148"/>
        <v>#REF!</v>
      </c>
      <c r="AR573" s="14" t="e">
        <f>ROUND(AQ573-#REF!,0)</f>
        <v>#REF!</v>
      </c>
      <c r="AS573" s="14">
        <f>IF(BB573="s",IF(S573=0,0,
IF(S573=1,#REF!*4*4,
IF(S573=2,0,
IF(S573=3,#REF!*4*2,
IF(S573=4,0,
IF(S573=5,0,
IF(S573=6,0,
IF(S573=7,0)))))))),
IF(BB573="t",
IF(S573=0,0,
IF(S573=1,#REF!*4*4*0.8,
IF(S573=2,0,
IF(S573=3,#REF!*4*2*0.8,
IF(S573=4,0,
IF(S573=5,0,
IF(S573=6,0,
IF(S573=7,0))))))))))</f>
        <v>0</v>
      </c>
      <c r="AT573" s="14" t="e">
        <f>IF(BB573="s",
IF(S573=0,0,
IF(S573=1,0,
IF(S573=2,#REF!*4*2,
IF(S573=3,#REF!*4,
IF(S573=4,#REF!*4,
IF(S573=5,0,
IF(S573=6,0,
IF(S573=7,#REF!*4)))))))),
IF(BB573="t",
IF(S573=0,0,
IF(S573=1,0,
IF(S573=2,#REF!*4*2*0.8,
IF(S573=3,#REF!*4*0.8,
IF(S573=4,#REF!*4*0.8,
IF(S573=5,0,
IF(S573=6,0,
IF(S573=7,#REF!*4))))))))))</f>
        <v>#REF!</v>
      </c>
      <c r="AU573" s="14" t="e">
        <f>IF(BB573="s",
IF(S573=0,0,
IF(S573=1,#REF!*2,
IF(S573=2,#REF!*2,
IF(S573=3,#REF!*2,
IF(S573=4,#REF!*2,
IF(S573=5,#REF!*2,
IF(S573=6,#REF!*2,
IF(S573=7,#REF!*2)))))))),
IF(BB573="t",
IF(S573=0,#REF!*2*0.8,
IF(S573=1,#REF!*2*0.8,
IF(S573=2,#REF!*2*0.8,
IF(S573=3,#REF!*2*0.8,
IF(S573=4,#REF!*2*0.8,
IF(S573=5,#REF!*2*0.8,
IF(S573=6,#REF!*1*0.8,
IF(S573=7,#REF!*2))))))))))</f>
        <v>#REF!</v>
      </c>
      <c r="AV573" s="14" t="e">
        <f t="shared" si="149"/>
        <v>#REF!</v>
      </c>
      <c r="AW573" s="14" t="e">
        <f>IF(BB573="s",
IF(S573=0,0,
IF(S573=1,(14-2)*(#REF!+#REF!)/4*4,
IF(S573=2,(14-2)*(#REF!+#REF!)/4*2,
IF(S573=3,(14-2)*(#REF!+#REF!)/4*3,
IF(S573=4,(14-2)*(#REF!+#REF!)/4,
IF(S573=5,(14-2)*#REF!/4,
IF(S573=6,0,
IF(S573=7,(14)*#REF!)))))))),
IF(BB573="t",
IF(S573=0,0,
IF(S573=1,(11-2)*(#REF!+#REF!)/4*4,
IF(S573=2,(11-2)*(#REF!+#REF!)/4*2,
IF(S573=3,(11-2)*(#REF!+#REF!)/4*3,
IF(S573=4,(11-2)*(#REF!+#REF!)/4,
IF(S573=5,(11-2)*#REF!/4,
IF(S573=6,0,
IF(S573=7,(11)*#REF!))))))))))</f>
        <v>#REF!</v>
      </c>
      <c r="AX573" s="14" t="e">
        <f t="shared" si="150"/>
        <v>#REF!</v>
      </c>
      <c r="AY573" s="14">
        <f t="shared" si="151"/>
        <v>12</v>
      </c>
      <c r="AZ573" s="14">
        <f t="shared" si="152"/>
        <v>6</v>
      </c>
      <c r="BA573" s="14" t="e">
        <f t="shared" si="153"/>
        <v>#REF!</v>
      </c>
      <c r="BB573" s="14" t="s">
        <v>87</v>
      </c>
      <c r="BC573" s="14" t="e">
        <f>IF(BI573="A",0,IF(BB573="s",14*#REF!,IF(BB573="T",11*#REF!,"HATA")))</f>
        <v>#REF!</v>
      </c>
      <c r="BD573" s="14" t="e">
        <f t="shared" si="154"/>
        <v>#REF!</v>
      </c>
      <c r="BE573" s="14" t="e">
        <f t="shared" si="155"/>
        <v>#REF!</v>
      </c>
      <c r="BF573" s="14" t="e">
        <f>IF(BE573-#REF!=0,"DOĞRU","YANLIŞ")</f>
        <v>#REF!</v>
      </c>
      <c r="BG573" s="14" t="e">
        <f>#REF!-BE573</f>
        <v>#REF!</v>
      </c>
      <c r="BH573" s="14">
        <v>1</v>
      </c>
      <c r="BJ573" s="14">
        <v>0</v>
      </c>
      <c r="BL573" s="14">
        <v>2</v>
      </c>
      <c r="BN573" s="5" t="e">
        <f>#REF!*14</f>
        <v>#REF!</v>
      </c>
      <c r="BO573" s="6"/>
      <c r="BP573" s="7"/>
      <c r="BQ573" s="8"/>
      <c r="BR573" s="8"/>
      <c r="BS573" s="8"/>
      <c r="BT573" s="8"/>
      <c r="BU573" s="8"/>
      <c r="BV573" s="9"/>
      <c r="BW573" s="10"/>
      <c r="BX573" s="11"/>
      <c r="CE573" s="8"/>
      <c r="CF573" s="17"/>
      <c r="CG573" s="17"/>
      <c r="CH573" s="17"/>
      <c r="CI573" s="17"/>
    </row>
    <row r="574" spans="1:87" hidden="1" x14ac:dyDescent="0.25">
      <c r="A574" s="14" t="s">
        <v>648</v>
      </c>
      <c r="B574" s="14" t="s">
        <v>649</v>
      </c>
      <c r="C574" s="14" t="s">
        <v>649</v>
      </c>
      <c r="D574" s="15" t="s">
        <v>90</v>
      </c>
      <c r="E574" s="15" t="s">
        <v>90</v>
      </c>
      <c r="F574" s="16" t="e">
        <f>IF(BB574="S",
IF(#REF!+BJ574=2012,
IF(#REF!=1,"12-13/1",
IF(#REF!=2,"12-13/2",
IF(#REF!=3,"13-14/1",
IF(#REF!=4,"13-14/2","Hata1")))),
IF(#REF!+BJ574=2013,
IF(#REF!=1,"13-14/1",
IF(#REF!=2,"13-14/2",
IF(#REF!=3,"14-15/1",
IF(#REF!=4,"14-15/2","Hata2")))),
IF(#REF!+BJ574=2014,
IF(#REF!=1,"14-15/1",
IF(#REF!=2,"14-15/2",
IF(#REF!=3,"15-16/1",
IF(#REF!=4,"15-16/2","Hata3")))),
IF(#REF!+BJ574=2015,
IF(#REF!=1,"15-16/1",
IF(#REF!=2,"15-16/2",
IF(#REF!=3,"16-17/1",
IF(#REF!=4,"16-17/2","Hata4")))),
IF(#REF!+BJ574=2016,
IF(#REF!=1,"16-17/1",
IF(#REF!=2,"16-17/2",
IF(#REF!=3,"17-18/1",
IF(#REF!=4,"17-18/2","Hata5")))),
IF(#REF!+BJ574=2017,
IF(#REF!=1,"17-18/1",
IF(#REF!=2,"17-18/2",
IF(#REF!=3,"18-19/1",
IF(#REF!=4,"18-19/2","Hata6")))),
IF(#REF!+BJ574=2018,
IF(#REF!=1,"18-19/1",
IF(#REF!=2,"18-19/2",
IF(#REF!=3,"19-20/1",
IF(#REF!=4,"19-20/2","Hata7")))),
IF(#REF!+BJ574=2019,
IF(#REF!=1,"19-20/1",
IF(#REF!=2,"19-20/2",
IF(#REF!=3,"20-21/1",
IF(#REF!=4,"20-21/2","Hata8")))),
IF(#REF!+BJ574=2020,
IF(#REF!=1,"20-21/1",
IF(#REF!=2,"20-21/2",
IF(#REF!=3,"21-22/1",
IF(#REF!=4,"21-22/2","Hata9")))),
IF(#REF!+BJ574=2021,
IF(#REF!=1,"21-22/1",
IF(#REF!=2,"21-22/2",
IF(#REF!=3,"22-23/1",
IF(#REF!=4,"22-23/2","Hata10")))),
IF(#REF!+BJ574=2022,
IF(#REF!=1,"22-23/1",
IF(#REF!=2,"22-23/2",
IF(#REF!=3,"23-24/1",
IF(#REF!=4,"23-24/2","Hata11")))),
IF(#REF!+BJ574=2023,
IF(#REF!=1,"23-24/1",
IF(#REF!=2,"23-24/2",
IF(#REF!=3,"24-25/1",
IF(#REF!=4,"24-25/2","Hata12")))),
)))))))))))),
IF(BB574="T",
IF(#REF!+BJ574=2012,
IF(#REF!=1,"12-13/1",
IF(#REF!=2,"12-13/2",
IF(#REF!=3,"12-13/3",
IF(#REF!=4,"13-14/1",
IF(#REF!=5,"13-14/2",
IF(#REF!=6,"13-14/3","Hata1")))))),
IF(#REF!+BJ574=2013,
IF(#REF!=1,"13-14/1",
IF(#REF!=2,"13-14/2",
IF(#REF!=3,"13-14/3",
IF(#REF!=4,"14-15/1",
IF(#REF!=5,"14-15/2",
IF(#REF!=6,"14-15/3","Hata2")))))),
IF(#REF!+BJ574=2014,
IF(#REF!=1,"14-15/1",
IF(#REF!=2,"14-15/2",
IF(#REF!=3,"14-15/3",
IF(#REF!=4,"15-16/1",
IF(#REF!=5,"15-16/2",
IF(#REF!=6,"15-16/3","Hata3")))))),
IF(AND(#REF!+#REF!&gt;2014,#REF!+#REF!&lt;2015,BJ574=1),
IF(#REF!=0.1,"14-15/0.1",
IF(#REF!=0.2,"14-15/0.2",
IF(#REF!=0.3,"14-15/0.3","Hata4"))),
IF(#REF!+BJ574=2015,
IF(#REF!=1,"15-16/1",
IF(#REF!=2,"15-16/2",
IF(#REF!=3,"15-16/3",
IF(#REF!=4,"16-17/1",
IF(#REF!=5,"16-17/2",
IF(#REF!=6,"16-17/3","Hata5")))))),
IF(#REF!+BJ574=2016,
IF(#REF!=1,"16-17/1",
IF(#REF!=2,"16-17/2",
IF(#REF!=3,"16-17/3",
IF(#REF!=4,"17-18/1",
IF(#REF!=5,"17-18/2",
IF(#REF!=6,"17-18/3","Hata6")))))),
IF(#REF!+BJ574=2017,
IF(#REF!=1,"17-18/1",
IF(#REF!=2,"17-18/2",
IF(#REF!=3,"17-18/3",
IF(#REF!=4,"18-19/1",
IF(#REF!=5,"18-19/2",
IF(#REF!=6,"18-19/3","Hata7")))))),
IF(#REF!+BJ574=2018,
IF(#REF!=1,"18-19/1",
IF(#REF!=2,"18-19/2",
IF(#REF!=3,"18-19/3",
IF(#REF!=4,"19-20/1",
IF(#REF!=5," 19-20/2",
IF(#REF!=6,"19-20/3","Hata8")))))),
IF(#REF!+BJ574=2019,
IF(#REF!=1,"19-20/1",
IF(#REF!=2,"19-20/2",
IF(#REF!=3,"19-20/3",
IF(#REF!=4,"20-21/1",
IF(#REF!=5,"20-21/2",
IF(#REF!=6,"20-21/3","Hata9")))))),
IF(#REF!+BJ574=2020,
IF(#REF!=1,"20-21/1",
IF(#REF!=2,"20-21/2",
IF(#REF!=3,"20-21/3",
IF(#REF!=4,"21-22/1",
IF(#REF!=5,"21-22/2",
IF(#REF!=6,"21-22/3","Hata10")))))),
IF(#REF!+BJ574=2021,
IF(#REF!=1,"21-22/1",
IF(#REF!=2,"21-22/2",
IF(#REF!=3,"21-22/3",
IF(#REF!=4,"22-23/1",
IF(#REF!=5,"22-23/2",
IF(#REF!=6,"22-23/3","Hata11")))))),
IF(#REF!+BJ574=2022,
IF(#REF!=1,"22-23/1",
IF(#REF!=2,"22-23/2",
IF(#REF!=3,"22-23/3",
IF(#REF!=4,"23-24/1",
IF(#REF!=5,"23-24/2",
IF(#REF!=6,"23-24/3","Hata12")))))),
IF(#REF!+BJ574=2023,
IF(#REF!=1,"23-24/1",
IF(#REF!=2,"23-24/2",
IF(#REF!=3,"23-24/3",
IF(#REF!=4,"24-25/1",
IF(#REF!=5,"24-25/2",
IF(#REF!=6,"24-25/3","Hata13")))))),
))))))))))))))
)</f>
        <v>#REF!</v>
      </c>
      <c r="G574" s="15"/>
      <c r="H574" s="14" t="s">
        <v>676</v>
      </c>
      <c r="I574" s="14">
        <v>54711</v>
      </c>
      <c r="J574" s="14" t="s">
        <v>635</v>
      </c>
      <c r="S574" s="16">
        <v>2</v>
      </c>
      <c r="T574" s="14">
        <f>VLOOKUP($S574,[1]sistem!$I$3:$L$10,2,FALSE)</f>
        <v>0</v>
      </c>
      <c r="U574" s="14">
        <f>VLOOKUP($S574,[1]sistem!$I$3:$L$10,3,FALSE)</f>
        <v>2</v>
      </c>
      <c r="V574" s="14">
        <f>VLOOKUP($S574,[1]sistem!$I$3:$L$10,4,FALSE)</f>
        <v>1</v>
      </c>
      <c r="W574" s="14" t="e">
        <f>VLOOKUP($BB574,[1]sistem!$I$13:$L$14,2,FALSE)*#REF!</f>
        <v>#REF!</v>
      </c>
      <c r="X574" s="14" t="e">
        <f>VLOOKUP($BB574,[1]sistem!$I$13:$L$14,3,FALSE)*#REF!</f>
        <v>#REF!</v>
      </c>
      <c r="Y574" s="14" t="e">
        <f>VLOOKUP($BB574,[1]sistem!$I$13:$L$14,4,FALSE)*#REF!</f>
        <v>#REF!</v>
      </c>
      <c r="Z574" s="14" t="e">
        <f t="shared" si="156"/>
        <v>#REF!</v>
      </c>
      <c r="AA574" s="14" t="e">
        <f t="shared" si="156"/>
        <v>#REF!</v>
      </c>
      <c r="AB574" s="14" t="e">
        <f t="shared" si="156"/>
        <v>#REF!</v>
      </c>
      <c r="AC574" s="14" t="e">
        <f t="shared" si="144"/>
        <v>#REF!</v>
      </c>
      <c r="AD574" s="14">
        <f>VLOOKUP(BB574,[1]sistem!$I$18:$J$19,2,FALSE)</f>
        <v>14</v>
      </c>
      <c r="AE574" s="14">
        <v>0.25</v>
      </c>
      <c r="AF574" s="14">
        <f>VLOOKUP($S574,[1]sistem!$I$3:$M$10,5,FALSE)</f>
        <v>2</v>
      </c>
      <c r="AI574" s="14" t="e">
        <f>(#REF!+#REF!)*AD574</f>
        <v>#REF!</v>
      </c>
      <c r="AJ574" s="14">
        <f>VLOOKUP($S574,[1]sistem!$I$3:$N$10,6,FALSE)</f>
        <v>3</v>
      </c>
      <c r="AK574" s="14">
        <v>2</v>
      </c>
      <c r="AL574" s="14">
        <f t="shared" si="145"/>
        <v>6</v>
      </c>
      <c r="AM574" s="14">
        <f>VLOOKUP($BB574,[1]sistem!$I$18:$K$19,3,FALSE)</f>
        <v>14</v>
      </c>
      <c r="AN574" s="14" t="e">
        <f>AM574*#REF!</f>
        <v>#REF!</v>
      </c>
      <c r="AO574" s="14" t="e">
        <f t="shared" si="146"/>
        <v>#REF!</v>
      </c>
      <c r="AP574" s="14">
        <f t="shared" si="147"/>
        <v>25</v>
      </c>
      <c r="AQ574" s="14" t="e">
        <f t="shared" si="148"/>
        <v>#REF!</v>
      </c>
      <c r="AR574" s="14" t="e">
        <f>ROUND(AQ574-#REF!,0)</f>
        <v>#REF!</v>
      </c>
      <c r="AS574" s="14">
        <f>IF(BB574="s",IF(S574=0,0,
IF(S574=1,#REF!*4*4,
IF(S574=2,0,
IF(S574=3,#REF!*4*2,
IF(S574=4,0,
IF(S574=5,0,
IF(S574=6,0,
IF(S574=7,0)))))))),
IF(BB574="t",
IF(S574=0,0,
IF(S574=1,#REF!*4*4*0.8,
IF(S574=2,0,
IF(S574=3,#REF!*4*2*0.8,
IF(S574=4,0,
IF(S574=5,0,
IF(S574=6,0,
IF(S574=7,0))))))))))</f>
        <v>0</v>
      </c>
      <c r="AT574" s="14" t="e">
        <f>IF(BB574="s",
IF(S574=0,0,
IF(S574=1,0,
IF(S574=2,#REF!*4*2,
IF(S574=3,#REF!*4,
IF(S574=4,#REF!*4,
IF(S574=5,0,
IF(S574=6,0,
IF(S574=7,#REF!*4)))))))),
IF(BB574="t",
IF(S574=0,0,
IF(S574=1,0,
IF(S574=2,#REF!*4*2*0.8,
IF(S574=3,#REF!*4*0.8,
IF(S574=4,#REF!*4*0.8,
IF(S574=5,0,
IF(S574=6,0,
IF(S574=7,#REF!*4))))))))))</f>
        <v>#REF!</v>
      </c>
      <c r="AU574" s="14" t="e">
        <f>IF(BB574="s",
IF(S574=0,0,
IF(S574=1,#REF!*2,
IF(S574=2,#REF!*2,
IF(S574=3,#REF!*2,
IF(S574=4,#REF!*2,
IF(S574=5,#REF!*2,
IF(S574=6,#REF!*2,
IF(S574=7,#REF!*2)))))))),
IF(BB574="t",
IF(S574=0,#REF!*2*0.8,
IF(S574=1,#REF!*2*0.8,
IF(S574=2,#REF!*2*0.8,
IF(S574=3,#REF!*2*0.8,
IF(S574=4,#REF!*2*0.8,
IF(S574=5,#REF!*2*0.8,
IF(S574=6,#REF!*1*0.8,
IF(S574=7,#REF!*2))))))))))</f>
        <v>#REF!</v>
      </c>
      <c r="AV574" s="14" t="e">
        <f t="shared" si="149"/>
        <v>#REF!</v>
      </c>
      <c r="AW574" s="14" t="e">
        <f>IF(BB574="s",
IF(S574=0,0,
IF(S574=1,(14-2)*(#REF!+#REF!)/4*4,
IF(S574=2,(14-2)*(#REF!+#REF!)/4*2,
IF(S574=3,(14-2)*(#REF!+#REF!)/4*3,
IF(S574=4,(14-2)*(#REF!+#REF!)/4,
IF(S574=5,(14-2)*#REF!/4,
IF(S574=6,0,
IF(S574=7,(14)*#REF!)))))))),
IF(BB574="t",
IF(S574=0,0,
IF(S574=1,(11-2)*(#REF!+#REF!)/4*4,
IF(S574=2,(11-2)*(#REF!+#REF!)/4*2,
IF(S574=3,(11-2)*(#REF!+#REF!)/4*3,
IF(S574=4,(11-2)*(#REF!+#REF!)/4,
IF(S574=5,(11-2)*#REF!/4,
IF(S574=6,0,
IF(S574=7,(11)*#REF!))))))))))</f>
        <v>#REF!</v>
      </c>
      <c r="AX574" s="14" t="e">
        <f t="shared" si="150"/>
        <v>#REF!</v>
      </c>
      <c r="AY574" s="14">
        <f t="shared" si="151"/>
        <v>12</v>
      </c>
      <c r="AZ574" s="14">
        <f t="shared" si="152"/>
        <v>6</v>
      </c>
      <c r="BA574" s="14" t="e">
        <f t="shared" si="153"/>
        <v>#REF!</v>
      </c>
      <c r="BB574" s="14" t="s">
        <v>87</v>
      </c>
      <c r="BC574" s="14" t="e">
        <f>IF(BI574="A",0,IF(BB574="s",14*#REF!,IF(BB574="T",11*#REF!,"HATA")))</f>
        <v>#REF!</v>
      </c>
      <c r="BD574" s="14" t="e">
        <f t="shared" si="154"/>
        <v>#REF!</v>
      </c>
      <c r="BE574" s="14" t="e">
        <f t="shared" si="155"/>
        <v>#REF!</v>
      </c>
      <c r="BF574" s="14" t="e">
        <f>IF(BE574-#REF!=0,"DOĞRU","YANLIŞ")</f>
        <v>#REF!</v>
      </c>
      <c r="BG574" s="14" t="e">
        <f>#REF!-BE574</f>
        <v>#REF!</v>
      </c>
      <c r="BH574" s="14">
        <v>1</v>
      </c>
      <c r="BJ574" s="14">
        <v>0</v>
      </c>
      <c r="BL574" s="14">
        <v>2</v>
      </c>
      <c r="BN574" s="5" t="e">
        <f>#REF!*14</f>
        <v>#REF!</v>
      </c>
      <c r="BO574" s="6"/>
      <c r="BP574" s="7"/>
      <c r="BQ574" s="8"/>
      <c r="BR574" s="8"/>
      <c r="BS574" s="8"/>
      <c r="BT574" s="8"/>
      <c r="BU574" s="8"/>
      <c r="BV574" s="9"/>
      <c r="BW574" s="10"/>
      <c r="BX574" s="11"/>
      <c r="CE574" s="8"/>
      <c r="CF574" s="17"/>
      <c r="CG574" s="17"/>
      <c r="CH574" s="17"/>
      <c r="CI574" s="17"/>
    </row>
    <row r="575" spans="1:87" hidden="1" x14ac:dyDescent="0.25">
      <c r="A575" s="14" t="s">
        <v>685</v>
      </c>
      <c r="B575" s="14" t="s">
        <v>651</v>
      </c>
      <c r="C575" s="14" t="s">
        <v>651</v>
      </c>
      <c r="D575" s="15" t="s">
        <v>90</v>
      </c>
      <c r="E575" s="15" t="s">
        <v>90</v>
      </c>
      <c r="F575" s="16" t="e">
        <f>IF(BB575="S",
IF(#REF!+BJ575=2012,
IF(#REF!=1,"12-13/1",
IF(#REF!=2,"12-13/2",
IF(#REF!=3,"13-14/1",
IF(#REF!=4,"13-14/2","Hata1")))),
IF(#REF!+BJ575=2013,
IF(#REF!=1,"13-14/1",
IF(#REF!=2,"13-14/2",
IF(#REF!=3,"14-15/1",
IF(#REF!=4,"14-15/2","Hata2")))),
IF(#REF!+BJ575=2014,
IF(#REF!=1,"14-15/1",
IF(#REF!=2,"14-15/2",
IF(#REF!=3,"15-16/1",
IF(#REF!=4,"15-16/2","Hata3")))),
IF(#REF!+BJ575=2015,
IF(#REF!=1,"15-16/1",
IF(#REF!=2,"15-16/2",
IF(#REF!=3,"16-17/1",
IF(#REF!=4,"16-17/2","Hata4")))),
IF(#REF!+BJ575=2016,
IF(#REF!=1,"16-17/1",
IF(#REF!=2,"16-17/2",
IF(#REF!=3,"17-18/1",
IF(#REF!=4,"17-18/2","Hata5")))),
IF(#REF!+BJ575=2017,
IF(#REF!=1,"17-18/1",
IF(#REF!=2,"17-18/2",
IF(#REF!=3,"18-19/1",
IF(#REF!=4,"18-19/2","Hata6")))),
IF(#REF!+BJ575=2018,
IF(#REF!=1,"18-19/1",
IF(#REF!=2,"18-19/2",
IF(#REF!=3,"19-20/1",
IF(#REF!=4,"19-20/2","Hata7")))),
IF(#REF!+BJ575=2019,
IF(#REF!=1,"19-20/1",
IF(#REF!=2,"19-20/2",
IF(#REF!=3,"20-21/1",
IF(#REF!=4,"20-21/2","Hata8")))),
IF(#REF!+BJ575=2020,
IF(#REF!=1,"20-21/1",
IF(#REF!=2,"20-21/2",
IF(#REF!=3,"21-22/1",
IF(#REF!=4,"21-22/2","Hata9")))),
IF(#REF!+BJ575=2021,
IF(#REF!=1,"21-22/1",
IF(#REF!=2,"21-22/2",
IF(#REF!=3,"22-23/1",
IF(#REF!=4,"22-23/2","Hata10")))),
IF(#REF!+BJ575=2022,
IF(#REF!=1,"22-23/1",
IF(#REF!=2,"22-23/2",
IF(#REF!=3,"23-24/1",
IF(#REF!=4,"23-24/2","Hata11")))),
IF(#REF!+BJ575=2023,
IF(#REF!=1,"23-24/1",
IF(#REF!=2,"23-24/2",
IF(#REF!=3,"24-25/1",
IF(#REF!=4,"24-25/2","Hata12")))),
)))))))))))),
IF(BB575="T",
IF(#REF!+BJ575=2012,
IF(#REF!=1,"12-13/1",
IF(#REF!=2,"12-13/2",
IF(#REF!=3,"12-13/3",
IF(#REF!=4,"13-14/1",
IF(#REF!=5,"13-14/2",
IF(#REF!=6,"13-14/3","Hata1")))))),
IF(#REF!+BJ575=2013,
IF(#REF!=1,"13-14/1",
IF(#REF!=2,"13-14/2",
IF(#REF!=3,"13-14/3",
IF(#REF!=4,"14-15/1",
IF(#REF!=5,"14-15/2",
IF(#REF!=6,"14-15/3","Hata2")))))),
IF(#REF!+BJ575=2014,
IF(#REF!=1,"14-15/1",
IF(#REF!=2,"14-15/2",
IF(#REF!=3,"14-15/3",
IF(#REF!=4,"15-16/1",
IF(#REF!=5,"15-16/2",
IF(#REF!=6,"15-16/3","Hata3")))))),
IF(AND(#REF!+#REF!&gt;2014,#REF!+#REF!&lt;2015,BJ575=1),
IF(#REF!=0.1,"14-15/0.1",
IF(#REF!=0.2,"14-15/0.2",
IF(#REF!=0.3,"14-15/0.3","Hata4"))),
IF(#REF!+BJ575=2015,
IF(#REF!=1,"15-16/1",
IF(#REF!=2,"15-16/2",
IF(#REF!=3,"15-16/3",
IF(#REF!=4,"16-17/1",
IF(#REF!=5,"16-17/2",
IF(#REF!=6,"16-17/3","Hata5")))))),
IF(#REF!+BJ575=2016,
IF(#REF!=1,"16-17/1",
IF(#REF!=2,"16-17/2",
IF(#REF!=3,"16-17/3",
IF(#REF!=4,"17-18/1",
IF(#REF!=5,"17-18/2",
IF(#REF!=6,"17-18/3","Hata6")))))),
IF(#REF!+BJ575=2017,
IF(#REF!=1,"17-18/1",
IF(#REF!=2,"17-18/2",
IF(#REF!=3,"17-18/3",
IF(#REF!=4,"18-19/1",
IF(#REF!=5,"18-19/2",
IF(#REF!=6,"18-19/3","Hata7")))))),
IF(#REF!+BJ575=2018,
IF(#REF!=1,"18-19/1",
IF(#REF!=2,"18-19/2",
IF(#REF!=3,"18-19/3",
IF(#REF!=4,"19-20/1",
IF(#REF!=5," 19-20/2",
IF(#REF!=6,"19-20/3","Hata8")))))),
IF(#REF!+BJ575=2019,
IF(#REF!=1,"19-20/1",
IF(#REF!=2,"19-20/2",
IF(#REF!=3,"19-20/3",
IF(#REF!=4,"20-21/1",
IF(#REF!=5,"20-21/2",
IF(#REF!=6,"20-21/3","Hata9")))))),
IF(#REF!+BJ575=2020,
IF(#REF!=1,"20-21/1",
IF(#REF!=2,"20-21/2",
IF(#REF!=3,"20-21/3",
IF(#REF!=4,"21-22/1",
IF(#REF!=5,"21-22/2",
IF(#REF!=6,"21-22/3","Hata10")))))),
IF(#REF!+BJ575=2021,
IF(#REF!=1,"21-22/1",
IF(#REF!=2,"21-22/2",
IF(#REF!=3,"21-22/3",
IF(#REF!=4,"22-23/1",
IF(#REF!=5,"22-23/2",
IF(#REF!=6,"22-23/3","Hata11")))))),
IF(#REF!+BJ575=2022,
IF(#REF!=1,"22-23/1",
IF(#REF!=2,"22-23/2",
IF(#REF!=3,"22-23/3",
IF(#REF!=4,"23-24/1",
IF(#REF!=5,"23-24/2",
IF(#REF!=6,"23-24/3","Hata12")))))),
IF(#REF!+BJ575=2023,
IF(#REF!=1,"23-24/1",
IF(#REF!=2,"23-24/2",
IF(#REF!=3,"23-24/3",
IF(#REF!=4,"24-25/1",
IF(#REF!=5,"24-25/2",
IF(#REF!=6,"24-25/3","Hata13")))))),
))))))))))))))
)</f>
        <v>#REF!</v>
      </c>
      <c r="G575" s="15"/>
      <c r="H575" s="14" t="s">
        <v>676</v>
      </c>
      <c r="I575" s="14">
        <v>54711</v>
      </c>
      <c r="J575" s="14" t="s">
        <v>635</v>
      </c>
      <c r="S575" s="16">
        <v>4</v>
      </c>
      <c r="T575" s="14">
        <f>VLOOKUP($S575,[1]sistem!$I$3:$L$10,2,FALSE)</f>
        <v>0</v>
      </c>
      <c r="U575" s="14">
        <f>VLOOKUP($S575,[1]sistem!$I$3:$L$10,3,FALSE)</f>
        <v>1</v>
      </c>
      <c r="V575" s="14">
        <f>VLOOKUP($S575,[1]sistem!$I$3:$L$10,4,FALSE)</f>
        <v>1</v>
      </c>
      <c r="W575" s="14" t="e">
        <f>VLOOKUP($BB575,[1]sistem!$I$13:$L$14,2,FALSE)*#REF!</f>
        <v>#REF!</v>
      </c>
      <c r="X575" s="14" t="e">
        <f>VLOOKUP($BB575,[1]sistem!$I$13:$L$14,3,FALSE)*#REF!</f>
        <v>#REF!</v>
      </c>
      <c r="Y575" s="14" t="e">
        <f>VLOOKUP($BB575,[1]sistem!$I$13:$L$14,4,FALSE)*#REF!</f>
        <v>#REF!</v>
      </c>
      <c r="Z575" s="14" t="e">
        <f t="shared" si="156"/>
        <v>#REF!</v>
      </c>
      <c r="AA575" s="14" t="e">
        <f t="shared" si="156"/>
        <v>#REF!</v>
      </c>
      <c r="AB575" s="14" t="e">
        <f t="shared" si="156"/>
        <v>#REF!</v>
      </c>
      <c r="AC575" s="14" t="e">
        <f t="shared" si="144"/>
        <v>#REF!</v>
      </c>
      <c r="AD575" s="14">
        <f>VLOOKUP(BB575,[1]sistem!$I$18:$J$19,2,FALSE)</f>
        <v>14</v>
      </c>
      <c r="AE575" s="14">
        <v>0.25</v>
      </c>
      <c r="AF575" s="14">
        <f>VLOOKUP($S575,[1]sistem!$I$3:$M$10,5,FALSE)</f>
        <v>1</v>
      </c>
      <c r="AI575" s="14" t="e">
        <f>(#REF!+#REF!)*AD575</f>
        <v>#REF!</v>
      </c>
      <c r="AJ575" s="14">
        <f>VLOOKUP($S575,[1]sistem!$I$3:$N$10,6,FALSE)</f>
        <v>2</v>
      </c>
      <c r="AK575" s="14">
        <v>2</v>
      </c>
      <c r="AL575" s="14">
        <f t="shared" si="145"/>
        <v>4</v>
      </c>
      <c r="AM575" s="14">
        <f>VLOOKUP($BB575,[1]sistem!$I$18:$K$19,3,FALSE)</f>
        <v>14</v>
      </c>
      <c r="AN575" s="14" t="e">
        <f>AM575*#REF!</f>
        <v>#REF!</v>
      </c>
      <c r="AO575" s="14" t="e">
        <f t="shared" si="146"/>
        <v>#REF!</v>
      </c>
      <c r="AP575" s="14">
        <f t="shared" si="147"/>
        <v>25</v>
      </c>
      <c r="AQ575" s="14" t="e">
        <f t="shared" si="148"/>
        <v>#REF!</v>
      </c>
      <c r="AR575" s="14" t="e">
        <f>ROUND(AQ575-#REF!,0)</f>
        <v>#REF!</v>
      </c>
      <c r="AS575" s="14">
        <f>IF(BB575="s",IF(S575=0,0,
IF(S575=1,#REF!*4*4,
IF(S575=2,0,
IF(S575=3,#REF!*4*2,
IF(S575=4,0,
IF(S575=5,0,
IF(S575=6,0,
IF(S575=7,0)))))))),
IF(BB575="t",
IF(S575=0,0,
IF(S575=1,#REF!*4*4*0.8,
IF(S575=2,0,
IF(S575=3,#REF!*4*2*0.8,
IF(S575=4,0,
IF(S575=5,0,
IF(S575=6,0,
IF(S575=7,0))))))))))</f>
        <v>0</v>
      </c>
      <c r="AT575" s="14" t="e">
        <f>IF(BB575="s",
IF(S575=0,0,
IF(S575=1,0,
IF(S575=2,#REF!*4*2,
IF(S575=3,#REF!*4,
IF(S575=4,#REF!*4,
IF(S575=5,0,
IF(S575=6,0,
IF(S575=7,#REF!*4)))))))),
IF(BB575="t",
IF(S575=0,0,
IF(S575=1,0,
IF(S575=2,#REF!*4*2*0.8,
IF(S575=3,#REF!*4*0.8,
IF(S575=4,#REF!*4*0.8,
IF(S575=5,0,
IF(S575=6,0,
IF(S575=7,#REF!*4))))))))))</f>
        <v>#REF!</v>
      </c>
      <c r="AU575" s="14" t="e">
        <f>IF(BB575="s",
IF(S575=0,0,
IF(S575=1,#REF!*2,
IF(S575=2,#REF!*2,
IF(S575=3,#REF!*2,
IF(S575=4,#REF!*2,
IF(S575=5,#REF!*2,
IF(S575=6,#REF!*2,
IF(S575=7,#REF!*2)))))))),
IF(BB575="t",
IF(S575=0,#REF!*2*0.8,
IF(S575=1,#REF!*2*0.8,
IF(S575=2,#REF!*2*0.8,
IF(S575=3,#REF!*2*0.8,
IF(S575=4,#REF!*2*0.8,
IF(S575=5,#REF!*2*0.8,
IF(S575=6,#REF!*1*0.8,
IF(S575=7,#REF!*2))))))))))</f>
        <v>#REF!</v>
      </c>
      <c r="AV575" s="14" t="e">
        <f t="shared" si="149"/>
        <v>#REF!</v>
      </c>
      <c r="AW575" s="14" t="e">
        <f>IF(BB575="s",
IF(S575=0,0,
IF(S575=1,(14-2)*(#REF!+#REF!)/4*4,
IF(S575=2,(14-2)*(#REF!+#REF!)/4*2,
IF(S575=3,(14-2)*(#REF!+#REF!)/4*3,
IF(S575=4,(14-2)*(#REF!+#REF!)/4,
IF(S575=5,(14-2)*#REF!/4,
IF(S575=6,0,
IF(S575=7,(14)*#REF!)))))))),
IF(BB575="t",
IF(S575=0,0,
IF(S575=1,(11-2)*(#REF!+#REF!)/4*4,
IF(S575=2,(11-2)*(#REF!+#REF!)/4*2,
IF(S575=3,(11-2)*(#REF!+#REF!)/4*3,
IF(S575=4,(11-2)*(#REF!+#REF!)/4,
IF(S575=5,(11-2)*#REF!/4,
IF(S575=6,0,
IF(S575=7,(11)*#REF!))))))))))</f>
        <v>#REF!</v>
      </c>
      <c r="AX575" s="14" t="e">
        <f t="shared" si="150"/>
        <v>#REF!</v>
      </c>
      <c r="AY575" s="14">
        <f t="shared" si="151"/>
        <v>8</v>
      </c>
      <c r="AZ575" s="14">
        <f t="shared" si="152"/>
        <v>4</v>
      </c>
      <c r="BA575" s="14" t="e">
        <f t="shared" si="153"/>
        <v>#REF!</v>
      </c>
      <c r="BB575" s="14" t="s">
        <v>87</v>
      </c>
      <c r="BC575" s="14" t="e">
        <f>IF(BI575="A",0,IF(BB575="s",14*#REF!,IF(BB575="T",11*#REF!,"HATA")))</f>
        <v>#REF!</v>
      </c>
      <c r="BD575" s="14" t="e">
        <f t="shared" si="154"/>
        <v>#REF!</v>
      </c>
      <c r="BE575" s="14" t="e">
        <f t="shared" si="155"/>
        <v>#REF!</v>
      </c>
      <c r="BF575" s="14" t="e">
        <f>IF(BE575-#REF!=0,"DOĞRU","YANLIŞ")</f>
        <v>#REF!</v>
      </c>
      <c r="BG575" s="14" t="e">
        <f>#REF!-BE575</f>
        <v>#REF!</v>
      </c>
      <c r="BH575" s="14">
        <v>0</v>
      </c>
      <c r="BI575" s="14" t="s">
        <v>90</v>
      </c>
      <c r="BJ575" s="14">
        <v>0</v>
      </c>
      <c r="BL575" s="14">
        <v>4</v>
      </c>
      <c r="BN575" s="5" t="e">
        <f>#REF!*14</f>
        <v>#REF!</v>
      </c>
      <c r="BO575" s="6"/>
      <c r="BP575" s="7"/>
      <c r="BQ575" s="8"/>
      <c r="BR575" s="8"/>
      <c r="BS575" s="8"/>
      <c r="BT575" s="8"/>
      <c r="BU575" s="8"/>
      <c r="BV575" s="9"/>
      <c r="BW575" s="10"/>
      <c r="BX575" s="11"/>
      <c r="CE575" s="8"/>
      <c r="CF575" s="17"/>
      <c r="CG575" s="17"/>
      <c r="CH575" s="17"/>
      <c r="CI575" s="17"/>
    </row>
    <row r="576" spans="1:87" hidden="1" x14ac:dyDescent="0.25">
      <c r="A576" s="14" t="s">
        <v>91</v>
      </c>
      <c r="B576" s="14" t="s">
        <v>680</v>
      </c>
      <c r="C576" s="14" t="s">
        <v>92</v>
      </c>
      <c r="D576" s="15" t="s">
        <v>90</v>
      </c>
      <c r="E576" s="15" t="s">
        <v>90</v>
      </c>
      <c r="F576" s="16" t="e">
        <f>IF(BB576="S",
IF(#REF!+BJ576=2012,
IF(#REF!=1,"12-13/1",
IF(#REF!=2,"12-13/2",
IF(#REF!=3,"13-14/1",
IF(#REF!=4,"13-14/2","Hata1")))),
IF(#REF!+BJ576=2013,
IF(#REF!=1,"13-14/1",
IF(#REF!=2,"13-14/2",
IF(#REF!=3,"14-15/1",
IF(#REF!=4,"14-15/2","Hata2")))),
IF(#REF!+BJ576=2014,
IF(#REF!=1,"14-15/1",
IF(#REF!=2,"14-15/2",
IF(#REF!=3,"15-16/1",
IF(#REF!=4,"15-16/2","Hata3")))),
IF(#REF!+BJ576=2015,
IF(#REF!=1,"15-16/1",
IF(#REF!=2,"15-16/2",
IF(#REF!=3,"16-17/1",
IF(#REF!=4,"16-17/2","Hata4")))),
IF(#REF!+BJ576=2016,
IF(#REF!=1,"16-17/1",
IF(#REF!=2,"16-17/2",
IF(#REF!=3,"17-18/1",
IF(#REF!=4,"17-18/2","Hata5")))),
IF(#REF!+BJ576=2017,
IF(#REF!=1,"17-18/1",
IF(#REF!=2,"17-18/2",
IF(#REF!=3,"18-19/1",
IF(#REF!=4,"18-19/2","Hata6")))),
IF(#REF!+BJ576=2018,
IF(#REF!=1,"18-19/1",
IF(#REF!=2,"18-19/2",
IF(#REF!=3,"19-20/1",
IF(#REF!=4,"19-20/2","Hata7")))),
IF(#REF!+BJ576=2019,
IF(#REF!=1,"19-20/1",
IF(#REF!=2,"19-20/2",
IF(#REF!=3,"20-21/1",
IF(#REF!=4,"20-21/2","Hata8")))),
IF(#REF!+BJ576=2020,
IF(#REF!=1,"20-21/1",
IF(#REF!=2,"20-21/2",
IF(#REF!=3,"21-22/1",
IF(#REF!=4,"21-22/2","Hata9")))),
IF(#REF!+BJ576=2021,
IF(#REF!=1,"21-22/1",
IF(#REF!=2,"21-22/2",
IF(#REF!=3,"22-23/1",
IF(#REF!=4,"22-23/2","Hata10")))),
IF(#REF!+BJ576=2022,
IF(#REF!=1,"22-23/1",
IF(#REF!=2,"22-23/2",
IF(#REF!=3,"23-24/1",
IF(#REF!=4,"23-24/2","Hata11")))),
IF(#REF!+BJ576=2023,
IF(#REF!=1,"23-24/1",
IF(#REF!=2,"23-24/2",
IF(#REF!=3,"24-25/1",
IF(#REF!=4,"24-25/2","Hata12")))),
)))))))))))),
IF(BB576="T",
IF(#REF!+BJ576=2012,
IF(#REF!=1,"12-13/1",
IF(#REF!=2,"12-13/2",
IF(#REF!=3,"12-13/3",
IF(#REF!=4,"13-14/1",
IF(#REF!=5,"13-14/2",
IF(#REF!=6,"13-14/3","Hata1")))))),
IF(#REF!+BJ576=2013,
IF(#REF!=1,"13-14/1",
IF(#REF!=2,"13-14/2",
IF(#REF!=3,"13-14/3",
IF(#REF!=4,"14-15/1",
IF(#REF!=5,"14-15/2",
IF(#REF!=6,"14-15/3","Hata2")))))),
IF(#REF!+BJ576=2014,
IF(#REF!=1,"14-15/1",
IF(#REF!=2,"14-15/2",
IF(#REF!=3,"14-15/3",
IF(#REF!=4,"15-16/1",
IF(#REF!=5,"15-16/2",
IF(#REF!=6,"15-16/3","Hata3")))))),
IF(AND(#REF!+#REF!&gt;2014,#REF!+#REF!&lt;2015,BJ576=1),
IF(#REF!=0.1,"14-15/0.1",
IF(#REF!=0.2,"14-15/0.2",
IF(#REF!=0.3,"14-15/0.3","Hata4"))),
IF(#REF!+BJ576=2015,
IF(#REF!=1,"15-16/1",
IF(#REF!=2,"15-16/2",
IF(#REF!=3,"15-16/3",
IF(#REF!=4,"16-17/1",
IF(#REF!=5,"16-17/2",
IF(#REF!=6,"16-17/3","Hata5")))))),
IF(#REF!+BJ576=2016,
IF(#REF!=1,"16-17/1",
IF(#REF!=2,"16-17/2",
IF(#REF!=3,"16-17/3",
IF(#REF!=4,"17-18/1",
IF(#REF!=5,"17-18/2",
IF(#REF!=6,"17-18/3","Hata6")))))),
IF(#REF!+BJ576=2017,
IF(#REF!=1,"17-18/1",
IF(#REF!=2,"17-18/2",
IF(#REF!=3,"17-18/3",
IF(#REF!=4,"18-19/1",
IF(#REF!=5,"18-19/2",
IF(#REF!=6,"18-19/3","Hata7")))))),
IF(#REF!+BJ576=2018,
IF(#REF!=1,"18-19/1",
IF(#REF!=2,"18-19/2",
IF(#REF!=3,"18-19/3",
IF(#REF!=4,"19-20/1",
IF(#REF!=5," 19-20/2",
IF(#REF!=6,"19-20/3","Hata8")))))),
IF(#REF!+BJ576=2019,
IF(#REF!=1,"19-20/1",
IF(#REF!=2,"19-20/2",
IF(#REF!=3,"19-20/3",
IF(#REF!=4,"20-21/1",
IF(#REF!=5,"20-21/2",
IF(#REF!=6,"20-21/3","Hata9")))))),
IF(#REF!+BJ576=2020,
IF(#REF!=1,"20-21/1",
IF(#REF!=2,"20-21/2",
IF(#REF!=3,"20-21/3",
IF(#REF!=4,"21-22/1",
IF(#REF!=5,"21-22/2",
IF(#REF!=6,"21-22/3","Hata10")))))),
IF(#REF!+BJ576=2021,
IF(#REF!=1,"21-22/1",
IF(#REF!=2,"21-22/2",
IF(#REF!=3,"21-22/3",
IF(#REF!=4,"22-23/1",
IF(#REF!=5,"22-23/2",
IF(#REF!=6,"22-23/3","Hata11")))))),
IF(#REF!+BJ576=2022,
IF(#REF!=1,"22-23/1",
IF(#REF!=2,"22-23/2",
IF(#REF!=3,"22-23/3",
IF(#REF!=4,"23-24/1",
IF(#REF!=5,"23-24/2",
IF(#REF!=6,"23-24/3","Hata12")))))),
IF(#REF!+BJ576=2023,
IF(#REF!=1,"23-24/1",
IF(#REF!=2,"23-24/2",
IF(#REF!=3,"23-24/3",
IF(#REF!=4,"24-25/1",
IF(#REF!=5,"24-25/2",
IF(#REF!=6,"24-25/3","Hata13")))))),
))))))))))))))
)</f>
        <v>#REF!</v>
      </c>
      <c r="G576" s="15"/>
      <c r="H576" s="14" t="s">
        <v>676</v>
      </c>
      <c r="I576" s="14">
        <v>54711</v>
      </c>
      <c r="J576" s="14" t="s">
        <v>635</v>
      </c>
      <c r="L576" s="14">
        <v>4358</v>
      </c>
      <c r="S576" s="16">
        <v>0</v>
      </c>
      <c r="T576" s="14">
        <f>VLOOKUP($S576,[1]sistem!$I$3:$L$10,2,FALSE)</f>
        <v>0</v>
      </c>
      <c r="U576" s="14">
        <f>VLOOKUP($S576,[1]sistem!$I$3:$L$10,3,FALSE)</f>
        <v>0</v>
      </c>
      <c r="V576" s="14">
        <f>VLOOKUP($S576,[1]sistem!$I$3:$L$10,4,FALSE)</f>
        <v>0</v>
      </c>
      <c r="W576" s="14" t="e">
        <f>VLOOKUP($BB576,[1]sistem!$I$13:$L$14,2,FALSE)*#REF!</f>
        <v>#REF!</v>
      </c>
      <c r="X576" s="14" t="e">
        <f>VLOOKUP($BB576,[1]sistem!$I$13:$L$14,3,FALSE)*#REF!</f>
        <v>#REF!</v>
      </c>
      <c r="Y576" s="14" t="e">
        <f>VLOOKUP($BB576,[1]sistem!$I$13:$L$14,4,FALSE)*#REF!</f>
        <v>#REF!</v>
      </c>
      <c r="Z576" s="14" t="e">
        <f t="shared" si="156"/>
        <v>#REF!</v>
      </c>
      <c r="AA576" s="14" t="e">
        <f t="shared" si="156"/>
        <v>#REF!</v>
      </c>
      <c r="AB576" s="14" t="e">
        <f t="shared" si="156"/>
        <v>#REF!</v>
      </c>
      <c r="AC576" s="14" t="e">
        <f t="shared" si="144"/>
        <v>#REF!</v>
      </c>
      <c r="AD576" s="14">
        <f>VLOOKUP(BB576,[1]sistem!$I$18:$J$19,2,FALSE)</f>
        <v>11</v>
      </c>
      <c r="AE576" s="14">
        <v>0.25</v>
      </c>
      <c r="AF576" s="14">
        <f>VLOOKUP($S576,[1]sistem!$I$3:$M$10,5,FALSE)</f>
        <v>0</v>
      </c>
      <c r="AI576" s="14" t="e">
        <f>(#REF!+#REF!)*AD576</f>
        <v>#REF!</v>
      </c>
      <c r="AJ576" s="14">
        <f>VLOOKUP($S576,[1]sistem!$I$3:$N$10,6,FALSE)</f>
        <v>0</v>
      </c>
      <c r="AK576" s="14">
        <v>2</v>
      </c>
      <c r="AL576" s="14">
        <f t="shared" si="145"/>
        <v>0</v>
      </c>
      <c r="AM576" s="14">
        <f>VLOOKUP($BB576,[1]sistem!$I$18:$K$19,3,FALSE)</f>
        <v>11</v>
      </c>
      <c r="AN576" s="14" t="e">
        <f>AM576*#REF!</f>
        <v>#REF!</v>
      </c>
      <c r="AO576" s="14" t="e">
        <f t="shared" si="146"/>
        <v>#REF!</v>
      </c>
      <c r="AP576" s="14">
        <f t="shared" si="147"/>
        <v>25</v>
      </c>
      <c r="AQ576" s="14" t="e">
        <f t="shared" si="148"/>
        <v>#REF!</v>
      </c>
      <c r="AR576" s="14" t="e">
        <f>ROUND(AQ576-#REF!,0)</f>
        <v>#REF!</v>
      </c>
      <c r="AS576" s="14">
        <f>IF(BB576="s",IF(S576=0,0,
IF(S576=1,#REF!*4*4,
IF(S576=2,0,
IF(S576=3,#REF!*4*2,
IF(S576=4,0,
IF(S576=5,0,
IF(S576=6,0,
IF(S576=7,0)))))))),
IF(BB576="t",
IF(S576=0,0,
IF(S576=1,#REF!*4*4*0.8,
IF(S576=2,0,
IF(S576=3,#REF!*4*2*0.8,
IF(S576=4,0,
IF(S576=5,0,
IF(S576=6,0,
IF(S576=7,0))))))))))</f>
        <v>0</v>
      </c>
      <c r="AT576" s="14">
        <f>IF(BB576="s",
IF(S576=0,0,
IF(S576=1,0,
IF(S576=2,#REF!*4*2,
IF(S576=3,#REF!*4,
IF(S576=4,#REF!*4,
IF(S576=5,0,
IF(S576=6,0,
IF(S576=7,#REF!*4)))))))),
IF(BB576="t",
IF(S576=0,0,
IF(S576=1,0,
IF(S576=2,#REF!*4*2*0.8,
IF(S576=3,#REF!*4*0.8,
IF(S576=4,#REF!*4*0.8,
IF(S576=5,0,
IF(S576=6,0,
IF(S576=7,#REF!*4))))))))))</f>
        <v>0</v>
      </c>
      <c r="AU576" s="14" t="e">
        <f>IF(BB576="s",
IF(S576=0,0,
IF(S576=1,#REF!*2,
IF(S576=2,#REF!*2,
IF(S576=3,#REF!*2,
IF(S576=4,#REF!*2,
IF(S576=5,#REF!*2,
IF(S576=6,#REF!*2,
IF(S576=7,#REF!*2)))))))),
IF(BB576="t",
IF(S576=0,#REF!*2*0.8,
IF(S576=1,#REF!*2*0.8,
IF(S576=2,#REF!*2*0.8,
IF(S576=3,#REF!*2*0.8,
IF(S576=4,#REF!*2*0.8,
IF(S576=5,#REF!*2*0.8,
IF(S576=6,#REF!*1*0.8,
IF(S576=7,#REF!*2))))))))))</f>
        <v>#REF!</v>
      </c>
      <c r="AV576" s="14" t="e">
        <f t="shared" si="149"/>
        <v>#REF!</v>
      </c>
      <c r="AW576" s="14">
        <f>IF(BB576="s",
IF(S576=0,0,
IF(S576=1,(14-2)*(#REF!+#REF!)/4*4,
IF(S576=2,(14-2)*(#REF!+#REF!)/4*2,
IF(S576=3,(14-2)*(#REF!+#REF!)/4*3,
IF(S576=4,(14-2)*(#REF!+#REF!)/4,
IF(S576=5,(14-2)*#REF!/4,
IF(S576=6,0,
IF(S576=7,(14)*#REF!)))))))),
IF(BB576="t",
IF(S576=0,0,
IF(S576=1,(11-2)*(#REF!+#REF!)/4*4,
IF(S576=2,(11-2)*(#REF!+#REF!)/4*2,
IF(S576=3,(11-2)*(#REF!+#REF!)/4*3,
IF(S576=4,(11-2)*(#REF!+#REF!)/4,
IF(S576=5,(11-2)*#REF!/4,
IF(S576=6,0,
IF(S576=7,(11)*#REF!))))))))))</f>
        <v>0</v>
      </c>
      <c r="AX576" s="14" t="e">
        <f t="shared" si="150"/>
        <v>#REF!</v>
      </c>
      <c r="AY576" s="14">
        <f t="shared" si="151"/>
        <v>0</v>
      </c>
      <c r="AZ576" s="14">
        <f t="shared" si="152"/>
        <v>0</v>
      </c>
      <c r="BA576" s="14" t="e">
        <f t="shared" si="153"/>
        <v>#REF!</v>
      </c>
      <c r="BB576" s="14" t="s">
        <v>186</v>
      </c>
      <c r="BC576" s="14" t="e">
        <f>IF(BI576="A",0,IF(BB576="s",14*#REF!,IF(BB576="T",11*#REF!,"HATA")))</f>
        <v>#REF!</v>
      </c>
      <c r="BD576" s="14" t="e">
        <f t="shared" si="154"/>
        <v>#REF!</v>
      </c>
      <c r="BE576" s="14" t="e">
        <f t="shared" si="155"/>
        <v>#REF!</v>
      </c>
      <c r="BF576" s="14" t="e">
        <f>IF(BE576-#REF!=0,"DOĞRU","YANLIŞ")</f>
        <v>#REF!</v>
      </c>
      <c r="BG576" s="14" t="e">
        <f>#REF!-BE576</f>
        <v>#REF!</v>
      </c>
      <c r="BH576" s="14">
        <v>0</v>
      </c>
      <c r="BJ576" s="14">
        <v>0</v>
      </c>
      <c r="BL576" s="14">
        <v>0</v>
      </c>
      <c r="BN576" s="5" t="e">
        <f>#REF!*14</f>
        <v>#REF!</v>
      </c>
      <c r="BO576" s="6"/>
      <c r="BP576" s="7"/>
      <c r="BQ576" s="8"/>
      <c r="BR576" s="8"/>
      <c r="BS576" s="8"/>
      <c r="BT576" s="8"/>
      <c r="BU576" s="8"/>
      <c r="BV576" s="9"/>
      <c r="BW576" s="10"/>
      <c r="BX576" s="11"/>
      <c r="CE576" s="8"/>
      <c r="CF576" s="17"/>
      <c r="CG576" s="17"/>
      <c r="CH576" s="17"/>
      <c r="CI576" s="17"/>
    </row>
    <row r="577" spans="1:87" hidden="1" x14ac:dyDescent="0.25">
      <c r="A577" s="14" t="s">
        <v>91</v>
      </c>
      <c r="B577" s="14" t="s">
        <v>681</v>
      </c>
      <c r="C577" s="14" t="s">
        <v>92</v>
      </c>
      <c r="D577" s="15" t="s">
        <v>90</v>
      </c>
      <c r="E577" s="15" t="s">
        <v>90</v>
      </c>
      <c r="F577" s="16" t="e">
        <f>IF(BB577="S",
IF(#REF!+BJ577=2012,
IF(#REF!=1,"12-13/1",
IF(#REF!=2,"12-13/2",
IF(#REF!=3,"13-14/1",
IF(#REF!=4,"13-14/2","Hata1")))),
IF(#REF!+BJ577=2013,
IF(#REF!=1,"13-14/1",
IF(#REF!=2,"13-14/2",
IF(#REF!=3,"14-15/1",
IF(#REF!=4,"14-15/2","Hata2")))),
IF(#REF!+BJ577=2014,
IF(#REF!=1,"14-15/1",
IF(#REF!=2,"14-15/2",
IF(#REF!=3,"15-16/1",
IF(#REF!=4,"15-16/2","Hata3")))),
IF(#REF!+BJ577=2015,
IF(#REF!=1,"15-16/1",
IF(#REF!=2,"15-16/2",
IF(#REF!=3,"16-17/1",
IF(#REF!=4,"16-17/2","Hata4")))),
IF(#REF!+BJ577=2016,
IF(#REF!=1,"16-17/1",
IF(#REF!=2,"16-17/2",
IF(#REF!=3,"17-18/1",
IF(#REF!=4,"17-18/2","Hata5")))),
IF(#REF!+BJ577=2017,
IF(#REF!=1,"17-18/1",
IF(#REF!=2,"17-18/2",
IF(#REF!=3,"18-19/1",
IF(#REF!=4,"18-19/2","Hata6")))),
IF(#REF!+BJ577=2018,
IF(#REF!=1,"18-19/1",
IF(#REF!=2,"18-19/2",
IF(#REF!=3,"19-20/1",
IF(#REF!=4,"19-20/2","Hata7")))),
IF(#REF!+BJ577=2019,
IF(#REF!=1,"19-20/1",
IF(#REF!=2,"19-20/2",
IF(#REF!=3,"20-21/1",
IF(#REF!=4,"20-21/2","Hata8")))),
IF(#REF!+BJ577=2020,
IF(#REF!=1,"20-21/1",
IF(#REF!=2,"20-21/2",
IF(#REF!=3,"21-22/1",
IF(#REF!=4,"21-22/2","Hata9")))),
IF(#REF!+BJ577=2021,
IF(#REF!=1,"21-22/1",
IF(#REF!=2,"21-22/2",
IF(#REF!=3,"22-23/1",
IF(#REF!=4,"22-23/2","Hata10")))),
IF(#REF!+BJ577=2022,
IF(#REF!=1,"22-23/1",
IF(#REF!=2,"22-23/2",
IF(#REF!=3,"23-24/1",
IF(#REF!=4,"23-24/2","Hata11")))),
IF(#REF!+BJ577=2023,
IF(#REF!=1,"23-24/1",
IF(#REF!=2,"23-24/2",
IF(#REF!=3,"24-25/1",
IF(#REF!=4,"24-25/2","Hata12")))),
)))))))))))),
IF(BB577="T",
IF(#REF!+BJ577=2012,
IF(#REF!=1,"12-13/1",
IF(#REF!=2,"12-13/2",
IF(#REF!=3,"12-13/3",
IF(#REF!=4,"13-14/1",
IF(#REF!=5,"13-14/2",
IF(#REF!=6,"13-14/3","Hata1")))))),
IF(#REF!+BJ577=2013,
IF(#REF!=1,"13-14/1",
IF(#REF!=2,"13-14/2",
IF(#REF!=3,"13-14/3",
IF(#REF!=4,"14-15/1",
IF(#REF!=5,"14-15/2",
IF(#REF!=6,"14-15/3","Hata2")))))),
IF(#REF!+BJ577=2014,
IF(#REF!=1,"14-15/1",
IF(#REF!=2,"14-15/2",
IF(#REF!=3,"14-15/3",
IF(#REF!=4,"15-16/1",
IF(#REF!=5,"15-16/2",
IF(#REF!=6,"15-16/3","Hata3")))))),
IF(AND(#REF!+#REF!&gt;2014,#REF!+#REF!&lt;2015,BJ577=1),
IF(#REF!=0.1,"14-15/0.1",
IF(#REF!=0.2,"14-15/0.2",
IF(#REF!=0.3,"14-15/0.3","Hata4"))),
IF(#REF!+BJ577=2015,
IF(#REF!=1,"15-16/1",
IF(#REF!=2,"15-16/2",
IF(#REF!=3,"15-16/3",
IF(#REF!=4,"16-17/1",
IF(#REF!=5,"16-17/2",
IF(#REF!=6,"16-17/3","Hata5")))))),
IF(#REF!+BJ577=2016,
IF(#REF!=1,"16-17/1",
IF(#REF!=2,"16-17/2",
IF(#REF!=3,"16-17/3",
IF(#REF!=4,"17-18/1",
IF(#REF!=5,"17-18/2",
IF(#REF!=6,"17-18/3","Hata6")))))),
IF(#REF!+BJ577=2017,
IF(#REF!=1,"17-18/1",
IF(#REF!=2,"17-18/2",
IF(#REF!=3,"17-18/3",
IF(#REF!=4,"18-19/1",
IF(#REF!=5,"18-19/2",
IF(#REF!=6,"18-19/3","Hata7")))))),
IF(#REF!+BJ577=2018,
IF(#REF!=1,"18-19/1",
IF(#REF!=2,"18-19/2",
IF(#REF!=3,"18-19/3",
IF(#REF!=4,"19-20/1",
IF(#REF!=5," 19-20/2",
IF(#REF!=6,"19-20/3","Hata8")))))),
IF(#REF!+BJ577=2019,
IF(#REF!=1,"19-20/1",
IF(#REF!=2,"19-20/2",
IF(#REF!=3,"19-20/3",
IF(#REF!=4,"20-21/1",
IF(#REF!=5,"20-21/2",
IF(#REF!=6,"20-21/3","Hata9")))))),
IF(#REF!+BJ577=2020,
IF(#REF!=1,"20-21/1",
IF(#REF!=2,"20-21/2",
IF(#REF!=3,"20-21/3",
IF(#REF!=4,"21-22/1",
IF(#REF!=5,"21-22/2",
IF(#REF!=6,"21-22/3","Hata10")))))),
IF(#REF!+BJ577=2021,
IF(#REF!=1,"21-22/1",
IF(#REF!=2,"21-22/2",
IF(#REF!=3,"21-22/3",
IF(#REF!=4,"22-23/1",
IF(#REF!=5,"22-23/2",
IF(#REF!=6,"22-23/3","Hata11")))))),
IF(#REF!+BJ577=2022,
IF(#REF!=1,"22-23/1",
IF(#REF!=2,"22-23/2",
IF(#REF!=3,"22-23/3",
IF(#REF!=4,"23-24/1",
IF(#REF!=5,"23-24/2",
IF(#REF!=6,"23-24/3","Hata12")))))),
IF(#REF!+BJ577=2023,
IF(#REF!=1,"23-24/1",
IF(#REF!=2,"23-24/2",
IF(#REF!=3,"23-24/3",
IF(#REF!=4,"24-25/1",
IF(#REF!=5,"24-25/2",
IF(#REF!=6,"24-25/3","Hata13")))))),
))))))))))))))
)</f>
        <v>#REF!</v>
      </c>
      <c r="G577" s="15"/>
      <c r="H577" s="14" t="s">
        <v>676</v>
      </c>
      <c r="I577" s="14">
        <v>54711</v>
      </c>
      <c r="J577" s="14" t="s">
        <v>635</v>
      </c>
      <c r="L577" s="14">
        <v>4358</v>
      </c>
      <c r="S577" s="16">
        <v>0</v>
      </c>
      <c r="T577" s="14">
        <f>VLOOKUP($S577,[1]sistem!$I$3:$L$10,2,FALSE)</f>
        <v>0</v>
      </c>
      <c r="U577" s="14">
        <f>VLOOKUP($S577,[1]sistem!$I$3:$L$10,3,FALSE)</f>
        <v>0</v>
      </c>
      <c r="V577" s="14">
        <f>VLOOKUP($S577,[1]sistem!$I$3:$L$10,4,FALSE)</f>
        <v>0</v>
      </c>
      <c r="W577" s="14" t="e">
        <f>VLOOKUP($BB577,[1]sistem!$I$13:$L$14,2,FALSE)*#REF!</f>
        <v>#REF!</v>
      </c>
      <c r="X577" s="14" t="e">
        <f>VLOOKUP($BB577,[1]sistem!$I$13:$L$14,3,FALSE)*#REF!</f>
        <v>#REF!</v>
      </c>
      <c r="Y577" s="14" t="e">
        <f>VLOOKUP($BB577,[1]sistem!$I$13:$L$14,4,FALSE)*#REF!</f>
        <v>#REF!</v>
      </c>
      <c r="Z577" s="14" t="e">
        <f t="shared" si="156"/>
        <v>#REF!</v>
      </c>
      <c r="AA577" s="14" t="e">
        <f t="shared" si="156"/>
        <v>#REF!</v>
      </c>
      <c r="AB577" s="14" t="e">
        <f t="shared" si="156"/>
        <v>#REF!</v>
      </c>
      <c r="AC577" s="14" t="e">
        <f t="shared" si="144"/>
        <v>#REF!</v>
      </c>
      <c r="AD577" s="14">
        <f>VLOOKUP(BB577,[1]sistem!$I$18:$J$19,2,FALSE)</f>
        <v>11</v>
      </c>
      <c r="AE577" s="14">
        <v>0.25</v>
      </c>
      <c r="AF577" s="14">
        <f>VLOOKUP($S577,[1]sistem!$I$3:$M$10,5,FALSE)</f>
        <v>0</v>
      </c>
      <c r="AI577" s="14" t="e">
        <f>(#REF!+#REF!)*AD577</f>
        <v>#REF!</v>
      </c>
      <c r="AJ577" s="14">
        <f>VLOOKUP($S577,[1]sistem!$I$3:$N$10,6,FALSE)</f>
        <v>0</v>
      </c>
      <c r="AK577" s="14">
        <v>2</v>
      </c>
      <c r="AL577" s="14">
        <f t="shared" si="145"/>
        <v>0</v>
      </c>
      <c r="AM577" s="14">
        <f>VLOOKUP($BB577,[1]sistem!$I$18:$K$19,3,FALSE)</f>
        <v>11</v>
      </c>
      <c r="AN577" s="14" t="e">
        <f>AM577*#REF!</f>
        <v>#REF!</v>
      </c>
      <c r="AO577" s="14" t="e">
        <f t="shared" si="146"/>
        <v>#REF!</v>
      </c>
      <c r="AP577" s="14">
        <f t="shared" si="147"/>
        <v>25</v>
      </c>
      <c r="AQ577" s="14" t="e">
        <f t="shared" si="148"/>
        <v>#REF!</v>
      </c>
      <c r="AR577" s="14" t="e">
        <f>ROUND(AQ577-#REF!,0)</f>
        <v>#REF!</v>
      </c>
      <c r="AS577" s="14">
        <f>IF(BB577="s",IF(S577=0,0,
IF(S577=1,#REF!*4*4,
IF(S577=2,0,
IF(S577=3,#REF!*4*2,
IF(S577=4,0,
IF(S577=5,0,
IF(S577=6,0,
IF(S577=7,0)))))))),
IF(BB577="t",
IF(S577=0,0,
IF(S577=1,#REF!*4*4*0.8,
IF(S577=2,0,
IF(S577=3,#REF!*4*2*0.8,
IF(S577=4,0,
IF(S577=5,0,
IF(S577=6,0,
IF(S577=7,0))))))))))</f>
        <v>0</v>
      </c>
      <c r="AT577" s="14">
        <f>IF(BB577="s",
IF(S577=0,0,
IF(S577=1,0,
IF(S577=2,#REF!*4*2,
IF(S577=3,#REF!*4,
IF(S577=4,#REF!*4,
IF(S577=5,0,
IF(S577=6,0,
IF(S577=7,#REF!*4)))))))),
IF(BB577="t",
IF(S577=0,0,
IF(S577=1,0,
IF(S577=2,#REF!*4*2*0.8,
IF(S577=3,#REF!*4*0.8,
IF(S577=4,#REF!*4*0.8,
IF(S577=5,0,
IF(S577=6,0,
IF(S577=7,#REF!*4))))))))))</f>
        <v>0</v>
      </c>
      <c r="AU577" s="14" t="e">
        <f>IF(BB577="s",
IF(S577=0,0,
IF(S577=1,#REF!*2,
IF(S577=2,#REF!*2,
IF(S577=3,#REF!*2,
IF(S577=4,#REF!*2,
IF(S577=5,#REF!*2,
IF(S577=6,#REF!*2,
IF(S577=7,#REF!*2)))))))),
IF(BB577="t",
IF(S577=0,#REF!*2*0.8,
IF(S577=1,#REF!*2*0.8,
IF(S577=2,#REF!*2*0.8,
IF(S577=3,#REF!*2*0.8,
IF(S577=4,#REF!*2*0.8,
IF(S577=5,#REF!*2*0.8,
IF(S577=6,#REF!*1*0.8,
IF(S577=7,#REF!*2))))))))))</f>
        <v>#REF!</v>
      </c>
      <c r="AV577" s="14" t="e">
        <f t="shared" si="149"/>
        <v>#REF!</v>
      </c>
      <c r="AW577" s="14">
        <f>IF(BB577="s",
IF(S577=0,0,
IF(S577=1,(14-2)*(#REF!+#REF!)/4*4,
IF(S577=2,(14-2)*(#REF!+#REF!)/4*2,
IF(S577=3,(14-2)*(#REF!+#REF!)/4*3,
IF(S577=4,(14-2)*(#REF!+#REF!)/4,
IF(S577=5,(14-2)*#REF!/4,
IF(S577=6,0,
IF(S577=7,(14)*#REF!)))))))),
IF(BB577="t",
IF(S577=0,0,
IF(S577=1,(11-2)*(#REF!+#REF!)/4*4,
IF(S577=2,(11-2)*(#REF!+#REF!)/4*2,
IF(S577=3,(11-2)*(#REF!+#REF!)/4*3,
IF(S577=4,(11-2)*(#REF!+#REF!)/4,
IF(S577=5,(11-2)*#REF!/4,
IF(S577=6,0,
IF(S577=7,(11)*#REF!))))))))))</f>
        <v>0</v>
      </c>
      <c r="AX577" s="14" t="e">
        <f t="shared" si="150"/>
        <v>#REF!</v>
      </c>
      <c r="AY577" s="14">
        <f t="shared" si="151"/>
        <v>0</v>
      </c>
      <c r="AZ577" s="14">
        <f t="shared" si="152"/>
        <v>0</v>
      </c>
      <c r="BA577" s="14" t="e">
        <f t="shared" si="153"/>
        <v>#REF!</v>
      </c>
      <c r="BB577" s="14" t="s">
        <v>186</v>
      </c>
      <c r="BC577" s="14" t="e">
        <f>IF(BI577="A",0,IF(BB577="s",14*#REF!,IF(BB577="T",11*#REF!,"HATA")))</f>
        <v>#REF!</v>
      </c>
      <c r="BD577" s="14" t="e">
        <f t="shared" si="154"/>
        <v>#REF!</v>
      </c>
      <c r="BE577" s="14" t="e">
        <f t="shared" si="155"/>
        <v>#REF!</v>
      </c>
      <c r="BF577" s="14" t="e">
        <f>IF(BE577-#REF!=0,"DOĞRU","YANLIŞ")</f>
        <v>#REF!</v>
      </c>
      <c r="BG577" s="14" t="e">
        <f>#REF!-BE577</f>
        <v>#REF!</v>
      </c>
      <c r="BH577" s="14">
        <v>0</v>
      </c>
      <c r="BJ577" s="14">
        <v>0</v>
      </c>
      <c r="BL577" s="14">
        <v>0</v>
      </c>
      <c r="BN577" s="5" t="e">
        <f>#REF!*14</f>
        <v>#REF!</v>
      </c>
      <c r="BO577" s="6"/>
      <c r="BP577" s="7"/>
      <c r="BQ577" s="8"/>
      <c r="BR577" s="8"/>
      <c r="BS577" s="8"/>
      <c r="BT577" s="8"/>
      <c r="BU577" s="8"/>
      <c r="BV577" s="9"/>
      <c r="BW577" s="10"/>
      <c r="BX577" s="11"/>
      <c r="CE577" s="8"/>
      <c r="CF577" s="17"/>
      <c r="CG577" s="17"/>
      <c r="CH577" s="17"/>
      <c r="CI577" s="17"/>
    </row>
    <row r="578" spans="1:87" hidden="1" x14ac:dyDescent="0.25">
      <c r="A578" s="14" t="s">
        <v>91</v>
      </c>
      <c r="B578" s="14" t="s">
        <v>682</v>
      </c>
      <c r="C578" s="14" t="s">
        <v>92</v>
      </c>
      <c r="D578" s="15" t="s">
        <v>90</v>
      </c>
      <c r="E578" s="15" t="s">
        <v>90</v>
      </c>
      <c r="F578" s="16" t="e">
        <f>IF(BB578="S",
IF(#REF!+BJ578=2012,
IF(#REF!=1,"12-13/1",
IF(#REF!=2,"12-13/2",
IF(#REF!=3,"13-14/1",
IF(#REF!=4,"13-14/2","Hata1")))),
IF(#REF!+BJ578=2013,
IF(#REF!=1,"13-14/1",
IF(#REF!=2,"13-14/2",
IF(#REF!=3,"14-15/1",
IF(#REF!=4,"14-15/2","Hata2")))),
IF(#REF!+BJ578=2014,
IF(#REF!=1,"14-15/1",
IF(#REF!=2,"14-15/2",
IF(#REF!=3,"15-16/1",
IF(#REF!=4,"15-16/2","Hata3")))),
IF(#REF!+BJ578=2015,
IF(#REF!=1,"15-16/1",
IF(#REF!=2,"15-16/2",
IF(#REF!=3,"16-17/1",
IF(#REF!=4,"16-17/2","Hata4")))),
IF(#REF!+BJ578=2016,
IF(#REF!=1,"16-17/1",
IF(#REF!=2,"16-17/2",
IF(#REF!=3,"17-18/1",
IF(#REF!=4,"17-18/2","Hata5")))),
IF(#REF!+BJ578=2017,
IF(#REF!=1,"17-18/1",
IF(#REF!=2,"17-18/2",
IF(#REF!=3,"18-19/1",
IF(#REF!=4,"18-19/2","Hata6")))),
IF(#REF!+BJ578=2018,
IF(#REF!=1,"18-19/1",
IF(#REF!=2,"18-19/2",
IF(#REF!=3,"19-20/1",
IF(#REF!=4,"19-20/2","Hata7")))),
IF(#REF!+BJ578=2019,
IF(#REF!=1,"19-20/1",
IF(#REF!=2,"19-20/2",
IF(#REF!=3,"20-21/1",
IF(#REF!=4,"20-21/2","Hata8")))),
IF(#REF!+BJ578=2020,
IF(#REF!=1,"20-21/1",
IF(#REF!=2,"20-21/2",
IF(#REF!=3,"21-22/1",
IF(#REF!=4,"21-22/2","Hata9")))),
IF(#REF!+BJ578=2021,
IF(#REF!=1,"21-22/1",
IF(#REF!=2,"21-22/2",
IF(#REF!=3,"22-23/1",
IF(#REF!=4,"22-23/2","Hata10")))),
IF(#REF!+BJ578=2022,
IF(#REF!=1,"22-23/1",
IF(#REF!=2,"22-23/2",
IF(#REF!=3,"23-24/1",
IF(#REF!=4,"23-24/2","Hata11")))),
IF(#REF!+BJ578=2023,
IF(#REF!=1,"23-24/1",
IF(#REF!=2,"23-24/2",
IF(#REF!=3,"24-25/1",
IF(#REF!=4,"24-25/2","Hata12")))),
)))))))))))),
IF(BB578="T",
IF(#REF!+BJ578=2012,
IF(#REF!=1,"12-13/1",
IF(#REF!=2,"12-13/2",
IF(#REF!=3,"12-13/3",
IF(#REF!=4,"13-14/1",
IF(#REF!=5,"13-14/2",
IF(#REF!=6,"13-14/3","Hata1")))))),
IF(#REF!+BJ578=2013,
IF(#REF!=1,"13-14/1",
IF(#REF!=2,"13-14/2",
IF(#REF!=3,"13-14/3",
IF(#REF!=4,"14-15/1",
IF(#REF!=5,"14-15/2",
IF(#REF!=6,"14-15/3","Hata2")))))),
IF(#REF!+BJ578=2014,
IF(#REF!=1,"14-15/1",
IF(#REF!=2,"14-15/2",
IF(#REF!=3,"14-15/3",
IF(#REF!=4,"15-16/1",
IF(#REF!=5,"15-16/2",
IF(#REF!=6,"15-16/3","Hata3")))))),
IF(AND(#REF!+#REF!&gt;2014,#REF!+#REF!&lt;2015,BJ578=1),
IF(#REF!=0.1,"14-15/0.1",
IF(#REF!=0.2,"14-15/0.2",
IF(#REF!=0.3,"14-15/0.3","Hata4"))),
IF(#REF!+BJ578=2015,
IF(#REF!=1,"15-16/1",
IF(#REF!=2,"15-16/2",
IF(#REF!=3,"15-16/3",
IF(#REF!=4,"16-17/1",
IF(#REF!=5,"16-17/2",
IF(#REF!=6,"16-17/3","Hata5")))))),
IF(#REF!+BJ578=2016,
IF(#REF!=1,"16-17/1",
IF(#REF!=2,"16-17/2",
IF(#REF!=3,"16-17/3",
IF(#REF!=4,"17-18/1",
IF(#REF!=5,"17-18/2",
IF(#REF!=6,"17-18/3","Hata6")))))),
IF(#REF!+BJ578=2017,
IF(#REF!=1,"17-18/1",
IF(#REF!=2,"17-18/2",
IF(#REF!=3,"17-18/3",
IF(#REF!=4,"18-19/1",
IF(#REF!=5,"18-19/2",
IF(#REF!=6,"18-19/3","Hata7")))))),
IF(#REF!+BJ578=2018,
IF(#REF!=1,"18-19/1",
IF(#REF!=2,"18-19/2",
IF(#REF!=3,"18-19/3",
IF(#REF!=4,"19-20/1",
IF(#REF!=5," 19-20/2",
IF(#REF!=6,"19-20/3","Hata8")))))),
IF(#REF!+BJ578=2019,
IF(#REF!=1,"19-20/1",
IF(#REF!=2,"19-20/2",
IF(#REF!=3,"19-20/3",
IF(#REF!=4,"20-21/1",
IF(#REF!=5,"20-21/2",
IF(#REF!=6,"20-21/3","Hata9")))))),
IF(#REF!+BJ578=2020,
IF(#REF!=1,"20-21/1",
IF(#REF!=2,"20-21/2",
IF(#REF!=3,"20-21/3",
IF(#REF!=4,"21-22/1",
IF(#REF!=5,"21-22/2",
IF(#REF!=6,"21-22/3","Hata10")))))),
IF(#REF!+BJ578=2021,
IF(#REF!=1,"21-22/1",
IF(#REF!=2,"21-22/2",
IF(#REF!=3,"21-22/3",
IF(#REF!=4,"22-23/1",
IF(#REF!=5,"22-23/2",
IF(#REF!=6,"22-23/3","Hata11")))))),
IF(#REF!+BJ578=2022,
IF(#REF!=1,"22-23/1",
IF(#REF!=2,"22-23/2",
IF(#REF!=3,"22-23/3",
IF(#REF!=4,"23-24/1",
IF(#REF!=5,"23-24/2",
IF(#REF!=6,"23-24/3","Hata12")))))),
IF(#REF!+BJ578=2023,
IF(#REF!=1,"23-24/1",
IF(#REF!=2,"23-24/2",
IF(#REF!=3,"23-24/3",
IF(#REF!=4,"24-25/1",
IF(#REF!=5,"24-25/2",
IF(#REF!=6,"24-25/3","Hata13")))))),
))))))))))))))
)</f>
        <v>#REF!</v>
      </c>
      <c r="G578" s="15"/>
      <c r="H578" s="14" t="s">
        <v>676</v>
      </c>
      <c r="I578" s="14">
        <v>54711</v>
      </c>
      <c r="J578" s="14" t="s">
        <v>635</v>
      </c>
      <c r="L578" s="14">
        <v>4358</v>
      </c>
      <c r="S578" s="16">
        <v>0</v>
      </c>
      <c r="T578" s="14">
        <f>VLOOKUP($S578,[1]sistem!$I$3:$L$10,2,FALSE)</f>
        <v>0</v>
      </c>
      <c r="U578" s="14">
        <f>VLOOKUP($S578,[1]sistem!$I$3:$L$10,3,FALSE)</f>
        <v>0</v>
      </c>
      <c r="V578" s="14">
        <f>VLOOKUP($S578,[1]sistem!$I$3:$L$10,4,FALSE)</f>
        <v>0</v>
      </c>
      <c r="W578" s="14" t="e">
        <f>VLOOKUP($BB578,[1]sistem!$I$13:$L$14,2,FALSE)*#REF!</f>
        <v>#REF!</v>
      </c>
      <c r="X578" s="14" t="e">
        <f>VLOOKUP($BB578,[1]sistem!$I$13:$L$14,3,FALSE)*#REF!</f>
        <v>#REF!</v>
      </c>
      <c r="Y578" s="14" t="e">
        <f>VLOOKUP($BB578,[1]sistem!$I$13:$L$14,4,FALSE)*#REF!</f>
        <v>#REF!</v>
      </c>
      <c r="Z578" s="14" t="e">
        <f t="shared" si="156"/>
        <v>#REF!</v>
      </c>
      <c r="AA578" s="14" t="e">
        <f t="shared" si="156"/>
        <v>#REF!</v>
      </c>
      <c r="AB578" s="14" t="e">
        <f t="shared" si="156"/>
        <v>#REF!</v>
      </c>
      <c r="AC578" s="14" t="e">
        <f t="shared" si="144"/>
        <v>#REF!</v>
      </c>
      <c r="AD578" s="14">
        <f>VLOOKUP(BB578,[1]sistem!$I$18:$J$19,2,FALSE)</f>
        <v>11</v>
      </c>
      <c r="AE578" s="14">
        <v>0.25</v>
      </c>
      <c r="AF578" s="14">
        <f>VLOOKUP($S578,[1]sistem!$I$3:$M$10,5,FALSE)</f>
        <v>0</v>
      </c>
      <c r="AI578" s="14" t="e">
        <f>(#REF!+#REF!)*AD578</f>
        <v>#REF!</v>
      </c>
      <c r="AJ578" s="14">
        <f>VLOOKUP($S578,[1]sistem!$I$3:$N$10,6,FALSE)</f>
        <v>0</v>
      </c>
      <c r="AK578" s="14">
        <v>2</v>
      </c>
      <c r="AL578" s="14">
        <f t="shared" si="145"/>
        <v>0</v>
      </c>
      <c r="AM578" s="14">
        <f>VLOOKUP($BB578,[1]sistem!$I$18:$K$19,3,FALSE)</f>
        <v>11</v>
      </c>
      <c r="AN578" s="14" t="e">
        <f>AM578*#REF!</f>
        <v>#REF!</v>
      </c>
      <c r="AO578" s="14" t="e">
        <f t="shared" si="146"/>
        <v>#REF!</v>
      </c>
      <c r="AP578" s="14">
        <f t="shared" si="147"/>
        <v>25</v>
      </c>
      <c r="AQ578" s="14" t="e">
        <f t="shared" si="148"/>
        <v>#REF!</v>
      </c>
      <c r="AR578" s="14" t="e">
        <f>ROUND(AQ578-#REF!,0)</f>
        <v>#REF!</v>
      </c>
      <c r="AS578" s="14">
        <f>IF(BB578="s",IF(S578=0,0,
IF(S578=1,#REF!*4*4,
IF(S578=2,0,
IF(S578=3,#REF!*4*2,
IF(S578=4,0,
IF(S578=5,0,
IF(S578=6,0,
IF(S578=7,0)))))))),
IF(BB578="t",
IF(S578=0,0,
IF(S578=1,#REF!*4*4*0.8,
IF(S578=2,0,
IF(S578=3,#REF!*4*2*0.8,
IF(S578=4,0,
IF(S578=5,0,
IF(S578=6,0,
IF(S578=7,0))))))))))</f>
        <v>0</v>
      </c>
      <c r="AT578" s="14">
        <f>IF(BB578="s",
IF(S578=0,0,
IF(S578=1,0,
IF(S578=2,#REF!*4*2,
IF(S578=3,#REF!*4,
IF(S578=4,#REF!*4,
IF(S578=5,0,
IF(S578=6,0,
IF(S578=7,#REF!*4)))))))),
IF(BB578="t",
IF(S578=0,0,
IF(S578=1,0,
IF(S578=2,#REF!*4*2*0.8,
IF(S578=3,#REF!*4*0.8,
IF(S578=4,#REF!*4*0.8,
IF(S578=5,0,
IF(S578=6,0,
IF(S578=7,#REF!*4))))))))))</f>
        <v>0</v>
      </c>
      <c r="AU578" s="14" t="e">
        <f>IF(BB578="s",
IF(S578=0,0,
IF(S578=1,#REF!*2,
IF(S578=2,#REF!*2,
IF(S578=3,#REF!*2,
IF(S578=4,#REF!*2,
IF(S578=5,#REF!*2,
IF(S578=6,#REF!*2,
IF(S578=7,#REF!*2)))))))),
IF(BB578="t",
IF(S578=0,#REF!*2*0.8,
IF(S578=1,#REF!*2*0.8,
IF(S578=2,#REF!*2*0.8,
IF(S578=3,#REF!*2*0.8,
IF(S578=4,#REF!*2*0.8,
IF(S578=5,#REF!*2*0.8,
IF(S578=6,#REF!*1*0.8,
IF(S578=7,#REF!*2))))))))))</f>
        <v>#REF!</v>
      </c>
      <c r="AV578" s="14" t="e">
        <f t="shared" si="149"/>
        <v>#REF!</v>
      </c>
      <c r="AW578" s="14">
        <f>IF(BB578="s",
IF(S578=0,0,
IF(S578=1,(14-2)*(#REF!+#REF!)/4*4,
IF(S578=2,(14-2)*(#REF!+#REF!)/4*2,
IF(S578=3,(14-2)*(#REF!+#REF!)/4*3,
IF(S578=4,(14-2)*(#REF!+#REF!)/4,
IF(S578=5,(14-2)*#REF!/4,
IF(S578=6,0,
IF(S578=7,(14)*#REF!)))))))),
IF(BB578="t",
IF(S578=0,0,
IF(S578=1,(11-2)*(#REF!+#REF!)/4*4,
IF(S578=2,(11-2)*(#REF!+#REF!)/4*2,
IF(S578=3,(11-2)*(#REF!+#REF!)/4*3,
IF(S578=4,(11-2)*(#REF!+#REF!)/4,
IF(S578=5,(11-2)*#REF!/4,
IF(S578=6,0,
IF(S578=7,(11)*#REF!))))))))))</f>
        <v>0</v>
      </c>
      <c r="AX578" s="14" t="e">
        <f t="shared" si="150"/>
        <v>#REF!</v>
      </c>
      <c r="AY578" s="14">
        <f t="shared" si="151"/>
        <v>0</v>
      </c>
      <c r="AZ578" s="14">
        <f t="shared" si="152"/>
        <v>0</v>
      </c>
      <c r="BA578" s="14" t="e">
        <f t="shared" si="153"/>
        <v>#REF!</v>
      </c>
      <c r="BB578" s="14" t="s">
        <v>186</v>
      </c>
      <c r="BC578" s="14" t="e">
        <f>IF(BI578="A",0,IF(BB578="s",14*#REF!,IF(BB578="T",11*#REF!,"HATA")))</f>
        <v>#REF!</v>
      </c>
      <c r="BD578" s="14" t="e">
        <f t="shared" si="154"/>
        <v>#REF!</v>
      </c>
      <c r="BE578" s="14" t="e">
        <f t="shared" si="155"/>
        <v>#REF!</v>
      </c>
      <c r="BF578" s="14" t="e">
        <f>IF(BE578-#REF!=0,"DOĞRU","YANLIŞ")</f>
        <v>#REF!</v>
      </c>
      <c r="BG578" s="14" t="e">
        <f>#REF!-BE578</f>
        <v>#REF!</v>
      </c>
      <c r="BH578" s="14">
        <v>0</v>
      </c>
      <c r="BJ578" s="14">
        <v>0</v>
      </c>
      <c r="BL578" s="14">
        <v>0</v>
      </c>
      <c r="BN578" s="5" t="e">
        <f>#REF!*14</f>
        <v>#REF!</v>
      </c>
      <c r="BO578" s="6"/>
      <c r="BP578" s="7"/>
      <c r="BQ578" s="8"/>
      <c r="BR578" s="8"/>
      <c r="BS578" s="8"/>
      <c r="BT578" s="8"/>
      <c r="BU578" s="8"/>
      <c r="BV578" s="9"/>
      <c r="BW578" s="10"/>
      <c r="BX578" s="11"/>
      <c r="CE578" s="8"/>
      <c r="CF578" s="17"/>
      <c r="CG578" s="17"/>
      <c r="CH578" s="17"/>
      <c r="CI578" s="17"/>
    </row>
    <row r="579" spans="1:87" hidden="1" x14ac:dyDescent="0.25">
      <c r="A579" s="14" t="s">
        <v>655</v>
      </c>
      <c r="B579" s="14" t="s">
        <v>656</v>
      </c>
      <c r="C579" s="14" t="s">
        <v>656</v>
      </c>
      <c r="D579" s="15" t="s">
        <v>90</v>
      </c>
      <c r="E579" s="15" t="s">
        <v>90</v>
      </c>
      <c r="F579" s="16" t="e">
        <f>IF(BB579="S",
IF(#REF!+BJ579=2012,
IF(#REF!=1,"12-13/1",
IF(#REF!=2,"12-13/2",
IF(#REF!=3,"13-14/1",
IF(#REF!=4,"13-14/2","Hata1")))),
IF(#REF!+BJ579=2013,
IF(#REF!=1,"13-14/1",
IF(#REF!=2,"13-14/2",
IF(#REF!=3,"14-15/1",
IF(#REF!=4,"14-15/2","Hata2")))),
IF(#REF!+BJ579=2014,
IF(#REF!=1,"14-15/1",
IF(#REF!=2,"14-15/2",
IF(#REF!=3,"15-16/1",
IF(#REF!=4,"15-16/2","Hata3")))),
IF(#REF!+BJ579=2015,
IF(#REF!=1,"15-16/1",
IF(#REF!=2,"15-16/2",
IF(#REF!=3,"16-17/1",
IF(#REF!=4,"16-17/2","Hata4")))),
IF(#REF!+BJ579=2016,
IF(#REF!=1,"16-17/1",
IF(#REF!=2,"16-17/2",
IF(#REF!=3,"17-18/1",
IF(#REF!=4,"17-18/2","Hata5")))),
IF(#REF!+BJ579=2017,
IF(#REF!=1,"17-18/1",
IF(#REF!=2,"17-18/2",
IF(#REF!=3,"18-19/1",
IF(#REF!=4,"18-19/2","Hata6")))),
IF(#REF!+BJ579=2018,
IF(#REF!=1,"18-19/1",
IF(#REF!=2,"18-19/2",
IF(#REF!=3,"19-20/1",
IF(#REF!=4,"19-20/2","Hata7")))),
IF(#REF!+BJ579=2019,
IF(#REF!=1,"19-20/1",
IF(#REF!=2,"19-20/2",
IF(#REF!=3,"20-21/1",
IF(#REF!=4,"20-21/2","Hata8")))),
IF(#REF!+BJ579=2020,
IF(#REF!=1,"20-21/1",
IF(#REF!=2,"20-21/2",
IF(#REF!=3,"21-22/1",
IF(#REF!=4,"21-22/2","Hata9")))),
IF(#REF!+BJ579=2021,
IF(#REF!=1,"21-22/1",
IF(#REF!=2,"21-22/2",
IF(#REF!=3,"22-23/1",
IF(#REF!=4,"22-23/2","Hata10")))),
IF(#REF!+BJ579=2022,
IF(#REF!=1,"22-23/1",
IF(#REF!=2,"22-23/2",
IF(#REF!=3,"23-24/1",
IF(#REF!=4,"23-24/2","Hata11")))),
IF(#REF!+BJ579=2023,
IF(#REF!=1,"23-24/1",
IF(#REF!=2,"23-24/2",
IF(#REF!=3,"24-25/1",
IF(#REF!=4,"24-25/2","Hata12")))),
)))))))))))),
IF(BB579="T",
IF(#REF!+BJ579=2012,
IF(#REF!=1,"12-13/1",
IF(#REF!=2,"12-13/2",
IF(#REF!=3,"12-13/3",
IF(#REF!=4,"13-14/1",
IF(#REF!=5,"13-14/2",
IF(#REF!=6,"13-14/3","Hata1")))))),
IF(#REF!+BJ579=2013,
IF(#REF!=1,"13-14/1",
IF(#REF!=2,"13-14/2",
IF(#REF!=3,"13-14/3",
IF(#REF!=4,"14-15/1",
IF(#REF!=5,"14-15/2",
IF(#REF!=6,"14-15/3","Hata2")))))),
IF(#REF!+BJ579=2014,
IF(#REF!=1,"14-15/1",
IF(#REF!=2,"14-15/2",
IF(#REF!=3,"14-15/3",
IF(#REF!=4,"15-16/1",
IF(#REF!=5,"15-16/2",
IF(#REF!=6,"15-16/3","Hata3")))))),
IF(AND(#REF!+#REF!&gt;2014,#REF!+#REF!&lt;2015,BJ579=1),
IF(#REF!=0.1,"14-15/0.1",
IF(#REF!=0.2,"14-15/0.2",
IF(#REF!=0.3,"14-15/0.3","Hata4"))),
IF(#REF!+BJ579=2015,
IF(#REF!=1,"15-16/1",
IF(#REF!=2,"15-16/2",
IF(#REF!=3,"15-16/3",
IF(#REF!=4,"16-17/1",
IF(#REF!=5,"16-17/2",
IF(#REF!=6,"16-17/3","Hata5")))))),
IF(#REF!+BJ579=2016,
IF(#REF!=1,"16-17/1",
IF(#REF!=2,"16-17/2",
IF(#REF!=3,"16-17/3",
IF(#REF!=4,"17-18/1",
IF(#REF!=5,"17-18/2",
IF(#REF!=6,"17-18/3","Hata6")))))),
IF(#REF!+BJ579=2017,
IF(#REF!=1,"17-18/1",
IF(#REF!=2,"17-18/2",
IF(#REF!=3,"17-18/3",
IF(#REF!=4,"18-19/1",
IF(#REF!=5,"18-19/2",
IF(#REF!=6,"18-19/3","Hata7")))))),
IF(#REF!+BJ579=2018,
IF(#REF!=1,"18-19/1",
IF(#REF!=2,"18-19/2",
IF(#REF!=3,"18-19/3",
IF(#REF!=4,"19-20/1",
IF(#REF!=5," 19-20/2",
IF(#REF!=6,"19-20/3","Hata8")))))),
IF(#REF!+BJ579=2019,
IF(#REF!=1,"19-20/1",
IF(#REF!=2,"19-20/2",
IF(#REF!=3,"19-20/3",
IF(#REF!=4,"20-21/1",
IF(#REF!=5,"20-21/2",
IF(#REF!=6,"20-21/3","Hata9")))))),
IF(#REF!+BJ579=2020,
IF(#REF!=1,"20-21/1",
IF(#REF!=2,"20-21/2",
IF(#REF!=3,"20-21/3",
IF(#REF!=4,"21-22/1",
IF(#REF!=5,"21-22/2",
IF(#REF!=6,"21-22/3","Hata10")))))),
IF(#REF!+BJ579=2021,
IF(#REF!=1,"21-22/1",
IF(#REF!=2,"21-22/2",
IF(#REF!=3,"21-22/3",
IF(#REF!=4,"22-23/1",
IF(#REF!=5,"22-23/2",
IF(#REF!=6,"22-23/3","Hata11")))))),
IF(#REF!+BJ579=2022,
IF(#REF!=1,"22-23/1",
IF(#REF!=2,"22-23/2",
IF(#REF!=3,"22-23/3",
IF(#REF!=4,"23-24/1",
IF(#REF!=5,"23-24/2",
IF(#REF!=6,"23-24/3","Hata12")))))),
IF(#REF!+BJ579=2023,
IF(#REF!=1,"23-24/1",
IF(#REF!=2,"23-24/2",
IF(#REF!=3,"23-24/3",
IF(#REF!=4,"24-25/1",
IF(#REF!=5,"24-25/2",
IF(#REF!=6,"24-25/3","Hata13")))))),
))))))))))))))
)</f>
        <v>#REF!</v>
      </c>
      <c r="G579" s="15"/>
      <c r="H579" s="14" t="s">
        <v>676</v>
      </c>
      <c r="I579" s="14">
        <v>54711</v>
      </c>
      <c r="J579" s="14" t="s">
        <v>635</v>
      </c>
      <c r="S579" s="16">
        <v>4</v>
      </c>
      <c r="T579" s="14">
        <f>VLOOKUP($S579,[1]sistem!$I$3:$L$10,2,FALSE)</f>
        <v>0</v>
      </c>
      <c r="U579" s="14">
        <f>VLOOKUP($S579,[1]sistem!$I$3:$L$10,3,FALSE)</f>
        <v>1</v>
      </c>
      <c r="V579" s="14">
        <f>VLOOKUP($S579,[1]sistem!$I$3:$L$10,4,FALSE)</f>
        <v>1</v>
      </c>
      <c r="W579" s="14" t="e">
        <f>VLOOKUP($BB579,[1]sistem!$I$13:$L$14,2,FALSE)*#REF!</f>
        <v>#REF!</v>
      </c>
      <c r="X579" s="14" t="e">
        <f>VLOOKUP($BB579,[1]sistem!$I$13:$L$14,3,FALSE)*#REF!</f>
        <v>#REF!</v>
      </c>
      <c r="Y579" s="14" t="e">
        <f>VLOOKUP($BB579,[1]sistem!$I$13:$L$14,4,FALSE)*#REF!</f>
        <v>#REF!</v>
      </c>
      <c r="Z579" s="14" t="e">
        <f t="shared" si="156"/>
        <v>#REF!</v>
      </c>
      <c r="AA579" s="14" t="e">
        <f t="shared" si="156"/>
        <v>#REF!</v>
      </c>
      <c r="AB579" s="14" t="e">
        <f t="shared" si="156"/>
        <v>#REF!</v>
      </c>
      <c r="AC579" s="14" t="e">
        <f t="shared" si="144"/>
        <v>#REF!</v>
      </c>
      <c r="AD579" s="14">
        <f>VLOOKUP(BB579,[1]sistem!$I$18:$J$19,2,FALSE)</f>
        <v>14</v>
      </c>
      <c r="AE579" s="14">
        <v>0.25</v>
      </c>
      <c r="AF579" s="14">
        <f>VLOOKUP($S579,[1]sistem!$I$3:$M$10,5,FALSE)</f>
        <v>1</v>
      </c>
      <c r="AI579" s="14" t="e">
        <f>(#REF!+#REF!)*AD579</f>
        <v>#REF!</v>
      </c>
      <c r="AJ579" s="14">
        <f>VLOOKUP($S579,[1]sistem!$I$3:$N$10,6,FALSE)</f>
        <v>2</v>
      </c>
      <c r="AK579" s="14">
        <v>2</v>
      </c>
      <c r="AL579" s="14">
        <f t="shared" si="145"/>
        <v>4</v>
      </c>
      <c r="AM579" s="14">
        <f>VLOOKUP($BB579,[1]sistem!$I$18:$K$19,3,FALSE)</f>
        <v>14</v>
      </c>
      <c r="AN579" s="14" t="e">
        <f>AM579*#REF!</f>
        <v>#REF!</v>
      </c>
      <c r="AO579" s="14" t="e">
        <f t="shared" si="146"/>
        <v>#REF!</v>
      </c>
      <c r="AP579" s="14">
        <f t="shared" si="147"/>
        <v>25</v>
      </c>
      <c r="AQ579" s="14" t="e">
        <f t="shared" si="148"/>
        <v>#REF!</v>
      </c>
      <c r="AR579" s="14" t="e">
        <f>ROUND(AQ579-#REF!,0)</f>
        <v>#REF!</v>
      </c>
      <c r="AS579" s="14">
        <f>IF(BB579="s",IF(S579=0,0,
IF(S579=1,#REF!*4*4,
IF(S579=2,0,
IF(S579=3,#REF!*4*2,
IF(S579=4,0,
IF(S579=5,0,
IF(S579=6,0,
IF(S579=7,0)))))))),
IF(BB579="t",
IF(S579=0,0,
IF(S579=1,#REF!*4*4*0.8,
IF(S579=2,0,
IF(S579=3,#REF!*4*2*0.8,
IF(S579=4,0,
IF(S579=5,0,
IF(S579=6,0,
IF(S579=7,0))))))))))</f>
        <v>0</v>
      </c>
      <c r="AT579" s="14" t="e">
        <f>IF(BB579="s",
IF(S579=0,0,
IF(S579=1,0,
IF(S579=2,#REF!*4*2,
IF(S579=3,#REF!*4,
IF(S579=4,#REF!*4,
IF(S579=5,0,
IF(S579=6,0,
IF(S579=7,#REF!*4)))))))),
IF(BB579="t",
IF(S579=0,0,
IF(S579=1,0,
IF(S579=2,#REF!*4*2*0.8,
IF(S579=3,#REF!*4*0.8,
IF(S579=4,#REF!*4*0.8,
IF(S579=5,0,
IF(S579=6,0,
IF(S579=7,#REF!*4))))))))))</f>
        <v>#REF!</v>
      </c>
      <c r="AU579" s="14" t="e">
        <f>IF(BB579="s",
IF(S579=0,0,
IF(S579=1,#REF!*2,
IF(S579=2,#REF!*2,
IF(S579=3,#REF!*2,
IF(S579=4,#REF!*2,
IF(S579=5,#REF!*2,
IF(S579=6,#REF!*2,
IF(S579=7,#REF!*2)))))))),
IF(BB579="t",
IF(S579=0,#REF!*2*0.8,
IF(S579=1,#REF!*2*0.8,
IF(S579=2,#REF!*2*0.8,
IF(S579=3,#REF!*2*0.8,
IF(S579=4,#REF!*2*0.8,
IF(S579=5,#REF!*2*0.8,
IF(S579=6,#REF!*1*0.8,
IF(S579=7,#REF!*2))))))))))</f>
        <v>#REF!</v>
      </c>
      <c r="AV579" s="14" t="e">
        <f t="shared" si="149"/>
        <v>#REF!</v>
      </c>
      <c r="AW579" s="14" t="e">
        <f>IF(BB579="s",
IF(S579=0,0,
IF(S579=1,(14-2)*(#REF!+#REF!)/4*4,
IF(S579=2,(14-2)*(#REF!+#REF!)/4*2,
IF(S579=3,(14-2)*(#REF!+#REF!)/4*3,
IF(S579=4,(14-2)*(#REF!+#REF!)/4,
IF(S579=5,(14-2)*#REF!/4,
IF(S579=6,0,
IF(S579=7,(14)*#REF!)))))))),
IF(BB579="t",
IF(S579=0,0,
IF(S579=1,(11-2)*(#REF!+#REF!)/4*4,
IF(S579=2,(11-2)*(#REF!+#REF!)/4*2,
IF(S579=3,(11-2)*(#REF!+#REF!)/4*3,
IF(S579=4,(11-2)*(#REF!+#REF!)/4,
IF(S579=5,(11-2)*#REF!/4,
IF(S579=6,0,
IF(S579=7,(11)*#REF!))))))))))</f>
        <v>#REF!</v>
      </c>
      <c r="AX579" s="14" t="e">
        <f t="shared" si="150"/>
        <v>#REF!</v>
      </c>
      <c r="AY579" s="14">
        <f t="shared" si="151"/>
        <v>8</v>
      </c>
      <c r="AZ579" s="14">
        <f t="shared" si="152"/>
        <v>4</v>
      </c>
      <c r="BA579" s="14" t="e">
        <f t="shared" si="153"/>
        <v>#REF!</v>
      </c>
      <c r="BB579" s="14" t="s">
        <v>87</v>
      </c>
      <c r="BC579" s="14" t="e">
        <f>IF(BI579="A",0,IF(BB579="s",14*#REF!,IF(BB579="T",11*#REF!,"HATA")))</f>
        <v>#REF!</v>
      </c>
      <c r="BD579" s="14" t="e">
        <f t="shared" si="154"/>
        <v>#REF!</v>
      </c>
      <c r="BE579" s="14" t="e">
        <f t="shared" si="155"/>
        <v>#REF!</v>
      </c>
      <c r="BF579" s="14" t="e">
        <f>IF(BE579-#REF!=0,"DOĞRU","YANLIŞ")</f>
        <v>#REF!</v>
      </c>
      <c r="BG579" s="14" t="e">
        <f>#REF!-BE579</f>
        <v>#REF!</v>
      </c>
      <c r="BH579" s="14">
        <v>0</v>
      </c>
      <c r="BJ579" s="14">
        <v>0</v>
      </c>
      <c r="BL579" s="14">
        <v>4</v>
      </c>
      <c r="BN579" s="5" t="e">
        <f>#REF!*14</f>
        <v>#REF!</v>
      </c>
      <c r="BO579" s="6"/>
      <c r="BP579" s="7"/>
      <c r="BQ579" s="8"/>
      <c r="BR579" s="8"/>
      <c r="BS579" s="8"/>
      <c r="BT579" s="8"/>
      <c r="BU579" s="8"/>
      <c r="BV579" s="9"/>
      <c r="BW579" s="10"/>
      <c r="BX579" s="11"/>
      <c r="CE579" s="8"/>
      <c r="CF579" s="17"/>
      <c r="CG579" s="17"/>
      <c r="CH579" s="17"/>
      <c r="CI579" s="17"/>
    </row>
    <row r="580" spans="1:87" hidden="1" x14ac:dyDescent="0.25">
      <c r="A580" s="14" t="s">
        <v>686</v>
      </c>
      <c r="B580" s="14" t="s">
        <v>658</v>
      </c>
      <c r="C580" s="14" t="s">
        <v>658</v>
      </c>
      <c r="D580" s="15" t="s">
        <v>90</v>
      </c>
      <c r="E580" s="15" t="s">
        <v>90</v>
      </c>
      <c r="F580" s="16" t="e">
        <f>IF(BB580="S",
IF(#REF!+BJ580=2012,
IF(#REF!=1,"12-13/1",
IF(#REF!=2,"12-13/2",
IF(#REF!=3,"13-14/1",
IF(#REF!=4,"13-14/2","Hata1")))),
IF(#REF!+BJ580=2013,
IF(#REF!=1,"13-14/1",
IF(#REF!=2,"13-14/2",
IF(#REF!=3,"14-15/1",
IF(#REF!=4,"14-15/2","Hata2")))),
IF(#REF!+BJ580=2014,
IF(#REF!=1,"14-15/1",
IF(#REF!=2,"14-15/2",
IF(#REF!=3,"15-16/1",
IF(#REF!=4,"15-16/2","Hata3")))),
IF(#REF!+BJ580=2015,
IF(#REF!=1,"15-16/1",
IF(#REF!=2,"15-16/2",
IF(#REF!=3,"16-17/1",
IF(#REF!=4,"16-17/2","Hata4")))),
IF(#REF!+BJ580=2016,
IF(#REF!=1,"16-17/1",
IF(#REF!=2,"16-17/2",
IF(#REF!=3,"17-18/1",
IF(#REF!=4,"17-18/2","Hata5")))),
IF(#REF!+BJ580=2017,
IF(#REF!=1,"17-18/1",
IF(#REF!=2,"17-18/2",
IF(#REF!=3,"18-19/1",
IF(#REF!=4,"18-19/2","Hata6")))),
IF(#REF!+BJ580=2018,
IF(#REF!=1,"18-19/1",
IF(#REF!=2,"18-19/2",
IF(#REF!=3,"19-20/1",
IF(#REF!=4,"19-20/2","Hata7")))),
IF(#REF!+BJ580=2019,
IF(#REF!=1,"19-20/1",
IF(#REF!=2,"19-20/2",
IF(#REF!=3,"20-21/1",
IF(#REF!=4,"20-21/2","Hata8")))),
IF(#REF!+BJ580=2020,
IF(#REF!=1,"20-21/1",
IF(#REF!=2,"20-21/2",
IF(#REF!=3,"21-22/1",
IF(#REF!=4,"21-22/2","Hata9")))),
IF(#REF!+BJ580=2021,
IF(#REF!=1,"21-22/1",
IF(#REF!=2,"21-22/2",
IF(#REF!=3,"22-23/1",
IF(#REF!=4,"22-23/2","Hata10")))),
IF(#REF!+BJ580=2022,
IF(#REF!=1,"22-23/1",
IF(#REF!=2,"22-23/2",
IF(#REF!=3,"23-24/1",
IF(#REF!=4,"23-24/2","Hata11")))),
IF(#REF!+BJ580=2023,
IF(#REF!=1,"23-24/1",
IF(#REF!=2,"23-24/2",
IF(#REF!=3,"24-25/1",
IF(#REF!=4,"24-25/2","Hata12")))),
)))))))))))),
IF(BB580="T",
IF(#REF!+BJ580=2012,
IF(#REF!=1,"12-13/1",
IF(#REF!=2,"12-13/2",
IF(#REF!=3,"12-13/3",
IF(#REF!=4,"13-14/1",
IF(#REF!=5,"13-14/2",
IF(#REF!=6,"13-14/3","Hata1")))))),
IF(#REF!+BJ580=2013,
IF(#REF!=1,"13-14/1",
IF(#REF!=2,"13-14/2",
IF(#REF!=3,"13-14/3",
IF(#REF!=4,"14-15/1",
IF(#REF!=5,"14-15/2",
IF(#REF!=6,"14-15/3","Hata2")))))),
IF(#REF!+BJ580=2014,
IF(#REF!=1,"14-15/1",
IF(#REF!=2,"14-15/2",
IF(#REF!=3,"14-15/3",
IF(#REF!=4,"15-16/1",
IF(#REF!=5,"15-16/2",
IF(#REF!=6,"15-16/3","Hata3")))))),
IF(AND(#REF!+#REF!&gt;2014,#REF!+#REF!&lt;2015,BJ580=1),
IF(#REF!=0.1,"14-15/0.1",
IF(#REF!=0.2,"14-15/0.2",
IF(#REF!=0.3,"14-15/0.3","Hata4"))),
IF(#REF!+BJ580=2015,
IF(#REF!=1,"15-16/1",
IF(#REF!=2,"15-16/2",
IF(#REF!=3,"15-16/3",
IF(#REF!=4,"16-17/1",
IF(#REF!=5,"16-17/2",
IF(#REF!=6,"16-17/3","Hata5")))))),
IF(#REF!+BJ580=2016,
IF(#REF!=1,"16-17/1",
IF(#REF!=2,"16-17/2",
IF(#REF!=3,"16-17/3",
IF(#REF!=4,"17-18/1",
IF(#REF!=5,"17-18/2",
IF(#REF!=6,"17-18/3","Hata6")))))),
IF(#REF!+BJ580=2017,
IF(#REF!=1,"17-18/1",
IF(#REF!=2,"17-18/2",
IF(#REF!=3,"17-18/3",
IF(#REF!=4,"18-19/1",
IF(#REF!=5,"18-19/2",
IF(#REF!=6,"18-19/3","Hata7")))))),
IF(#REF!+BJ580=2018,
IF(#REF!=1,"18-19/1",
IF(#REF!=2,"18-19/2",
IF(#REF!=3,"18-19/3",
IF(#REF!=4,"19-20/1",
IF(#REF!=5," 19-20/2",
IF(#REF!=6,"19-20/3","Hata8")))))),
IF(#REF!+BJ580=2019,
IF(#REF!=1,"19-20/1",
IF(#REF!=2,"19-20/2",
IF(#REF!=3,"19-20/3",
IF(#REF!=4,"20-21/1",
IF(#REF!=5,"20-21/2",
IF(#REF!=6,"20-21/3","Hata9")))))),
IF(#REF!+BJ580=2020,
IF(#REF!=1,"20-21/1",
IF(#REF!=2,"20-21/2",
IF(#REF!=3,"20-21/3",
IF(#REF!=4,"21-22/1",
IF(#REF!=5,"21-22/2",
IF(#REF!=6,"21-22/3","Hata10")))))),
IF(#REF!+BJ580=2021,
IF(#REF!=1,"21-22/1",
IF(#REF!=2,"21-22/2",
IF(#REF!=3,"21-22/3",
IF(#REF!=4,"22-23/1",
IF(#REF!=5,"22-23/2",
IF(#REF!=6,"22-23/3","Hata11")))))),
IF(#REF!+BJ580=2022,
IF(#REF!=1,"22-23/1",
IF(#REF!=2,"22-23/2",
IF(#REF!=3,"22-23/3",
IF(#REF!=4,"23-24/1",
IF(#REF!=5,"23-24/2",
IF(#REF!=6,"23-24/3","Hata12")))))),
IF(#REF!+BJ580=2023,
IF(#REF!=1,"23-24/1",
IF(#REF!=2,"23-24/2",
IF(#REF!=3,"23-24/3",
IF(#REF!=4,"24-25/1",
IF(#REF!=5,"24-25/2",
IF(#REF!=6,"24-25/3","Hata13")))))),
))))))))))))))
)</f>
        <v>#REF!</v>
      </c>
      <c r="G580" s="15"/>
      <c r="H580" s="14" t="s">
        <v>676</v>
      </c>
      <c r="I580" s="14">
        <v>54711</v>
      </c>
      <c r="J580" s="14" t="s">
        <v>635</v>
      </c>
      <c r="S580" s="16">
        <v>4</v>
      </c>
      <c r="T580" s="14">
        <f>VLOOKUP($S580,[1]sistem!$I$3:$L$10,2,FALSE)</f>
        <v>0</v>
      </c>
      <c r="U580" s="14">
        <f>VLOOKUP($S580,[1]sistem!$I$3:$L$10,3,FALSE)</f>
        <v>1</v>
      </c>
      <c r="V580" s="14">
        <f>VLOOKUP($S580,[1]sistem!$I$3:$L$10,4,FALSE)</f>
        <v>1</v>
      </c>
      <c r="W580" s="14" t="e">
        <f>VLOOKUP($BB580,[1]sistem!$I$13:$L$14,2,FALSE)*#REF!</f>
        <v>#REF!</v>
      </c>
      <c r="X580" s="14" t="e">
        <f>VLOOKUP($BB580,[1]sistem!$I$13:$L$14,3,FALSE)*#REF!</f>
        <v>#REF!</v>
      </c>
      <c r="Y580" s="14" t="e">
        <f>VLOOKUP($BB580,[1]sistem!$I$13:$L$14,4,FALSE)*#REF!</f>
        <v>#REF!</v>
      </c>
      <c r="Z580" s="14" t="e">
        <f t="shared" si="156"/>
        <v>#REF!</v>
      </c>
      <c r="AA580" s="14" t="e">
        <f t="shared" si="156"/>
        <v>#REF!</v>
      </c>
      <c r="AB580" s="14" t="e">
        <f t="shared" si="156"/>
        <v>#REF!</v>
      </c>
      <c r="AC580" s="14" t="e">
        <f t="shared" si="144"/>
        <v>#REF!</v>
      </c>
      <c r="AD580" s="14">
        <f>VLOOKUP(BB580,[1]sistem!$I$18:$J$19,2,FALSE)</f>
        <v>14</v>
      </c>
      <c r="AE580" s="14">
        <v>0.25</v>
      </c>
      <c r="AF580" s="14">
        <f>VLOOKUP($S580,[1]sistem!$I$3:$M$10,5,FALSE)</f>
        <v>1</v>
      </c>
      <c r="AG580" s="14">
        <v>1</v>
      </c>
      <c r="AI580" s="14">
        <f t="shared" ref="AI580:AI585" si="157">AG580*AM580</f>
        <v>14</v>
      </c>
      <c r="AJ580" s="14">
        <f>VLOOKUP($S580,[1]sistem!$I$3:$N$10,6,FALSE)</f>
        <v>2</v>
      </c>
      <c r="AK580" s="14">
        <v>2</v>
      </c>
      <c r="AL580" s="14">
        <f t="shared" si="145"/>
        <v>4</v>
      </c>
      <c r="AM580" s="14">
        <f>VLOOKUP($BB580,[1]sistem!$I$18:$K$19,3,FALSE)</f>
        <v>14</v>
      </c>
      <c r="AN580" s="14" t="e">
        <f>AM580*#REF!</f>
        <v>#REF!</v>
      </c>
      <c r="AO580" s="14" t="e">
        <f t="shared" si="146"/>
        <v>#REF!</v>
      </c>
      <c r="AP580" s="14">
        <f t="shared" si="147"/>
        <v>25</v>
      </c>
      <c r="AQ580" s="14" t="e">
        <f t="shared" si="148"/>
        <v>#REF!</v>
      </c>
      <c r="AR580" s="14" t="e">
        <f>ROUND(AQ580-#REF!,0)</f>
        <v>#REF!</v>
      </c>
      <c r="AS580" s="14">
        <f>IF(BB580="s",IF(S580=0,0,
IF(S580=1,#REF!*4*4,
IF(S580=2,0,
IF(S580=3,#REF!*4*2,
IF(S580=4,0,
IF(S580=5,0,
IF(S580=6,0,
IF(S580=7,0)))))))),
IF(BB580="t",
IF(S580=0,0,
IF(S580=1,#REF!*4*4*0.8,
IF(S580=2,0,
IF(S580=3,#REF!*4*2*0.8,
IF(S580=4,0,
IF(S580=5,0,
IF(S580=6,0,
IF(S580=7,0))))))))))</f>
        <v>0</v>
      </c>
      <c r="AT580" s="14" t="e">
        <f>IF(BB580="s",
IF(S580=0,0,
IF(S580=1,0,
IF(S580=2,#REF!*4*2,
IF(S580=3,#REF!*4,
IF(S580=4,#REF!*4,
IF(S580=5,0,
IF(S580=6,0,
IF(S580=7,#REF!*4)))))))),
IF(BB580="t",
IF(S580=0,0,
IF(S580=1,0,
IF(S580=2,#REF!*4*2*0.8,
IF(S580=3,#REF!*4*0.8,
IF(S580=4,#REF!*4*0.8,
IF(S580=5,0,
IF(S580=6,0,
IF(S580=7,#REF!*4))))))))))</f>
        <v>#REF!</v>
      </c>
      <c r="AU580" s="14" t="e">
        <f>IF(BB580="s",
IF(S580=0,0,
IF(S580=1,#REF!*2,
IF(S580=2,#REF!*2,
IF(S580=3,#REF!*2,
IF(S580=4,#REF!*2,
IF(S580=5,#REF!*2,
IF(S580=6,#REF!*2,
IF(S580=7,#REF!*2)))))))),
IF(BB580="t",
IF(S580=0,#REF!*2*0.8,
IF(S580=1,#REF!*2*0.8,
IF(S580=2,#REF!*2*0.8,
IF(S580=3,#REF!*2*0.8,
IF(S580=4,#REF!*2*0.8,
IF(S580=5,#REF!*2*0.8,
IF(S580=6,#REF!*1*0.8,
IF(S580=7,#REF!*2))))))))))</f>
        <v>#REF!</v>
      </c>
      <c r="AV580" s="14" t="e">
        <f t="shared" si="149"/>
        <v>#REF!</v>
      </c>
      <c r="AW580" s="14" t="e">
        <f>IF(BB580="s",
IF(S580=0,0,
IF(S580=1,(14-2)*(#REF!+#REF!)/4*4,
IF(S580=2,(14-2)*(#REF!+#REF!)/4*2,
IF(S580=3,(14-2)*(#REF!+#REF!)/4*3,
IF(S580=4,(14-2)*(#REF!+#REF!)/4,
IF(S580=5,(14-2)*#REF!/4,
IF(S580=6,0,
IF(S580=7,(14)*#REF!)))))))),
IF(BB580="t",
IF(S580=0,0,
IF(S580=1,(11-2)*(#REF!+#REF!)/4*4,
IF(S580=2,(11-2)*(#REF!+#REF!)/4*2,
IF(S580=3,(11-2)*(#REF!+#REF!)/4*3,
IF(S580=4,(11-2)*(#REF!+#REF!)/4,
IF(S580=5,(11-2)*#REF!/4,
IF(S580=6,0,
IF(S580=7,(11)*#REF!))))))))))</f>
        <v>#REF!</v>
      </c>
      <c r="AX580" s="14" t="e">
        <f t="shared" si="150"/>
        <v>#REF!</v>
      </c>
      <c r="AY580" s="14">
        <f t="shared" si="151"/>
        <v>8</v>
      </c>
      <c r="AZ580" s="14">
        <f t="shared" si="152"/>
        <v>4</v>
      </c>
      <c r="BA580" s="14" t="e">
        <f t="shared" si="153"/>
        <v>#REF!</v>
      </c>
      <c r="BB580" s="14" t="s">
        <v>87</v>
      </c>
      <c r="BC580" s="14" t="e">
        <f>IF(BI580="A",0,IF(BB580="s",14*#REF!,IF(BB580="T",11*#REF!,"HATA")))</f>
        <v>#REF!</v>
      </c>
      <c r="BD580" s="14" t="e">
        <f t="shared" si="154"/>
        <v>#REF!</v>
      </c>
      <c r="BE580" s="14" t="e">
        <f t="shared" si="155"/>
        <v>#REF!</v>
      </c>
      <c r="BF580" s="14" t="e">
        <f>IF(BE580-#REF!=0,"DOĞRU","YANLIŞ")</f>
        <v>#REF!</v>
      </c>
      <c r="BG580" s="14" t="e">
        <f>#REF!-BE580</f>
        <v>#REF!</v>
      </c>
      <c r="BH580" s="14">
        <v>0</v>
      </c>
      <c r="BJ580" s="14">
        <v>0</v>
      </c>
      <c r="BL580" s="14">
        <v>4</v>
      </c>
      <c r="BN580" s="5" t="e">
        <f>#REF!*14</f>
        <v>#REF!</v>
      </c>
      <c r="BO580" s="6"/>
      <c r="BP580" s="7"/>
      <c r="BQ580" s="8"/>
      <c r="BR580" s="8"/>
      <c r="BS580" s="8"/>
      <c r="BT580" s="8"/>
      <c r="BU580" s="8"/>
      <c r="BV580" s="9"/>
      <c r="BW580" s="10"/>
      <c r="BX580" s="11"/>
      <c r="CE580" s="8"/>
      <c r="CF580" s="17"/>
      <c r="CG580" s="17"/>
      <c r="CH580" s="17"/>
      <c r="CI580" s="17"/>
    </row>
    <row r="581" spans="1:87" hidden="1" x14ac:dyDescent="0.25">
      <c r="A581" s="14" t="s">
        <v>659</v>
      </c>
      <c r="B581" s="14" t="s">
        <v>660</v>
      </c>
      <c r="C581" s="14" t="s">
        <v>660</v>
      </c>
      <c r="D581" s="15" t="s">
        <v>84</v>
      </c>
      <c r="E581" s="15" t="s">
        <v>84</v>
      </c>
      <c r="F581" s="16" t="e">
        <f>IF(BB581="S",
IF(#REF!+BJ581=2012,
IF(#REF!=1,"12-13/1",
IF(#REF!=2,"12-13/2",
IF(#REF!=3,"13-14/1",
IF(#REF!=4,"13-14/2","Hata1")))),
IF(#REF!+BJ581=2013,
IF(#REF!=1,"13-14/1",
IF(#REF!=2,"13-14/2",
IF(#REF!=3,"14-15/1",
IF(#REF!=4,"14-15/2","Hata2")))),
IF(#REF!+BJ581=2014,
IF(#REF!=1,"14-15/1",
IF(#REF!=2,"14-15/2",
IF(#REF!=3,"15-16/1",
IF(#REF!=4,"15-16/2","Hata3")))),
IF(#REF!+BJ581=2015,
IF(#REF!=1,"15-16/1",
IF(#REF!=2,"15-16/2",
IF(#REF!=3,"16-17/1",
IF(#REF!=4,"16-17/2","Hata4")))),
IF(#REF!+BJ581=2016,
IF(#REF!=1,"16-17/1",
IF(#REF!=2,"16-17/2",
IF(#REF!=3,"17-18/1",
IF(#REF!=4,"17-18/2","Hata5")))),
IF(#REF!+BJ581=2017,
IF(#REF!=1,"17-18/1",
IF(#REF!=2,"17-18/2",
IF(#REF!=3,"18-19/1",
IF(#REF!=4,"18-19/2","Hata6")))),
IF(#REF!+BJ581=2018,
IF(#REF!=1,"18-19/1",
IF(#REF!=2,"18-19/2",
IF(#REF!=3,"19-20/1",
IF(#REF!=4,"19-20/2","Hata7")))),
IF(#REF!+BJ581=2019,
IF(#REF!=1,"19-20/1",
IF(#REF!=2,"19-20/2",
IF(#REF!=3,"20-21/1",
IF(#REF!=4,"20-21/2","Hata8")))),
IF(#REF!+BJ581=2020,
IF(#REF!=1,"20-21/1",
IF(#REF!=2,"20-21/2",
IF(#REF!=3,"21-22/1",
IF(#REF!=4,"21-22/2","Hata9")))),
IF(#REF!+BJ581=2021,
IF(#REF!=1,"21-22/1",
IF(#REF!=2,"21-22/2",
IF(#REF!=3,"22-23/1",
IF(#REF!=4,"22-23/2","Hata10")))),
IF(#REF!+BJ581=2022,
IF(#REF!=1,"22-23/1",
IF(#REF!=2,"22-23/2",
IF(#REF!=3,"23-24/1",
IF(#REF!=4,"23-24/2","Hata11")))),
IF(#REF!+BJ581=2023,
IF(#REF!=1,"23-24/1",
IF(#REF!=2,"23-24/2",
IF(#REF!=3,"24-25/1",
IF(#REF!=4,"24-25/2","Hata12")))),
)))))))))))),
IF(BB581="T",
IF(#REF!+BJ581=2012,
IF(#REF!=1,"12-13/1",
IF(#REF!=2,"12-13/2",
IF(#REF!=3,"12-13/3",
IF(#REF!=4,"13-14/1",
IF(#REF!=5,"13-14/2",
IF(#REF!=6,"13-14/3","Hata1")))))),
IF(#REF!+BJ581=2013,
IF(#REF!=1,"13-14/1",
IF(#REF!=2,"13-14/2",
IF(#REF!=3,"13-14/3",
IF(#REF!=4,"14-15/1",
IF(#REF!=5,"14-15/2",
IF(#REF!=6,"14-15/3","Hata2")))))),
IF(#REF!+BJ581=2014,
IF(#REF!=1,"14-15/1",
IF(#REF!=2,"14-15/2",
IF(#REF!=3,"14-15/3",
IF(#REF!=4,"15-16/1",
IF(#REF!=5,"15-16/2",
IF(#REF!=6,"15-16/3","Hata3")))))),
IF(AND(#REF!+#REF!&gt;2014,#REF!+#REF!&lt;2015,BJ581=1),
IF(#REF!=0.1,"14-15/0.1",
IF(#REF!=0.2,"14-15/0.2",
IF(#REF!=0.3,"14-15/0.3","Hata4"))),
IF(#REF!+BJ581=2015,
IF(#REF!=1,"15-16/1",
IF(#REF!=2,"15-16/2",
IF(#REF!=3,"15-16/3",
IF(#REF!=4,"16-17/1",
IF(#REF!=5,"16-17/2",
IF(#REF!=6,"16-17/3","Hata5")))))),
IF(#REF!+BJ581=2016,
IF(#REF!=1,"16-17/1",
IF(#REF!=2,"16-17/2",
IF(#REF!=3,"16-17/3",
IF(#REF!=4,"17-18/1",
IF(#REF!=5,"17-18/2",
IF(#REF!=6,"17-18/3","Hata6")))))),
IF(#REF!+BJ581=2017,
IF(#REF!=1,"17-18/1",
IF(#REF!=2,"17-18/2",
IF(#REF!=3,"17-18/3",
IF(#REF!=4,"18-19/1",
IF(#REF!=5,"18-19/2",
IF(#REF!=6,"18-19/3","Hata7")))))),
IF(#REF!+BJ581=2018,
IF(#REF!=1,"18-19/1",
IF(#REF!=2,"18-19/2",
IF(#REF!=3,"18-19/3",
IF(#REF!=4,"19-20/1",
IF(#REF!=5," 19-20/2",
IF(#REF!=6,"19-20/3","Hata8")))))),
IF(#REF!+BJ581=2019,
IF(#REF!=1,"19-20/1",
IF(#REF!=2,"19-20/2",
IF(#REF!=3,"19-20/3",
IF(#REF!=4,"20-21/1",
IF(#REF!=5,"20-21/2",
IF(#REF!=6,"20-21/3","Hata9")))))),
IF(#REF!+BJ581=2020,
IF(#REF!=1,"20-21/1",
IF(#REF!=2,"20-21/2",
IF(#REF!=3,"20-21/3",
IF(#REF!=4,"21-22/1",
IF(#REF!=5,"21-22/2",
IF(#REF!=6,"21-22/3","Hata10")))))),
IF(#REF!+BJ581=2021,
IF(#REF!=1,"21-22/1",
IF(#REF!=2,"21-22/2",
IF(#REF!=3,"21-22/3",
IF(#REF!=4,"22-23/1",
IF(#REF!=5,"22-23/2",
IF(#REF!=6,"22-23/3","Hata11")))))),
IF(#REF!+BJ581=2022,
IF(#REF!=1,"22-23/1",
IF(#REF!=2,"22-23/2",
IF(#REF!=3,"22-23/3",
IF(#REF!=4,"23-24/1",
IF(#REF!=5,"23-24/2",
IF(#REF!=6,"23-24/3","Hata12")))))),
IF(#REF!+BJ581=2023,
IF(#REF!=1,"23-24/1",
IF(#REF!=2,"23-24/2",
IF(#REF!=3,"23-24/3",
IF(#REF!=4,"24-25/1",
IF(#REF!=5,"24-25/2",
IF(#REF!=6,"24-25/3","Hata13")))))),
))))))))))))))
)</f>
        <v>#REF!</v>
      </c>
      <c r="G581" s="15"/>
      <c r="H581" s="14" t="s">
        <v>676</v>
      </c>
      <c r="I581" s="14">
        <v>54711</v>
      </c>
      <c r="J581" s="14" t="s">
        <v>635</v>
      </c>
      <c r="S581" s="16">
        <v>4</v>
      </c>
      <c r="T581" s="14">
        <f>VLOOKUP($S581,[1]sistem!$I$3:$L$10,2,FALSE)</f>
        <v>0</v>
      </c>
      <c r="U581" s="14">
        <f>VLOOKUP($S581,[1]sistem!$I$3:$L$10,3,FALSE)</f>
        <v>1</v>
      </c>
      <c r="V581" s="14">
        <f>VLOOKUP($S581,[1]sistem!$I$3:$L$10,4,FALSE)</f>
        <v>1</v>
      </c>
      <c r="W581" s="14" t="e">
        <f>VLOOKUP($BB581,[1]sistem!$I$13:$L$14,2,FALSE)*#REF!</f>
        <v>#REF!</v>
      </c>
      <c r="X581" s="14" t="e">
        <f>VLOOKUP($BB581,[1]sistem!$I$13:$L$14,3,FALSE)*#REF!</f>
        <v>#REF!</v>
      </c>
      <c r="Y581" s="14" t="e">
        <f>VLOOKUP($BB581,[1]sistem!$I$13:$L$14,4,FALSE)*#REF!</f>
        <v>#REF!</v>
      </c>
      <c r="Z581" s="14" t="e">
        <f t="shared" si="156"/>
        <v>#REF!</v>
      </c>
      <c r="AA581" s="14" t="e">
        <f t="shared" si="156"/>
        <v>#REF!</v>
      </c>
      <c r="AB581" s="14" t="e">
        <f t="shared" si="156"/>
        <v>#REF!</v>
      </c>
      <c r="AC581" s="14" t="e">
        <f t="shared" si="144"/>
        <v>#REF!</v>
      </c>
      <c r="AD581" s="14">
        <f>VLOOKUP(BB581,[1]sistem!$I$18:$J$19,2,FALSE)</f>
        <v>14</v>
      </c>
      <c r="AE581" s="14">
        <v>0.25</v>
      </c>
      <c r="AF581" s="14">
        <f>VLOOKUP($S581,[1]sistem!$I$3:$M$10,5,FALSE)</f>
        <v>1</v>
      </c>
      <c r="AG581" s="14">
        <v>4</v>
      </c>
      <c r="AI581" s="14">
        <f t="shared" si="157"/>
        <v>56</v>
      </c>
      <c r="AJ581" s="14">
        <f>VLOOKUP($S581,[1]sistem!$I$3:$N$10,6,FALSE)</f>
        <v>2</v>
      </c>
      <c r="AK581" s="14">
        <v>2</v>
      </c>
      <c r="AL581" s="14">
        <f t="shared" si="145"/>
        <v>4</v>
      </c>
      <c r="AM581" s="14">
        <f>VLOOKUP($BB581,[1]sistem!$I$18:$K$19,3,FALSE)</f>
        <v>14</v>
      </c>
      <c r="AN581" s="14" t="e">
        <f>AM581*#REF!</f>
        <v>#REF!</v>
      </c>
      <c r="AO581" s="14" t="e">
        <f t="shared" si="146"/>
        <v>#REF!</v>
      </c>
      <c r="AP581" s="14">
        <f t="shared" si="147"/>
        <v>25</v>
      </c>
      <c r="AQ581" s="14" t="e">
        <f t="shared" si="148"/>
        <v>#REF!</v>
      </c>
      <c r="AR581" s="14" t="e">
        <f>ROUND(AQ581-#REF!,0)</f>
        <v>#REF!</v>
      </c>
      <c r="AS581" s="14">
        <f>IF(BB581="s",IF(S581=0,0,
IF(S581=1,#REF!*4*4,
IF(S581=2,0,
IF(S581=3,#REF!*4*2,
IF(S581=4,0,
IF(S581=5,0,
IF(S581=6,0,
IF(S581=7,0)))))))),
IF(BB581="t",
IF(S581=0,0,
IF(S581=1,#REF!*4*4*0.8,
IF(S581=2,0,
IF(S581=3,#REF!*4*2*0.8,
IF(S581=4,0,
IF(S581=5,0,
IF(S581=6,0,
IF(S581=7,0))))))))))</f>
        <v>0</v>
      </c>
      <c r="AT581" s="14" t="e">
        <f>IF(BB581="s",
IF(S581=0,0,
IF(S581=1,0,
IF(S581=2,#REF!*4*2,
IF(S581=3,#REF!*4,
IF(S581=4,#REF!*4,
IF(S581=5,0,
IF(S581=6,0,
IF(S581=7,#REF!*4)))))))),
IF(BB581="t",
IF(S581=0,0,
IF(S581=1,0,
IF(S581=2,#REF!*4*2*0.8,
IF(S581=3,#REF!*4*0.8,
IF(S581=4,#REF!*4*0.8,
IF(S581=5,0,
IF(S581=6,0,
IF(S581=7,#REF!*4))))))))))</f>
        <v>#REF!</v>
      </c>
      <c r="AU581" s="14" t="e">
        <f>IF(BB581="s",
IF(S581=0,0,
IF(S581=1,#REF!*2,
IF(S581=2,#REF!*2,
IF(S581=3,#REF!*2,
IF(S581=4,#REF!*2,
IF(S581=5,#REF!*2,
IF(S581=6,#REF!*2,
IF(S581=7,#REF!*2)))))))),
IF(BB581="t",
IF(S581=0,#REF!*2*0.8,
IF(S581=1,#REF!*2*0.8,
IF(S581=2,#REF!*2*0.8,
IF(S581=3,#REF!*2*0.8,
IF(S581=4,#REF!*2*0.8,
IF(S581=5,#REF!*2*0.8,
IF(S581=6,#REF!*1*0.8,
IF(S581=7,#REF!*2))))))))))</f>
        <v>#REF!</v>
      </c>
      <c r="AV581" s="14" t="e">
        <f t="shared" si="149"/>
        <v>#REF!</v>
      </c>
      <c r="AW581" s="14" t="e">
        <f>IF(BB581="s",
IF(S581=0,0,
IF(S581=1,(14-2)*(#REF!+#REF!)/4*4,
IF(S581=2,(14-2)*(#REF!+#REF!)/4*2,
IF(S581=3,(14-2)*(#REF!+#REF!)/4*3,
IF(S581=4,(14-2)*(#REF!+#REF!)/4,
IF(S581=5,(14-2)*#REF!/4,
IF(S581=6,0,
IF(S581=7,(14)*#REF!)))))))),
IF(BB581="t",
IF(S581=0,0,
IF(S581=1,(11-2)*(#REF!+#REF!)/4*4,
IF(S581=2,(11-2)*(#REF!+#REF!)/4*2,
IF(S581=3,(11-2)*(#REF!+#REF!)/4*3,
IF(S581=4,(11-2)*(#REF!+#REF!)/4,
IF(S581=5,(11-2)*#REF!/4,
IF(S581=6,0,
IF(S581=7,(11)*#REF!))))))))))</f>
        <v>#REF!</v>
      </c>
      <c r="AX581" s="14" t="e">
        <f t="shared" si="150"/>
        <v>#REF!</v>
      </c>
      <c r="AY581" s="14">
        <f t="shared" si="151"/>
        <v>8</v>
      </c>
      <c r="AZ581" s="14">
        <f t="shared" si="152"/>
        <v>4</v>
      </c>
      <c r="BA581" s="14" t="e">
        <f t="shared" si="153"/>
        <v>#REF!</v>
      </c>
      <c r="BB581" s="14" t="s">
        <v>87</v>
      </c>
      <c r="BC581" s="14" t="e">
        <f>IF(BI581="A",0,IF(BB581="s",14*#REF!,IF(BB581="T",11*#REF!,"HATA")))</f>
        <v>#REF!</v>
      </c>
      <c r="BD581" s="14" t="e">
        <f t="shared" si="154"/>
        <v>#REF!</v>
      </c>
      <c r="BE581" s="14" t="e">
        <f t="shared" si="155"/>
        <v>#REF!</v>
      </c>
      <c r="BF581" s="14" t="e">
        <f>IF(BE581-#REF!=0,"DOĞRU","YANLIŞ")</f>
        <v>#REF!</v>
      </c>
      <c r="BG581" s="14" t="e">
        <f>#REF!-BE581</f>
        <v>#REF!</v>
      </c>
      <c r="BH581" s="14">
        <v>1</v>
      </c>
      <c r="BJ581" s="14">
        <v>0</v>
      </c>
      <c r="BL581" s="14">
        <v>4</v>
      </c>
      <c r="BN581" s="5" t="e">
        <f>#REF!*14</f>
        <v>#REF!</v>
      </c>
      <c r="BO581" s="6"/>
      <c r="BP581" s="7"/>
      <c r="BQ581" s="8"/>
      <c r="BR581" s="8"/>
      <c r="BS581" s="8"/>
      <c r="BT581" s="8"/>
      <c r="BU581" s="8"/>
      <c r="BV581" s="9"/>
      <c r="BW581" s="10"/>
      <c r="BX581" s="11"/>
      <c r="CE581" s="8"/>
      <c r="CF581" s="17"/>
      <c r="CG581" s="17"/>
      <c r="CH581" s="17"/>
      <c r="CI581" s="17"/>
    </row>
    <row r="582" spans="1:87" hidden="1" x14ac:dyDescent="0.25">
      <c r="A582" s="14" t="s">
        <v>661</v>
      </c>
      <c r="B582" s="14" t="s">
        <v>662</v>
      </c>
      <c r="C582" s="14" t="s">
        <v>662</v>
      </c>
      <c r="D582" s="15" t="s">
        <v>84</v>
      </c>
      <c r="E582" s="15" t="s">
        <v>84</v>
      </c>
      <c r="F582" s="16" t="e">
        <f>IF(BB582="S",
IF(#REF!+BJ582=2012,
IF(#REF!=1,"12-13/1",
IF(#REF!=2,"12-13/2",
IF(#REF!=3,"13-14/1",
IF(#REF!=4,"13-14/2","Hata1")))),
IF(#REF!+BJ582=2013,
IF(#REF!=1,"13-14/1",
IF(#REF!=2,"13-14/2",
IF(#REF!=3,"14-15/1",
IF(#REF!=4,"14-15/2","Hata2")))),
IF(#REF!+BJ582=2014,
IF(#REF!=1,"14-15/1",
IF(#REF!=2,"14-15/2",
IF(#REF!=3,"15-16/1",
IF(#REF!=4,"15-16/2","Hata3")))),
IF(#REF!+BJ582=2015,
IF(#REF!=1,"15-16/1",
IF(#REF!=2,"15-16/2",
IF(#REF!=3,"16-17/1",
IF(#REF!=4,"16-17/2","Hata4")))),
IF(#REF!+BJ582=2016,
IF(#REF!=1,"16-17/1",
IF(#REF!=2,"16-17/2",
IF(#REF!=3,"17-18/1",
IF(#REF!=4,"17-18/2","Hata5")))),
IF(#REF!+BJ582=2017,
IF(#REF!=1,"17-18/1",
IF(#REF!=2,"17-18/2",
IF(#REF!=3,"18-19/1",
IF(#REF!=4,"18-19/2","Hata6")))),
IF(#REF!+BJ582=2018,
IF(#REF!=1,"18-19/1",
IF(#REF!=2,"18-19/2",
IF(#REF!=3,"19-20/1",
IF(#REF!=4,"19-20/2","Hata7")))),
IF(#REF!+BJ582=2019,
IF(#REF!=1,"19-20/1",
IF(#REF!=2,"19-20/2",
IF(#REF!=3,"20-21/1",
IF(#REF!=4,"20-21/2","Hata8")))),
IF(#REF!+BJ582=2020,
IF(#REF!=1,"20-21/1",
IF(#REF!=2,"20-21/2",
IF(#REF!=3,"21-22/1",
IF(#REF!=4,"21-22/2","Hata9")))),
IF(#REF!+BJ582=2021,
IF(#REF!=1,"21-22/1",
IF(#REF!=2,"21-22/2",
IF(#REF!=3,"22-23/1",
IF(#REF!=4,"22-23/2","Hata10")))),
IF(#REF!+BJ582=2022,
IF(#REF!=1,"22-23/1",
IF(#REF!=2,"22-23/2",
IF(#REF!=3,"23-24/1",
IF(#REF!=4,"23-24/2","Hata11")))),
IF(#REF!+BJ582=2023,
IF(#REF!=1,"23-24/1",
IF(#REF!=2,"23-24/2",
IF(#REF!=3,"24-25/1",
IF(#REF!=4,"24-25/2","Hata12")))),
)))))))))))),
IF(BB582="T",
IF(#REF!+BJ582=2012,
IF(#REF!=1,"12-13/1",
IF(#REF!=2,"12-13/2",
IF(#REF!=3,"12-13/3",
IF(#REF!=4,"13-14/1",
IF(#REF!=5,"13-14/2",
IF(#REF!=6,"13-14/3","Hata1")))))),
IF(#REF!+BJ582=2013,
IF(#REF!=1,"13-14/1",
IF(#REF!=2,"13-14/2",
IF(#REF!=3,"13-14/3",
IF(#REF!=4,"14-15/1",
IF(#REF!=5,"14-15/2",
IF(#REF!=6,"14-15/3","Hata2")))))),
IF(#REF!+BJ582=2014,
IF(#REF!=1,"14-15/1",
IF(#REF!=2,"14-15/2",
IF(#REF!=3,"14-15/3",
IF(#REF!=4,"15-16/1",
IF(#REF!=5,"15-16/2",
IF(#REF!=6,"15-16/3","Hata3")))))),
IF(AND(#REF!+#REF!&gt;2014,#REF!+#REF!&lt;2015,BJ582=1),
IF(#REF!=0.1,"14-15/0.1",
IF(#REF!=0.2,"14-15/0.2",
IF(#REF!=0.3,"14-15/0.3","Hata4"))),
IF(#REF!+BJ582=2015,
IF(#REF!=1,"15-16/1",
IF(#REF!=2,"15-16/2",
IF(#REF!=3,"15-16/3",
IF(#REF!=4,"16-17/1",
IF(#REF!=5,"16-17/2",
IF(#REF!=6,"16-17/3","Hata5")))))),
IF(#REF!+BJ582=2016,
IF(#REF!=1,"16-17/1",
IF(#REF!=2,"16-17/2",
IF(#REF!=3,"16-17/3",
IF(#REF!=4,"17-18/1",
IF(#REF!=5,"17-18/2",
IF(#REF!=6,"17-18/3","Hata6")))))),
IF(#REF!+BJ582=2017,
IF(#REF!=1,"17-18/1",
IF(#REF!=2,"17-18/2",
IF(#REF!=3,"17-18/3",
IF(#REF!=4,"18-19/1",
IF(#REF!=5,"18-19/2",
IF(#REF!=6,"18-19/3","Hata7")))))),
IF(#REF!+BJ582=2018,
IF(#REF!=1,"18-19/1",
IF(#REF!=2,"18-19/2",
IF(#REF!=3,"18-19/3",
IF(#REF!=4,"19-20/1",
IF(#REF!=5," 19-20/2",
IF(#REF!=6,"19-20/3","Hata8")))))),
IF(#REF!+BJ582=2019,
IF(#REF!=1,"19-20/1",
IF(#REF!=2,"19-20/2",
IF(#REF!=3,"19-20/3",
IF(#REF!=4,"20-21/1",
IF(#REF!=5,"20-21/2",
IF(#REF!=6,"20-21/3","Hata9")))))),
IF(#REF!+BJ582=2020,
IF(#REF!=1,"20-21/1",
IF(#REF!=2,"20-21/2",
IF(#REF!=3,"20-21/3",
IF(#REF!=4,"21-22/1",
IF(#REF!=5,"21-22/2",
IF(#REF!=6,"21-22/3","Hata10")))))),
IF(#REF!+BJ582=2021,
IF(#REF!=1,"21-22/1",
IF(#REF!=2,"21-22/2",
IF(#REF!=3,"21-22/3",
IF(#REF!=4,"22-23/1",
IF(#REF!=5,"22-23/2",
IF(#REF!=6,"22-23/3","Hata11")))))),
IF(#REF!+BJ582=2022,
IF(#REF!=1,"22-23/1",
IF(#REF!=2,"22-23/2",
IF(#REF!=3,"22-23/3",
IF(#REF!=4,"23-24/1",
IF(#REF!=5,"23-24/2",
IF(#REF!=6,"23-24/3","Hata12")))))),
IF(#REF!+BJ582=2023,
IF(#REF!=1,"23-24/1",
IF(#REF!=2,"23-24/2",
IF(#REF!=3,"23-24/3",
IF(#REF!=4,"24-25/1",
IF(#REF!=5,"24-25/2",
IF(#REF!=6,"24-25/3","Hata13")))))),
))))))))))))))
)</f>
        <v>#REF!</v>
      </c>
      <c r="G582" s="15"/>
      <c r="H582" s="14" t="s">
        <v>676</v>
      </c>
      <c r="I582" s="14">
        <v>54711</v>
      </c>
      <c r="J582" s="14" t="s">
        <v>635</v>
      </c>
      <c r="Q582" s="14" t="s">
        <v>553</v>
      </c>
      <c r="R582" s="14" t="s">
        <v>553</v>
      </c>
      <c r="S582" s="16">
        <v>4</v>
      </c>
      <c r="T582" s="14">
        <f>VLOOKUP($S582,[1]sistem!$I$3:$L$10,2,FALSE)</f>
        <v>0</v>
      </c>
      <c r="U582" s="14">
        <f>VLOOKUP($S582,[1]sistem!$I$3:$L$10,3,FALSE)</f>
        <v>1</v>
      </c>
      <c r="V582" s="14">
        <f>VLOOKUP($S582,[1]sistem!$I$3:$L$10,4,FALSE)</f>
        <v>1</v>
      </c>
      <c r="W582" s="14" t="e">
        <f>VLOOKUP($BB582,[1]sistem!$I$13:$L$14,2,FALSE)*#REF!</f>
        <v>#REF!</v>
      </c>
      <c r="X582" s="14" t="e">
        <f>VLOOKUP($BB582,[1]sistem!$I$13:$L$14,3,FALSE)*#REF!</f>
        <v>#REF!</v>
      </c>
      <c r="Y582" s="14" t="e">
        <f>VLOOKUP($BB582,[1]sistem!$I$13:$L$14,4,FALSE)*#REF!</f>
        <v>#REF!</v>
      </c>
      <c r="Z582" s="14" t="e">
        <f t="shared" si="156"/>
        <v>#REF!</v>
      </c>
      <c r="AA582" s="14" t="e">
        <f t="shared" si="156"/>
        <v>#REF!</v>
      </c>
      <c r="AB582" s="14" t="e">
        <f t="shared" si="156"/>
        <v>#REF!</v>
      </c>
      <c r="AC582" s="14" t="e">
        <f t="shared" si="144"/>
        <v>#REF!</v>
      </c>
      <c r="AD582" s="14">
        <f>VLOOKUP(BB582,[1]sistem!$I$18:$J$19,2,FALSE)</f>
        <v>14</v>
      </c>
      <c r="AE582" s="14">
        <v>0.25</v>
      </c>
      <c r="AF582" s="14">
        <f>VLOOKUP($S582,[1]sistem!$I$3:$M$10,5,FALSE)</f>
        <v>1</v>
      </c>
      <c r="AG582" s="14">
        <v>4</v>
      </c>
      <c r="AI582" s="14">
        <f t="shared" si="157"/>
        <v>56</v>
      </c>
      <c r="AJ582" s="14">
        <f>VLOOKUP($S582,[1]sistem!$I$3:$N$10,6,FALSE)</f>
        <v>2</v>
      </c>
      <c r="AK582" s="14">
        <v>2</v>
      </c>
      <c r="AL582" s="14">
        <f t="shared" si="145"/>
        <v>4</v>
      </c>
      <c r="AM582" s="14">
        <f>VLOOKUP($BB582,[1]sistem!$I$18:$K$19,3,FALSE)</f>
        <v>14</v>
      </c>
      <c r="AN582" s="14" t="e">
        <f>AM582*#REF!</f>
        <v>#REF!</v>
      </c>
      <c r="AO582" s="14" t="e">
        <f t="shared" si="146"/>
        <v>#REF!</v>
      </c>
      <c r="AP582" s="14">
        <f t="shared" si="147"/>
        <v>25</v>
      </c>
      <c r="AQ582" s="14" t="e">
        <f t="shared" si="148"/>
        <v>#REF!</v>
      </c>
      <c r="AR582" s="14" t="e">
        <f>ROUND(AQ582-#REF!,0)</f>
        <v>#REF!</v>
      </c>
      <c r="AS582" s="14">
        <f>IF(BB582="s",IF(S582=0,0,
IF(S582=1,#REF!*4*4,
IF(S582=2,0,
IF(S582=3,#REF!*4*2,
IF(S582=4,0,
IF(S582=5,0,
IF(S582=6,0,
IF(S582=7,0)))))))),
IF(BB582="t",
IF(S582=0,0,
IF(S582=1,#REF!*4*4*0.8,
IF(S582=2,0,
IF(S582=3,#REF!*4*2*0.8,
IF(S582=4,0,
IF(S582=5,0,
IF(S582=6,0,
IF(S582=7,0))))))))))</f>
        <v>0</v>
      </c>
      <c r="AT582" s="14" t="e">
        <f>IF(BB582="s",
IF(S582=0,0,
IF(S582=1,0,
IF(S582=2,#REF!*4*2,
IF(S582=3,#REF!*4,
IF(S582=4,#REF!*4,
IF(S582=5,0,
IF(S582=6,0,
IF(S582=7,#REF!*4)))))))),
IF(BB582="t",
IF(S582=0,0,
IF(S582=1,0,
IF(S582=2,#REF!*4*2*0.8,
IF(S582=3,#REF!*4*0.8,
IF(S582=4,#REF!*4*0.8,
IF(S582=5,0,
IF(S582=6,0,
IF(S582=7,#REF!*4))))))))))</f>
        <v>#REF!</v>
      </c>
      <c r="AU582" s="14" t="e">
        <f>IF(BB582="s",
IF(S582=0,0,
IF(S582=1,#REF!*2,
IF(S582=2,#REF!*2,
IF(S582=3,#REF!*2,
IF(S582=4,#REF!*2,
IF(S582=5,#REF!*2,
IF(S582=6,#REF!*2,
IF(S582=7,#REF!*2)))))))),
IF(BB582="t",
IF(S582=0,#REF!*2*0.8,
IF(S582=1,#REF!*2*0.8,
IF(S582=2,#REF!*2*0.8,
IF(S582=3,#REF!*2*0.8,
IF(S582=4,#REF!*2*0.8,
IF(S582=5,#REF!*2*0.8,
IF(S582=6,#REF!*1*0.8,
IF(S582=7,#REF!*2))))))))))</f>
        <v>#REF!</v>
      </c>
      <c r="AV582" s="14" t="e">
        <f t="shared" si="149"/>
        <v>#REF!</v>
      </c>
      <c r="AW582" s="14" t="e">
        <f>IF(BB582="s",
IF(S582=0,0,
IF(S582=1,(14-2)*(#REF!+#REF!)/4*4,
IF(S582=2,(14-2)*(#REF!+#REF!)/4*2,
IF(S582=3,(14-2)*(#REF!+#REF!)/4*3,
IF(S582=4,(14-2)*(#REF!+#REF!)/4,
IF(S582=5,(14-2)*#REF!/4,
IF(S582=6,0,
IF(S582=7,(14)*#REF!)))))))),
IF(BB582="t",
IF(S582=0,0,
IF(S582=1,(11-2)*(#REF!+#REF!)/4*4,
IF(S582=2,(11-2)*(#REF!+#REF!)/4*2,
IF(S582=3,(11-2)*(#REF!+#REF!)/4*3,
IF(S582=4,(11-2)*(#REF!+#REF!)/4,
IF(S582=5,(11-2)*#REF!/4,
IF(S582=6,0,
IF(S582=7,(11)*#REF!))))))))))</f>
        <v>#REF!</v>
      </c>
      <c r="AX582" s="14" t="e">
        <f t="shared" si="150"/>
        <v>#REF!</v>
      </c>
      <c r="AY582" s="14">
        <f t="shared" si="151"/>
        <v>8</v>
      </c>
      <c r="AZ582" s="14">
        <f t="shared" si="152"/>
        <v>4</v>
      </c>
      <c r="BA582" s="14" t="e">
        <f t="shared" si="153"/>
        <v>#REF!</v>
      </c>
      <c r="BB582" s="14" t="s">
        <v>87</v>
      </c>
      <c r="BC582" s="14" t="e">
        <f>IF(BI582="A",0,IF(BB582="s",14*#REF!,IF(BB582="T",11*#REF!,"HATA")))</f>
        <v>#REF!</v>
      </c>
      <c r="BD582" s="14" t="e">
        <f t="shared" si="154"/>
        <v>#REF!</v>
      </c>
      <c r="BE582" s="14" t="e">
        <f t="shared" si="155"/>
        <v>#REF!</v>
      </c>
      <c r="BF582" s="14" t="e">
        <f>IF(BE582-#REF!=0,"DOĞRU","YANLIŞ")</f>
        <v>#REF!</v>
      </c>
      <c r="BG582" s="14" t="e">
        <f>#REF!-BE582</f>
        <v>#REF!</v>
      </c>
      <c r="BH582" s="14">
        <v>1</v>
      </c>
      <c r="BJ582" s="14">
        <v>0</v>
      </c>
      <c r="BL582" s="14">
        <v>4</v>
      </c>
      <c r="BN582" s="5" t="e">
        <f>#REF!*14</f>
        <v>#REF!</v>
      </c>
      <c r="BO582" s="6"/>
      <c r="BP582" s="7"/>
      <c r="BQ582" s="8"/>
      <c r="BR582" s="8"/>
      <c r="BS582" s="8"/>
      <c r="BT582" s="8"/>
      <c r="BU582" s="8"/>
      <c r="BV582" s="9"/>
      <c r="BW582" s="10"/>
      <c r="BX582" s="11"/>
      <c r="CE582" s="8"/>
      <c r="CF582" s="17"/>
      <c r="CG582" s="17"/>
      <c r="CH582" s="17"/>
      <c r="CI582" s="17"/>
    </row>
    <row r="583" spans="1:87" hidden="1" x14ac:dyDescent="0.25">
      <c r="A583" s="14" t="s">
        <v>663</v>
      </c>
      <c r="B583" s="14" t="s">
        <v>664</v>
      </c>
      <c r="C583" s="14" t="s">
        <v>664</v>
      </c>
      <c r="D583" s="15" t="s">
        <v>84</v>
      </c>
      <c r="E583" s="15" t="s">
        <v>84</v>
      </c>
      <c r="F583" s="16" t="e">
        <f>IF(BB583="S",
IF(#REF!+BJ583=2012,
IF(#REF!=1,"12-13/1",
IF(#REF!=2,"12-13/2",
IF(#REF!=3,"13-14/1",
IF(#REF!=4,"13-14/2","Hata1")))),
IF(#REF!+BJ583=2013,
IF(#REF!=1,"13-14/1",
IF(#REF!=2,"13-14/2",
IF(#REF!=3,"14-15/1",
IF(#REF!=4,"14-15/2","Hata2")))),
IF(#REF!+BJ583=2014,
IF(#REF!=1,"14-15/1",
IF(#REF!=2,"14-15/2",
IF(#REF!=3,"15-16/1",
IF(#REF!=4,"15-16/2","Hata3")))),
IF(#REF!+BJ583=2015,
IF(#REF!=1,"15-16/1",
IF(#REF!=2,"15-16/2",
IF(#REF!=3,"16-17/1",
IF(#REF!=4,"16-17/2","Hata4")))),
IF(#REF!+BJ583=2016,
IF(#REF!=1,"16-17/1",
IF(#REF!=2,"16-17/2",
IF(#REF!=3,"17-18/1",
IF(#REF!=4,"17-18/2","Hata5")))),
IF(#REF!+BJ583=2017,
IF(#REF!=1,"17-18/1",
IF(#REF!=2,"17-18/2",
IF(#REF!=3,"18-19/1",
IF(#REF!=4,"18-19/2","Hata6")))),
IF(#REF!+BJ583=2018,
IF(#REF!=1,"18-19/1",
IF(#REF!=2,"18-19/2",
IF(#REF!=3,"19-20/1",
IF(#REF!=4,"19-20/2","Hata7")))),
IF(#REF!+BJ583=2019,
IF(#REF!=1,"19-20/1",
IF(#REF!=2,"19-20/2",
IF(#REF!=3,"20-21/1",
IF(#REF!=4,"20-21/2","Hata8")))),
IF(#REF!+BJ583=2020,
IF(#REF!=1,"20-21/1",
IF(#REF!=2,"20-21/2",
IF(#REF!=3,"21-22/1",
IF(#REF!=4,"21-22/2","Hata9")))),
IF(#REF!+BJ583=2021,
IF(#REF!=1,"21-22/1",
IF(#REF!=2,"21-22/2",
IF(#REF!=3,"22-23/1",
IF(#REF!=4,"22-23/2","Hata10")))),
IF(#REF!+BJ583=2022,
IF(#REF!=1,"22-23/1",
IF(#REF!=2,"22-23/2",
IF(#REF!=3,"23-24/1",
IF(#REF!=4,"23-24/2","Hata11")))),
IF(#REF!+BJ583=2023,
IF(#REF!=1,"23-24/1",
IF(#REF!=2,"23-24/2",
IF(#REF!=3,"24-25/1",
IF(#REF!=4,"24-25/2","Hata12")))),
)))))))))))),
IF(BB583="T",
IF(#REF!+BJ583=2012,
IF(#REF!=1,"12-13/1",
IF(#REF!=2,"12-13/2",
IF(#REF!=3,"12-13/3",
IF(#REF!=4,"13-14/1",
IF(#REF!=5,"13-14/2",
IF(#REF!=6,"13-14/3","Hata1")))))),
IF(#REF!+BJ583=2013,
IF(#REF!=1,"13-14/1",
IF(#REF!=2,"13-14/2",
IF(#REF!=3,"13-14/3",
IF(#REF!=4,"14-15/1",
IF(#REF!=5,"14-15/2",
IF(#REF!=6,"14-15/3","Hata2")))))),
IF(#REF!+BJ583=2014,
IF(#REF!=1,"14-15/1",
IF(#REF!=2,"14-15/2",
IF(#REF!=3,"14-15/3",
IF(#REF!=4,"15-16/1",
IF(#REF!=5,"15-16/2",
IF(#REF!=6,"15-16/3","Hata3")))))),
IF(AND(#REF!+#REF!&gt;2014,#REF!+#REF!&lt;2015,BJ583=1),
IF(#REF!=0.1,"14-15/0.1",
IF(#REF!=0.2,"14-15/0.2",
IF(#REF!=0.3,"14-15/0.3","Hata4"))),
IF(#REF!+BJ583=2015,
IF(#REF!=1,"15-16/1",
IF(#REF!=2,"15-16/2",
IF(#REF!=3,"15-16/3",
IF(#REF!=4,"16-17/1",
IF(#REF!=5,"16-17/2",
IF(#REF!=6,"16-17/3","Hata5")))))),
IF(#REF!+BJ583=2016,
IF(#REF!=1,"16-17/1",
IF(#REF!=2,"16-17/2",
IF(#REF!=3,"16-17/3",
IF(#REF!=4,"17-18/1",
IF(#REF!=5,"17-18/2",
IF(#REF!=6,"17-18/3","Hata6")))))),
IF(#REF!+BJ583=2017,
IF(#REF!=1,"17-18/1",
IF(#REF!=2,"17-18/2",
IF(#REF!=3,"17-18/3",
IF(#REF!=4,"18-19/1",
IF(#REF!=5,"18-19/2",
IF(#REF!=6,"18-19/3","Hata7")))))),
IF(#REF!+BJ583=2018,
IF(#REF!=1,"18-19/1",
IF(#REF!=2,"18-19/2",
IF(#REF!=3,"18-19/3",
IF(#REF!=4,"19-20/1",
IF(#REF!=5," 19-20/2",
IF(#REF!=6,"19-20/3","Hata8")))))),
IF(#REF!+BJ583=2019,
IF(#REF!=1,"19-20/1",
IF(#REF!=2,"19-20/2",
IF(#REF!=3,"19-20/3",
IF(#REF!=4,"20-21/1",
IF(#REF!=5,"20-21/2",
IF(#REF!=6,"20-21/3","Hata9")))))),
IF(#REF!+BJ583=2020,
IF(#REF!=1,"20-21/1",
IF(#REF!=2,"20-21/2",
IF(#REF!=3,"20-21/3",
IF(#REF!=4,"21-22/1",
IF(#REF!=5,"21-22/2",
IF(#REF!=6,"21-22/3","Hata10")))))),
IF(#REF!+BJ583=2021,
IF(#REF!=1,"21-22/1",
IF(#REF!=2,"21-22/2",
IF(#REF!=3,"21-22/3",
IF(#REF!=4,"22-23/1",
IF(#REF!=5,"22-23/2",
IF(#REF!=6,"22-23/3","Hata11")))))),
IF(#REF!+BJ583=2022,
IF(#REF!=1,"22-23/1",
IF(#REF!=2,"22-23/2",
IF(#REF!=3,"22-23/3",
IF(#REF!=4,"23-24/1",
IF(#REF!=5,"23-24/2",
IF(#REF!=6,"23-24/3","Hata12")))))),
IF(#REF!+BJ583=2023,
IF(#REF!=1,"23-24/1",
IF(#REF!=2,"23-24/2",
IF(#REF!=3,"23-24/3",
IF(#REF!=4,"24-25/1",
IF(#REF!=5,"24-25/2",
IF(#REF!=6,"24-25/3","Hata13")))))),
))))))))))))))
)</f>
        <v>#REF!</v>
      </c>
      <c r="G583" s="15"/>
      <c r="H583" s="14" t="s">
        <v>676</v>
      </c>
      <c r="I583" s="14">
        <v>54711</v>
      </c>
      <c r="J583" s="14" t="s">
        <v>635</v>
      </c>
      <c r="S583" s="16">
        <v>4</v>
      </c>
      <c r="T583" s="14">
        <f>VLOOKUP($S583,[1]sistem!$I$3:$L$10,2,FALSE)</f>
        <v>0</v>
      </c>
      <c r="U583" s="14">
        <f>VLOOKUP($S583,[1]sistem!$I$3:$L$10,3,FALSE)</f>
        <v>1</v>
      </c>
      <c r="V583" s="14">
        <f>VLOOKUP($S583,[1]sistem!$I$3:$L$10,4,FALSE)</f>
        <v>1</v>
      </c>
      <c r="W583" s="14" t="e">
        <f>VLOOKUP($BB583,[1]sistem!$I$13:$L$14,2,FALSE)*#REF!</f>
        <v>#REF!</v>
      </c>
      <c r="X583" s="14" t="e">
        <f>VLOOKUP($BB583,[1]sistem!$I$13:$L$14,3,FALSE)*#REF!</f>
        <v>#REF!</v>
      </c>
      <c r="Y583" s="14" t="e">
        <f>VLOOKUP($BB583,[1]sistem!$I$13:$L$14,4,FALSE)*#REF!</f>
        <v>#REF!</v>
      </c>
      <c r="Z583" s="14" t="e">
        <f t="shared" si="156"/>
        <v>#REF!</v>
      </c>
      <c r="AA583" s="14" t="e">
        <f t="shared" si="156"/>
        <v>#REF!</v>
      </c>
      <c r="AB583" s="14" t="e">
        <f t="shared" si="156"/>
        <v>#REF!</v>
      </c>
      <c r="AC583" s="14" t="e">
        <f t="shared" si="144"/>
        <v>#REF!</v>
      </c>
      <c r="AD583" s="14">
        <f>VLOOKUP(BB583,[1]sistem!$I$18:$J$19,2,FALSE)</f>
        <v>14</v>
      </c>
      <c r="AE583" s="14">
        <v>0.25</v>
      </c>
      <c r="AF583" s="14">
        <f>VLOOKUP($S583,[1]sistem!$I$3:$M$10,5,FALSE)</f>
        <v>1</v>
      </c>
      <c r="AG583" s="14">
        <v>4</v>
      </c>
      <c r="AI583" s="14">
        <f t="shared" si="157"/>
        <v>56</v>
      </c>
      <c r="AJ583" s="14">
        <f>VLOOKUP($S583,[1]sistem!$I$3:$N$10,6,FALSE)</f>
        <v>2</v>
      </c>
      <c r="AK583" s="14">
        <v>2</v>
      </c>
      <c r="AL583" s="14">
        <f t="shared" si="145"/>
        <v>4</v>
      </c>
      <c r="AM583" s="14">
        <f>VLOOKUP($BB583,[1]sistem!$I$18:$K$19,3,FALSE)</f>
        <v>14</v>
      </c>
      <c r="AN583" s="14" t="e">
        <f>AM583*#REF!</f>
        <v>#REF!</v>
      </c>
      <c r="AO583" s="14" t="e">
        <f t="shared" si="146"/>
        <v>#REF!</v>
      </c>
      <c r="AP583" s="14">
        <f t="shared" si="147"/>
        <v>25</v>
      </c>
      <c r="AQ583" s="14" t="e">
        <f t="shared" si="148"/>
        <v>#REF!</v>
      </c>
      <c r="AR583" s="14" t="e">
        <f>ROUND(AQ583-#REF!,0)</f>
        <v>#REF!</v>
      </c>
      <c r="AS583" s="14">
        <f>IF(BB583="s",IF(S583=0,0,
IF(S583=1,#REF!*4*4,
IF(S583=2,0,
IF(S583=3,#REF!*4*2,
IF(S583=4,0,
IF(S583=5,0,
IF(S583=6,0,
IF(S583=7,0)))))))),
IF(BB583="t",
IF(S583=0,0,
IF(S583=1,#REF!*4*4*0.8,
IF(S583=2,0,
IF(S583=3,#REF!*4*2*0.8,
IF(S583=4,0,
IF(S583=5,0,
IF(S583=6,0,
IF(S583=7,0))))))))))</f>
        <v>0</v>
      </c>
      <c r="AT583" s="14" t="e">
        <f>IF(BB583="s",
IF(S583=0,0,
IF(S583=1,0,
IF(S583=2,#REF!*4*2,
IF(S583=3,#REF!*4,
IF(S583=4,#REF!*4,
IF(S583=5,0,
IF(S583=6,0,
IF(S583=7,#REF!*4)))))))),
IF(BB583="t",
IF(S583=0,0,
IF(S583=1,0,
IF(S583=2,#REF!*4*2*0.8,
IF(S583=3,#REF!*4*0.8,
IF(S583=4,#REF!*4*0.8,
IF(S583=5,0,
IF(S583=6,0,
IF(S583=7,#REF!*4))))))))))</f>
        <v>#REF!</v>
      </c>
      <c r="AU583" s="14" t="e">
        <f>IF(BB583="s",
IF(S583=0,0,
IF(S583=1,#REF!*2,
IF(S583=2,#REF!*2,
IF(S583=3,#REF!*2,
IF(S583=4,#REF!*2,
IF(S583=5,#REF!*2,
IF(S583=6,#REF!*2,
IF(S583=7,#REF!*2)))))))),
IF(BB583="t",
IF(S583=0,#REF!*2*0.8,
IF(S583=1,#REF!*2*0.8,
IF(S583=2,#REF!*2*0.8,
IF(S583=3,#REF!*2*0.8,
IF(S583=4,#REF!*2*0.8,
IF(S583=5,#REF!*2*0.8,
IF(S583=6,#REF!*1*0.8,
IF(S583=7,#REF!*2))))))))))</f>
        <v>#REF!</v>
      </c>
      <c r="AV583" s="14" t="e">
        <f t="shared" si="149"/>
        <v>#REF!</v>
      </c>
      <c r="AW583" s="14" t="e">
        <f>IF(BB583="s",
IF(S583=0,0,
IF(S583=1,(14-2)*(#REF!+#REF!)/4*4,
IF(S583=2,(14-2)*(#REF!+#REF!)/4*2,
IF(S583=3,(14-2)*(#REF!+#REF!)/4*3,
IF(S583=4,(14-2)*(#REF!+#REF!)/4,
IF(S583=5,(14-2)*#REF!/4,
IF(S583=6,0,
IF(S583=7,(14)*#REF!)))))))),
IF(BB583="t",
IF(S583=0,0,
IF(S583=1,(11-2)*(#REF!+#REF!)/4*4,
IF(S583=2,(11-2)*(#REF!+#REF!)/4*2,
IF(S583=3,(11-2)*(#REF!+#REF!)/4*3,
IF(S583=4,(11-2)*(#REF!+#REF!)/4,
IF(S583=5,(11-2)*#REF!/4,
IF(S583=6,0,
IF(S583=7,(11)*#REF!))))))))))</f>
        <v>#REF!</v>
      </c>
      <c r="AX583" s="14" t="e">
        <f t="shared" si="150"/>
        <v>#REF!</v>
      </c>
      <c r="AY583" s="14">
        <f t="shared" si="151"/>
        <v>8</v>
      </c>
      <c r="AZ583" s="14">
        <f t="shared" si="152"/>
        <v>4</v>
      </c>
      <c r="BA583" s="14" t="e">
        <f t="shared" si="153"/>
        <v>#REF!</v>
      </c>
      <c r="BB583" s="14" t="s">
        <v>87</v>
      </c>
      <c r="BC583" s="14" t="e">
        <f>IF(BI583="A",0,IF(BB583="s",14*#REF!,IF(BB583="T",11*#REF!,"HATA")))</f>
        <v>#REF!</v>
      </c>
      <c r="BD583" s="14" t="e">
        <f t="shared" si="154"/>
        <v>#REF!</v>
      </c>
      <c r="BE583" s="14" t="e">
        <f t="shared" si="155"/>
        <v>#REF!</v>
      </c>
      <c r="BF583" s="14" t="e">
        <f>IF(BE583-#REF!=0,"DOĞRU","YANLIŞ")</f>
        <v>#REF!</v>
      </c>
      <c r="BG583" s="14" t="e">
        <f>#REF!-BE583</f>
        <v>#REF!</v>
      </c>
      <c r="BH583" s="14">
        <v>1</v>
      </c>
      <c r="BJ583" s="14">
        <v>0</v>
      </c>
      <c r="BL583" s="14">
        <v>4</v>
      </c>
      <c r="BN583" s="5" t="e">
        <f>#REF!*14</f>
        <v>#REF!</v>
      </c>
      <c r="BO583" s="6"/>
      <c r="BP583" s="7"/>
      <c r="BQ583" s="8"/>
      <c r="BR583" s="8"/>
      <c r="BS583" s="8"/>
      <c r="BT583" s="8"/>
      <c r="BU583" s="8"/>
      <c r="BV583" s="9"/>
      <c r="BW583" s="10"/>
      <c r="BX583" s="11"/>
      <c r="CE583" s="8"/>
      <c r="CF583" s="17"/>
      <c r="CG583" s="17"/>
      <c r="CH583" s="17"/>
      <c r="CI583" s="17"/>
    </row>
    <row r="584" spans="1:87" hidden="1" x14ac:dyDescent="0.25">
      <c r="A584" s="14" t="s">
        <v>665</v>
      </c>
      <c r="B584" s="14" t="s">
        <v>666</v>
      </c>
      <c r="C584" s="14" t="s">
        <v>666</v>
      </c>
      <c r="D584" s="15" t="s">
        <v>84</v>
      </c>
      <c r="E584" s="15" t="s">
        <v>84</v>
      </c>
      <c r="F584" s="16" t="e">
        <f>IF(BB584="S",
IF(#REF!+BJ584=2012,
IF(#REF!=1,"12-13/1",
IF(#REF!=2,"12-13/2",
IF(#REF!=3,"13-14/1",
IF(#REF!=4,"13-14/2","Hata1")))),
IF(#REF!+BJ584=2013,
IF(#REF!=1,"13-14/1",
IF(#REF!=2,"13-14/2",
IF(#REF!=3,"14-15/1",
IF(#REF!=4,"14-15/2","Hata2")))),
IF(#REF!+BJ584=2014,
IF(#REF!=1,"14-15/1",
IF(#REF!=2,"14-15/2",
IF(#REF!=3,"15-16/1",
IF(#REF!=4,"15-16/2","Hata3")))),
IF(#REF!+BJ584=2015,
IF(#REF!=1,"15-16/1",
IF(#REF!=2,"15-16/2",
IF(#REF!=3,"16-17/1",
IF(#REF!=4,"16-17/2","Hata4")))),
IF(#REF!+BJ584=2016,
IF(#REF!=1,"16-17/1",
IF(#REF!=2,"16-17/2",
IF(#REF!=3,"17-18/1",
IF(#REF!=4,"17-18/2","Hata5")))),
IF(#REF!+BJ584=2017,
IF(#REF!=1,"17-18/1",
IF(#REF!=2,"17-18/2",
IF(#REF!=3,"18-19/1",
IF(#REF!=4,"18-19/2","Hata6")))),
IF(#REF!+BJ584=2018,
IF(#REF!=1,"18-19/1",
IF(#REF!=2,"18-19/2",
IF(#REF!=3,"19-20/1",
IF(#REF!=4,"19-20/2","Hata7")))),
IF(#REF!+BJ584=2019,
IF(#REF!=1,"19-20/1",
IF(#REF!=2,"19-20/2",
IF(#REF!=3,"20-21/1",
IF(#REF!=4,"20-21/2","Hata8")))),
IF(#REF!+BJ584=2020,
IF(#REF!=1,"20-21/1",
IF(#REF!=2,"20-21/2",
IF(#REF!=3,"21-22/1",
IF(#REF!=4,"21-22/2","Hata9")))),
IF(#REF!+BJ584=2021,
IF(#REF!=1,"21-22/1",
IF(#REF!=2,"21-22/2",
IF(#REF!=3,"22-23/1",
IF(#REF!=4,"22-23/2","Hata10")))),
IF(#REF!+BJ584=2022,
IF(#REF!=1,"22-23/1",
IF(#REF!=2,"22-23/2",
IF(#REF!=3,"23-24/1",
IF(#REF!=4,"23-24/2","Hata11")))),
IF(#REF!+BJ584=2023,
IF(#REF!=1,"23-24/1",
IF(#REF!=2,"23-24/2",
IF(#REF!=3,"24-25/1",
IF(#REF!=4,"24-25/2","Hata12")))),
)))))))))))),
IF(BB584="T",
IF(#REF!+BJ584=2012,
IF(#REF!=1,"12-13/1",
IF(#REF!=2,"12-13/2",
IF(#REF!=3,"12-13/3",
IF(#REF!=4,"13-14/1",
IF(#REF!=5,"13-14/2",
IF(#REF!=6,"13-14/3","Hata1")))))),
IF(#REF!+BJ584=2013,
IF(#REF!=1,"13-14/1",
IF(#REF!=2,"13-14/2",
IF(#REF!=3,"13-14/3",
IF(#REF!=4,"14-15/1",
IF(#REF!=5,"14-15/2",
IF(#REF!=6,"14-15/3","Hata2")))))),
IF(#REF!+BJ584=2014,
IF(#REF!=1,"14-15/1",
IF(#REF!=2,"14-15/2",
IF(#REF!=3,"14-15/3",
IF(#REF!=4,"15-16/1",
IF(#REF!=5,"15-16/2",
IF(#REF!=6,"15-16/3","Hata3")))))),
IF(AND(#REF!+#REF!&gt;2014,#REF!+#REF!&lt;2015,BJ584=1),
IF(#REF!=0.1,"14-15/0.1",
IF(#REF!=0.2,"14-15/0.2",
IF(#REF!=0.3,"14-15/0.3","Hata4"))),
IF(#REF!+BJ584=2015,
IF(#REF!=1,"15-16/1",
IF(#REF!=2,"15-16/2",
IF(#REF!=3,"15-16/3",
IF(#REF!=4,"16-17/1",
IF(#REF!=5,"16-17/2",
IF(#REF!=6,"16-17/3","Hata5")))))),
IF(#REF!+BJ584=2016,
IF(#REF!=1,"16-17/1",
IF(#REF!=2,"16-17/2",
IF(#REF!=3,"16-17/3",
IF(#REF!=4,"17-18/1",
IF(#REF!=5,"17-18/2",
IF(#REF!=6,"17-18/3","Hata6")))))),
IF(#REF!+BJ584=2017,
IF(#REF!=1,"17-18/1",
IF(#REF!=2,"17-18/2",
IF(#REF!=3,"17-18/3",
IF(#REF!=4,"18-19/1",
IF(#REF!=5,"18-19/2",
IF(#REF!=6,"18-19/3","Hata7")))))),
IF(#REF!+BJ584=2018,
IF(#REF!=1,"18-19/1",
IF(#REF!=2,"18-19/2",
IF(#REF!=3,"18-19/3",
IF(#REF!=4,"19-20/1",
IF(#REF!=5," 19-20/2",
IF(#REF!=6,"19-20/3","Hata8")))))),
IF(#REF!+BJ584=2019,
IF(#REF!=1,"19-20/1",
IF(#REF!=2,"19-20/2",
IF(#REF!=3,"19-20/3",
IF(#REF!=4,"20-21/1",
IF(#REF!=5,"20-21/2",
IF(#REF!=6,"20-21/3","Hata9")))))),
IF(#REF!+BJ584=2020,
IF(#REF!=1,"20-21/1",
IF(#REF!=2,"20-21/2",
IF(#REF!=3,"20-21/3",
IF(#REF!=4,"21-22/1",
IF(#REF!=5,"21-22/2",
IF(#REF!=6,"21-22/3","Hata10")))))),
IF(#REF!+BJ584=2021,
IF(#REF!=1,"21-22/1",
IF(#REF!=2,"21-22/2",
IF(#REF!=3,"21-22/3",
IF(#REF!=4,"22-23/1",
IF(#REF!=5,"22-23/2",
IF(#REF!=6,"22-23/3","Hata11")))))),
IF(#REF!+BJ584=2022,
IF(#REF!=1,"22-23/1",
IF(#REF!=2,"22-23/2",
IF(#REF!=3,"22-23/3",
IF(#REF!=4,"23-24/1",
IF(#REF!=5,"23-24/2",
IF(#REF!=6,"23-24/3","Hata12")))))),
IF(#REF!+BJ584=2023,
IF(#REF!=1,"23-24/1",
IF(#REF!=2,"23-24/2",
IF(#REF!=3,"23-24/3",
IF(#REF!=4,"24-25/1",
IF(#REF!=5,"24-25/2",
IF(#REF!=6,"24-25/3","Hata13")))))),
))))))))))))))
)</f>
        <v>#REF!</v>
      </c>
      <c r="G584" s="15"/>
      <c r="H584" s="14" t="s">
        <v>676</v>
      </c>
      <c r="I584" s="14">
        <v>54711</v>
      </c>
      <c r="J584" s="14" t="s">
        <v>635</v>
      </c>
      <c r="S584" s="16">
        <v>4</v>
      </c>
      <c r="T584" s="14">
        <f>VLOOKUP($S584,[1]sistem!$I$3:$L$10,2,FALSE)</f>
        <v>0</v>
      </c>
      <c r="U584" s="14">
        <f>VLOOKUP($S584,[1]sistem!$I$3:$L$10,3,FALSE)</f>
        <v>1</v>
      </c>
      <c r="V584" s="14">
        <f>VLOOKUP($S584,[1]sistem!$I$3:$L$10,4,FALSE)</f>
        <v>1</v>
      </c>
      <c r="W584" s="14" t="e">
        <f>VLOOKUP($BB584,[1]sistem!$I$13:$L$14,2,FALSE)*#REF!</f>
        <v>#REF!</v>
      </c>
      <c r="X584" s="14" t="e">
        <f>VLOOKUP($BB584,[1]sistem!$I$13:$L$14,3,FALSE)*#REF!</f>
        <v>#REF!</v>
      </c>
      <c r="Y584" s="14" t="e">
        <f>VLOOKUP($BB584,[1]sistem!$I$13:$L$14,4,FALSE)*#REF!</f>
        <v>#REF!</v>
      </c>
      <c r="Z584" s="14" t="e">
        <f t="shared" si="156"/>
        <v>#REF!</v>
      </c>
      <c r="AA584" s="14" t="e">
        <f t="shared" si="156"/>
        <v>#REF!</v>
      </c>
      <c r="AB584" s="14" t="e">
        <f t="shared" si="156"/>
        <v>#REF!</v>
      </c>
      <c r="AC584" s="14" t="e">
        <f t="shared" si="144"/>
        <v>#REF!</v>
      </c>
      <c r="AD584" s="14">
        <f>VLOOKUP(BB584,[1]sistem!$I$18:$J$19,2,FALSE)</f>
        <v>14</v>
      </c>
      <c r="AE584" s="14">
        <v>0.25</v>
      </c>
      <c r="AF584" s="14">
        <f>VLOOKUP($S584,[1]sistem!$I$3:$M$10,5,FALSE)</f>
        <v>1</v>
      </c>
      <c r="AG584" s="14">
        <v>4</v>
      </c>
      <c r="AI584" s="14">
        <f t="shared" si="157"/>
        <v>56</v>
      </c>
      <c r="AJ584" s="14">
        <f>VLOOKUP($S584,[1]sistem!$I$3:$N$10,6,FALSE)</f>
        <v>2</v>
      </c>
      <c r="AK584" s="14">
        <v>2</v>
      </c>
      <c r="AL584" s="14">
        <f t="shared" si="145"/>
        <v>4</v>
      </c>
      <c r="AM584" s="14">
        <f>VLOOKUP($BB584,[1]sistem!$I$18:$K$19,3,FALSE)</f>
        <v>14</v>
      </c>
      <c r="AN584" s="14" t="e">
        <f>AM584*#REF!</f>
        <v>#REF!</v>
      </c>
      <c r="AO584" s="14" t="e">
        <f t="shared" si="146"/>
        <v>#REF!</v>
      </c>
      <c r="AP584" s="14">
        <f t="shared" si="147"/>
        <v>25</v>
      </c>
      <c r="AQ584" s="14" t="e">
        <f t="shared" si="148"/>
        <v>#REF!</v>
      </c>
      <c r="AR584" s="14" t="e">
        <f>ROUND(AQ584-#REF!,0)</f>
        <v>#REF!</v>
      </c>
      <c r="AS584" s="14">
        <f>IF(BB584="s",IF(S584=0,0,
IF(S584=1,#REF!*4*4,
IF(S584=2,0,
IF(S584=3,#REF!*4*2,
IF(S584=4,0,
IF(S584=5,0,
IF(S584=6,0,
IF(S584=7,0)))))))),
IF(BB584="t",
IF(S584=0,0,
IF(S584=1,#REF!*4*4*0.8,
IF(S584=2,0,
IF(S584=3,#REF!*4*2*0.8,
IF(S584=4,0,
IF(S584=5,0,
IF(S584=6,0,
IF(S584=7,0))))))))))</f>
        <v>0</v>
      </c>
      <c r="AT584" s="14" t="e">
        <f>IF(BB584="s",
IF(S584=0,0,
IF(S584=1,0,
IF(S584=2,#REF!*4*2,
IF(S584=3,#REF!*4,
IF(S584=4,#REF!*4,
IF(S584=5,0,
IF(S584=6,0,
IF(S584=7,#REF!*4)))))))),
IF(BB584="t",
IF(S584=0,0,
IF(S584=1,0,
IF(S584=2,#REF!*4*2*0.8,
IF(S584=3,#REF!*4*0.8,
IF(S584=4,#REF!*4*0.8,
IF(S584=5,0,
IF(S584=6,0,
IF(S584=7,#REF!*4))))))))))</f>
        <v>#REF!</v>
      </c>
      <c r="AU584" s="14" t="e">
        <f>IF(BB584="s",
IF(S584=0,0,
IF(S584=1,#REF!*2,
IF(S584=2,#REF!*2,
IF(S584=3,#REF!*2,
IF(S584=4,#REF!*2,
IF(S584=5,#REF!*2,
IF(S584=6,#REF!*2,
IF(S584=7,#REF!*2)))))))),
IF(BB584="t",
IF(S584=0,#REF!*2*0.8,
IF(S584=1,#REF!*2*0.8,
IF(S584=2,#REF!*2*0.8,
IF(S584=3,#REF!*2*0.8,
IF(S584=4,#REF!*2*0.8,
IF(S584=5,#REF!*2*0.8,
IF(S584=6,#REF!*1*0.8,
IF(S584=7,#REF!*2))))))))))</f>
        <v>#REF!</v>
      </c>
      <c r="AV584" s="14" t="e">
        <f t="shared" si="149"/>
        <v>#REF!</v>
      </c>
      <c r="AW584" s="14" t="e">
        <f>IF(BB584="s",
IF(S584=0,0,
IF(S584=1,(14-2)*(#REF!+#REF!)/4*4,
IF(S584=2,(14-2)*(#REF!+#REF!)/4*2,
IF(S584=3,(14-2)*(#REF!+#REF!)/4*3,
IF(S584=4,(14-2)*(#REF!+#REF!)/4,
IF(S584=5,(14-2)*#REF!/4,
IF(S584=6,0,
IF(S584=7,(14)*#REF!)))))))),
IF(BB584="t",
IF(S584=0,0,
IF(S584=1,(11-2)*(#REF!+#REF!)/4*4,
IF(S584=2,(11-2)*(#REF!+#REF!)/4*2,
IF(S584=3,(11-2)*(#REF!+#REF!)/4*3,
IF(S584=4,(11-2)*(#REF!+#REF!)/4,
IF(S584=5,(11-2)*#REF!/4,
IF(S584=6,0,
IF(S584=7,(11)*#REF!))))))))))</f>
        <v>#REF!</v>
      </c>
      <c r="AX584" s="14" t="e">
        <f t="shared" si="150"/>
        <v>#REF!</v>
      </c>
      <c r="AY584" s="14">
        <f t="shared" si="151"/>
        <v>8</v>
      </c>
      <c r="AZ584" s="14">
        <f t="shared" si="152"/>
        <v>4</v>
      </c>
      <c r="BA584" s="14" t="e">
        <f t="shared" si="153"/>
        <v>#REF!</v>
      </c>
      <c r="BB584" s="14" t="s">
        <v>87</v>
      </c>
      <c r="BC584" s="14" t="e">
        <f>IF(BI584="A",0,IF(BB584="s",14*#REF!,IF(BB584="T",11*#REF!,"HATA")))</f>
        <v>#REF!</v>
      </c>
      <c r="BD584" s="14" t="e">
        <f t="shared" si="154"/>
        <v>#REF!</v>
      </c>
      <c r="BE584" s="14" t="e">
        <f t="shared" si="155"/>
        <v>#REF!</v>
      </c>
      <c r="BF584" s="14" t="e">
        <f>IF(BE584-#REF!=0,"DOĞRU","YANLIŞ")</f>
        <v>#REF!</v>
      </c>
      <c r="BG584" s="14" t="e">
        <f>#REF!-BE584</f>
        <v>#REF!</v>
      </c>
      <c r="BH584" s="14">
        <v>1</v>
      </c>
      <c r="BJ584" s="14">
        <v>0</v>
      </c>
      <c r="BL584" s="14">
        <v>4</v>
      </c>
      <c r="BN584" s="5" t="e">
        <f>#REF!*14</f>
        <v>#REF!</v>
      </c>
      <c r="BO584" s="6"/>
      <c r="BP584" s="7"/>
      <c r="BQ584" s="8"/>
      <c r="BR584" s="8"/>
      <c r="BS584" s="8"/>
      <c r="BT584" s="8"/>
      <c r="BU584" s="8"/>
      <c r="BV584" s="9"/>
      <c r="BW584" s="10"/>
      <c r="BX584" s="11"/>
      <c r="CE584" s="8"/>
      <c r="CF584" s="17"/>
      <c r="CG584" s="17"/>
      <c r="CH584" s="17"/>
      <c r="CI584" s="17"/>
    </row>
    <row r="585" spans="1:87" hidden="1" x14ac:dyDescent="0.25">
      <c r="A585" s="14" t="s">
        <v>687</v>
      </c>
      <c r="B585" s="14" t="s">
        <v>668</v>
      </c>
      <c r="C585" s="14" t="s">
        <v>668</v>
      </c>
      <c r="D585" s="15" t="s">
        <v>90</v>
      </c>
      <c r="E585" s="15" t="s">
        <v>90</v>
      </c>
      <c r="F585" s="16" t="e">
        <f>IF(BB585="S",
IF(#REF!+BJ585=2012,
IF(#REF!=1,"12-13/1",
IF(#REF!=2,"12-13/2",
IF(#REF!=3,"13-14/1",
IF(#REF!=4,"13-14/2","Hata1")))),
IF(#REF!+BJ585=2013,
IF(#REF!=1,"13-14/1",
IF(#REF!=2,"13-14/2",
IF(#REF!=3,"14-15/1",
IF(#REF!=4,"14-15/2","Hata2")))),
IF(#REF!+BJ585=2014,
IF(#REF!=1,"14-15/1",
IF(#REF!=2,"14-15/2",
IF(#REF!=3,"15-16/1",
IF(#REF!=4,"15-16/2","Hata3")))),
IF(#REF!+BJ585=2015,
IF(#REF!=1,"15-16/1",
IF(#REF!=2,"15-16/2",
IF(#REF!=3,"16-17/1",
IF(#REF!=4,"16-17/2","Hata4")))),
IF(#REF!+BJ585=2016,
IF(#REF!=1,"16-17/1",
IF(#REF!=2,"16-17/2",
IF(#REF!=3,"17-18/1",
IF(#REF!=4,"17-18/2","Hata5")))),
IF(#REF!+BJ585=2017,
IF(#REF!=1,"17-18/1",
IF(#REF!=2,"17-18/2",
IF(#REF!=3,"18-19/1",
IF(#REF!=4,"18-19/2","Hata6")))),
IF(#REF!+BJ585=2018,
IF(#REF!=1,"18-19/1",
IF(#REF!=2,"18-19/2",
IF(#REF!=3,"19-20/1",
IF(#REF!=4,"19-20/2","Hata7")))),
IF(#REF!+BJ585=2019,
IF(#REF!=1,"19-20/1",
IF(#REF!=2,"19-20/2",
IF(#REF!=3,"20-21/1",
IF(#REF!=4,"20-21/2","Hata8")))),
IF(#REF!+BJ585=2020,
IF(#REF!=1,"20-21/1",
IF(#REF!=2,"20-21/2",
IF(#REF!=3,"21-22/1",
IF(#REF!=4,"21-22/2","Hata9")))),
IF(#REF!+BJ585=2021,
IF(#REF!=1,"21-22/1",
IF(#REF!=2,"21-22/2",
IF(#REF!=3,"22-23/1",
IF(#REF!=4,"22-23/2","Hata10")))),
IF(#REF!+BJ585=2022,
IF(#REF!=1,"22-23/1",
IF(#REF!=2,"22-23/2",
IF(#REF!=3,"23-24/1",
IF(#REF!=4,"23-24/2","Hata11")))),
IF(#REF!+BJ585=2023,
IF(#REF!=1,"23-24/1",
IF(#REF!=2,"23-24/2",
IF(#REF!=3,"24-25/1",
IF(#REF!=4,"24-25/2","Hata12")))),
)))))))))))),
IF(BB585="T",
IF(#REF!+BJ585=2012,
IF(#REF!=1,"12-13/1",
IF(#REF!=2,"12-13/2",
IF(#REF!=3,"12-13/3",
IF(#REF!=4,"13-14/1",
IF(#REF!=5,"13-14/2",
IF(#REF!=6,"13-14/3","Hata1")))))),
IF(#REF!+BJ585=2013,
IF(#REF!=1,"13-14/1",
IF(#REF!=2,"13-14/2",
IF(#REF!=3,"13-14/3",
IF(#REF!=4,"14-15/1",
IF(#REF!=5,"14-15/2",
IF(#REF!=6,"14-15/3","Hata2")))))),
IF(#REF!+BJ585=2014,
IF(#REF!=1,"14-15/1",
IF(#REF!=2,"14-15/2",
IF(#REF!=3,"14-15/3",
IF(#REF!=4,"15-16/1",
IF(#REF!=5,"15-16/2",
IF(#REF!=6,"15-16/3","Hata3")))))),
IF(AND(#REF!+#REF!&gt;2014,#REF!+#REF!&lt;2015,BJ585=1),
IF(#REF!=0.1,"14-15/0.1",
IF(#REF!=0.2,"14-15/0.2",
IF(#REF!=0.3,"14-15/0.3","Hata4"))),
IF(#REF!+BJ585=2015,
IF(#REF!=1,"15-16/1",
IF(#REF!=2,"15-16/2",
IF(#REF!=3,"15-16/3",
IF(#REF!=4,"16-17/1",
IF(#REF!=5,"16-17/2",
IF(#REF!=6,"16-17/3","Hata5")))))),
IF(#REF!+BJ585=2016,
IF(#REF!=1,"16-17/1",
IF(#REF!=2,"16-17/2",
IF(#REF!=3,"16-17/3",
IF(#REF!=4,"17-18/1",
IF(#REF!=5,"17-18/2",
IF(#REF!=6,"17-18/3","Hata6")))))),
IF(#REF!+BJ585=2017,
IF(#REF!=1,"17-18/1",
IF(#REF!=2,"17-18/2",
IF(#REF!=3,"17-18/3",
IF(#REF!=4,"18-19/1",
IF(#REF!=5,"18-19/2",
IF(#REF!=6,"18-19/3","Hata7")))))),
IF(#REF!+BJ585=2018,
IF(#REF!=1,"18-19/1",
IF(#REF!=2,"18-19/2",
IF(#REF!=3,"18-19/3",
IF(#REF!=4,"19-20/1",
IF(#REF!=5," 19-20/2",
IF(#REF!=6,"19-20/3","Hata8")))))),
IF(#REF!+BJ585=2019,
IF(#REF!=1,"19-20/1",
IF(#REF!=2,"19-20/2",
IF(#REF!=3,"19-20/3",
IF(#REF!=4,"20-21/1",
IF(#REF!=5,"20-21/2",
IF(#REF!=6,"20-21/3","Hata9")))))),
IF(#REF!+BJ585=2020,
IF(#REF!=1,"20-21/1",
IF(#REF!=2,"20-21/2",
IF(#REF!=3,"20-21/3",
IF(#REF!=4,"21-22/1",
IF(#REF!=5,"21-22/2",
IF(#REF!=6,"21-22/3","Hata10")))))),
IF(#REF!+BJ585=2021,
IF(#REF!=1,"21-22/1",
IF(#REF!=2,"21-22/2",
IF(#REF!=3,"21-22/3",
IF(#REF!=4,"22-23/1",
IF(#REF!=5,"22-23/2",
IF(#REF!=6,"22-23/3","Hata11")))))),
IF(#REF!+BJ585=2022,
IF(#REF!=1,"22-23/1",
IF(#REF!=2,"22-23/2",
IF(#REF!=3,"22-23/3",
IF(#REF!=4,"23-24/1",
IF(#REF!=5,"23-24/2",
IF(#REF!=6,"23-24/3","Hata12")))))),
IF(#REF!+BJ585=2023,
IF(#REF!=1,"23-24/1",
IF(#REF!=2,"23-24/2",
IF(#REF!=3,"23-24/3",
IF(#REF!=4,"24-25/1",
IF(#REF!=5,"24-25/2",
IF(#REF!=6,"24-25/3","Hata13")))))),
))))))))))))))
)</f>
        <v>#REF!</v>
      </c>
      <c r="G585" s="15"/>
      <c r="H585" s="14" t="s">
        <v>676</v>
      </c>
      <c r="I585" s="14">
        <v>54711</v>
      </c>
      <c r="J585" s="14" t="s">
        <v>635</v>
      </c>
      <c r="S585" s="16">
        <v>4</v>
      </c>
      <c r="T585" s="14">
        <f>VLOOKUP($S585,[1]sistem!$I$3:$L$10,2,FALSE)</f>
        <v>0</v>
      </c>
      <c r="U585" s="14">
        <f>VLOOKUP($S585,[1]sistem!$I$3:$L$10,3,FALSE)</f>
        <v>1</v>
      </c>
      <c r="V585" s="14">
        <f>VLOOKUP($S585,[1]sistem!$I$3:$L$10,4,FALSE)</f>
        <v>1</v>
      </c>
      <c r="W585" s="14" t="e">
        <f>VLOOKUP($BB585,[1]sistem!$I$13:$L$14,2,FALSE)*#REF!</f>
        <v>#REF!</v>
      </c>
      <c r="X585" s="14" t="e">
        <f>VLOOKUP($BB585,[1]sistem!$I$13:$L$14,3,FALSE)*#REF!</f>
        <v>#REF!</v>
      </c>
      <c r="Y585" s="14" t="e">
        <f>VLOOKUP($BB585,[1]sistem!$I$13:$L$14,4,FALSE)*#REF!</f>
        <v>#REF!</v>
      </c>
      <c r="Z585" s="14" t="e">
        <f t="shared" si="156"/>
        <v>#REF!</v>
      </c>
      <c r="AA585" s="14" t="e">
        <f t="shared" si="156"/>
        <v>#REF!</v>
      </c>
      <c r="AB585" s="14" t="e">
        <f t="shared" si="156"/>
        <v>#REF!</v>
      </c>
      <c r="AC585" s="14" t="e">
        <f t="shared" si="144"/>
        <v>#REF!</v>
      </c>
      <c r="AD585" s="14">
        <f>VLOOKUP(BB585,[1]sistem!$I$18:$J$19,2,FALSE)</f>
        <v>14</v>
      </c>
      <c r="AE585" s="14">
        <v>0.25</v>
      </c>
      <c r="AF585" s="14">
        <f>VLOOKUP($S585,[1]sistem!$I$3:$M$10,5,FALSE)</f>
        <v>1</v>
      </c>
      <c r="AG585" s="14">
        <v>1</v>
      </c>
      <c r="AI585" s="14">
        <f t="shared" si="157"/>
        <v>14</v>
      </c>
      <c r="AJ585" s="14">
        <f>VLOOKUP($S585,[1]sistem!$I$3:$N$10,6,FALSE)</f>
        <v>2</v>
      </c>
      <c r="AK585" s="14">
        <v>2</v>
      </c>
      <c r="AL585" s="14">
        <f t="shared" si="145"/>
        <v>4</v>
      </c>
      <c r="AM585" s="14">
        <f>VLOOKUP($BB585,[1]sistem!$I$18:$K$19,3,FALSE)</f>
        <v>14</v>
      </c>
      <c r="AN585" s="14" t="e">
        <f>AM585*#REF!</f>
        <v>#REF!</v>
      </c>
      <c r="AO585" s="14" t="e">
        <f t="shared" si="146"/>
        <v>#REF!</v>
      </c>
      <c r="AP585" s="14">
        <f t="shared" si="147"/>
        <v>25</v>
      </c>
      <c r="AQ585" s="14" t="e">
        <f t="shared" si="148"/>
        <v>#REF!</v>
      </c>
      <c r="AR585" s="14" t="e">
        <f>ROUND(AQ585-#REF!,0)</f>
        <v>#REF!</v>
      </c>
      <c r="AS585" s="14">
        <f>IF(BB585="s",IF(S585=0,0,
IF(S585=1,#REF!*4*4,
IF(S585=2,0,
IF(S585=3,#REF!*4*2,
IF(S585=4,0,
IF(S585=5,0,
IF(S585=6,0,
IF(S585=7,0)))))))),
IF(BB585="t",
IF(S585=0,0,
IF(S585=1,#REF!*4*4*0.8,
IF(S585=2,0,
IF(S585=3,#REF!*4*2*0.8,
IF(S585=4,0,
IF(S585=5,0,
IF(S585=6,0,
IF(S585=7,0))))))))))</f>
        <v>0</v>
      </c>
      <c r="AT585" s="14" t="e">
        <f>IF(BB585="s",
IF(S585=0,0,
IF(S585=1,0,
IF(S585=2,#REF!*4*2,
IF(S585=3,#REF!*4,
IF(S585=4,#REF!*4,
IF(S585=5,0,
IF(S585=6,0,
IF(S585=7,#REF!*4)))))))),
IF(BB585="t",
IF(S585=0,0,
IF(S585=1,0,
IF(S585=2,#REF!*4*2*0.8,
IF(S585=3,#REF!*4*0.8,
IF(S585=4,#REF!*4*0.8,
IF(S585=5,0,
IF(S585=6,0,
IF(S585=7,#REF!*4))))))))))</f>
        <v>#REF!</v>
      </c>
      <c r="AU585" s="14" t="e">
        <f>IF(BB585="s",
IF(S585=0,0,
IF(S585=1,#REF!*2,
IF(S585=2,#REF!*2,
IF(S585=3,#REF!*2,
IF(S585=4,#REF!*2,
IF(S585=5,#REF!*2,
IF(S585=6,#REF!*2,
IF(S585=7,#REF!*2)))))))),
IF(BB585="t",
IF(S585=0,#REF!*2*0.8,
IF(S585=1,#REF!*2*0.8,
IF(S585=2,#REF!*2*0.8,
IF(S585=3,#REF!*2*0.8,
IF(S585=4,#REF!*2*0.8,
IF(S585=5,#REF!*2*0.8,
IF(S585=6,#REF!*1*0.8,
IF(S585=7,#REF!*2))))))))))</f>
        <v>#REF!</v>
      </c>
      <c r="AV585" s="14" t="e">
        <f t="shared" si="149"/>
        <v>#REF!</v>
      </c>
      <c r="AW585" s="14" t="e">
        <f>IF(BB585="s",
IF(S585=0,0,
IF(S585=1,(14-2)*(#REF!+#REF!)/4*4,
IF(S585=2,(14-2)*(#REF!+#REF!)/4*2,
IF(S585=3,(14-2)*(#REF!+#REF!)/4*3,
IF(S585=4,(14-2)*(#REF!+#REF!)/4,
IF(S585=5,(14-2)*#REF!/4,
IF(S585=6,0,
IF(S585=7,(14)*#REF!)))))))),
IF(BB585="t",
IF(S585=0,0,
IF(S585=1,(11-2)*(#REF!+#REF!)/4*4,
IF(S585=2,(11-2)*(#REF!+#REF!)/4*2,
IF(S585=3,(11-2)*(#REF!+#REF!)/4*3,
IF(S585=4,(11-2)*(#REF!+#REF!)/4,
IF(S585=5,(11-2)*#REF!/4,
IF(S585=6,0,
IF(S585=7,(11)*#REF!))))))))))</f>
        <v>#REF!</v>
      </c>
      <c r="AX585" s="14" t="e">
        <f t="shared" si="150"/>
        <v>#REF!</v>
      </c>
      <c r="AY585" s="14">
        <f t="shared" si="151"/>
        <v>8</v>
      </c>
      <c r="AZ585" s="14">
        <f t="shared" si="152"/>
        <v>4</v>
      </c>
      <c r="BA585" s="14" t="e">
        <f t="shared" si="153"/>
        <v>#REF!</v>
      </c>
      <c r="BB585" s="14" t="s">
        <v>87</v>
      </c>
      <c r="BC585" s="14" t="e">
        <f>IF(BI585="A",0,IF(BB585="s",14*#REF!,IF(BB585="T",11*#REF!,"HATA")))</f>
        <v>#REF!</v>
      </c>
      <c r="BD585" s="14" t="e">
        <f t="shared" si="154"/>
        <v>#REF!</v>
      </c>
      <c r="BE585" s="14" t="e">
        <f t="shared" si="155"/>
        <v>#REF!</v>
      </c>
      <c r="BF585" s="14" t="e">
        <f>IF(BE585-#REF!=0,"DOĞRU","YANLIŞ")</f>
        <v>#REF!</v>
      </c>
      <c r="BG585" s="14" t="e">
        <f>#REF!-BE585</f>
        <v>#REF!</v>
      </c>
      <c r="BH585" s="14">
        <v>0</v>
      </c>
      <c r="BJ585" s="14">
        <v>0</v>
      </c>
      <c r="BL585" s="14">
        <v>4</v>
      </c>
      <c r="BN585" s="5" t="e">
        <f>#REF!*14</f>
        <v>#REF!</v>
      </c>
      <c r="BO585" s="6"/>
      <c r="BP585" s="7"/>
      <c r="BQ585" s="8"/>
      <c r="BR585" s="8"/>
      <c r="BS585" s="8"/>
      <c r="BT585" s="8"/>
      <c r="BU585" s="8"/>
      <c r="BV585" s="9"/>
      <c r="BW585" s="10"/>
      <c r="BX585" s="11"/>
      <c r="CE585" s="8"/>
      <c r="CF585" s="17"/>
      <c r="CG585" s="17"/>
      <c r="CH585" s="17"/>
      <c r="CI585" s="17"/>
    </row>
    <row r="586" spans="1:87" hidden="1" x14ac:dyDescent="0.25">
      <c r="A586" s="14" t="s">
        <v>669</v>
      </c>
      <c r="B586" s="14" t="s">
        <v>670</v>
      </c>
      <c r="C586" s="14" t="s">
        <v>670</v>
      </c>
      <c r="D586" s="15" t="s">
        <v>90</v>
      </c>
      <c r="E586" s="15" t="s">
        <v>90</v>
      </c>
      <c r="F586" s="16" t="e">
        <f>IF(BB586="S",
IF(#REF!+BJ586=2012,
IF(#REF!=1,"12-13/1",
IF(#REF!=2,"12-13/2",
IF(#REF!=3,"13-14/1",
IF(#REF!=4,"13-14/2","Hata1")))),
IF(#REF!+BJ586=2013,
IF(#REF!=1,"13-14/1",
IF(#REF!=2,"13-14/2",
IF(#REF!=3,"14-15/1",
IF(#REF!=4,"14-15/2","Hata2")))),
IF(#REF!+BJ586=2014,
IF(#REF!=1,"14-15/1",
IF(#REF!=2,"14-15/2",
IF(#REF!=3,"15-16/1",
IF(#REF!=4,"15-16/2","Hata3")))),
IF(#REF!+BJ586=2015,
IF(#REF!=1,"15-16/1",
IF(#REF!=2,"15-16/2",
IF(#REF!=3,"16-17/1",
IF(#REF!=4,"16-17/2","Hata4")))),
IF(#REF!+BJ586=2016,
IF(#REF!=1,"16-17/1",
IF(#REF!=2,"16-17/2",
IF(#REF!=3,"17-18/1",
IF(#REF!=4,"17-18/2","Hata5")))),
IF(#REF!+BJ586=2017,
IF(#REF!=1,"17-18/1",
IF(#REF!=2,"17-18/2",
IF(#REF!=3,"18-19/1",
IF(#REF!=4,"18-19/2","Hata6")))),
IF(#REF!+BJ586=2018,
IF(#REF!=1,"18-19/1",
IF(#REF!=2,"18-19/2",
IF(#REF!=3,"19-20/1",
IF(#REF!=4,"19-20/2","Hata7")))),
IF(#REF!+BJ586=2019,
IF(#REF!=1,"19-20/1",
IF(#REF!=2,"19-20/2",
IF(#REF!=3,"20-21/1",
IF(#REF!=4,"20-21/2","Hata8")))),
IF(#REF!+BJ586=2020,
IF(#REF!=1,"20-21/1",
IF(#REF!=2,"20-21/2",
IF(#REF!=3,"21-22/1",
IF(#REF!=4,"21-22/2","Hata9")))),
IF(#REF!+BJ586=2021,
IF(#REF!=1,"21-22/1",
IF(#REF!=2,"21-22/2",
IF(#REF!=3,"22-23/1",
IF(#REF!=4,"22-23/2","Hata10")))),
IF(#REF!+BJ586=2022,
IF(#REF!=1,"22-23/1",
IF(#REF!=2,"22-23/2",
IF(#REF!=3,"23-24/1",
IF(#REF!=4,"23-24/2","Hata11")))),
IF(#REF!+BJ586=2023,
IF(#REF!=1,"23-24/1",
IF(#REF!=2,"23-24/2",
IF(#REF!=3,"24-25/1",
IF(#REF!=4,"24-25/2","Hata12")))),
)))))))))))),
IF(BB586="T",
IF(#REF!+BJ586=2012,
IF(#REF!=1,"12-13/1",
IF(#REF!=2,"12-13/2",
IF(#REF!=3,"12-13/3",
IF(#REF!=4,"13-14/1",
IF(#REF!=5,"13-14/2",
IF(#REF!=6,"13-14/3","Hata1")))))),
IF(#REF!+BJ586=2013,
IF(#REF!=1,"13-14/1",
IF(#REF!=2,"13-14/2",
IF(#REF!=3,"13-14/3",
IF(#REF!=4,"14-15/1",
IF(#REF!=5,"14-15/2",
IF(#REF!=6,"14-15/3","Hata2")))))),
IF(#REF!+BJ586=2014,
IF(#REF!=1,"14-15/1",
IF(#REF!=2,"14-15/2",
IF(#REF!=3,"14-15/3",
IF(#REF!=4,"15-16/1",
IF(#REF!=5,"15-16/2",
IF(#REF!=6,"15-16/3","Hata3")))))),
IF(AND(#REF!+#REF!&gt;2014,#REF!+#REF!&lt;2015,BJ586=1),
IF(#REF!=0.1,"14-15/0.1",
IF(#REF!=0.2,"14-15/0.2",
IF(#REF!=0.3,"14-15/0.3","Hata4"))),
IF(#REF!+BJ586=2015,
IF(#REF!=1,"15-16/1",
IF(#REF!=2,"15-16/2",
IF(#REF!=3,"15-16/3",
IF(#REF!=4,"16-17/1",
IF(#REF!=5,"16-17/2",
IF(#REF!=6,"16-17/3","Hata5")))))),
IF(#REF!+BJ586=2016,
IF(#REF!=1,"16-17/1",
IF(#REF!=2,"16-17/2",
IF(#REF!=3,"16-17/3",
IF(#REF!=4,"17-18/1",
IF(#REF!=5,"17-18/2",
IF(#REF!=6,"17-18/3","Hata6")))))),
IF(#REF!+BJ586=2017,
IF(#REF!=1,"17-18/1",
IF(#REF!=2,"17-18/2",
IF(#REF!=3,"17-18/3",
IF(#REF!=4,"18-19/1",
IF(#REF!=5,"18-19/2",
IF(#REF!=6,"18-19/3","Hata7")))))),
IF(#REF!+BJ586=2018,
IF(#REF!=1,"18-19/1",
IF(#REF!=2,"18-19/2",
IF(#REF!=3,"18-19/3",
IF(#REF!=4,"19-20/1",
IF(#REF!=5," 19-20/2",
IF(#REF!=6,"19-20/3","Hata8")))))),
IF(#REF!+BJ586=2019,
IF(#REF!=1,"19-20/1",
IF(#REF!=2,"19-20/2",
IF(#REF!=3,"19-20/3",
IF(#REF!=4,"20-21/1",
IF(#REF!=5,"20-21/2",
IF(#REF!=6,"20-21/3","Hata9")))))),
IF(#REF!+BJ586=2020,
IF(#REF!=1,"20-21/1",
IF(#REF!=2,"20-21/2",
IF(#REF!=3,"20-21/3",
IF(#REF!=4,"21-22/1",
IF(#REF!=5,"21-22/2",
IF(#REF!=6,"21-22/3","Hata10")))))),
IF(#REF!+BJ586=2021,
IF(#REF!=1,"21-22/1",
IF(#REF!=2,"21-22/2",
IF(#REF!=3,"21-22/3",
IF(#REF!=4,"22-23/1",
IF(#REF!=5,"22-23/2",
IF(#REF!=6,"22-23/3","Hata11")))))),
IF(#REF!+BJ586=2022,
IF(#REF!=1,"22-23/1",
IF(#REF!=2,"22-23/2",
IF(#REF!=3,"22-23/3",
IF(#REF!=4,"23-24/1",
IF(#REF!=5,"23-24/2",
IF(#REF!=6,"23-24/3","Hata12")))))),
IF(#REF!+BJ586=2023,
IF(#REF!=1,"23-24/1",
IF(#REF!=2,"23-24/2",
IF(#REF!=3,"23-24/3",
IF(#REF!=4,"24-25/1",
IF(#REF!=5,"24-25/2",
IF(#REF!=6,"24-25/3","Hata13")))))),
))))))))))))))
)</f>
        <v>#REF!</v>
      </c>
      <c r="G586" s="15"/>
      <c r="H586" s="14" t="s">
        <v>676</v>
      </c>
      <c r="I586" s="14">
        <v>54711</v>
      </c>
      <c r="J586" s="14" t="s">
        <v>635</v>
      </c>
      <c r="S586" s="16">
        <v>0</v>
      </c>
      <c r="T586" s="14">
        <f>VLOOKUP($S586,[1]sistem!$I$3:$L$10,2,FALSE)</f>
        <v>0</v>
      </c>
      <c r="U586" s="14">
        <f>VLOOKUP($S586,[1]sistem!$I$3:$L$10,3,FALSE)</f>
        <v>0</v>
      </c>
      <c r="V586" s="14">
        <f>VLOOKUP($S586,[1]sistem!$I$3:$L$10,4,FALSE)</f>
        <v>0</v>
      </c>
      <c r="W586" s="14" t="e">
        <f>VLOOKUP($BB586,[1]sistem!$I$13:$L$14,2,FALSE)*#REF!</f>
        <v>#REF!</v>
      </c>
      <c r="X586" s="14" t="e">
        <f>VLOOKUP($BB586,[1]sistem!$I$13:$L$14,3,FALSE)*#REF!</f>
        <v>#REF!</v>
      </c>
      <c r="Y586" s="14" t="e">
        <f>VLOOKUP($BB586,[1]sistem!$I$13:$L$14,4,FALSE)*#REF!</f>
        <v>#REF!</v>
      </c>
      <c r="Z586" s="14" t="e">
        <f t="shared" si="156"/>
        <v>#REF!</v>
      </c>
      <c r="AA586" s="14" t="e">
        <f t="shared" si="156"/>
        <v>#REF!</v>
      </c>
      <c r="AB586" s="14" t="e">
        <f t="shared" si="156"/>
        <v>#REF!</v>
      </c>
      <c r="AC586" s="14" t="e">
        <f t="shared" ref="AC586:AC588" si="158">SUM(Z586:AB586)</f>
        <v>#REF!</v>
      </c>
      <c r="AD586" s="14">
        <f>VLOOKUP(BB586,[1]sistem!$I$18:$J$19,2,FALSE)</f>
        <v>14</v>
      </c>
      <c r="AE586" s="14">
        <v>0.25</v>
      </c>
      <c r="AF586" s="14">
        <f>VLOOKUP($S586,[1]sistem!$I$3:$M$10,5,FALSE)</f>
        <v>0</v>
      </c>
      <c r="AI586" s="14" t="e">
        <f>(#REF!+#REF!)*AD586</f>
        <v>#REF!</v>
      </c>
      <c r="AJ586" s="14">
        <f>VLOOKUP($S586,[1]sistem!$I$3:$N$10,6,FALSE)</f>
        <v>0</v>
      </c>
      <c r="AK586" s="14">
        <v>2</v>
      </c>
      <c r="AL586" s="14">
        <f t="shared" ref="AL586:AL588" si="159">AJ586*AK586</f>
        <v>0</v>
      </c>
      <c r="AM586" s="14">
        <f>VLOOKUP($BB586,[1]sistem!$I$18:$K$19,3,FALSE)</f>
        <v>14</v>
      </c>
      <c r="AN586" s="14" t="e">
        <f>AM586*#REF!</f>
        <v>#REF!</v>
      </c>
      <c r="AO586" s="14" t="e">
        <f t="shared" ref="AO586:AO588" si="160">AN586+AL586+AI586+Z586+AA586+AB586</f>
        <v>#REF!</v>
      </c>
      <c r="AP586" s="14">
        <f t="shared" ref="AP586:AP588" si="161">IF(BB586="s",25,25)</f>
        <v>25</v>
      </c>
      <c r="AQ586" s="14" t="e">
        <f t="shared" ref="AQ586:AQ588" si="162">ROUND(AO586/AP586,0)</f>
        <v>#REF!</v>
      </c>
      <c r="AR586" s="14" t="e">
        <f>ROUND(AQ586-#REF!,0)</f>
        <v>#REF!</v>
      </c>
      <c r="AS586" s="14">
        <f>IF(BB586="s",IF(S586=0,0,
IF(S586=1,#REF!*4*4,
IF(S586=2,0,
IF(S586=3,#REF!*4*2,
IF(S586=4,0,
IF(S586=5,0,
IF(S586=6,0,
IF(S586=7,0)))))))),
IF(BB586="t",
IF(S586=0,0,
IF(S586=1,#REF!*4*4*0.8,
IF(S586=2,0,
IF(S586=3,#REF!*4*2*0.8,
IF(S586=4,0,
IF(S586=5,0,
IF(S586=6,0,
IF(S586=7,0))))))))))</f>
        <v>0</v>
      </c>
      <c r="AT586" s="14">
        <f>IF(BB586="s",
IF(S586=0,0,
IF(S586=1,0,
IF(S586=2,#REF!*4*2,
IF(S586=3,#REF!*4,
IF(S586=4,#REF!*4,
IF(S586=5,0,
IF(S586=6,0,
IF(S586=7,#REF!*4)))))))),
IF(BB586="t",
IF(S586=0,0,
IF(S586=1,0,
IF(S586=2,#REF!*4*2*0.8,
IF(S586=3,#REF!*4*0.8,
IF(S586=4,#REF!*4*0.8,
IF(S586=5,0,
IF(S586=6,0,
IF(S586=7,#REF!*4))))))))))</f>
        <v>0</v>
      </c>
      <c r="AU586" s="14">
        <f>IF(BB586="s",
IF(S586=0,0,
IF(S586=1,#REF!*2,
IF(S586=2,#REF!*2,
IF(S586=3,#REF!*2,
IF(S586=4,#REF!*2,
IF(S586=5,#REF!*2,
IF(S586=6,#REF!*2,
IF(S586=7,#REF!*2)))))))),
IF(BB586="t",
IF(S586=0,#REF!*2*0.8,
IF(S586=1,#REF!*2*0.8,
IF(S586=2,#REF!*2*0.8,
IF(S586=3,#REF!*2*0.8,
IF(S586=4,#REF!*2*0.8,
IF(S586=5,#REF!*2*0.8,
IF(S586=6,#REF!*1*0.8,
IF(S586=7,#REF!*2))))))))))</f>
        <v>0</v>
      </c>
      <c r="AV586" s="14" t="e">
        <f t="shared" ref="AV586:AV588" si="163">SUM(AS586:AU586)-SUM(Z586:AB586)</f>
        <v>#REF!</v>
      </c>
      <c r="AW586" s="14">
        <f>IF(BB586="s",
IF(S586=0,0,
IF(S586=1,(14-2)*(#REF!+#REF!)/4*4,
IF(S586=2,(14-2)*(#REF!+#REF!)/4*2,
IF(S586=3,(14-2)*(#REF!+#REF!)/4*3,
IF(S586=4,(14-2)*(#REF!+#REF!)/4,
IF(S586=5,(14-2)*#REF!/4,
IF(S586=6,0,
IF(S586=7,(14)*#REF!)))))))),
IF(BB586="t",
IF(S586=0,0,
IF(S586=1,(11-2)*(#REF!+#REF!)/4*4,
IF(S586=2,(11-2)*(#REF!+#REF!)/4*2,
IF(S586=3,(11-2)*(#REF!+#REF!)/4*3,
IF(S586=4,(11-2)*(#REF!+#REF!)/4,
IF(S586=5,(11-2)*#REF!/4,
IF(S586=6,0,
IF(S586=7,(11)*#REF!))))))))))</f>
        <v>0</v>
      </c>
      <c r="AX586" s="14" t="e">
        <f t="shared" ref="AX586:AX588" si="164">AW586-AI586</f>
        <v>#REF!</v>
      </c>
      <c r="AY586" s="14">
        <f t="shared" ref="AY586:AY588" si="165">IF(BB586="s",
IF(S586=0,0,
IF(S586=1,4*5,
IF(S586=2,4*3,
IF(S586=3,4*4,
IF(S586=4,4*2,
IF(S586=5,4,
IF(S586=6,4/2,
IF(S586=7,4*2,)))))))),
IF(BB586="t",
IF(S586=0,0,
IF(S586=1,4*5,
IF(S586=2,4*3,
IF(S586=3,4*4,
IF(S586=4,4*2,
IF(S586=5,4,
IF(S586=6,4/2,
IF(S586=7,4*2))))))))))</f>
        <v>0</v>
      </c>
      <c r="AZ586" s="14">
        <f t="shared" ref="AZ586:AZ588" si="166">AY586-AL586</f>
        <v>0</v>
      </c>
      <c r="BA586" s="14">
        <f t="shared" ref="BA586:BA588" si="167">AS586+AT586+AU586+(IF(BH586=1,(AW586)*2,AW586))+AY586</f>
        <v>0</v>
      </c>
      <c r="BB586" s="14" t="s">
        <v>87</v>
      </c>
      <c r="BC586" s="14" t="e">
        <f>IF(BI586="A",0,IF(BB586="s",14*#REF!,IF(BB586="T",11*#REF!,"HATA")))</f>
        <v>#REF!</v>
      </c>
      <c r="BD586" s="14" t="e">
        <f t="shared" ref="BD586:BD588" si="168">IF(BI586="Z",(BC586+BA586)*1.15,(BC586+BA586))</f>
        <v>#REF!</v>
      </c>
      <c r="BE586" s="14" t="e">
        <f t="shared" ref="BE586:BE588" si="169">IF(BB586="s",ROUND(BD586/30,0),IF(BB586="T",ROUND(BD586/25,0),"HATA"))</f>
        <v>#REF!</v>
      </c>
      <c r="BF586" s="14" t="e">
        <f>IF(BE586-#REF!=0,"DOĞRU","YANLIŞ")</f>
        <v>#REF!</v>
      </c>
      <c r="BG586" s="14" t="e">
        <f>#REF!-BE586</f>
        <v>#REF!</v>
      </c>
      <c r="BH586" s="14">
        <v>0</v>
      </c>
      <c r="BJ586" s="14">
        <v>0</v>
      </c>
      <c r="BL586" s="14">
        <v>0</v>
      </c>
      <c r="BN586" s="5" t="e">
        <f>#REF!*14</f>
        <v>#REF!</v>
      </c>
      <c r="BO586" s="6"/>
      <c r="BP586" s="7"/>
      <c r="BQ586" s="8"/>
      <c r="BR586" s="8"/>
      <c r="BS586" s="8"/>
      <c r="BT586" s="8"/>
      <c r="BU586" s="8"/>
      <c r="BV586" s="9"/>
      <c r="BW586" s="10"/>
      <c r="BX586" s="11"/>
      <c r="CE586" s="8"/>
      <c r="CF586" s="17"/>
      <c r="CG586" s="17"/>
      <c r="CH586" s="17"/>
      <c r="CI586" s="17"/>
    </row>
    <row r="587" spans="1:87" hidden="1" x14ac:dyDescent="0.25">
      <c r="A587" s="14" t="s">
        <v>688</v>
      </c>
      <c r="B587" s="14" t="s">
        <v>672</v>
      </c>
      <c r="C587" s="14" t="s">
        <v>672</v>
      </c>
      <c r="D587" s="15" t="s">
        <v>90</v>
      </c>
      <c r="E587" s="15" t="s">
        <v>90</v>
      </c>
      <c r="F587" s="16" t="e">
        <f>IF(BB587="S",
IF(#REF!+BJ587=2012,
IF(#REF!=1,"12-13/1",
IF(#REF!=2,"12-13/2",
IF(#REF!=3,"13-14/1",
IF(#REF!=4,"13-14/2","Hata1")))),
IF(#REF!+BJ587=2013,
IF(#REF!=1,"13-14/1",
IF(#REF!=2,"13-14/2",
IF(#REF!=3,"14-15/1",
IF(#REF!=4,"14-15/2","Hata2")))),
IF(#REF!+BJ587=2014,
IF(#REF!=1,"14-15/1",
IF(#REF!=2,"14-15/2",
IF(#REF!=3,"15-16/1",
IF(#REF!=4,"15-16/2","Hata3")))),
IF(#REF!+BJ587=2015,
IF(#REF!=1,"15-16/1",
IF(#REF!=2,"15-16/2",
IF(#REF!=3,"16-17/1",
IF(#REF!=4,"16-17/2","Hata4")))),
IF(#REF!+BJ587=2016,
IF(#REF!=1,"16-17/1",
IF(#REF!=2,"16-17/2",
IF(#REF!=3,"17-18/1",
IF(#REF!=4,"17-18/2","Hata5")))),
IF(#REF!+BJ587=2017,
IF(#REF!=1,"17-18/1",
IF(#REF!=2,"17-18/2",
IF(#REF!=3,"18-19/1",
IF(#REF!=4,"18-19/2","Hata6")))),
IF(#REF!+BJ587=2018,
IF(#REF!=1,"18-19/1",
IF(#REF!=2,"18-19/2",
IF(#REF!=3,"19-20/1",
IF(#REF!=4,"19-20/2","Hata7")))),
IF(#REF!+BJ587=2019,
IF(#REF!=1,"19-20/1",
IF(#REF!=2,"19-20/2",
IF(#REF!=3,"20-21/1",
IF(#REF!=4,"20-21/2","Hata8")))),
IF(#REF!+BJ587=2020,
IF(#REF!=1,"20-21/1",
IF(#REF!=2,"20-21/2",
IF(#REF!=3,"21-22/1",
IF(#REF!=4,"21-22/2","Hata9")))),
IF(#REF!+BJ587=2021,
IF(#REF!=1,"21-22/1",
IF(#REF!=2,"21-22/2",
IF(#REF!=3,"22-23/1",
IF(#REF!=4,"22-23/2","Hata10")))),
IF(#REF!+BJ587=2022,
IF(#REF!=1,"22-23/1",
IF(#REF!=2,"22-23/2",
IF(#REF!=3,"23-24/1",
IF(#REF!=4,"23-24/2","Hata11")))),
IF(#REF!+BJ587=2023,
IF(#REF!=1,"23-24/1",
IF(#REF!=2,"23-24/2",
IF(#REF!=3,"24-25/1",
IF(#REF!=4,"24-25/2","Hata12")))),
)))))))))))),
IF(BB587="T",
IF(#REF!+BJ587=2012,
IF(#REF!=1,"12-13/1",
IF(#REF!=2,"12-13/2",
IF(#REF!=3,"12-13/3",
IF(#REF!=4,"13-14/1",
IF(#REF!=5,"13-14/2",
IF(#REF!=6,"13-14/3","Hata1")))))),
IF(#REF!+BJ587=2013,
IF(#REF!=1,"13-14/1",
IF(#REF!=2,"13-14/2",
IF(#REF!=3,"13-14/3",
IF(#REF!=4,"14-15/1",
IF(#REF!=5,"14-15/2",
IF(#REF!=6,"14-15/3","Hata2")))))),
IF(#REF!+BJ587=2014,
IF(#REF!=1,"14-15/1",
IF(#REF!=2,"14-15/2",
IF(#REF!=3,"14-15/3",
IF(#REF!=4,"15-16/1",
IF(#REF!=5,"15-16/2",
IF(#REF!=6,"15-16/3","Hata3")))))),
IF(AND(#REF!+#REF!&gt;2014,#REF!+#REF!&lt;2015,BJ587=1),
IF(#REF!=0.1,"14-15/0.1",
IF(#REF!=0.2,"14-15/0.2",
IF(#REF!=0.3,"14-15/0.3","Hata4"))),
IF(#REF!+BJ587=2015,
IF(#REF!=1,"15-16/1",
IF(#REF!=2,"15-16/2",
IF(#REF!=3,"15-16/3",
IF(#REF!=4,"16-17/1",
IF(#REF!=5,"16-17/2",
IF(#REF!=6,"16-17/3","Hata5")))))),
IF(#REF!+BJ587=2016,
IF(#REF!=1,"16-17/1",
IF(#REF!=2,"16-17/2",
IF(#REF!=3,"16-17/3",
IF(#REF!=4,"17-18/1",
IF(#REF!=5,"17-18/2",
IF(#REF!=6,"17-18/3","Hata6")))))),
IF(#REF!+BJ587=2017,
IF(#REF!=1,"17-18/1",
IF(#REF!=2,"17-18/2",
IF(#REF!=3,"17-18/3",
IF(#REF!=4,"18-19/1",
IF(#REF!=5,"18-19/2",
IF(#REF!=6,"18-19/3","Hata7")))))),
IF(#REF!+BJ587=2018,
IF(#REF!=1,"18-19/1",
IF(#REF!=2,"18-19/2",
IF(#REF!=3,"18-19/3",
IF(#REF!=4,"19-20/1",
IF(#REF!=5," 19-20/2",
IF(#REF!=6,"19-20/3","Hata8")))))),
IF(#REF!+BJ587=2019,
IF(#REF!=1,"19-20/1",
IF(#REF!=2,"19-20/2",
IF(#REF!=3,"19-20/3",
IF(#REF!=4,"20-21/1",
IF(#REF!=5,"20-21/2",
IF(#REF!=6,"20-21/3","Hata9")))))),
IF(#REF!+BJ587=2020,
IF(#REF!=1,"20-21/1",
IF(#REF!=2,"20-21/2",
IF(#REF!=3,"20-21/3",
IF(#REF!=4,"21-22/1",
IF(#REF!=5,"21-22/2",
IF(#REF!=6,"21-22/3","Hata10")))))),
IF(#REF!+BJ587=2021,
IF(#REF!=1,"21-22/1",
IF(#REF!=2,"21-22/2",
IF(#REF!=3,"21-22/3",
IF(#REF!=4,"22-23/1",
IF(#REF!=5,"22-23/2",
IF(#REF!=6,"22-23/3","Hata11")))))),
IF(#REF!+BJ587=2022,
IF(#REF!=1,"22-23/1",
IF(#REF!=2,"22-23/2",
IF(#REF!=3,"22-23/3",
IF(#REF!=4,"23-24/1",
IF(#REF!=5,"23-24/2",
IF(#REF!=6,"23-24/3","Hata12")))))),
IF(#REF!+BJ587=2023,
IF(#REF!=1,"23-24/1",
IF(#REF!=2,"23-24/2",
IF(#REF!=3,"23-24/3",
IF(#REF!=4,"24-25/1",
IF(#REF!=5,"24-25/2",
IF(#REF!=6,"24-25/3","Hata13")))))),
))))))))))))))
)</f>
        <v>#REF!</v>
      </c>
      <c r="G587" s="15"/>
      <c r="H587" s="14" t="s">
        <v>676</v>
      </c>
      <c r="I587" s="14">
        <v>54711</v>
      </c>
      <c r="J587" s="14" t="s">
        <v>635</v>
      </c>
      <c r="Q587" s="14" t="s">
        <v>673</v>
      </c>
      <c r="R587" s="14" t="s">
        <v>673</v>
      </c>
      <c r="S587" s="16">
        <v>4</v>
      </c>
      <c r="T587" s="14">
        <f>VLOOKUP($S587,[1]sistem!$I$3:$L$10,2,FALSE)</f>
        <v>0</v>
      </c>
      <c r="U587" s="14">
        <f>VLOOKUP($S587,[1]sistem!$I$3:$L$10,3,FALSE)</f>
        <v>1</v>
      </c>
      <c r="V587" s="14">
        <f>VLOOKUP($S587,[1]sistem!$I$3:$L$10,4,FALSE)</f>
        <v>1</v>
      </c>
      <c r="W587" s="14" t="e">
        <f>VLOOKUP($BB587,[1]sistem!$I$13:$L$14,2,FALSE)*#REF!</f>
        <v>#REF!</v>
      </c>
      <c r="X587" s="14" t="e">
        <f>VLOOKUP($BB587,[1]sistem!$I$13:$L$14,3,FALSE)*#REF!</f>
        <v>#REF!</v>
      </c>
      <c r="Y587" s="14" t="e">
        <f>VLOOKUP($BB587,[1]sistem!$I$13:$L$14,4,FALSE)*#REF!</f>
        <v>#REF!</v>
      </c>
      <c r="Z587" s="14" t="e">
        <f t="shared" si="156"/>
        <v>#REF!</v>
      </c>
      <c r="AA587" s="14" t="e">
        <f t="shared" si="156"/>
        <v>#REF!</v>
      </c>
      <c r="AB587" s="14" t="e">
        <f t="shared" si="156"/>
        <v>#REF!</v>
      </c>
      <c r="AC587" s="14" t="e">
        <f t="shared" si="158"/>
        <v>#REF!</v>
      </c>
      <c r="AD587" s="14">
        <f>VLOOKUP(BB587,[1]sistem!$I$18:$J$19,2,FALSE)</f>
        <v>14</v>
      </c>
      <c r="AE587" s="14">
        <v>0.25</v>
      </c>
      <c r="AF587" s="14">
        <f>VLOOKUP($S587,[1]sistem!$I$3:$M$10,5,FALSE)</f>
        <v>1</v>
      </c>
      <c r="AG587" s="14">
        <v>4</v>
      </c>
      <c r="AI587" s="14">
        <f>AG587*AM587</f>
        <v>56</v>
      </c>
      <c r="AJ587" s="14">
        <f>VLOOKUP($S587,[1]sistem!$I$3:$N$10,6,FALSE)</f>
        <v>2</v>
      </c>
      <c r="AK587" s="14">
        <v>2</v>
      </c>
      <c r="AL587" s="14">
        <f t="shared" si="159"/>
        <v>4</v>
      </c>
      <c r="AM587" s="14">
        <f>VLOOKUP($BB587,[1]sistem!$I$18:$K$19,3,FALSE)</f>
        <v>14</v>
      </c>
      <c r="AN587" s="14" t="e">
        <f>AM587*#REF!</f>
        <v>#REF!</v>
      </c>
      <c r="AO587" s="14" t="e">
        <f t="shared" si="160"/>
        <v>#REF!</v>
      </c>
      <c r="AP587" s="14">
        <f t="shared" si="161"/>
        <v>25</v>
      </c>
      <c r="AQ587" s="14" t="e">
        <f t="shared" si="162"/>
        <v>#REF!</v>
      </c>
      <c r="AR587" s="14" t="e">
        <f>ROUND(AQ587-#REF!,0)</f>
        <v>#REF!</v>
      </c>
      <c r="AS587" s="14">
        <f>IF(BB587="s",IF(S587=0,0,
IF(S587=1,#REF!*4*4,
IF(S587=2,0,
IF(S587=3,#REF!*4*2,
IF(S587=4,0,
IF(S587=5,0,
IF(S587=6,0,
IF(S587=7,0)))))))),
IF(BB587="t",
IF(S587=0,0,
IF(S587=1,#REF!*4*4*0.8,
IF(S587=2,0,
IF(S587=3,#REF!*4*2*0.8,
IF(S587=4,0,
IF(S587=5,0,
IF(S587=6,0,
IF(S587=7,0))))))))))</f>
        <v>0</v>
      </c>
      <c r="AT587" s="14" t="e">
        <f>IF(BB587="s",
IF(S587=0,0,
IF(S587=1,0,
IF(S587=2,#REF!*4*2,
IF(S587=3,#REF!*4,
IF(S587=4,#REF!*4,
IF(S587=5,0,
IF(S587=6,0,
IF(S587=7,#REF!*4)))))))),
IF(BB587="t",
IF(S587=0,0,
IF(S587=1,0,
IF(S587=2,#REF!*4*2*0.8,
IF(S587=3,#REF!*4*0.8,
IF(S587=4,#REF!*4*0.8,
IF(S587=5,0,
IF(S587=6,0,
IF(S587=7,#REF!*4))))))))))</f>
        <v>#REF!</v>
      </c>
      <c r="AU587" s="14" t="e">
        <f>IF(BB587="s",
IF(S587=0,0,
IF(S587=1,#REF!*2,
IF(S587=2,#REF!*2,
IF(S587=3,#REF!*2,
IF(S587=4,#REF!*2,
IF(S587=5,#REF!*2,
IF(S587=6,#REF!*2,
IF(S587=7,#REF!*2)))))))),
IF(BB587="t",
IF(S587=0,#REF!*2*0.8,
IF(S587=1,#REF!*2*0.8,
IF(S587=2,#REF!*2*0.8,
IF(S587=3,#REF!*2*0.8,
IF(S587=4,#REF!*2*0.8,
IF(S587=5,#REF!*2*0.8,
IF(S587=6,#REF!*1*0.8,
IF(S587=7,#REF!*2))))))))))</f>
        <v>#REF!</v>
      </c>
      <c r="AV587" s="14" t="e">
        <f t="shared" si="163"/>
        <v>#REF!</v>
      </c>
      <c r="AW587" s="14" t="e">
        <f>IF(BB587="s",
IF(S587=0,0,
IF(S587=1,(14-2)*(#REF!+#REF!)/4*4,
IF(S587=2,(14-2)*(#REF!+#REF!)/4*2,
IF(S587=3,(14-2)*(#REF!+#REF!)/4*3,
IF(S587=4,(14-2)*(#REF!+#REF!)/4,
IF(S587=5,(14-2)*#REF!/4,
IF(S587=6,0,
IF(S587=7,(14)*#REF!)))))))),
IF(BB587="t",
IF(S587=0,0,
IF(S587=1,(11-2)*(#REF!+#REF!)/4*4,
IF(S587=2,(11-2)*(#REF!+#REF!)/4*2,
IF(S587=3,(11-2)*(#REF!+#REF!)/4*3,
IF(S587=4,(11-2)*(#REF!+#REF!)/4,
IF(S587=5,(11-2)*#REF!/4,
IF(S587=6,0,
IF(S587=7,(11)*#REF!))))))))))</f>
        <v>#REF!</v>
      </c>
      <c r="AX587" s="14" t="e">
        <f t="shared" si="164"/>
        <v>#REF!</v>
      </c>
      <c r="AY587" s="14">
        <f t="shared" si="165"/>
        <v>8</v>
      </c>
      <c r="AZ587" s="14">
        <f t="shared" si="166"/>
        <v>4</v>
      </c>
      <c r="BA587" s="14" t="e">
        <f t="shared" si="167"/>
        <v>#REF!</v>
      </c>
      <c r="BB587" s="14" t="s">
        <v>87</v>
      </c>
      <c r="BC587" s="14" t="e">
        <f>IF(BI587="A",0,IF(BB587="s",14*#REF!,IF(BB587="T",11*#REF!,"HATA")))</f>
        <v>#REF!</v>
      </c>
      <c r="BD587" s="14" t="e">
        <f t="shared" si="168"/>
        <v>#REF!</v>
      </c>
      <c r="BE587" s="14" t="e">
        <f t="shared" si="169"/>
        <v>#REF!</v>
      </c>
      <c r="BF587" s="14" t="e">
        <f>IF(BE587-#REF!=0,"DOĞRU","YANLIŞ")</f>
        <v>#REF!</v>
      </c>
      <c r="BG587" s="14" t="e">
        <f>#REF!-BE587</f>
        <v>#REF!</v>
      </c>
      <c r="BH587" s="14">
        <v>0</v>
      </c>
      <c r="BJ587" s="14">
        <v>0</v>
      </c>
      <c r="BL587" s="14">
        <v>4</v>
      </c>
      <c r="BN587" s="5" t="e">
        <f>#REF!*14</f>
        <v>#REF!</v>
      </c>
      <c r="BO587" s="6"/>
      <c r="BP587" s="7"/>
      <c r="BQ587" s="8"/>
      <c r="BR587" s="8"/>
      <c r="BS587" s="8"/>
      <c r="BT587" s="8"/>
      <c r="BU587" s="8"/>
      <c r="BV587" s="9"/>
      <c r="BW587" s="10"/>
      <c r="BX587" s="11"/>
      <c r="CE587" s="8"/>
      <c r="CF587" s="17"/>
      <c r="CG587" s="17"/>
      <c r="CH587" s="17"/>
      <c r="CI587" s="17"/>
    </row>
    <row r="588" spans="1:87" hidden="1" x14ac:dyDescent="0.25">
      <c r="A588" s="14" t="s">
        <v>674</v>
      </c>
      <c r="B588" s="14" t="s">
        <v>675</v>
      </c>
      <c r="C588" s="14" t="s">
        <v>675</v>
      </c>
      <c r="D588" s="15" t="s">
        <v>84</v>
      </c>
      <c r="E588" s="15" t="s">
        <v>84</v>
      </c>
      <c r="F588" s="16" t="e">
        <f>IF(BB588="S",
IF(#REF!+BJ588=2012,
IF(#REF!=1,"12-13/1",
IF(#REF!=2,"12-13/2",
IF(#REF!=3,"13-14/1",
IF(#REF!=4,"13-14/2","Hata1")))),
IF(#REF!+BJ588=2013,
IF(#REF!=1,"13-14/1",
IF(#REF!=2,"13-14/2",
IF(#REF!=3,"14-15/1",
IF(#REF!=4,"14-15/2","Hata2")))),
IF(#REF!+BJ588=2014,
IF(#REF!=1,"14-15/1",
IF(#REF!=2,"14-15/2",
IF(#REF!=3,"15-16/1",
IF(#REF!=4,"15-16/2","Hata3")))),
IF(#REF!+BJ588=2015,
IF(#REF!=1,"15-16/1",
IF(#REF!=2,"15-16/2",
IF(#REF!=3,"16-17/1",
IF(#REF!=4,"16-17/2","Hata4")))),
IF(#REF!+BJ588=2016,
IF(#REF!=1,"16-17/1",
IF(#REF!=2,"16-17/2",
IF(#REF!=3,"17-18/1",
IF(#REF!=4,"17-18/2","Hata5")))),
IF(#REF!+BJ588=2017,
IF(#REF!=1,"17-18/1",
IF(#REF!=2,"17-18/2",
IF(#REF!=3,"18-19/1",
IF(#REF!=4,"18-19/2","Hata6")))),
IF(#REF!+BJ588=2018,
IF(#REF!=1,"18-19/1",
IF(#REF!=2,"18-19/2",
IF(#REF!=3,"19-20/1",
IF(#REF!=4,"19-20/2","Hata7")))),
IF(#REF!+BJ588=2019,
IF(#REF!=1,"19-20/1",
IF(#REF!=2,"19-20/2",
IF(#REF!=3,"20-21/1",
IF(#REF!=4,"20-21/2","Hata8")))),
IF(#REF!+BJ588=2020,
IF(#REF!=1,"20-21/1",
IF(#REF!=2,"20-21/2",
IF(#REF!=3,"21-22/1",
IF(#REF!=4,"21-22/2","Hata9")))),
IF(#REF!+BJ588=2021,
IF(#REF!=1,"21-22/1",
IF(#REF!=2,"21-22/2",
IF(#REF!=3,"22-23/1",
IF(#REF!=4,"22-23/2","Hata10")))),
IF(#REF!+BJ588=2022,
IF(#REF!=1,"22-23/1",
IF(#REF!=2,"22-23/2",
IF(#REF!=3,"23-24/1",
IF(#REF!=4,"23-24/2","Hata11")))),
IF(#REF!+BJ588=2023,
IF(#REF!=1,"23-24/1",
IF(#REF!=2,"23-24/2",
IF(#REF!=3,"24-25/1",
IF(#REF!=4,"24-25/2","Hata12")))),
)))))))))))),
IF(BB588="T",
IF(#REF!+BJ588=2012,
IF(#REF!=1,"12-13/1",
IF(#REF!=2,"12-13/2",
IF(#REF!=3,"12-13/3",
IF(#REF!=4,"13-14/1",
IF(#REF!=5,"13-14/2",
IF(#REF!=6,"13-14/3","Hata1")))))),
IF(#REF!+BJ588=2013,
IF(#REF!=1,"13-14/1",
IF(#REF!=2,"13-14/2",
IF(#REF!=3,"13-14/3",
IF(#REF!=4,"14-15/1",
IF(#REF!=5,"14-15/2",
IF(#REF!=6,"14-15/3","Hata2")))))),
IF(#REF!+BJ588=2014,
IF(#REF!=1,"14-15/1",
IF(#REF!=2,"14-15/2",
IF(#REF!=3,"14-15/3",
IF(#REF!=4,"15-16/1",
IF(#REF!=5,"15-16/2",
IF(#REF!=6,"15-16/3","Hata3")))))),
IF(AND(#REF!+#REF!&gt;2014,#REF!+#REF!&lt;2015,BJ588=1),
IF(#REF!=0.1,"14-15/0.1",
IF(#REF!=0.2,"14-15/0.2",
IF(#REF!=0.3,"14-15/0.3","Hata4"))),
IF(#REF!+BJ588=2015,
IF(#REF!=1,"15-16/1",
IF(#REF!=2,"15-16/2",
IF(#REF!=3,"15-16/3",
IF(#REF!=4,"16-17/1",
IF(#REF!=5,"16-17/2",
IF(#REF!=6,"16-17/3","Hata5")))))),
IF(#REF!+BJ588=2016,
IF(#REF!=1,"16-17/1",
IF(#REF!=2,"16-17/2",
IF(#REF!=3,"16-17/3",
IF(#REF!=4,"17-18/1",
IF(#REF!=5,"17-18/2",
IF(#REF!=6,"17-18/3","Hata6")))))),
IF(#REF!+BJ588=2017,
IF(#REF!=1,"17-18/1",
IF(#REF!=2,"17-18/2",
IF(#REF!=3,"17-18/3",
IF(#REF!=4,"18-19/1",
IF(#REF!=5,"18-19/2",
IF(#REF!=6,"18-19/3","Hata7")))))),
IF(#REF!+BJ588=2018,
IF(#REF!=1,"18-19/1",
IF(#REF!=2,"18-19/2",
IF(#REF!=3,"18-19/3",
IF(#REF!=4,"19-20/1",
IF(#REF!=5," 19-20/2",
IF(#REF!=6,"19-20/3","Hata8")))))),
IF(#REF!+BJ588=2019,
IF(#REF!=1,"19-20/1",
IF(#REF!=2,"19-20/2",
IF(#REF!=3,"19-20/3",
IF(#REF!=4,"20-21/1",
IF(#REF!=5,"20-21/2",
IF(#REF!=6,"20-21/3","Hata9")))))),
IF(#REF!+BJ588=2020,
IF(#REF!=1,"20-21/1",
IF(#REF!=2,"20-21/2",
IF(#REF!=3,"20-21/3",
IF(#REF!=4,"21-22/1",
IF(#REF!=5,"21-22/2",
IF(#REF!=6,"21-22/3","Hata10")))))),
IF(#REF!+BJ588=2021,
IF(#REF!=1,"21-22/1",
IF(#REF!=2,"21-22/2",
IF(#REF!=3,"21-22/3",
IF(#REF!=4,"22-23/1",
IF(#REF!=5,"22-23/2",
IF(#REF!=6,"22-23/3","Hata11")))))),
IF(#REF!+BJ588=2022,
IF(#REF!=1,"22-23/1",
IF(#REF!=2,"22-23/2",
IF(#REF!=3,"22-23/3",
IF(#REF!=4,"23-24/1",
IF(#REF!=5,"23-24/2",
IF(#REF!=6,"23-24/3","Hata12")))))),
IF(#REF!+BJ588=2023,
IF(#REF!=1,"23-24/1",
IF(#REF!=2,"23-24/2",
IF(#REF!=3,"23-24/3",
IF(#REF!=4,"24-25/1",
IF(#REF!=5,"24-25/2",
IF(#REF!=6,"24-25/3","Hata13")))))),
))))))))))))))
)</f>
        <v>#REF!</v>
      </c>
      <c r="G588" s="15"/>
      <c r="H588" s="14" t="s">
        <v>676</v>
      </c>
      <c r="I588" s="14">
        <v>54711</v>
      </c>
      <c r="J588" s="14" t="s">
        <v>635</v>
      </c>
      <c r="S588" s="16">
        <v>4</v>
      </c>
      <c r="T588" s="14">
        <f>VLOOKUP($S588,[1]sistem!$I$3:$L$10,2,FALSE)</f>
        <v>0</v>
      </c>
      <c r="U588" s="14">
        <f>VLOOKUP($S588,[1]sistem!$I$3:$L$10,3,FALSE)</f>
        <v>1</v>
      </c>
      <c r="V588" s="14">
        <f>VLOOKUP($S588,[1]sistem!$I$3:$L$10,4,FALSE)</f>
        <v>1</v>
      </c>
      <c r="W588" s="14" t="e">
        <f>VLOOKUP($BB588,[1]sistem!$I$13:$L$14,2,FALSE)*#REF!</f>
        <v>#REF!</v>
      </c>
      <c r="X588" s="14" t="e">
        <f>VLOOKUP($BB588,[1]sistem!$I$13:$L$14,3,FALSE)*#REF!</f>
        <v>#REF!</v>
      </c>
      <c r="Y588" s="14" t="e">
        <f>VLOOKUP($BB588,[1]sistem!$I$13:$L$14,4,FALSE)*#REF!</f>
        <v>#REF!</v>
      </c>
      <c r="Z588" s="14" t="e">
        <f t="shared" si="156"/>
        <v>#REF!</v>
      </c>
      <c r="AA588" s="14" t="e">
        <f t="shared" si="156"/>
        <v>#REF!</v>
      </c>
      <c r="AB588" s="14" t="e">
        <f t="shared" si="156"/>
        <v>#REF!</v>
      </c>
      <c r="AC588" s="14" t="e">
        <f t="shared" si="158"/>
        <v>#REF!</v>
      </c>
      <c r="AD588" s="14">
        <f>VLOOKUP(BB588,[1]sistem!$I$18:$J$19,2,FALSE)</f>
        <v>14</v>
      </c>
      <c r="AE588" s="14">
        <v>0.25</v>
      </c>
      <c r="AF588" s="14">
        <f>VLOOKUP($S588,[1]sistem!$I$3:$M$10,5,FALSE)</f>
        <v>1</v>
      </c>
      <c r="AG588" s="14">
        <v>4</v>
      </c>
      <c r="AI588" s="14">
        <f>AG588*AM588</f>
        <v>56</v>
      </c>
      <c r="AJ588" s="14">
        <f>VLOOKUP($S588,[1]sistem!$I$3:$N$10,6,FALSE)</f>
        <v>2</v>
      </c>
      <c r="AK588" s="14">
        <v>2</v>
      </c>
      <c r="AL588" s="14">
        <f t="shared" si="159"/>
        <v>4</v>
      </c>
      <c r="AM588" s="14">
        <f>VLOOKUP($BB588,[1]sistem!$I$18:$K$19,3,FALSE)</f>
        <v>14</v>
      </c>
      <c r="AN588" s="14" t="e">
        <f>AM588*#REF!</f>
        <v>#REF!</v>
      </c>
      <c r="AO588" s="14" t="e">
        <f t="shared" si="160"/>
        <v>#REF!</v>
      </c>
      <c r="AP588" s="14">
        <f t="shared" si="161"/>
        <v>25</v>
      </c>
      <c r="AQ588" s="14" t="e">
        <f t="shared" si="162"/>
        <v>#REF!</v>
      </c>
      <c r="AR588" s="14" t="e">
        <f>ROUND(AQ588-#REF!,0)</f>
        <v>#REF!</v>
      </c>
      <c r="AS588" s="14">
        <f>IF(BB588="s",IF(S588=0,0,
IF(S588=1,#REF!*4*4,
IF(S588=2,0,
IF(S588=3,#REF!*4*2,
IF(S588=4,0,
IF(S588=5,0,
IF(S588=6,0,
IF(S588=7,0)))))))),
IF(BB588="t",
IF(S588=0,0,
IF(S588=1,#REF!*4*4*0.8,
IF(S588=2,0,
IF(S588=3,#REF!*4*2*0.8,
IF(S588=4,0,
IF(S588=5,0,
IF(S588=6,0,
IF(S588=7,0))))))))))</f>
        <v>0</v>
      </c>
      <c r="AT588" s="14" t="e">
        <f>IF(BB588="s",
IF(S588=0,0,
IF(S588=1,0,
IF(S588=2,#REF!*4*2,
IF(S588=3,#REF!*4,
IF(S588=4,#REF!*4,
IF(S588=5,0,
IF(S588=6,0,
IF(S588=7,#REF!*4)))))))),
IF(BB588="t",
IF(S588=0,0,
IF(S588=1,0,
IF(S588=2,#REF!*4*2*0.8,
IF(S588=3,#REF!*4*0.8,
IF(S588=4,#REF!*4*0.8,
IF(S588=5,0,
IF(S588=6,0,
IF(S588=7,#REF!*4))))))))))</f>
        <v>#REF!</v>
      </c>
      <c r="AU588" s="14" t="e">
        <f>IF(BB588="s",
IF(S588=0,0,
IF(S588=1,#REF!*2,
IF(S588=2,#REF!*2,
IF(S588=3,#REF!*2,
IF(S588=4,#REF!*2,
IF(S588=5,#REF!*2,
IF(S588=6,#REF!*2,
IF(S588=7,#REF!*2)))))))),
IF(BB588="t",
IF(S588=0,#REF!*2*0.8,
IF(S588=1,#REF!*2*0.8,
IF(S588=2,#REF!*2*0.8,
IF(S588=3,#REF!*2*0.8,
IF(S588=4,#REF!*2*0.8,
IF(S588=5,#REF!*2*0.8,
IF(S588=6,#REF!*1*0.8,
IF(S588=7,#REF!*2))))))))))</f>
        <v>#REF!</v>
      </c>
      <c r="AV588" s="14" t="e">
        <f t="shared" si="163"/>
        <v>#REF!</v>
      </c>
      <c r="AW588" s="14" t="e">
        <f>IF(BB588="s",
IF(S588=0,0,
IF(S588=1,(14-2)*(#REF!+#REF!)/4*4,
IF(S588=2,(14-2)*(#REF!+#REF!)/4*2,
IF(S588=3,(14-2)*(#REF!+#REF!)/4*3,
IF(S588=4,(14-2)*(#REF!+#REF!)/4,
IF(S588=5,(14-2)*#REF!/4,
IF(S588=6,0,
IF(S588=7,(14)*#REF!)))))))),
IF(BB588="t",
IF(S588=0,0,
IF(S588=1,(11-2)*(#REF!+#REF!)/4*4,
IF(S588=2,(11-2)*(#REF!+#REF!)/4*2,
IF(S588=3,(11-2)*(#REF!+#REF!)/4*3,
IF(S588=4,(11-2)*(#REF!+#REF!)/4,
IF(S588=5,(11-2)*#REF!/4,
IF(S588=6,0,
IF(S588=7,(11)*#REF!))))))))))</f>
        <v>#REF!</v>
      </c>
      <c r="AX588" s="14" t="e">
        <f t="shared" si="164"/>
        <v>#REF!</v>
      </c>
      <c r="AY588" s="14">
        <f t="shared" si="165"/>
        <v>8</v>
      </c>
      <c r="AZ588" s="14">
        <f t="shared" si="166"/>
        <v>4</v>
      </c>
      <c r="BA588" s="14" t="e">
        <f t="shared" si="167"/>
        <v>#REF!</v>
      </c>
      <c r="BB588" s="14" t="s">
        <v>87</v>
      </c>
      <c r="BC588" s="14" t="e">
        <f>IF(BI588="A",0,IF(BB588="s",14*#REF!,IF(BB588="T",11*#REF!,"HATA")))</f>
        <v>#REF!</v>
      </c>
      <c r="BD588" s="14" t="e">
        <f t="shared" si="168"/>
        <v>#REF!</v>
      </c>
      <c r="BE588" s="14" t="e">
        <f t="shared" si="169"/>
        <v>#REF!</v>
      </c>
      <c r="BF588" s="14" t="e">
        <f>IF(BE588-#REF!=0,"DOĞRU","YANLIŞ")</f>
        <v>#REF!</v>
      </c>
      <c r="BG588" s="14" t="e">
        <f>#REF!-BE588</f>
        <v>#REF!</v>
      </c>
      <c r="BH588" s="14">
        <v>0</v>
      </c>
      <c r="BJ588" s="14">
        <v>0</v>
      </c>
      <c r="BL588" s="14">
        <v>4</v>
      </c>
      <c r="BN588" s="5" t="e">
        <f>#REF!*14</f>
        <v>#REF!</v>
      </c>
      <c r="BO588" s="6"/>
      <c r="BP588" s="7"/>
      <c r="BQ588" s="8"/>
      <c r="BR588" s="8"/>
      <c r="BS588" s="8"/>
      <c r="BT588" s="8"/>
      <c r="BU588" s="8"/>
      <c r="BV588" s="9"/>
      <c r="BW588" s="10"/>
      <c r="BX588" s="11"/>
      <c r="CE588" s="8"/>
      <c r="CF588" s="17"/>
      <c r="CG588" s="17"/>
      <c r="CH588" s="17"/>
      <c r="CI588" s="17"/>
    </row>
    <row r="589" spans="1:87" s="29" customFormat="1" ht="25.5" customHeight="1" x14ac:dyDescent="0.25">
      <c r="A589" s="26" t="s">
        <v>689</v>
      </c>
      <c r="B589" s="58" t="s">
        <v>332</v>
      </c>
      <c r="C589" s="14" t="s">
        <v>332</v>
      </c>
      <c r="D589" s="15" t="s">
        <v>90</v>
      </c>
      <c r="E589" s="15" t="s">
        <v>90</v>
      </c>
      <c r="F589" s="16" t="s">
        <v>497</v>
      </c>
      <c r="G589" s="14"/>
      <c r="H589" s="26" t="s">
        <v>690</v>
      </c>
      <c r="I589" s="14">
        <v>206096</v>
      </c>
      <c r="J589" s="14" t="s">
        <v>589</v>
      </c>
      <c r="K589" s="14"/>
      <c r="L589" s="15">
        <v>4073</v>
      </c>
      <c r="M589" s="14"/>
      <c r="N589" s="14"/>
      <c r="O589" s="14"/>
      <c r="P589" s="15"/>
      <c r="Q589" s="14" t="s">
        <v>332</v>
      </c>
      <c r="R589" s="14" t="s">
        <v>332</v>
      </c>
      <c r="S589" s="27">
        <v>2</v>
      </c>
      <c r="T589" s="14">
        <v>0</v>
      </c>
      <c r="U589" s="14">
        <v>2</v>
      </c>
      <c r="V589" s="14">
        <v>1</v>
      </c>
      <c r="W589" s="14">
        <v>6</v>
      </c>
      <c r="X589" s="14">
        <v>12</v>
      </c>
      <c r="Y589" s="14">
        <v>18</v>
      </c>
      <c r="Z589" s="14">
        <v>0</v>
      </c>
      <c r="AA589" s="14">
        <v>24</v>
      </c>
      <c r="AB589" s="14">
        <v>18</v>
      </c>
      <c r="AC589" s="14">
        <v>42</v>
      </c>
      <c r="AD589" s="14">
        <v>11</v>
      </c>
      <c r="AE589" s="14">
        <v>0.25</v>
      </c>
      <c r="AF589" s="14">
        <v>2</v>
      </c>
      <c r="AG589" s="14">
        <v>3</v>
      </c>
      <c r="AH589" s="14"/>
      <c r="AI589" s="14">
        <v>33</v>
      </c>
      <c r="AJ589" s="14">
        <v>3</v>
      </c>
      <c r="AK589" s="14">
        <v>2</v>
      </c>
      <c r="AL589" s="14">
        <v>6</v>
      </c>
      <c r="AM589" s="14">
        <v>11</v>
      </c>
      <c r="AN589" s="14">
        <v>66</v>
      </c>
      <c r="AO589" s="14">
        <v>147</v>
      </c>
      <c r="AP589" s="14">
        <v>25</v>
      </c>
      <c r="AQ589" s="14">
        <v>6</v>
      </c>
      <c r="AR589" s="15">
        <v>0</v>
      </c>
      <c r="AS589" s="14">
        <v>0</v>
      </c>
      <c r="AT589" s="14">
        <v>38.400000000000006</v>
      </c>
      <c r="AU589" s="14">
        <v>9.6000000000000014</v>
      </c>
      <c r="AV589" s="14">
        <v>6.0000000000000071</v>
      </c>
      <c r="AW589" s="14">
        <v>27</v>
      </c>
      <c r="AX589" s="14">
        <v>-6</v>
      </c>
      <c r="AY589" s="14">
        <v>12</v>
      </c>
      <c r="AZ589" s="14">
        <v>6</v>
      </c>
      <c r="BA589" s="14">
        <v>114</v>
      </c>
      <c r="BB589" s="14" t="s">
        <v>186</v>
      </c>
      <c r="BC589" s="14">
        <v>66</v>
      </c>
      <c r="BD589" s="14">
        <v>180</v>
      </c>
      <c r="BE589" s="14">
        <v>7</v>
      </c>
      <c r="BF589" s="14" t="s">
        <v>500</v>
      </c>
      <c r="BG589" s="14">
        <v>-1</v>
      </c>
      <c r="BH589" s="14">
        <v>1</v>
      </c>
      <c r="BI589" s="14"/>
      <c r="BJ589" s="14">
        <v>1</v>
      </c>
      <c r="BK589" s="14"/>
      <c r="BL589" s="14">
        <v>2</v>
      </c>
      <c r="BM589" s="14"/>
      <c r="BN589" s="32">
        <v>0</v>
      </c>
      <c r="BO589" s="33"/>
      <c r="BP589" s="34">
        <v>0</v>
      </c>
      <c r="BQ589" s="35"/>
      <c r="BR589" s="36"/>
      <c r="BS589" s="36"/>
      <c r="BT589" s="36"/>
      <c r="BU589" s="36"/>
      <c r="BV589" s="37"/>
      <c r="BW589" s="38"/>
      <c r="BX589" s="39"/>
      <c r="BY589" s="8"/>
      <c r="BZ589" s="8"/>
      <c r="CA589" s="8"/>
      <c r="CB589" s="8"/>
      <c r="CC589" s="8"/>
      <c r="CD589" s="14"/>
      <c r="CE589" s="12" t="s">
        <v>192</v>
      </c>
      <c r="CF589" s="28">
        <v>44281</v>
      </c>
      <c r="CG589" s="57" t="s">
        <v>691</v>
      </c>
      <c r="CH589" s="28">
        <v>44295</v>
      </c>
      <c r="CI589" s="13" t="s">
        <v>691</v>
      </c>
    </row>
    <row r="590" spans="1:87" s="29" customFormat="1" ht="25.5" customHeight="1" x14ac:dyDescent="0.25">
      <c r="A590" s="26" t="s">
        <v>692</v>
      </c>
      <c r="B590" s="26" t="s">
        <v>335</v>
      </c>
      <c r="C590" s="14" t="s">
        <v>335</v>
      </c>
      <c r="D590" s="15" t="s">
        <v>90</v>
      </c>
      <c r="E590" s="15" t="s">
        <v>90</v>
      </c>
      <c r="F590" s="15" t="e">
        <f>IF(BB590="S",
IF(#REF!+BJ590=2012,
IF(#REF!=1,"12-13/1",
IF(#REF!=2,"12-13/2",
IF(#REF!=3,"13-14/1",
IF(#REF!=4,"13-14/2","Hata1")))),
IF(#REF!+BJ590=2013,
IF(#REF!=1,"13-14/1",
IF(#REF!=2,"13-14/2",
IF(#REF!=3,"14-15/1",
IF(#REF!=4,"14-15/2","Hata2")))),
IF(#REF!+BJ590=2014,
IF(#REF!=1,"14-15/1",
IF(#REF!=2,"14-15/2",
IF(#REF!=3,"15-16/1",
IF(#REF!=4,"15-16/2","Hata3")))),
IF(#REF!+BJ590=2015,
IF(#REF!=1,"15-16/1",
IF(#REF!=2,"15-16/2",
IF(#REF!=3,"16-17/1",
IF(#REF!=4,"16-17/2","Hata4")))),
IF(#REF!+BJ590=2016,
IF(#REF!=1,"16-17/1",
IF(#REF!=2,"16-17/2",
IF(#REF!=3,"17-18/1",
IF(#REF!=4,"17-18/2","Hata5")))),
IF(#REF!+BJ590=2017,
IF(#REF!=1,"17-18/1",
IF(#REF!=2,"17-18/2",
IF(#REF!=3,"18-19/1",
IF(#REF!=4,"18-19/2","Hata6")))),
IF(#REF!+BJ590=2018,
IF(#REF!=1,"18-19/1",
IF(#REF!=2,"18-19/2",
IF(#REF!=3,"19-20/1",
IF(#REF!=4,"19-20/2","Hata7")))),
IF(#REF!+BJ590=2019,
IF(#REF!=1,"19-20/1",
IF(#REF!=2,"19-20/2",
IF(#REF!=3,"20-21/1",
IF(#REF!=4,"20-21/2","Hata8")))),
IF(#REF!+BJ590=2020,
IF(#REF!=1,"20-21/1",
IF(#REF!=2,"20-21/2",
IF(#REF!=3,"21-22/1",
IF(#REF!=4,"21-22/2","Hata9")))),
IF(#REF!+BJ590=2021,
IF(#REF!=1,"21-22/1",
IF(#REF!=2,"21-22/2",
IF(#REF!=3,"22-23/1",
IF(#REF!=4,"22-23/2","Hata10")))),
IF(#REF!+BJ590=2022,
IF(#REF!=1,"22-23/1",
IF(#REF!=2,"22-23/2",
IF(#REF!=3,"23-24/1",
IF(#REF!=4,"23-24/2","Hata11")))),
IF(#REF!+BJ590=2023,
IF(#REF!=1,"23-24/1",
IF(#REF!=2,"23-24/2",
IF(#REF!=3,"24-25/1",
IF(#REF!=4,"24-25/2","Hata12")))),
)))))))))))),
IF(BB590="T",
IF(#REF!+BJ590=2012,
IF(#REF!=1,"12-13/1",
IF(#REF!=2,"12-13/2",
IF(#REF!=3,"12-13/3",
IF(#REF!=4,"13-14/1",
IF(#REF!=5,"13-14/2",
IF(#REF!=6,"13-14/3","Hata1")))))),
IF(#REF!+BJ590=2013,
IF(#REF!=1,"13-14/1",
IF(#REF!=2,"13-14/2",
IF(#REF!=3,"13-14/3",
IF(#REF!=4,"14-15/1",
IF(#REF!=5,"14-15/2",
IF(#REF!=6,"14-15/3","Hata2")))))),
IF(#REF!+BJ590=2014,
IF(#REF!=1,"14-15/1",
IF(#REF!=2,"14-15/2",
IF(#REF!=3,"14-15/3",
IF(#REF!=4,"15-16/1",
IF(#REF!=5,"15-16/2",
IF(#REF!=6,"15-16/3","Hata3")))))),
IF(AND(#REF!+#REF!&gt;2014,#REF!+#REF!&lt;2015,BJ590=1),
IF(#REF!=0.1,"14-15/0.1",
IF(#REF!=0.2,"14-15/0.2",
IF(#REF!=0.3,"14-15/0.3","Hata4"))),
IF(#REF!+BJ590=2015,
IF(#REF!=1,"15-16/1",
IF(#REF!=2,"15-16/2",
IF(#REF!=3,"15-16/3",
IF(#REF!=4,"16-17/1",
IF(#REF!=5,"16-17/2",
IF(#REF!=6,"16-17/3","Hata5")))))),
IF(#REF!+BJ590=2016,
IF(#REF!=1,"16-17/1",
IF(#REF!=2,"16-17/2",
IF(#REF!=3,"16-17/3",
IF(#REF!=4,"17-18/1",
IF(#REF!=5,"17-18/2",
IF(#REF!=6,"17-18/3","Hata6")))))),
IF(#REF!+BJ590=2017,
IF(#REF!=1,"17-18/1",
IF(#REF!=2,"17-18/2",
IF(#REF!=3,"17-18/3",
IF(#REF!=4,"18-19/1",
IF(#REF!=5,"18-19/2",
IF(#REF!=6,"18-19/3","Hata7")))))),
IF(#REF!+BJ590=2018,
IF(#REF!=1,"18-19/1",
IF(#REF!=2,"18-19/2",
IF(#REF!=3,"18-19/3",
IF(#REF!=4,"19-20/1",
IF(#REF!=5," 19-20/2",
IF(#REF!=6,"19-20/3","Hata8")))))),
IF(#REF!+BJ590=2019,
IF(#REF!=1,"19-20/1",
IF(#REF!=2,"19-20/2",
IF(#REF!=3,"19-20/3",
IF(#REF!=4,"20-21/1",
IF(#REF!=5,"20-21/2",
IF(#REF!=6,"20-21/3","Hata9")))))),
IF(#REF!+BJ590=2020,
IF(#REF!=1,"20-21/1",
IF(#REF!=2,"20-21/2",
IF(#REF!=3,"20-21/3",
IF(#REF!=4,"21-22/1",
IF(#REF!=5,"21-22/2",
IF(#REF!=6,"21-22/3","Hata10")))))),
IF(#REF!+BJ590=2021,
IF(#REF!=1,"21-22/1",
IF(#REF!=2,"21-22/2",
IF(#REF!=3,"21-22/3",
IF(#REF!=4,"22-23/1",
IF(#REF!=5,"22-23/2",
IF(#REF!=6,"22-23/3","Hata11")))))),
IF(#REF!+BJ590=2022,
IF(#REF!=1,"22-23/1",
IF(#REF!=2,"22-23/2",
IF(#REF!=3,"22-23/3",
IF(#REF!=4,"23-24/1",
IF(#REF!=5,"23-24/2",
IF(#REF!=6,"23-24/3","Hata12")))))),
IF(#REF!+BJ590=2023,
IF(#REF!=1,"23-24/1",
IF(#REF!=2,"23-24/2",
IF(#REF!=3,"23-24/3",
IF(#REF!=4,"24-25/1",
IF(#REF!=5,"24-25/2",
IF(#REF!=6,"24-25/3","Hata13")))))),
))))))))))))))
)</f>
        <v>#REF!</v>
      </c>
      <c r="G590" s="15"/>
      <c r="H590" s="26" t="s">
        <v>690</v>
      </c>
      <c r="I590" s="14">
        <v>54690</v>
      </c>
      <c r="J590" s="14" t="s">
        <v>589</v>
      </c>
      <c r="K590" s="14"/>
      <c r="L590" s="14"/>
      <c r="M590" s="14"/>
      <c r="N590" s="14"/>
      <c r="O590" s="14"/>
      <c r="P590" s="14"/>
      <c r="Q590" s="14" t="s">
        <v>335</v>
      </c>
      <c r="R590" s="14" t="s">
        <v>335</v>
      </c>
      <c r="S590" s="27">
        <v>2</v>
      </c>
      <c r="T590" s="14">
        <f>VLOOKUP($S590,[1]sistem!$I$3:$L$10,2,FALSE)</f>
        <v>0</v>
      </c>
      <c r="U590" s="14">
        <f>VLOOKUP($S590,[1]sistem!$I$3:$L$10,3,FALSE)</f>
        <v>2</v>
      </c>
      <c r="V590" s="14">
        <f>VLOOKUP($S590,[1]sistem!$I$3:$L$10,4,FALSE)</f>
        <v>1</v>
      </c>
      <c r="W590" s="14" t="e">
        <f>VLOOKUP($BB590,[1]sistem!$I$13:$L$14,2,FALSE)*#REF!</f>
        <v>#REF!</v>
      </c>
      <c r="X590" s="14" t="e">
        <f>VLOOKUP($BB590,[1]sistem!$I$13:$L$14,3,FALSE)*#REF!</f>
        <v>#REF!</v>
      </c>
      <c r="Y590" s="14" t="e">
        <f>VLOOKUP($BB590,[1]sistem!$I$13:$L$14,4,FALSE)*#REF!</f>
        <v>#REF!</v>
      </c>
      <c r="Z590" s="14" t="e">
        <f t="shared" ref="Z590:AB624" si="170">T590*W590</f>
        <v>#REF!</v>
      </c>
      <c r="AA590" s="14" t="e">
        <f t="shared" si="170"/>
        <v>#REF!</v>
      </c>
      <c r="AB590" s="14" t="e">
        <f t="shared" si="170"/>
        <v>#REF!</v>
      </c>
      <c r="AC590" s="14" t="e">
        <f t="shared" ref="AC590:AC624" si="171">SUM(Z590:AB590)</f>
        <v>#REF!</v>
      </c>
      <c r="AD590" s="14">
        <f>VLOOKUP(BB590,[1]sistem!$I$18:$J$19,2,FALSE)</f>
        <v>11</v>
      </c>
      <c r="AE590" s="14">
        <v>0.25</v>
      </c>
      <c r="AF590" s="14">
        <f>VLOOKUP($S590,[1]sistem!$I$3:$M$10,5,FALSE)</f>
        <v>2</v>
      </c>
      <c r="AG590" s="14">
        <v>3</v>
      </c>
      <c r="AH590" s="14"/>
      <c r="AI590" s="14">
        <f>AG590*AM590</f>
        <v>33</v>
      </c>
      <c r="AJ590" s="14">
        <f>VLOOKUP($S590,[1]sistem!$I$3:$N$10,6,FALSE)</f>
        <v>3</v>
      </c>
      <c r="AK590" s="14">
        <v>2</v>
      </c>
      <c r="AL590" s="14">
        <f t="shared" ref="AL590:AL624" si="172">AJ590*AK590</f>
        <v>6</v>
      </c>
      <c r="AM590" s="14">
        <f>VLOOKUP($BB590,[1]sistem!$I$18:$K$19,3,FALSE)</f>
        <v>11</v>
      </c>
      <c r="AN590" s="14" t="e">
        <f>AM590*#REF!</f>
        <v>#REF!</v>
      </c>
      <c r="AO590" s="14" t="e">
        <f t="shared" ref="AO590:AO624" si="173">AN590+AL590+AI590+Z590+AA590+AB590</f>
        <v>#REF!</v>
      </c>
      <c r="AP590" s="14">
        <f t="shared" ref="AP590:AP597" si="174">IF(BB590="s",25,25)</f>
        <v>25</v>
      </c>
      <c r="AQ590" s="14" t="e">
        <f t="shared" ref="AQ590:AQ624" si="175">ROUND(AO590/AP590,0)</f>
        <v>#REF!</v>
      </c>
      <c r="AR590" s="14" t="e">
        <f>ROUND(AQ590-#REF!,0)</f>
        <v>#REF!</v>
      </c>
      <c r="AS590" s="14">
        <f>IF(BB590="s",IF(S590=0,0,
IF(S590=1,#REF!*4*4,
IF(S590=2,0,
IF(S590=3,#REF!*4*2,
IF(S590=4,0,
IF(S590=5,0,
IF(S590=6,0,
IF(S590=7,0)))))))),
IF(BB590="t",
IF(S590=0,0,
IF(S590=1,#REF!*4*4*0.8,
IF(S590=2,0,
IF(S590=3,#REF!*4*2*0.8,
IF(S590=4,0,
IF(S590=5,0,
IF(S590=6,0,
IF(S590=7,0))))))))))</f>
        <v>0</v>
      </c>
      <c r="AT590" s="14" t="e">
        <f>IF(BB590="s",
IF(S590=0,0,
IF(S590=1,0,
IF(S590=2,#REF!*4*2,
IF(S590=3,#REF!*4,
IF(S590=4,#REF!*4,
IF(S590=5,0,
IF(S590=6,0,
IF(S590=7,#REF!*4)))))))),
IF(BB590="t",
IF(S590=0,0,
IF(S590=1,0,
IF(S590=2,#REF!*4*2*0.8,
IF(S590=3,#REF!*4*0.8,
IF(S590=4,#REF!*4*0.8,
IF(S590=5,0,
IF(S590=6,0,
IF(S590=7,#REF!*4))))))))))</f>
        <v>#REF!</v>
      </c>
      <c r="AU590" s="14" t="e">
        <f>IF(BB590="s",
IF(S590=0,0,
IF(S590=1,#REF!*2,
IF(S590=2,#REF!*2,
IF(S590=3,#REF!*2,
IF(S590=4,#REF!*2,
IF(S590=5,#REF!*2,
IF(S590=6,#REF!*2,
IF(S590=7,#REF!*2)))))))),
IF(BB590="t",
IF(S590=0,#REF!*2*0.8,
IF(S590=1,#REF!*2*0.8,
IF(S590=2,#REF!*2*0.8,
IF(S590=3,#REF!*2*0.8,
IF(S590=4,#REF!*2*0.8,
IF(S590=5,#REF!*2*0.8,
IF(S590=6,#REF!*1*0.8,
IF(S590=7,#REF!*2))))))))))</f>
        <v>#REF!</v>
      </c>
      <c r="AV590" s="14" t="e">
        <f t="shared" ref="AV590:AV624" si="176">SUM(AS590:AU590)-SUM(Z590:AB590)</f>
        <v>#REF!</v>
      </c>
      <c r="AW590" s="14" t="e">
        <f>IF(BB590="s",
IF(S590=0,0,
IF(S590=1,(14-2)*(#REF!+#REF!)/4*4,
IF(S590=2,(14-2)*(#REF!+#REF!)/4*2,
IF(S590=3,(14-2)*(#REF!+#REF!)/4*3,
IF(S590=4,(14-2)*(#REF!+#REF!)/4,
IF(S590=5,(14-2)*#REF!/4,
IF(S590=6,0,
IF(S590=7,(14)*#REF!)))))))),
IF(BB590="t",
IF(S590=0,0,
IF(S590=1,(11-2)*(#REF!+#REF!)/4*4,
IF(S590=2,(11-2)*(#REF!+#REF!)/4*2,
IF(S590=3,(11-2)*(#REF!+#REF!)/4*3,
IF(S590=4,(11-2)*(#REF!+#REF!)/4,
IF(S590=5,(11-2)*#REF!/4,
IF(S590=6,0,
IF(S590=7,(11)*#REF!))))))))))</f>
        <v>#REF!</v>
      </c>
      <c r="AX590" s="14" t="e">
        <f t="shared" ref="AX590:AX624" si="177">AW590-AI590</f>
        <v>#REF!</v>
      </c>
      <c r="AY590" s="14">
        <f t="shared" ref="AY590:AY624" si="178">IF(BB590="s",
IF(S590=0,0,
IF(S590=1,4*5,
IF(S590=2,4*3,
IF(S590=3,4*4,
IF(S590=4,4*2,
IF(S590=5,4,
IF(S590=6,4/2,
IF(S590=7,4*2,)))))))),
IF(BB590="t",
IF(S590=0,0,
IF(S590=1,4*5,
IF(S590=2,4*3,
IF(S590=3,4*4,
IF(S590=4,4*2,
IF(S590=5,4,
IF(S590=6,4/2,
IF(S590=7,4*2))))))))))</f>
        <v>12</v>
      </c>
      <c r="AZ590" s="14">
        <f t="shared" ref="AZ590:AZ624" si="179">AY590-AL590</f>
        <v>6</v>
      </c>
      <c r="BA590" s="14" t="e">
        <f t="shared" ref="BA590:BA624" si="180">AS590+AT590+AU590+(IF(BH590=1,(AW590)*2,AW590))+AY590</f>
        <v>#REF!</v>
      </c>
      <c r="BB590" s="14" t="s">
        <v>186</v>
      </c>
      <c r="BC590" s="14" t="e">
        <f>IF(BI590="A",0,IF(BB590="s",14*#REF!,IF(BB590="T",11*#REF!,"HATA")))</f>
        <v>#REF!</v>
      </c>
      <c r="BD590" s="14" t="e">
        <f t="shared" ref="BD590:BD624" si="181">IF(BI590="Z",(BC590+BA590)*1.15,(BC590+BA590))</f>
        <v>#REF!</v>
      </c>
      <c r="BE590" s="14" t="e">
        <f t="shared" ref="BE590:BE624" si="182">IF(BB590="s",ROUND(BD590/30,0),IF(BB590="T",ROUND(BD590/25,0),"HATA"))</f>
        <v>#REF!</v>
      </c>
      <c r="BF590" s="14" t="e">
        <f>IF(BE590-#REF!=0,"DOĞRU","YANLIŞ")</f>
        <v>#REF!</v>
      </c>
      <c r="BG590" s="14" t="e">
        <f>#REF!-BE590</f>
        <v>#REF!</v>
      </c>
      <c r="BH590" s="14">
        <v>1</v>
      </c>
      <c r="BI590" s="14"/>
      <c r="BJ590" s="14">
        <v>1</v>
      </c>
      <c r="BK590" s="14"/>
      <c r="BL590" s="14">
        <v>2</v>
      </c>
      <c r="BM590" s="14"/>
      <c r="BN590" s="5" t="e">
        <f>#REF!*11</f>
        <v>#REF!</v>
      </c>
      <c r="BO590" s="6"/>
      <c r="BP590" s="7"/>
      <c r="BQ590" s="8"/>
      <c r="BR590" s="8"/>
      <c r="BS590" s="8"/>
      <c r="BT590" s="8"/>
      <c r="BU590" s="8"/>
      <c r="BV590" s="9"/>
      <c r="BW590" s="10"/>
      <c r="BX590" s="11"/>
      <c r="BY590" s="14"/>
      <c r="BZ590" s="14"/>
      <c r="CA590" s="14"/>
      <c r="CB590" s="14"/>
      <c r="CC590" s="14"/>
      <c r="CD590" s="14"/>
      <c r="CE590" s="12" t="s">
        <v>192</v>
      </c>
      <c r="CF590" s="28">
        <v>44281</v>
      </c>
      <c r="CG590" s="57" t="s">
        <v>691</v>
      </c>
      <c r="CH590" s="28">
        <v>44295</v>
      </c>
      <c r="CI590" s="13" t="s">
        <v>691</v>
      </c>
    </row>
    <row r="591" spans="1:87" hidden="1" x14ac:dyDescent="0.25">
      <c r="A591" s="14" t="s">
        <v>187</v>
      </c>
      <c r="B591" s="14" t="s">
        <v>92</v>
      </c>
      <c r="C591" s="14" t="s">
        <v>92</v>
      </c>
      <c r="D591" s="15" t="s">
        <v>90</v>
      </c>
      <c r="E591" s="15" t="s">
        <v>90</v>
      </c>
      <c r="F591" s="15" t="e">
        <f>IF(BB591="S",
IF(#REF!+BJ591=2012,
IF(#REF!=1,"12-13/1",
IF(#REF!=2,"12-13/2",
IF(#REF!=3,"13-14/1",
IF(#REF!=4,"13-14/2","Hata1")))),
IF(#REF!+BJ591=2013,
IF(#REF!=1,"13-14/1",
IF(#REF!=2,"13-14/2",
IF(#REF!=3,"14-15/1",
IF(#REF!=4,"14-15/2","Hata2")))),
IF(#REF!+BJ591=2014,
IF(#REF!=1,"14-15/1",
IF(#REF!=2,"14-15/2",
IF(#REF!=3,"15-16/1",
IF(#REF!=4,"15-16/2","Hata3")))),
IF(#REF!+BJ591=2015,
IF(#REF!=1,"15-16/1",
IF(#REF!=2,"15-16/2",
IF(#REF!=3,"16-17/1",
IF(#REF!=4,"16-17/2","Hata4")))),
IF(#REF!+BJ591=2016,
IF(#REF!=1,"16-17/1",
IF(#REF!=2,"16-17/2",
IF(#REF!=3,"17-18/1",
IF(#REF!=4,"17-18/2","Hata5")))),
IF(#REF!+BJ591=2017,
IF(#REF!=1,"17-18/1",
IF(#REF!=2,"17-18/2",
IF(#REF!=3,"18-19/1",
IF(#REF!=4,"18-19/2","Hata6")))),
IF(#REF!+BJ591=2018,
IF(#REF!=1,"18-19/1",
IF(#REF!=2,"18-19/2",
IF(#REF!=3,"19-20/1",
IF(#REF!=4,"19-20/2","Hata7")))),
IF(#REF!+BJ591=2019,
IF(#REF!=1,"19-20/1",
IF(#REF!=2,"19-20/2",
IF(#REF!=3,"20-21/1",
IF(#REF!=4,"20-21/2","Hata8")))),
IF(#REF!+BJ591=2020,
IF(#REF!=1,"20-21/1",
IF(#REF!=2,"20-21/2",
IF(#REF!=3,"21-22/1",
IF(#REF!=4,"21-22/2","Hata9")))),
IF(#REF!+BJ591=2021,
IF(#REF!=1,"21-22/1",
IF(#REF!=2,"21-22/2",
IF(#REF!=3,"22-23/1",
IF(#REF!=4,"22-23/2","Hata10")))),
IF(#REF!+BJ591=2022,
IF(#REF!=1,"22-23/1",
IF(#REF!=2,"22-23/2",
IF(#REF!=3,"23-24/1",
IF(#REF!=4,"23-24/2","Hata11")))),
IF(#REF!+BJ591=2023,
IF(#REF!=1,"23-24/1",
IF(#REF!=2,"23-24/2",
IF(#REF!=3,"24-25/1",
IF(#REF!=4,"24-25/2","Hata12")))),
)))))))))))),
IF(BB591="T",
IF(#REF!+BJ591=2012,
IF(#REF!=1,"12-13/1",
IF(#REF!=2,"12-13/2",
IF(#REF!=3,"12-13/3",
IF(#REF!=4,"13-14/1",
IF(#REF!=5,"13-14/2",
IF(#REF!=6,"13-14/3","Hata1")))))),
IF(#REF!+BJ591=2013,
IF(#REF!=1,"13-14/1",
IF(#REF!=2,"13-14/2",
IF(#REF!=3,"13-14/3",
IF(#REF!=4,"14-15/1",
IF(#REF!=5,"14-15/2",
IF(#REF!=6,"14-15/3","Hata2")))))),
IF(#REF!+BJ591=2014,
IF(#REF!=1,"14-15/1",
IF(#REF!=2,"14-15/2",
IF(#REF!=3,"14-15/3",
IF(#REF!=4,"15-16/1",
IF(#REF!=5,"15-16/2",
IF(#REF!=6,"15-16/3","Hata3")))))),
IF(AND(#REF!+#REF!&gt;2014,#REF!+#REF!&lt;2015,BJ591=1),
IF(#REF!=0.1,"14-15/0.1",
IF(#REF!=0.2,"14-15/0.2",
IF(#REF!=0.3,"14-15/0.3","Hata4"))),
IF(#REF!+BJ591=2015,
IF(#REF!=1,"15-16/1",
IF(#REF!=2,"15-16/2",
IF(#REF!=3,"15-16/3",
IF(#REF!=4,"16-17/1",
IF(#REF!=5,"16-17/2",
IF(#REF!=6,"16-17/3","Hata5")))))),
IF(#REF!+BJ591=2016,
IF(#REF!=1,"16-17/1",
IF(#REF!=2,"16-17/2",
IF(#REF!=3,"16-17/3",
IF(#REF!=4,"17-18/1",
IF(#REF!=5,"17-18/2",
IF(#REF!=6,"17-18/3","Hata6")))))),
IF(#REF!+BJ591=2017,
IF(#REF!=1,"17-18/1",
IF(#REF!=2,"17-18/2",
IF(#REF!=3,"17-18/3",
IF(#REF!=4,"18-19/1",
IF(#REF!=5,"18-19/2",
IF(#REF!=6,"18-19/3","Hata7")))))),
IF(#REF!+BJ591=2018,
IF(#REF!=1,"18-19/1",
IF(#REF!=2,"18-19/2",
IF(#REF!=3,"18-19/3",
IF(#REF!=4,"19-20/1",
IF(#REF!=5," 19-20/2",
IF(#REF!=6,"19-20/3","Hata8")))))),
IF(#REF!+BJ591=2019,
IF(#REF!=1,"19-20/1",
IF(#REF!=2,"19-20/2",
IF(#REF!=3,"19-20/3",
IF(#REF!=4,"20-21/1",
IF(#REF!=5,"20-21/2",
IF(#REF!=6,"20-21/3","Hata9")))))),
IF(#REF!+BJ591=2020,
IF(#REF!=1,"20-21/1",
IF(#REF!=2,"20-21/2",
IF(#REF!=3,"20-21/3",
IF(#REF!=4,"21-22/1",
IF(#REF!=5,"21-22/2",
IF(#REF!=6,"21-22/3","Hata10")))))),
IF(#REF!+BJ591=2021,
IF(#REF!=1,"21-22/1",
IF(#REF!=2,"21-22/2",
IF(#REF!=3,"21-22/3",
IF(#REF!=4,"22-23/1",
IF(#REF!=5,"22-23/2",
IF(#REF!=6,"22-23/3","Hata11")))))),
IF(#REF!+BJ591=2022,
IF(#REF!=1,"22-23/1",
IF(#REF!=2,"22-23/2",
IF(#REF!=3,"22-23/3",
IF(#REF!=4,"23-24/1",
IF(#REF!=5,"23-24/2",
IF(#REF!=6,"23-24/3","Hata12")))))),
IF(#REF!+BJ591=2023,
IF(#REF!=1,"23-24/1",
IF(#REF!=2,"23-24/2",
IF(#REF!=3,"23-24/3",
IF(#REF!=4,"24-25/1",
IF(#REF!=5,"24-25/2",
IF(#REF!=6,"24-25/3","Hata13")))))),
))))))))))))))
)</f>
        <v>#REF!</v>
      </c>
      <c r="G591" s="15"/>
      <c r="H591" s="14" t="s">
        <v>690</v>
      </c>
      <c r="I591" s="14">
        <v>54690</v>
      </c>
      <c r="J591" s="14" t="s">
        <v>589</v>
      </c>
      <c r="L591" s="14">
        <v>4362</v>
      </c>
      <c r="S591" s="16">
        <v>0</v>
      </c>
      <c r="T591" s="14">
        <f>VLOOKUP($S591,[1]sistem!$I$3:$L$10,2,FALSE)</f>
        <v>0</v>
      </c>
      <c r="U591" s="14">
        <f>VLOOKUP($S591,[1]sistem!$I$3:$L$10,3,FALSE)</f>
        <v>0</v>
      </c>
      <c r="V591" s="14">
        <f>VLOOKUP($S591,[1]sistem!$I$3:$L$10,4,FALSE)</f>
        <v>0</v>
      </c>
      <c r="W591" s="14" t="e">
        <f>VLOOKUP($BB591,[1]sistem!$I$13:$L$14,2,FALSE)*#REF!</f>
        <v>#REF!</v>
      </c>
      <c r="X591" s="14" t="e">
        <f>VLOOKUP($BB591,[1]sistem!$I$13:$L$14,3,FALSE)*#REF!</f>
        <v>#REF!</v>
      </c>
      <c r="Y591" s="14" t="e">
        <f>VLOOKUP($BB591,[1]sistem!$I$13:$L$14,4,FALSE)*#REF!</f>
        <v>#REF!</v>
      </c>
      <c r="Z591" s="14" t="e">
        <f t="shared" si="170"/>
        <v>#REF!</v>
      </c>
      <c r="AA591" s="14" t="e">
        <f t="shared" si="170"/>
        <v>#REF!</v>
      </c>
      <c r="AB591" s="14" t="e">
        <f t="shared" si="170"/>
        <v>#REF!</v>
      </c>
      <c r="AC591" s="14" t="e">
        <f t="shared" si="171"/>
        <v>#REF!</v>
      </c>
      <c r="AD591" s="14">
        <f>VLOOKUP(BB591,[1]sistem!$I$18:$J$19,2,FALSE)</f>
        <v>11</v>
      </c>
      <c r="AE591" s="14">
        <v>0.25</v>
      </c>
      <c r="AF591" s="14">
        <f>VLOOKUP($S591,[1]sistem!$I$3:$M$10,5,FALSE)</f>
        <v>0</v>
      </c>
      <c r="AI591" s="14" t="e">
        <f>(#REF!+#REF!)*AD591</f>
        <v>#REF!</v>
      </c>
      <c r="AJ591" s="14">
        <f>VLOOKUP($S591,[1]sistem!$I$3:$N$10,6,FALSE)</f>
        <v>0</v>
      </c>
      <c r="AK591" s="14">
        <v>2</v>
      </c>
      <c r="AL591" s="14">
        <f t="shared" si="172"/>
        <v>0</v>
      </c>
      <c r="AM591" s="14">
        <f>VLOOKUP($BB591,[1]sistem!$I$18:$K$19,3,FALSE)</f>
        <v>11</v>
      </c>
      <c r="AN591" s="14" t="e">
        <f>AM591*#REF!</f>
        <v>#REF!</v>
      </c>
      <c r="AO591" s="14" t="e">
        <f t="shared" si="173"/>
        <v>#REF!</v>
      </c>
      <c r="AP591" s="14">
        <f t="shared" si="174"/>
        <v>25</v>
      </c>
      <c r="AQ591" s="14" t="e">
        <f t="shared" si="175"/>
        <v>#REF!</v>
      </c>
      <c r="AR591" s="14" t="e">
        <f>ROUND(AQ591-#REF!,0)</f>
        <v>#REF!</v>
      </c>
      <c r="AS591" s="14">
        <f>IF(BB591="s",IF(S591=0,0,
IF(S591=1,#REF!*4*4,
IF(S591=2,0,
IF(S591=3,#REF!*4*2,
IF(S591=4,0,
IF(S591=5,0,
IF(S591=6,0,
IF(S591=7,0)))))))),
IF(BB591="t",
IF(S591=0,0,
IF(S591=1,#REF!*4*4*0.8,
IF(S591=2,0,
IF(S591=3,#REF!*4*2*0.8,
IF(S591=4,0,
IF(S591=5,0,
IF(S591=6,0,
IF(S591=7,0))))))))))</f>
        <v>0</v>
      </c>
      <c r="AT591" s="14">
        <f>IF(BB591="s",
IF(S591=0,0,
IF(S591=1,0,
IF(S591=2,#REF!*4*2,
IF(S591=3,#REF!*4,
IF(S591=4,#REF!*4,
IF(S591=5,0,
IF(S591=6,0,
IF(S591=7,#REF!*4)))))))),
IF(BB591="t",
IF(S591=0,0,
IF(S591=1,0,
IF(S591=2,#REF!*4*2*0.8,
IF(S591=3,#REF!*4*0.8,
IF(S591=4,#REF!*4*0.8,
IF(S591=5,0,
IF(S591=6,0,
IF(S591=7,#REF!*4))))))))))</f>
        <v>0</v>
      </c>
      <c r="AU591" s="14" t="e">
        <f>IF(BB591="s",
IF(S591=0,0,
IF(S591=1,#REF!*2,
IF(S591=2,#REF!*2,
IF(S591=3,#REF!*2,
IF(S591=4,#REF!*2,
IF(S591=5,#REF!*2,
IF(S591=6,#REF!*2,
IF(S591=7,#REF!*2)))))))),
IF(BB591="t",
IF(S591=0,#REF!*2*0.8,
IF(S591=1,#REF!*2*0.8,
IF(S591=2,#REF!*2*0.8,
IF(S591=3,#REF!*2*0.8,
IF(S591=4,#REF!*2*0.8,
IF(S591=5,#REF!*2*0.8,
IF(S591=6,#REF!*1*0.8,
IF(S591=7,#REF!*2))))))))))</f>
        <v>#REF!</v>
      </c>
      <c r="AV591" s="14" t="e">
        <f t="shared" si="176"/>
        <v>#REF!</v>
      </c>
      <c r="AW591" s="14">
        <f>IF(BB591="s",
IF(S591=0,0,
IF(S591=1,(14-2)*(#REF!+#REF!)/4*4,
IF(S591=2,(14-2)*(#REF!+#REF!)/4*2,
IF(S591=3,(14-2)*(#REF!+#REF!)/4*3,
IF(S591=4,(14-2)*(#REF!+#REF!)/4,
IF(S591=5,(14-2)*#REF!/4,
IF(S591=6,0,
IF(S591=7,(14)*#REF!)))))))),
IF(BB591="t",
IF(S591=0,0,
IF(S591=1,(11-2)*(#REF!+#REF!)/4*4,
IF(S591=2,(11-2)*(#REF!+#REF!)/4*2,
IF(S591=3,(11-2)*(#REF!+#REF!)/4*3,
IF(S591=4,(11-2)*(#REF!+#REF!)/4,
IF(S591=5,(11-2)*#REF!/4,
IF(S591=6,0,
IF(S591=7,(11)*#REF!))))))))))</f>
        <v>0</v>
      </c>
      <c r="AX591" s="14" t="e">
        <f t="shared" si="177"/>
        <v>#REF!</v>
      </c>
      <c r="AY591" s="14">
        <f t="shared" si="178"/>
        <v>0</v>
      </c>
      <c r="AZ591" s="14">
        <f t="shared" si="179"/>
        <v>0</v>
      </c>
      <c r="BA591" s="14" t="e">
        <f t="shared" si="180"/>
        <v>#REF!</v>
      </c>
      <c r="BB591" s="14" t="s">
        <v>186</v>
      </c>
      <c r="BC591" s="14" t="e">
        <f>IF(BI591="A",0,IF(BB591="s",14*#REF!,IF(BB591="T",11*#REF!,"HATA")))</f>
        <v>#REF!</v>
      </c>
      <c r="BD591" s="14" t="e">
        <f t="shared" si="181"/>
        <v>#REF!</v>
      </c>
      <c r="BE591" s="14" t="e">
        <f t="shared" si="182"/>
        <v>#REF!</v>
      </c>
      <c r="BF591" s="14" t="e">
        <f>IF(BE591-#REF!=0,"DOĞRU","YANLIŞ")</f>
        <v>#REF!</v>
      </c>
      <c r="BG591" s="14" t="e">
        <f>#REF!-BE591</f>
        <v>#REF!</v>
      </c>
      <c r="BH591" s="14">
        <v>0</v>
      </c>
      <c r="BJ591" s="14">
        <v>1</v>
      </c>
      <c r="BL591" s="14">
        <v>0</v>
      </c>
      <c r="BN591" s="5" t="e">
        <f>#REF!*11</f>
        <v>#REF!</v>
      </c>
      <c r="BO591" s="6"/>
      <c r="BP591" s="7"/>
      <c r="BQ591" s="8"/>
      <c r="BR591" s="8"/>
      <c r="BS591" s="8"/>
      <c r="BT591" s="8"/>
      <c r="BU591" s="8"/>
      <c r="BV591" s="9"/>
      <c r="BW591" s="10"/>
      <c r="BX591" s="11"/>
      <c r="CE591" s="8"/>
      <c r="CF591" s="17"/>
      <c r="CG591" s="17"/>
      <c r="CH591" s="17"/>
      <c r="CI591" s="17"/>
    </row>
    <row r="592" spans="1:87" hidden="1" x14ac:dyDescent="0.25">
      <c r="A592" s="14" t="s">
        <v>693</v>
      </c>
      <c r="B592" s="14" t="s">
        <v>694</v>
      </c>
      <c r="C592" s="14" t="s">
        <v>694</v>
      </c>
      <c r="D592" s="15" t="s">
        <v>90</v>
      </c>
      <c r="E592" s="15" t="s">
        <v>90</v>
      </c>
      <c r="F592" s="16" t="e">
        <f>IF(BB592="S",
IF(#REF!+BJ592=2012,
IF(#REF!=1,"12-13/1",
IF(#REF!=2,"12-13/2",
IF(#REF!=3,"13-14/1",
IF(#REF!=4,"13-14/2","Hata1")))),
IF(#REF!+BJ592=2013,
IF(#REF!=1,"13-14/1",
IF(#REF!=2,"13-14/2",
IF(#REF!=3,"14-15/1",
IF(#REF!=4,"14-15/2","Hata2")))),
IF(#REF!+BJ592=2014,
IF(#REF!=1,"14-15/1",
IF(#REF!=2,"14-15/2",
IF(#REF!=3,"15-16/1",
IF(#REF!=4,"15-16/2","Hata3")))),
IF(#REF!+BJ592=2015,
IF(#REF!=1,"15-16/1",
IF(#REF!=2,"15-16/2",
IF(#REF!=3,"16-17/1",
IF(#REF!=4,"16-17/2","Hata4")))),
IF(#REF!+BJ592=2016,
IF(#REF!=1,"16-17/1",
IF(#REF!=2,"16-17/2",
IF(#REF!=3,"17-18/1",
IF(#REF!=4,"17-18/2","Hata5")))),
IF(#REF!+BJ592=2017,
IF(#REF!=1,"17-18/1",
IF(#REF!=2,"17-18/2",
IF(#REF!=3,"18-19/1",
IF(#REF!=4,"18-19/2","Hata6")))),
IF(#REF!+BJ592=2018,
IF(#REF!=1,"18-19/1",
IF(#REF!=2,"18-19/2",
IF(#REF!=3,"19-20/1",
IF(#REF!=4,"19-20/2","Hata7")))),
IF(#REF!+BJ592=2019,
IF(#REF!=1,"19-20/1",
IF(#REF!=2,"19-20/2",
IF(#REF!=3,"20-21/1",
IF(#REF!=4,"20-21/2","Hata8")))),
IF(#REF!+BJ592=2020,
IF(#REF!=1,"20-21/1",
IF(#REF!=2,"20-21/2",
IF(#REF!=3,"21-22/1",
IF(#REF!=4,"21-22/2","Hata9")))),
IF(#REF!+BJ592=2021,
IF(#REF!=1,"21-22/1",
IF(#REF!=2,"21-22/2",
IF(#REF!=3,"22-23/1",
IF(#REF!=4,"22-23/2","Hata10")))),
IF(#REF!+BJ592=2022,
IF(#REF!=1,"22-23/1",
IF(#REF!=2,"22-23/2",
IF(#REF!=3,"23-24/1",
IF(#REF!=4,"23-24/2","Hata11")))),
IF(#REF!+BJ592=2023,
IF(#REF!=1,"23-24/1",
IF(#REF!=2,"23-24/2",
IF(#REF!=3,"24-25/1",
IF(#REF!=4,"24-25/2","Hata12")))),
)))))))))))),
IF(BB592="T",
IF(#REF!+BJ592=2012,
IF(#REF!=1,"12-13/1",
IF(#REF!=2,"12-13/2",
IF(#REF!=3,"12-13/3",
IF(#REF!=4,"13-14/1",
IF(#REF!=5,"13-14/2",
IF(#REF!=6,"13-14/3","Hata1")))))),
IF(#REF!+BJ592=2013,
IF(#REF!=1,"13-14/1",
IF(#REF!=2,"13-14/2",
IF(#REF!=3,"13-14/3",
IF(#REF!=4,"14-15/1",
IF(#REF!=5,"14-15/2",
IF(#REF!=6,"14-15/3","Hata2")))))),
IF(#REF!+BJ592=2014,
IF(#REF!=1,"14-15/1",
IF(#REF!=2,"14-15/2",
IF(#REF!=3,"14-15/3",
IF(#REF!=4,"15-16/1",
IF(#REF!=5,"15-16/2",
IF(#REF!=6,"15-16/3","Hata3")))))),
IF(AND(#REF!+#REF!&gt;2014,#REF!+#REF!&lt;2015,BJ592=1),
IF(#REF!=0.1,"14-15/0.1",
IF(#REF!=0.2,"14-15/0.2",
IF(#REF!=0.3,"14-15/0.3","Hata4"))),
IF(#REF!+BJ592=2015,
IF(#REF!=1,"15-16/1",
IF(#REF!=2,"15-16/2",
IF(#REF!=3,"15-16/3",
IF(#REF!=4,"16-17/1",
IF(#REF!=5,"16-17/2",
IF(#REF!=6,"16-17/3","Hata5")))))),
IF(#REF!+BJ592=2016,
IF(#REF!=1,"16-17/1",
IF(#REF!=2,"16-17/2",
IF(#REF!=3,"16-17/3",
IF(#REF!=4,"17-18/1",
IF(#REF!=5,"17-18/2",
IF(#REF!=6,"17-18/3","Hata6")))))),
IF(#REF!+BJ592=2017,
IF(#REF!=1,"17-18/1",
IF(#REF!=2,"17-18/2",
IF(#REF!=3,"17-18/3",
IF(#REF!=4,"18-19/1",
IF(#REF!=5,"18-19/2",
IF(#REF!=6,"18-19/3","Hata7")))))),
IF(#REF!+BJ592=2018,
IF(#REF!=1,"18-19/1",
IF(#REF!=2,"18-19/2",
IF(#REF!=3,"18-19/3",
IF(#REF!=4,"19-20/1",
IF(#REF!=5," 19-20/2",
IF(#REF!=6,"19-20/3","Hata8")))))),
IF(#REF!+BJ592=2019,
IF(#REF!=1,"19-20/1",
IF(#REF!=2,"19-20/2",
IF(#REF!=3,"19-20/3",
IF(#REF!=4,"20-21/1",
IF(#REF!=5,"20-21/2",
IF(#REF!=6,"20-21/3","Hata9")))))),
IF(#REF!+BJ592=2020,
IF(#REF!=1,"20-21/1",
IF(#REF!=2,"20-21/2",
IF(#REF!=3,"20-21/3",
IF(#REF!=4,"21-22/1",
IF(#REF!=5,"21-22/2",
IF(#REF!=6,"21-22/3","Hata10")))))),
IF(#REF!+BJ592=2021,
IF(#REF!=1,"21-22/1",
IF(#REF!=2,"21-22/2",
IF(#REF!=3,"21-22/3",
IF(#REF!=4,"22-23/1",
IF(#REF!=5,"22-23/2",
IF(#REF!=6,"22-23/3","Hata11")))))),
IF(#REF!+BJ592=2022,
IF(#REF!=1,"22-23/1",
IF(#REF!=2,"22-23/2",
IF(#REF!=3,"22-23/3",
IF(#REF!=4,"23-24/1",
IF(#REF!=5,"23-24/2",
IF(#REF!=6,"23-24/3","Hata12")))))),
IF(#REF!+BJ592=2023,
IF(#REF!=1,"23-24/1",
IF(#REF!=2,"23-24/2",
IF(#REF!=3,"23-24/3",
IF(#REF!=4,"24-25/1",
IF(#REF!=5,"24-25/2",
IF(#REF!=6,"24-25/3","Hata13")))))),
))))))))))))))
)</f>
        <v>#REF!</v>
      </c>
      <c r="G592" s="15"/>
      <c r="H592" s="14" t="s">
        <v>690</v>
      </c>
      <c r="I592" s="14">
        <v>54690</v>
      </c>
      <c r="J592" s="14" t="s">
        <v>589</v>
      </c>
      <c r="S592" s="16">
        <v>4</v>
      </c>
      <c r="T592" s="14">
        <f>VLOOKUP($S592,[1]sistem!$I$3:$L$10,2,FALSE)</f>
        <v>0</v>
      </c>
      <c r="U592" s="14">
        <f>VLOOKUP($S592,[1]sistem!$I$3:$L$10,3,FALSE)</f>
        <v>1</v>
      </c>
      <c r="V592" s="14">
        <f>VLOOKUP($S592,[1]sistem!$I$3:$L$10,4,FALSE)</f>
        <v>1</v>
      </c>
      <c r="W592" s="14" t="e">
        <f>VLOOKUP($BB592,[1]sistem!$I$13:$L$14,2,FALSE)*#REF!</f>
        <v>#REF!</v>
      </c>
      <c r="X592" s="14" t="e">
        <f>VLOOKUP($BB592,[1]sistem!$I$13:$L$14,3,FALSE)*#REF!</f>
        <v>#REF!</v>
      </c>
      <c r="Y592" s="14" t="e">
        <f>VLOOKUP($BB592,[1]sistem!$I$13:$L$14,4,FALSE)*#REF!</f>
        <v>#REF!</v>
      </c>
      <c r="Z592" s="14" t="e">
        <f t="shared" si="170"/>
        <v>#REF!</v>
      </c>
      <c r="AA592" s="14" t="e">
        <f t="shared" si="170"/>
        <v>#REF!</v>
      </c>
      <c r="AB592" s="14" t="e">
        <f t="shared" si="170"/>
        <v>#REF!</v>
      </c>
      <c r="AC592" s="14" t="e">
        <f t="shared" si="171"/>
        <v>#REF!</v>
      </c>
      <c r="AD592" s="14">
        <f>VLOOKUP(BB592,[1]sistem!$I$18:$J$19,2,FALSE)</f>
        <v>11</v>
      </c>
      <c r="AE592" s="14">
        <v>0.25</v>
      </c>
      <c r="AF592" s="14">
        <f>VLOOKUP($S592,[1]sistem!$I$3:$M$10,5,FALSE)</f>
        <v>1</v>
      </c>
      <c r="AI592" s="14" t="e">
        <f>(#REF!+#REF!)*AD592</f>
        <v>#REF!</v>
      </c>
      <c r="AJ592" s="14">
        <f>VLOOKUP($S592,[1]sistem!$I$3:$N$10,6,FALSE)</f>
        <v>2</v>
      </c>
      <c r="AK592" s="14">
        <v>2</v>
      </c>
      <c r="AL592" s="14">
        <f t="shared" si="172"/>
        <v>4</v>
      </c>
      <c r="AM592" s="14">
        <f>VLOOKUP($BB592,[1]sistem!$I$18:$K$19,3,FALSE)</f>
        <v>11</v>
      </c>
      <c r="AN592" s="14" t="e">
        <f>AM592*#REF!</f>
        <v>#REF!</v>
      </c>
      <c r="AO592" s="14" t="e">
        <f t="shared" si="173"/>
        <v>#REF!</v>
      </c>
      <c r="AP592" s="14">
        <f t="shared" si="174"/>
        <v>25</v>
      </c>
      <c r="AQ592" s="14" t="e">
        <f t="shared" si="175"/>
        <v>#REF!</v>
      </c>
      <c r="AR592" s="14" t="e">
        <f>ROUND(AQ592-#REF!,0)</f>
        <v>#REF!</v>
      </c>
      <c r="AS592" s="14">
        <f>IF(BB592="s",IF(S592=0,0,
IF(S592=1,#REF!*4*4,
IF(S592=2,0,
IF(S592=3,#REF!*4*2,
IF(S592=4,0,
IF(S592=5,0,
IF(S592=6,0,
IF(S592=7,0)))))))),
IF(BB592="t",
IF(S592=0,0,
IF(S592=1,#REF!*4*4*0.8,
IF(S592=2,0,
IF(S592=3,#REF!*4*2*0.8,
IF(S592=4,0,
IF(S592=5,0,
IF(S592=6,0,
IF(S592=7,0))))))))))</f>
        <v>0</v>
      </c>
      <c r="AT592" s="14" t="e">
        <f>IF(BB592="s",
IF(S592=0,0,
IF(S592=1,0,
IF(S592=2,#REF!*4*2,
IF(S592=3,#REF!*4,
IF(S592=4,#REF!*4,
IF(S592=5,0,
IF(S592=6,0,
IF(S592=7,#REF!*4)))))))),
IF(BB592="t",
IF(S592=0,0,
IF(S592=1,0,
IF(S592=2,#REF!*4*2*0.8,
IF(S592=3,#REF!*4*0.8,
IF(S592=4,#REF!*4*0.8,
IF(S592=5,0,
IF(S592=6,0,
IF(S592=7,#REF!*4))))))))))</f>
        <v>#REF!</v>
      </c>
      <c r="AU592" s="14" t="e">
        <f>IF(BB592="s",
IF(S592=0,0,
IF(S592=1,#REF!*2,
IF(S592=2,#REF!*2,
IF(S592=3,#REF!*2,
IF(S592=4,#REF!*2,
IF(S592=5,#REF!*2,
IF(S592=6,#REF!*2,
IF(S592=7,#REF!*2)))))))),
IF(BB592="t",
IF(S592=0,#REF!*2*0.8,
IF(S592=1,#REF!*2*0.8,
IF(S592=2,#REF!*2*0.8,
IF(S592=3,#REF!*2*0.8,
IF(S592=4,#REF!*2*0.8,
IF(S592=5,#REF!*2*0.8,
IF(S592=6,#REF!*1*0.8,
IF(S592=7,#REF!*2))))))))))</f>
        <v>#REF!</v>
      </c>
      <c r="AV592" s="14" t="e">
        <f t="shared" si="176"/>
        <v>#REF!</v>
      </c>
      <c r="AW592" s="14" t="e">
        <f>IF(BB592="s",
IF(S592=0,0,
IF(S592=1,(14-2)*(#REF!+#REF!)/4*4,
IF(S592=2,(14-2)*(#REF!+#REF!)/4*2,
IF(S592=3,(14-2)*(#REF!+#REF!)/4*3,
IF(S592=4,(14-2)*(#REF!+#REF!)/4,
IF(S592=5,(14-2)*#REF!/4,
IF(S592=6,0,
IF(S592=7,(14)*#REF!)))))))),
IF(BB592="t",
IF(S592=0,0,
IF(S592=1,(11-2)*(#REF!+#REF!)/4*4,
IF(S592=2,(11-2)*(#REF!+#REF!)/4*2,
IF(S592=3,(11-2)*(#REF!+#REF!)/4*3,
IF(S592=4,(11-2)*(#REF!+#REF!)/4,
IF(S592=5,(11-2)*#REF!/4,
IF(S592=6,0,
IF(S592=7,(11)*#REF!))))))))))</f>
        <v>#REF!</v>
      </c>
      <c r="AX592" s="14" t="e">
        <f t="shared" si="177"/>
        <v>#REF!</v>
      </c>
      <c r="AY592" s="14">
        <f t="shared" si="178"/>
        <v>8</v>
      </c>
      <c r="AZ592" s="14">
        <f t="shared" si="179"/>
        <v>4</v>
      </c>
      <c r="BA592" s="14" t="e">
        <f t="shared" si="180"/>
        <v>#REF!</v>
      </c>
      <c r="BB592" s="14" t="s">
        <v>186</v>
      </c>
      <c r="BC592" s="14" t="e">
        <f>IF(BI592="A",0,IF(BB592="s",14*#REF!,IF(BB592="T",11*#REF!,"HATA")))</f>
        <v>#REF!</v>
      </c>
      <c r="BD592" s="14" t="e">
        <f t="shared" si="181"/>
        <v>#REF!</v>
      </c>
      <c r="BE592" s="14" t="e">
        <f t="shared" si="182"/>
        <v>#REF!</v>
      </c>
      <c r="BF592" s="14" t="e">
        <f>IF(BE592-#REF!=0,"DOĞRU","YANLIŞ")</f>
        <v>#REF!</v>
      </c>
      <c r="BG592" s="14" t="e">
        <f>#REF!-BE592</f>
        <v>#REF!</v>
      </c>
      <c r="BH592" s="14">
        <v>1</v>
      </c>
      <c r="BJ592" s="14">
        <v>1</v>
      </c>
      <c r="BL592" s="14">
        <v>4</v>
      </c>
      <c r="BN592" s="5" t="e">
        <f>#REF!*11</f>
        <v>#REF!</v>
      </c>
      <c r="BO592" s="6"/>
      <c r="BP592" s="7"/>
      <c r="BQ592" s="8"/>
      <c r="BR592" s="8"/>
      <c r="BS592" s="8"/>
      <c r="BT592" s="8"/>
      <c r="BU592" s="8"/>
      <c r="BV592" s="9"/>
      <c r="BW592" s="10"/>
      <c r="BX592" s="11"/>
      <c r="CE592" s="8"/>
      <c r="CF592" s="17"/>
      <c r="CG592" s="17"/>
      <c r="CH592" s="17"/>
      <c r="CI592" s="17"/>
    </row>
    <row r="593" spans="1:87" hidden="1" x14ac:dyDescent="0.25">
      <c r="A593" s="14" t="s">
        <v>695</v>
      </c>
      <c r="B593" s="14" t="s">
        <v>696</v>
      </c>
      <c r="C593" s="14" t="s">
        <v>696</v>
      </c>
      <c r="D593" s="15" t="s">
        <v>90</v>
      </c>
      <c r="E593" s="15" t="s">
        <v>90</v>
      </c>
      <c r="F593" s="16" t="e">
        <f>IF(BB593="S",
IF(#REF!+BJ593=2012,
IF(#REF!=1,"12-13/1",
IF(#REF!=2,"12-13/2",
IF(#REF!=3,"13-14/1",
IF(#REF!=4,"13-14/2","Hata1")))),
IF(#REF!+BJ593=2013,
IF(#REF!=1,"13-14/1",
IF(#REF!=2,"13-14/2",
IF(#REF!=3,"14-15/1",
IF(#REF!=4,"14-15/2","Hata2")))),
IF(#REF!+BJ593=2014,
IF(#REF!=1,"14-15/1",
IF(#REF!=2,"14-15/2",
IF(#REF!=3,"15-16/1",
IF(#REF!=4,"15-16/2","Hata3")))),
IF(#REF!+BJ593=2015,
IF(#REF!=1,"15-16/1",
IF(#REF!=2,"15-16/2",
IF(#REF!=3,"16-17/1",
IF(#REF!=4,"16-17/2","Hata4")))),
IF(#REF!+BJ593=2016,
IF(#REF!=1,"16-17/1",
IF(#REF!=2,"16-17/2",
IF(#REF!=3,"17-18/1",
IF(#REF!=4,"17-18/2","Hata5")))),
IF(#REF!+BJ593=2017,
IF(#REF!=1,"17-18/1",
IF(#REF!=2,"17-18/2",
IF(#REF!=3,"18-19/1",
IF(#REF!=4,"18-19/2","Hata6")))),
IF(#REF!+BJ593=2018,
IF(#REF!=1,"18-19/1",
IF(#REF!=2,"18-19/2",
IF(#REF!=3,"19-20/1",
IF(#REF!=4,"19-20/2","Hata7")))),
IF(#REF!+BJ593=2019,
IF(#REF!=1,"19-20/1",
IF(#REF!=2,"19-20/2",
IF(#REF!=3,"20-21/1",
IF(#REF!=4,"20-21/2","Hata8")))),
IF(#REF!+BJ593=2020,
IF(#REF!=1,"20-21/1",
IF(#REF!=2,"20-21/2",
IF(#REF!=3,"21-22/1",
IF(#REF!=4,"21-22/2","Hata9")))),
IF(#REF!+BJ593=2021,
IF(#REF!=1,"21-22/1",
IF(#REF!=2,"21-22/2",
IF(#REF!=3,"22-23/1",
IF(#REF!=4,"22-23/2","Hata10")))),
IF(#REF!+BJ593=2022,
IF(#REF!=1,"22-23/1",
IF(#REF!=2,"22-23/2",
IF(#REF!=3,"23-24/1",
IF(#REF!=4,"23-24/2","Hata11")))),
IF(#REF!+BJ593=2023,
IF(#REF!=1,"23-24/1",
IF(#REF!=2,"23-24/2",
IF(#REF!=3,"24-25/1",
IF(#REF!=4,"24-25/2","Hata12")))),
)))))))))))),
IF(BB593="T",
IF(#REF!+BJ593=2012,
IF(#REF!=1,"12-13/1",
IF(#REF!=2,"12-13/2",
IF(#REF!=3,"12-13/3",
IF(#REF!=4,"13-14/1",
IF(#REF!=5,"13-14/2",
IF(#REF!=6,"13-14/3","Hata1")))))),
IF(#REF!+BJ593=2013,
IF(#REF!=1,"13-14/1",
IF(#REF!=2,"13-14/2",
IF(#REF!=3,"13-14/3",
IF(#REF!=4,"14-15/1",
IF(#REF!=5,"14-15/2",
IF(#REF!=6,"14-15/3","Hata2")))))),
IF(#REF!+BJ593=2014,
IF(#REF!=1,"14-15/1",
IF(#REF!=2,"14-15/2",
IF(#REF!=3,"14-15/3",
IF(#REF!=4,"15-16/1",
IF(#REF!=5,"15-16/2",
IF(#REF!=6,"15-16/3","Hata3")))))),
IF(AND(#REF!+#REF!&gt;2014,#REF!+#REF!&lt;2015,BJ593=1),
IF(#REF!=0.1,"14-15/0.1",
IF(#REF!=0.2,"14-15/0.2",
IF(#REF!=0.3,"14-15/0.3","Hata4"))),
IF(#REF!+BJ593=2015,
IF(#REF!=1,"15-16/1",
IF(#REF!=2,"15-16/2",
IF(#REF!=3,"15-16/3",
IF(#REF!=4,"16-17/1",
IF(#REF!=5,"16-17/2",
IF(#REF!=6,"16-17/3","Hata5")))))),
IF(#REF!+BJ593=2016,
IF(#REF!=1,"16-17/1",
IF(#REF!=2,"16-17/2",
IF(#REF!=3,"16-17/3",
IF(#REF!=4,"17-18/1",
IF(#REF!=5,"17-18/2",
IF(#REF!=6,"17-18/3","Hata6")))))),
IF(#REF!+BJ593=2017,
IF(#REF!=1,"17-18/1",
IF(#REF!=2,"17-18/2",
IF(#REF!=3,"17-18/3",
IF(#REF!=4,"18-19/1",
IF(#REF!=5,"18-19/2",
IF(#REF!=6,"18-19/3","Hata7")))))),
IF(#REF!+BJ593=2018,
IF(#REF!=1,"18-19/1",
IF(#REF!=2,"18-19/2",
IF(#REF!=3,"18-19/3",
IF(#REF!=4,"19-20/1",
IF(#REF!=5," 19-20/2",
IF(#REF!=6,"19-20/3","Hata8")))))),
IF(#REF!+BJ593=2019,
IF(#REF!=1,"19-20/1",
IF(#REF!=2,"19-20/2",
IF(#REF!=3,"19-20/3",
IF(#REF!=4,"20-21/1",
IF(#REF!=5,"20-21/2",
IF(#REF!=6,"20-21/3","Hata9")))))),
IF(#REF!+BJ593=2020,
IF(#REF!=1,"20-21/1",
IF(#REF!=2,"20-21/2",
IF(#REF!=3,"20-21/3",
IF(#REF!=4,"21-22/1",
IF(#REF!=5,"21-22/2",
IF(#REF!=6,"21-22/3","Hata10")))))),
IF(#REF!+BJ593=2021,
IF(#REF!=1,"21-22/1",
IF(#REF!=2,"21-22/2",
IF(#REF!=3,"21-22/3",
IF(#REF!=4,"22-23/1",
IF(#REF!=5,"22-23/2",
IF(#REF!=6,"22-23/3","Hata11")))))),
IF(#REF!+BJ593=2022,
IF(#REF!=1,"22-23/1",
IF(#REF!=2,"22-23/2",
IF(#REF!=3,"22-23/3",
IF(#REF!=4,"23-24/1",
IF(#REF!=5,"23-24/2",
IF(#REF!=6,"23-24/3","Hata12")))))),
IF(#REF!+BJ593=2023,
IF(#REF!=1,"23-24/1",
IF(#REF!=2,"23-24/2",
IF(#REF!=3,"23-24/3",
IF(#REF!=4,"24-25/1",
IF(#REF!=5,"24-25/2",
IF(#REF!=6,"24-25/3","Hata13")))))),
))))))))))))))
)</f>
        <v>#REF!</v>
      </c>
      <c r="G593" s="15"/>
      <c r="H593" s="14" t="s">
        <v>690</v>
      </c>
      <c r="I593" s="14">
        <v>54690</v>
      </c>
      <c r="J593" s="14" t="s">
        <v>589</v>
      </c>
      <c r="S593" s="16">
        <v>4</v>
      </c>
      <c r="T593" s="14">
        <f>VLOOKUP($S593,[1]sistem!$I$3:$L$10,2,FALSE)</f>
        <v>0</v>
      </c>
      <c r="U593" s="14">
        <f>VLOOKUP($S593,[1]sistem!$I$3:$L$10,3,FALSE)</f>
        <v>1</v>
      </c>
      <c r="V593" s="14">
        <f>VLOOKUP($S593,[1]sistem!$I$3:$L$10,4,FALSE)</f>
        <v>1</v>
      </c>
      <c r="W593" s="14" t="e">
        <f>VLOOKUP($BB593,[1]sistem!$I$13:$L$14,2,FALSE)*#REF!</f>
        <v>#REF!</v>
      </c>
      <c r="X593" s="14" t="e">
        <f>VLOOKUP($BB593,[1]sistem!$I$13:$L$14,3,FALSE)*#REF!</f>
        <v>#REF!</v>
      </c>
      <c r="Y593" s="14" t="e">
        <f>VLOOKUP($BB593,[1]sistem!$I$13:$L$14,4,FALSE)*#REF!</f>
        <v>#REF!</v>
      </c>
      <c r="Z593" s="14" t="e">
        <f t="shared" si="170"/>
        <v>#REF!</v>
      </c>
      <c r="AA593" s="14" t="e">
        <f t="shared" si="170"/>
        <v>#REF!</v>
      </c>
      <c r="AB593" s="14" t="e">
        <f t="shared" si="170"/>
        <v>#REF!</v>
      </c>
      <c r="AC593" s="14" t="e">
        <f t="shared" si="171"/>
        <v>#REF!</v>
      </c>
      <c r="AD593" s="14">
        <f>VLOOKUP(BB593,[1]sistem!$I$18:$J$19,2,FALSE)</f>
        <v>11</v>
      </c>
      <c r="AE593" s="14">
        <v>0.25</v>
      </c>
      <c r="AF593" s="14">
        <f>VLOOKUP($S593,[1]sistem!$I$3:$M$10,5,FALSE)</f>
        <v>1</v>
      </c>
      <c r="AI593" s="14" t="e">
        <f>(#REF!+#REF!)*AD593</f>
        <v>#REF!</v>
      </c>
      <c r="AJ593" s="14">
        <f>VLOOKUP($S593,[1]sistem!$I$3:$N$10,6,FALSE)</f>
        <v>2</v>
      </c>
      <c r="AK593" s="14">
        <v>2</v>
      </c>
      <c r="AL593" s="14">
        <f t="shared" si="172"/>
        <v>4</v>
      </c>
      <c r="AM593" s="14">
        <f>VLOOKUP($BB593,[1]sistem!$I$18:$K$19,3,FALSE)</f>
        <v>11</v>
      </c>
      <c r="AN593" s="14" t="e">
        <f>AM593*#REF!</f>
        <v>#REF!</v>
      </c>
      <c r="AO593" s="14" t="e">
        <f t="shared" si="173"/>
        <v>#REF!</v>
      </c>
      <c r="AP593" s="14">
        <f t="shared" si="174"/>
        <v>25</v>
      </c>
      <c r="AQ593" s="14" t="e">
        <f t="shared" si="175"/>
        <v>#REF!</v>
      </c>
      <c r="AR593" s="14" t="e">
        <f>ROUND(AQ593-#REF!,0)</f>
        <v>#REF!</v>
      </c>
      <c r="AS593" s="14">
        <f>IF(BB593="s",IF(S593=0,0,
IF(S593=1,#REF!*4*4,
IF(S593=2,0,
IF(S593=3,#REF!*4*2,
IF(S593=4,0,
IF(S593=5,0,
IF(S593=6,0,
IF(S593=7,0)))))))),
IF(BB593="t",
IF(S593=0,0,
IF(S593=1,#REF!*4*4*0.8,
IF(S593=2,0,
IF(S593=3,#REF!*4*2*0.8,
IF(S593=4,0,
IF(S593=5,0,
IF(S593=6,0,
IF(S593=7,0))))))))))</f>
        <v>0</v>
      </c>
      <c r="AT593" s="14" t="e">
        <f>IF(BB593="s",
IF(S593=0,0,
IF(S593=1,0,
IF(S593=2,#REF!*4*2,
IF(S593=3,#REF!*4,
IF(S593=4,#REF!*4,
IF(S593=5,0,
IF(S593=6,0,
IF(S593=7,#REF!*4)))))))),
IF(BB593="t",
IF(S593=0,0,
IF(S593=1,0,
IF(S593=2,#REF!*4*2*0.8,
IF(S593=3,#REF!*4*0.8,
IF(S593=4,#REF!*4*0.8,
IF(S593=5,0,
IF(S593=6,0,
IF(S593=7,#REF!*4))))))))))</f>
        <v>#REF!</v>
      </c>
      <c r="AU593" s="14" t="e">
        <f>IF(BB593="s",
IF(S593=0,0,
IF(S593=1,#REF!*2,
IF(S593=2,#REF!*2,
IF(S593=3,#REF!*2,
IF(S593=4,#REF!*2,
IF(S593=5,#REF!*2,
IF(S593=6,#REF!*2,
IF(S593=7,#REF!*2)))))))),
IF(BB593="t",
IF(S593=0,#REF!*2*0.8,
IF(S593=1,#REF!*2*0.8,
IF(S593=2,#REF!*2*0.8,
IF(S593=3,#REF!*2*0.8,
IF(S593=4,#REF!*2*0.8,
IF(S593=5,#REF!*2*0.8,
IF(S593=6,#REF!*1*0.8,
IF(S593=7,#REF!*2))))))))))</f>
        <v>#REF!</v>
      </c>
      <c r="AV593" s="14" t="e">
        <f t="shared" si="176"/>
        <v>#REF!</v>
      </c>
      <c r="AW593" s="14" t="e">
        <f>IF(BB593="s",
IF(S593=0,0,
IF(S593=1,(14-2)*(#REF!+#REF!)/4*4,
IF(S593=2,(14-2)*(#REF!+#REF!)/4*2,
IF(S593=3,(14-2)*(#REF!+#REF!)/4*3,
IF(S593=4,(14-2)*(#REF!+#REF!)/4,
IF(S593=5,(14-2)*#REF!/4,
IF(S593=6,0,
IF(S593=7,(14)*#REF!)))))))),
IF(BB593="t",
IF(S593=0,0,
IF(S593=1,(11-2)*(#REF!+#REF!)/4*4,
IF(S593=2,(11-2)*(#REF!+#REF!)/4*2,
IF(S593=3,(11-2)*(#REF!+#REF!)/4*3,
IF(S593=4,(11-2)*(#REF!+#REF!)/4,
IF(S593=5,(11-2)*#REF!/4,
IF(S593=6,0,
IF(S593=7,(11)*#REF!))))))))))</f>
        <v>#REF!</v>
      </c>
      <c r="AX593" s="14" t="e">
        <f t="shared" si="177"/>
        <v>#REF!</v>
      </c>
      <c r="AY593" s="14">
        <f t="shared" si="178"/>
        <v>8</v>
      </c>
      <c r="AZ593" s="14">
        <f t="shared" si="179"/>
        <v>4</v>
      </c>
      <c r="BA593" s="14" t="e">
        <f t="shared" si="180"/>
        <v>#REF!</v>
      </c>
      <c r="BB593" s="14" t="s">
        <v>186</v>
      </c>
      <c r="BC593" s="14" t="e">
        <f>IF(BI593="A",0,IF(BB593="s",14*#REF!,IF(BB593="T",11*#REF!,"HATA")))</f>
        <v>#REF!</v>
      </c>
      <c r="BD593" s="14" t="e">
        <f t="shared" si="181"/>
        <v>#REF!</v>
      </c>
      <c r="BE593" s="14" t="e">
        <f t="shared" si="182"/>
        <v>#REF!</v>
      </c>
      <c r="BF593" s="14" t="e">
        <f>IF(BE593-#REF!=0,"DOĞRU","YANLIŞ")</f>
        <v>#REF!</v>
      </c>
      <c r="BG593" s="14" t="e">
        <f>#REF!-BE593</f>
        <v>#REF!</v>
      </c>
      <c r="BH593" s="14">
        <v>1</v>
      </c>
      <c r="BJ593" s="14">
        <v>1</v>
      </c>
      <c r="BL593" s="14">
        <v>4</v>
      </c>
      <c r="BN593" s="5" t="e">
        <f>#REF!*11</f>
        <v>#REF!</v>
      </c>
      <c r="BO593" s="6"/>
      <c r="BP593" s="7"/>
      <c r="BQ593" s="8"/>
      <c r="BR593" s="8"/>
      <c r="BS593" s="8"/>
      <c r="BT593" s="8"/>
      <c r="BU593" s="8"/>
      <c r="BV593" s="9"/>
      <c r="BW593" s="10"/>
      <c r="BX593" s="11"/>
      <c r="CE593" s="8"/>
      <c r="CF593" s="17"/>
      <c r="CG593" s="17"/>
      <c r="CH593" s="17"/>
      <c r="CI593" s="17"/>
    </row>
    <row r="594" spans="1:87" hidden="1" x14ac:dyDescent="0.25">
      <c r="A594" s="14" t="s">
        <v>697</v>
      </c>
      <c r="B594" s="14" t="s">
        <v>698</v>
      </c>
      <c r="C594" s="14" t="s">
        <v>698</v>
      </c>
      <c r="D594" s="15" t="s">
        <v>90</v>
      </c>
      <c r="E594" s="15" t="s">
        <v>90</v>
      </c>
      <c r="F594" s="16" t="e">
        <f>IF(BB594="S",
IF(#REF!+BJ594=2012,
IF(#REF!=1,"12-13/1",
IF(#REF!=2,"12-13/2",
IF(#REF!=3,"13-14/1",
IF(#REF!=4,"13-14/2","Hata1")))),
IF(#REF!+BJ594=2013,
IF(#REF!=1,"13-14/1",
IF(#REF!=2,"13-14/2",
IF(#REF!=3,"14-15/1",
IF(#REF!=4,"14-15/2","Hata2")))),
IF(#REF!+BJ594=2014,
IF(#REF!=1,"14-15/1",
IF(#REF!=2,"14-15/2",
IF(#REF!=3,"15-16/1",
IF(#REF!=4,"15-16/2","Hata3")))),
IF(#REF!+BJ594=2015,
IF(#REF!=1,"15-16/1",
IF(#REF!=2,"15-16/2",
IF(#REF!=3,"16-17/1",
IF(#REF!=4,"16-17/2","Hata4")))),
IF(#REF!+BJ594=2016,
IF(#REF!=1,"16-17/1",
IF(#REF!=2,"16-17/2",
IF(#REF!=3,"17-18/1",
IF(#REF!=4,"17-18/2","Hata5")))),
IF(#REF!+BJ594=2017,
IF(#REF!=1,"17-18/1",
IF(#REF!=2,"17-18/2",
IF(#REF!=3,"18-19/1",
IF(#REF!=4,"18-19/2","Hata6")))),
IF(#REF!+BJ594=2018,
IF(#REF!=1,"18-19/1",
IF(#REF!=2,"18-19/2",
IF(#REF!=3,"19-20/1",
IF(#REF!=4,"19-20/2","Hata7")))),
IF(#REF!+BJ594=2019,
IF(#REF!=1,"19-20/1",
IF(#REF!=2,"19-20/2",
IF(#REF!=3,"20-21/1",
IF(#REF!=4,"20-21/2","Hata8")))),
IF(#REF!+BJ594=2020,
IF(#REF!=1,"20-21/1",
IF(#REF!=2,"20-21/2",
IF(#REF!=3,"21-22/1",
IF(#REF!=4,"21-22/2","Hata9")))),
IF(#REF!+BJ594=2021,
IF(#REF!=1,"21-22/1",
IF(#REF!=2,"21-22/2",
IF(#REF!=3,"22-23/1",
IF(#REF!=4,"22-23/2","Hata10")))),
IF(#REF!+BJ594=2022,
IF(#REF!=1,"22-23/1",
IF(#REF!=2,"22-23/2",
IF(#REF!=3,"23-24/1",
IF(#REF!=4,"23-24/2","Hata11")))),
IF(#REF!+BJ594=2023,
IF(#REF!=1,"23-24/1",
IF(#REF!=2,"23-24/2",
IF(#REF!=3,"24-25/1",
IF(#REF!=4,"24-25/2","Hata12")))),
)))))))))))),
IF(BB594="T",
IF(#REF!+BJ594=2012,
IF(#REF!=1,"12-13/1",
IF(#REF!=2,"12-13/2",
IF(#REF!=3,"12-13/3",
IF(#REF!=4,"13-14/1",
IF(#REF!=5,"13-14/2",
IF(#REF!=6,"13-14/3","Hata1")))))),
IF(#REF!+BJ594=2013,
IF(#REF!=1,"13-14/1",
IF(#REF!=2,"13-14/2",
IF(#REF!=3,"13-14/3",
IF(#REF!=4,"14-15/1",
IF(#REF!=5,"14-15/2",
IF(#REF!=6,"14-15/3","Hata2")))))),
IF(#REF!+BJ594=2014,
IF(#REF!=1,"14-15/1",
IF(#REF!=2,"14-15/2",
IF(#REF!=3,"14-15/3",
IF(#REF!=4,"15-16/1",
IF(#REF!=5,"15-16/2",
IF(#REF!=6,"15-16/3","Hata3")))))),
IF(AND(#REF!+#REF!&gt;2014,#REF!+#REF!&lt;2015,BJ594=1),
IF(#REF!=0.1,"14-15/0.1",
IF(#REF!=0.2,"14-15/0.2",
IF(#REF!=0.3,"14-15/0.3","Hata4"))),
IF(#REF!+BJ594=2015,
IF(#REF!=1,"15-16/1",
IF(#REF!=2,"15-16/2",
IF(#REF!=3,"15-16/3",
IF(#REF!=4,"16-17/1",
IF(#REF!=5,"16-17/2",
IF(#REF!=6,"16-17/3","Hata5")))))),
IF(#REF!+BJ594=2016,
IF(#REF!=1,"16-17/1",
IF(#REF!=2,"16-17/2",
IF(#REF!=3,"16-17/3",
IF(#REF!=4,"17-18/1",
IF(#REF!=5,"17-18/2",
IF(#REF!=6,"17-18/3","Hata6")))))),
IF(#REF!+BJ594=2017,
IF(#REF!=1,"17-18/1",
IF(#REF!=2,"17-18/2",
IF(#REF!=3,"17-18/3",
IF(#REF!=4,"18-19/1",
IF(#REF!=5,"18-19/2",
IF(#REF!=6,"18-19/3","Hata7")))))),
IF(#REF!+BJ594=2018,
IF(#REF!=1,"18-19/1",
IF(#REF!=2,"18-19/2",
IF(#REF!=3,"18-19/3",
IF(#REF!=4,"19-20/1",
IF(#REF!=5," 19-20/2",
IF(#REF!=6,"19-20/3","Hata8")))))),
IF(#REF!+BJ594=2019,
IF(#REF!=1,"19-20/1",
IF(#REF!=2,"19-20/2",
IF(#REF!=3,"19-20/3",
IF(#REF!=4,"20-21/1",
IF(#REF!=5,"20-21/2",
IF(#REF!=6,"20-21/3","Hata9")))))),
IF(#REF!+BJ594=2020,
IF(#REF!=1,"20-21/1",
IF(#REF!=2,"20-21/2",
IF(#REF!=3,"20-21/3",
IF(#REF!=4,"21-22/1",
IF(#REF!=5,"21-22/2",
IF(#REF!=6,"21-22/3","Hata10")))))),
IF(#REF!+BJ594=2021,
IF(#REF!=1,"21-22/1",
IF(#REF!=2,"21-22/2",
IF(#REF!=3,"21-22/3",
IF(#REF!=4,"22-23/1",
IF(#REF!=5,"22-23/2",
IF(#REF!=6,"22-23/3","Hata11")))))),
IF(#REF!+BJ594=2022,
IF(#REF!=1,"22-23/1",
IF(#REF!=2,"22-23/2",
IF(#REF!=3,"22-23/3",
IF(#REF!=4,"23-24/1",
IF(#REF!=5,"23-24/2",
IF(#REF!=6,"23-24/3","Hata12")))))),
IF(#REF!+BJ594=2023,
IF(#REF!=1,"23-24/1",
IF(#REF!=2,"23-24/2",
IF(#REF!=3,"23-24/3",
IF(#REF!=4,"24-25/1",
IF(#REF!=5,"24-25/2",
IF(#REF!=6,"24-25/3","Hata13")))))),
))))))))))))))
)</f>
        <v>#REF!</v>
      </c>
      <c r="G594" s="15"/>
      <c r="H594" s="14" t="s">
        <v>690</v>
      </c>
      <c r="I594" s="14">
        <v>54690</v>
      </c>
      <c r="J594" s="14" t="s">
        <v>589</v>
      </c>
      <c r="S594" s="16">
        <v>4</v>
      </c>
      <c r="T594" s="14">
        <f>VLOOKUP($S594,[1]sistem!$I$3:$L$10,2,FALSE)</f>
        <v>0</v>
      </c>
      <c r="U594" s="14">
        <f>VLOOKUP($S594,[1]sistem!$I$3:$L$10,3,FALSE)</f>
        <v>1</v>
      </c>
      <c r="V594" s="14">
        <f>VLOOKUP($S594,[1]sistem!$I$3:$L$10,4,FALSE)</f>
        <v>1</v>
      </c>
      <c r="W594" s="14" t="e">
        <f>VLOOKUP($BB594,[1]sistem!$I$13:$L$14,2,FALSE)*#REF!</f>
        <v>#REF!</v>
      </c>
      <c r="X594" s="14" t="e">
        <f>VLOOKUP($BB594,[1]sistem!$I$13:$L$14,3,FALSE)*#REF!</f>
        <v>#REF!</v>
      </c>
      <c r="Y594" s="14" t="e">
        <f>VLOOKUP($BB594,[1]sistem!$I$13:$L$14,4,FALSE)*#REF!</f>
        <v>#REF!</v>
      </c>
      <c r="Z594" s="14" t="e">
        <f t="shared" si="170"/>
        <v>#REF!</v>
      </c>
      <c r="AA594" s="14" t="e">
        <f t="shared" si="170"/>
        <v>#REF!</v>
      </c>
      <c r="AB594" s="14" t="e">
        <f t="shared" si="170"/>
        <v>#REF!</v>
      </c>
      <c r="AC594" s="14" t="e">
        <f t="shared" si="171"/>
        <v>#REF!</v>
      </c>
      <c r="AD594" s="14">
        <f>VLOOKUP(BB594,[1]sistem!$I$18:$J$19,2,FALSE)</f>
        <v>11</v>
      </c>
      <c r="AE594" s="14">
        <v>0.25</v>
      </c>
      <c r="AF594" s="14">
        <f>VLOOKUP($S594,[1]sistem!$I$3:$M$10,5,FALSE)</f>
        <v>1</v>
      </c>
      <c r="AI594" s="14" t="e">
        <f>(#REF!+#REF!)*AD594</f>
        <v>#REF!</v>
      </c>
      <c r="AJ594" s="14">
        <f>VLOOKUP($S594,[1]sistem!$I$3:$N$10,6,FALSE)</f>
        <v>2</v>
      </c>
      <c r="AK594" s="14">
        <v>2</v>
      </c>
      <c r="AL594" s="14">
        <f t="shared" si="172"/>
        <v>4</v>
      </c>
      <c r="AM594" s="14">
        <f>VLOOKUP($BB594,[1]sistem!$I$18:$K$19,3,FALSE)</f>
        <v>11</v>
      </c>
      <c r="AN594" s="14" t="e">
        <f>AM594*#REF!</f>
        <v>#REF!</v>
      </c>
      <c r="AO594" s="14" t="e">
        <f t="shared" si="173"/>
        <v>#REF!</v>
      </c>
      <c r="AP594" s="14">
        <f t="shared" si="174"/>
        <v>25</v>
      </c>
      <c r="AQ594" s="14" t="e">
        <f t="shared" si="175"/>
        <v>#REF!</v>
      </c>
      <c r="AR594" s="14" t="e">
        <f>ROUND(AQ594-#REF!,0)</f>
        <v>#REF!</v>
      </c>
      <c r="AS594" s="14">
        <f>IF(BB594="s",IF(S594=0,0,
IF(S594=1,#REF!*4*4,
IF(S594=2,0,
IF(S594=3,#REF!*4*2,
IF(S594=4,0,
IF(S594=5,0,
IF(S594=6,0,
IF(S594=7,0)))))))),
IF(BB594="t",
IF(S594=0,0,
IF(S594=1,#REF!*4*4*0.8,
IF(S594=2,0,
IF(S594=3,#REF!*4*2*0.8,
IF(S594=4,0,
IF(S594=5,0,
IF(S594=6,0,
IF(S594=7,0))))))))))</f>
        <v>0</v>
      </c>
      <c r="AT594" s="14" t="e">
        <f>IF(BB594="s",
IF(S594=0,0,
IF(S594=1,0,
IF(S594=2,#REF!*4*2,
IF(S594=3,#REF!*4,
IF(S594=4,#REF!*4,
IF(S594=5,0,
IF(S594=6,0,
IF(S594=7,#REF!*4)))))))),
IF(BB594="t",
IF(S594=0,0,
IF(S594=1,0,
IF(S594=2,#REF!*4*2*0.8,
IF(S594=3,#REF!*4*0.8,
IF(S594=4,#REF!*4*0.8,
IF(S594=5,0,
IF(S594=6,0,
IF(S594=7,#REF!*4))))))))))</f>
        <v>#REF!</v>
      </c>
      <c r="AU594" s="14" t="e">
        <f>IF(BB594="s",
IF(S594=0,0,
IF(S594=1,#REF!*2,
IF(S594=2,#REF!*2,
IF(S594=3,#REF!*2,
IF(S594=4,#REF!*2,
IF(S594=5,#REF!*2,
IF(S594=6,#REF!*2,
IF(S594=7,#REF!*2)))))))),
IF(BB594="t",
IF(S594=0,#REF!*2*0.8,
IF(S594=1,#REF!*2*0.8,
IF(S594=2,#REF!*2*0.8,
IF(S594=3,#REF!*2*0.8,
IF(S594=4,#REF!*2*0.8,
IF(S594=5,#REF!*2*0.8,
IF(S594=6,#REF!*1*0.8,
IF(S594=7,#REF!*2))))))))))</f>
        <v>#REF!</v>
      </c>
      <c r="AV594" s="14" t="e">
        <f t="shared" si="176"/>
        <v>#REF!</v>
      </c>
      <c r="AW594" s="14" t="e">
        <f>IF(BB594="s",
IF(S594=0,0,
IF(S594=1,(14-2)*(#REF!+#REF!)/4*4,
IF(S594=2,(14-2)*(#REF!+#REF!)/4*2,
IF(S594=3,(14-2)*(#REF!+#REF!)/4*3,
IF(S594=4,(14-2)*(#REF!+#REF!)/4,
IF(S594=5,(14-2)*#REF!/4,
IF(S594=6,0,
IF(S594=7,(14)*#REF!)))))))),
IF(BB594="t",
IF(S594=0,0,
IF(S594=1,(11-2)*(#REF!+#REF!)/4*4,
IF(S594=2,(11-2)*(#REF!+#REF!)/4*2,
IF(S594=3,(11-2)*(#REF!+#REF!)/4*3,
IF(S594=4,(11-2)*(#REF!+#REF!)/4,
IF(S594=5,(11-2)*#REF!/4,
IF(S594=6,0,
IF(S594=7,(11)*#REF!))))))))))</f>
        <v>#REF!</v>
      </c>
      <c r="AX594" s="14" t="e">
        <f t="shared" si="177"/>
        <v>#REF!</v>
      </c>
      <c r="AY594" s="14">
        <f t="shared" si="178"/>
        <v>8</v>
      </c>
      <c r="AZ594" s="14">
        <f t="shared" si="179"/>
        <v>4</v>
      </c>
      <c r="BA594" s="14" t="e">
        <f t="shared" si="180"/>
        <v>#REF!</v>
      </c>
      <c r="BB594" s="14" t="s">
        <v>186</v>
      </c>
      <c r="BC594" s="14" t="e">
        <f>IF(BI594="A",0,IF(BB594="s",14*#REF!,IF(BB594="T",11*#REF!,"HATA")))</f>
        <v>#REF!</v>
      </c>
      <c r="BD594" s="14" t="e">
        <f t="shared" si="181"/>
        <v>#REF!</v>
      </c>
      <c r="BE594" s="14" t="e">
        <f t="shared" si="182"/>
        <v>#REF!</v>
      </c>
      <c r="BF594" s="14" t="e">
        <f>IF(BE594-#REF!=0,"DOĞRU","YANLIŞ")</f>
        <v>#REF!</v>
      </c>
      <c r="BG594" s="14" t="e">
        <f>#REF!-BE594</f>
        <v>#REF!</v>
      </c>
      <c r="BH594" s="14">
        <v>0</v>
      </c>
      <c r="BJ594" s="14">
        <v>1</v>
      </c>
      <c r="BL594" s="14">
        <v>4</v>
      </c>
      <c r="BN594" s="5" t="e">
        <f>#REF!*11</f>
        <v>#REF!</v>
      </c>
      <c r="BO594" s="6"/>
      <c r="BP594" s="7"/>
      <c r="BQ594" s="8"/>
      <c r="BR594" s="8"/>
      <c r="BS594" s="8"/>
      <c r="BT594" s="8"/>
      <c r="BU594" s="8"/>
      <c r="BV594" s="9"/>
      <c r="BW594" s="10"/>
      <c r="BX594" s="11"/>
      <c r="CE594" s="8"/>
      <c r="CF594" s="17"/>
      <c r="CG594" s="17"/>
      <c r="CH594" s="17"/>
      <c r="CI594" s="17"/>
    </row>
    <row r="595" spans="1:87" hidden="1" x14ac:dyDescent="0.25">
      <c r="A595" s="14" t="s">
        <v>699</v>
      </c>
      <c r="B595" s="14" t="s">
        <v>700</v>
      </c>
      <c r="C595" s="14" t="s">
        <v>700</v>
      </c>
      <c r="D595" s="15" t="s">
        <v>90</v>
      </c>
      <c r="E595" s="15" t="s">
        <v>90</v>
      </c>
      <c r="F595" s="16" t="e">
        <f>IF(BB595="S",
IF(#REF!+BJ595=2012,
IF(#REF!=1,"12-13/1",
IF(#REF!=2,"12-13/2",
IF(#REF!=3,"13-14/1",
IF(#REF!=4,"13-14/2","Hata1")))),
IF(#REF!+BJ595=2013,
IF(#REF!=1,"13-14/1",
IF(#REF!=2,"13-14/2",
IF(#REF!=3,"14-15/1",
IF(#REF!=4,"14-15/2","Hata2")))),
IF(#REF!+BJ595=2014,
IF(#REF!=1,"14-15/1",
IF(#REF!=2,"14-15/2",
IF(#REF!=3,"15-16/1",
IF(#REF!=4,"15-16/2","Hata3")))),
IF(#REF!+BJ595=2015,
IF(#REF!=1,"15-16/1",
IF(#REF!=2,"15-16/2",
IF(#REF!=3,"16-17/1",
IF(#REF!=4,"16-17/2","Hata4")))),
IF(#REF!+BJ595=2016,
IF(#REF!=1,"16-17/1",
IF(#REF!=2,"16-17/2",
IF(#REF!=3,"17-18/1",
IF(#REF!=4,"17-18/2","Hata5")))),
IF(#REF!+BJ595=2017,
IF(#REF!=1,"17-18/1",
IF(#REF!=2,"17-18/2",
IF(#REF!=3,"18-19/1",
IF(#REF!=4,"18-19/2","Hata6")))),
IF(#REF!+BJ595=2018,
IF(#REF!=1,"18-19/1",
IF(#REF!=2,"18-19/2",
IF(#REF!=3,"19-20/1",
IF(#REF!=4,"19-20/2","Hata7")))),
IF(#REF!+BJ595=2019,
IF(#REF!=1,"19-20/1",
IF(#REF!=2,"19-20/2",
IF(#REF!=3,"20-21/1",
IF(#REF!=4,"20-21/2","Hata8")))),
IF(#REF!+BJ595=2020,
IF(#REF!=1,"20-21/1",
IF(#REF!=2,"20-21/2",
IF(#REF!=3,"21-22/1",
IF(#REF!=4,"21-22/2","Hata9")))),
IF(#REF!+BJ595=2021,
IF(#REF!=1,"21-22/1",
IF(#REF!=2,"21-22/2",
IF(#REF!=3,"22-23/1",
IF(#REF!=4,"22-23/2","Hata10")))),
IF(#REF!+BJ595=2022,
IF(#REF!=1,"22-23/1",
IF(#REF!=2,"22-23/2",
IF(#REF!=3,"23-24/1",
IF(#REF!=4,"23-24/2","Hata11")))),
IF(#REF!+BJ595=2023,
IF(#REF!=1,"23-24/1",
IF(#REF!=2,"23-24/2",
IF(#REF!=3,"24-25/1",
IF(#REF!=4,"24-25/2","Hata12")))),
)))))))))))),
IF(BB595="T",
IF(#REF!+BJ595=2012,
IF(#REF!=1,"12-13/1",
IF(#REF!=2,"12-13/2",
IF(#REF!=3,"12-13/3",
IF(#REF!=4,"13-14/1",
IF(#REF!=5,"13-14/2",
IF(#REF!=6,"13-14/3","Hata1")))))),
IF(#REF!+BJ595=2013,
IF(#REF!=1,"13-14/1",
IF(#REF!=2,"13-14/2",
IF(#REF!=3,"13-14/3",
IF(#REF!=4,"14-15/1",
IF(#REF!=5,"14-15/2",
IF(#REF!=6,"14-15/3","Hata2")))))),
IF(#REF!+BJ595=2014,
IF(#REF!=1,"14-15/1",
IF(#REF!=2,"14-15/2",
IF(#REF!=3,"14-15/3",
IF(#REF!=4,"15-16/1",
IF(#REF!=5,"15-16/2",
IF(#REF!=6,"15-16/3","Hata3")))))),
IF(AND(#REF!+#REF!&gt;2014,#REF!+#REF!&lt;2015,BJ595=1),
IF(#REF!=0.1,"14-15/0.1",
IF(#REF!=0.2,"14-15/0.2",
IF(#REF!=0.3,"14-15/0.3","Hata4"))),
IF(#REF!+BJ595=2015,
IF(#REF!=1,"15-16/1",
IF(#REF!=2,"15-16/2",
IF(#REF!=3,"15-16/3",
IF(#REF!=4,"16-17/1",
IF(#REF!=5,"16-17/2",
IF(#REF!=6,"16-17/3","Hata5")))))),
IF(#REF!+BJ595=2016,
IF(#REF!=1,"16-17/1",
IF(#REF!=2,"16-17/2",
IF(#REF!=3,"16-17/3",
IF(#REF!=4,"17-18/1",
IF(#REF!=5,"17-18/2",
IF(#REF!=6,"17-18/3","Hata6")))))),
IF(#REF!+BJ595=2017,
IF(#REF!=1,"17-18/1",
IF(#REF!=2,"17-18/2",
IF(#REF!=3,"17-18/3",
IF(#REF!=4,"18-19/1",
IF(#REF!=5,"18-19/2",
IF(#REF!=6,"18-19/3","Hata7")))))),
IF(#REF!+BJ595=2018,
IF(#REF!=1,"18-19/1",
IF(#REF!=2,"18-19/2",
IF(#REF!=3,"18-19/3",
IF(#REF!=4,"19-20/1",
IF(#REF!=5," 19-20/2",
IF(#REF!=6,"19-20/3","Hata8")))))),
IF(#REF!+BJ595=2019,
IF(#REF!=1,"19-20/1",
IF(#REF!=2,"19-20/2",
IF(#REF!=3,"19-20/3",
IF(#REF!=4,"20-21/1",
IF(#REF!=5,"20-21/2",
IF(#REF!=6,"20-21/3","Hata9")))))),
IF(#REF!+BJ595=2020,
IF(#REF!=1,"20-21/1",
IF(#REF!=2,"20-21/2",
IF(#REF!=3,"20-21/3",
IF(#REF!=4,"21-22/1",
IF(#REF!=5,"21-22/2",
IF(#REF!=6,"21-22/3","Hata10")))))),
IF(#REF!+BJ595=2021,
IF(#REF!=1,"21-22/1",
IF(#REF!=2,"21-22/2",
IF(#REF!=3,"21-22/3",
IF(#REF!=4,"22-23/1",
IF(#REF!=5,"22-23/2",
IF(#REF!=6,"22-23/3","Hata11")))))),
IF(#REF!+BJ595=2022,
IF(#REF!=1,"22-23/1",
IF(#REF!=2,"22-23/2",
IF(#REF!=3,"22-23/3",
IF(#REF!=4,"23-24/1",
IF(#REF!=5,"23-24/2",
IF(#REF!=6,"23-24/3","Hata12")))))),
IF(#REF!+BJ595=2023,
IF(#REF!=1,"23-24/1",
IF(#REF!=2,"23-24/2",
IF(#REF!=3,"23-24/3",
IF(#REF!=4,"24-25/1",
IF(#REF!=5,"24-25/2",
IF(#REF!=6,"24-25/3","Hata13")))))),
))))))))))))))
)</f>
        <v>#REF!</v>
      </c>
      <c r="G595" s="15"/>
      <c r="H595" s="14" t="s">
        <v>690</v>
      </c>
      <c r="I595" s="14">
        <v>54690</v>
      </c>
      <c r="J595" s="14" t="s">
        <v>589</v>
      </c>
      <c r="S595" s="16">
        <v>4</v>
      </c>
      <c r="T595" s="14">
        <f>VLOOKUP($S595,[1]sistem!$I$3:$L$10,2,FALSE)</f>
        <v>0</v>
      </c>
      <c r="U595" s="14">
        <f>VLOOKUP($S595,[1]sistem!$I$3:$L$10,3,FALSE)</f>
        <v>1</v>
      </c>
      <c r="V595" s="14">
        <f>VLOOKUP($S595,[1]sistem!$I$3:$L$10,4,FALSE)</f>
        <v>1</v>
      </c>
      <c r="W595" s="14" t="e">
        <f>VLOOKUP($BB595,[1]sistem!$I$13:$L$14,2,FALSE)*#REF!</f>
        <v>#REF!</v>
      </c>
      <c r="X595" s="14" t="e">
        <f>VLOOKUP($BB595,[1]sistem!$I$13:$L$14,3,FALSE)*#REF!</f>
        <v>#REF!</v>
      </c>
      <c r="Y595" s="14" t="e">
        <f>VLOOKUP($BB595,[1]sistem!$I$13:$L$14,4,FALSE)*#REF!</f>
        <v>#REF!</v>
      </c>
      <c r="Z595" s="14" t="e">
        <f t="shared" si="170"/>
        <v>#REF!</v>
      </c>
      <c r="AA595" s="14" t="e">
        <f t="shared" si="170"/>
        <v>#REF!</v>
      </c>
      <c r="AB595" s="14" t="e">
        <f t="shared" si="170"/>
        <v>#REF!</v>
      </c>
      <c r="AC595" s="14" t="e">
        <f t="shared" si="171"/>
        <v>#REF!</v>
      </c>
      <c r="AD595" s="14">
        <f>VLOOKUP(BB595,[1]sistem!$I$18:$J$19,2,FALSE)</f>
        <v>11</v>
      </c>
      <c r="AE595" s="14">
        <v>0.25</v>
      </c>
      <c r="AF595" s="14">
        <f>VLOOKUP($S595,[1]sistem!$I$3:$M$10,5,FALSE)</f>
        <v>1</v>
      </c>
      <c r="AI595" s="14" t="e">
        <f>(#REF!+#REF!)*AD595</f>
        <v>#REF!</v>
      </c>
      <c r="AJ595" s="14">
        <f>VLOOKUP($S595,[1]sistem!$I$3:$N$10,6,FALSE)</f>
        <v>2</v>
      </c>
      <c r="AK595" s="14">
        <v>2</v>
      </c>
      <c r="AL595" s="14">
        <f t="shared" si="172"/>
        <v>4</v>
      </c>
      <c r="AM595" s="14">
        <f>VLOOKUP($BB595,[1]sistem!$I$18:$K$19,3,FALSE)</f>
        <v>11</v>
      </c>
      <c r="AN595" s="14" t="e">
        <f>AM595*#REF!</f>
        <v>#REF!</v>
      </c>
      <c r="AO595" s="14" t="e">
        <f t="shared" si="173"/>
        <v>#REF!</v>
      </c>
      <c r="AP595" s="14">
        <f t="shared" si="174"/>
        <v>25</v>
      </c>
      <c r="AQ595" s="14" t="e">
        <f t="shared" si="175"/>
        <v>#REF!</v>
      </c>
      <c r="AR595" s="14" t="e">
        <f>ROUND(AQ595-#REF!,0)</f>
        <v>#REF!</v>
      </c>
      <c r="AS595" s="14">
        <f>IF(BB595="s",IF(S595=0,0,
IF(S595=1,#REF!*4*4,
IF(S595=2,0,
IF(S595=3,#REF!*4*2,
IF(S595=4,0,
IF(S595=5,0,
IF(S595=6,0,
IF(S595=7,0)))))))),
IF(BB595="t",
IF(S595=0,0,
IF(S595=1,#REF!*4*4*0.8,
IF(S595=2,0,
IF(S595=3,#REF!*4*2*0.8,
IF(S595=4,0,
IF(S595=5,0,
IF(S595=6,0,
IF(S595=7,0))))))))))</f>
        <v>0</v>
      </c>
      <c r="AT595" s="14" t="e">
        <f>IF(BB595="s",
IF(S595=0,0,
IF(S595=1,0,
IF(S595=2,#REF!*4*2,
IF(S595=3,#REF!*4,
IF(S595=4,#REF!*4,
IF(S595=5,0,
IF(S595=6,0,
IF(S595=7,#REF!*4)))))))),
IF(BB595="t",
IF(S595=0,0,
IF(S595=1,0,
IF(S595=2,#REF!*4*2*0.8,
IF(S595=3,#REF!*4*0.8,
IF(S595=4,#REF!*4*0.8,
IF(S595=5,0,
IF(S595=6,0,
IF(S595=7,#REF!*4))))))))))</f>
        <v>#REF!</v>
      </c>
      <c r="AU595" s="14" t="e">
        <f>IF(BB595="s",
IF(S595=0,0,
IF(S595=1,#REF!*2,
IF(S595=2,#REF!*2,
IF(S595=3,#REF!*2,
IF(S595=4,#REF!*2,
IF(S595=5,#REF!*2,
IF(S595=6,#REF!*2,
IF(S595=7,#REF!*2)))))))),
IF(BB595="t",
IF(S595=0,#REF!*2*0.8,
IF(S595=1,#REF!*2*0.8,
IF(S595=2,#REF!*2*0.8,
IF(S595=3,#REF!*2*0.8,
IF(S595=4,#REF!*2*0.8,
IF(S595=5,#REF!*2*0.8,
IF(S595=6,#REF!*1*0.8,
IF(S595=7,#REF!*2))))))))))</f>
        <v>#REF!</v>
      </c>
      <c r="AV595" s="14" t="e">
        <f t="shared" si="176"/>
        <v>#REF!</v>
      </c>
      <c r="AW595" s="14" t="e">
        <f>IF(BB595="s",
IF(S595=0,0,
IF(S595=1,(14-2)*(#REF!+#REF!)/4*4,
IF(S595=2,(14-2)*(#REF!+#REF!)/4*2,
IF(S595=3,(14-2)*(#REF!+#REF!)/4*3,
IF(S595=4,(14-2)*(#REF!+#REF!)/4,
IF(S595=5,(14-2)*#REF!/4,
IF(S595=6,0,
IF(S595=7,(14)*#REF!)))))))),
IF(BB595="t",
IF(S595=0,0,
IF(S595=1,(11-2)*(#REF!+#REF!)/4*4,
IF(S595=2,(11-2)*(#REF!+#REF!)/4*2,
IF(S595=3,(11-2)*(#REF!+#REF!)/4*3,
IF(S595=4,(11-2)*(#REF!+#REF!)/4,
IF(S595=5,(11-2)*#REF!/4,
IF(S595=6,0,
IF(S595=7,(11)*#REF!))))))))))</f>
        <v>#REF!</v>
      </c>
      <c r="AX595" s="14" t="e">
        <f t="shared" si="177"/>
        <v>#REF!</v>
      </c>
      <c r="AY595" s="14">
        <f t="shared" si="178"/>
        <v>8</v>
      </c>
      <c r="AZ595" s="14">
        <f t="shared" si="179"/>
        <v>4</v>
      </c>
      <c r="BA595" s="14" t="e">
        <f t="shared" si="180"/>
        <v>#REF!</v>
      </c>
      <c r="BB595" s="14" t="s">
        <v>186</v>
      </c>
      <c r="BC595" s="14" t="e">
        <f>IF(BI595="A",0,IF(BB595="s",14*#REF!,IF(BB595="T",11*#REF!,"HATA")))</f>
        <v>#REF!</v>
      </c>
      <c r="BD595" s="14" t="e">
        <f t="shared" si="181"/>
        <v>#REF!</v>
      </c>
      <c r="BE595" s="14" t="e">
        <f t="shared" si="182"/>
        <v>#REF!</v>
      </c>
      <c r="BF595" s="14" t="e">
        <f>IF(BE595-#REF!=0,"DOĞRU","YANLIŞ")</f>
        <v>#REF!</v>
      </c>
      <c r="BG595" s="14" t="e">
        <f>#REF!-BE595</f>
        <v>#REF!</v>
      </c>
      <c r="BH595" s="14">
        <v>1</v>
      </c>
      <c r="BJ595" s="14">
        <v>1</v>
      </c>
      <c r="BL595" s="14">
        <v>4</v>
      </c>
      <c r="BN595" s="5" t="e">
        <f>#REF!*11</f>
        <v>#REF!</v>
      </c>
      <c r="BO595" s="6"/>
      <c r="BP595" s="7"/>
      <c r="BQ595" s="8"/>
      <c r="BR595" s="8"/>
      <c r="BS595" s="8"/>
      <c r="BT595" s="8"/>
      <c r="BU595" s="8"/>
      <c r="BV595" s="9"/>
      <c r="BW595" s="10"/>
      <c r="BX595" s="11"/>
      <c r="CE595" s="8"/>
      <c r="CF595" s="17"/>
      <c r="CG595" s="17"/>
      <c r="CH595" s="17"/>
      <c r="CI595" s="17"/>
    </row>
    <row r="596" spans="1:87" hidden="1" x14ac:dyDescent="0.25">
      <c r="A596" s="14" t="s">
        <v>701</v>
      </c>
      <c r="B596" s="14" t="s">
        <v>702</v>
      </c>
      <c r="C596" s="14" t="s">
        <v>702</v>
      </c>
      <c r="D596" s="15" t="s">
        <v>90</v>
      </c>
      <c r="E596" s="15" t="s">
        <v>90</v>
      </c>
      <c r="F596" s="16" t="e">
        <f>IF(BB596="S",
IF(#REF!+BJ596=2012,
IF(#REF!=1,"12-13/1",
IF(#REF!=2,"12-13/2",
IF(#REF!=3,"13-14/1",
IF(#REF!=4,"13-14/2","Hata1")))),
IF(#REF!+BJ596=2013,
IF(#REF!=1,"13-14/1",
IF(#REF!=2,"13-14/2",
IF(#REF!=3,"14-15/1",
IF(#REF!=4,"14-15/2","Hata2")))),
IF(#REF!+BJ596=2014,
IF(#REF!=1,"14-15/1",
IF(#REF!=2,"14-15/2",
IF(#REF!=3,"15-16/1",
IF(#REF!=4,"15-16/2","Hata3")))),
IF(#REF!+BJ596=2015,
IF(#REF!=1,"15-16/1",
IF(#REF!=2,"15-16/2",
IF(#REF!=3,"16-17/1",
IF(#REF!=4,"16-17/2","Hata4")))),
IF(#REF!+BJ596=2016,
IF(#REF!=1,"16-17/1",
IF(#REF!=2,"16-17/2",
IF(#REF!=3,"17-18/1",
IF(#REF!=4,"17-18/2","Hata5")))),
IF(#REF!+BJ596=2017,
IF(#REF!=1,"17-18/1",
IF(#REF!=2,"17-18/2",
IF(#REF!=3,"18-19/1",
IF(#REF!=4,"18-19/2","Hata6")))),
IF(#REF!+BJ596=2018,
IF(#REF!=1,"18-19/1",
IF(#REF!=2,"18-19/2",
IF(#REF!=3,"19-20/1",
IF(#REF!=4,"19-20/2","Hata7")))),
IF(#REF!+BJ596=2019,
IF(#REF!=1,"19-20/1",
IF(#REF!=2,"19-20/2",
IF(#REF!=3,"20-21/1",
IF(#REF!=4,"20-21/2","Hata8")))),
IF(#REF!+BJ596=2020,
IF(#REF!=1,"20-21/1",
IF(#REF!=2,"20-21/2",
IF(#REF!=3,"21-22/1",
IF(#REF!=4,"21-22/2","Hata9")))),
IF(#REF!+BJ596=2021,
IF(#REF!=1,"21-22/1",
IF(#REF!=2,"21-22/2",
IF(#REF!=3,"22-23/1",
IF(#REF!=4,"22-23/2","Hata10")))),
IF(#REF!+BJ596=2022,
IF(#REF!=1,"22-23/1",
IF(#REF!=2,"22-23/2",
IF(#REF!=3,"23-24/1",
IF(#REF!=4,"23-24/2","Hata11")))),
IF(#REF!+BJ596=2023,
IF(#REF!=1,"23-24/1",
IF(#REF!=2,"23-24/2",
IF(#REF!=3,"24-25/1",
IF(#REF!=4,"24-25/2","Hata12")))),
)))))))))))),
IF(BB596="T",
IF(#REF!+BJ596=2012,
IF(#REF!=1,"12-13/1",
IF(#REF!=2,"12-13/2",
IF(#REF!=3,"12-13/3",
IF(#REF!=4,"13-14/1",
IF(#REF!=5,"13-14/2",
IF(#REF!=6,"13-14/3","Hata1")))))),
IF(#REF!+BJ596=2013,
IF(#REF!=1,"13-14/1",
IF(#REF!=2,"13-14/2",
IF(#REF!=3,"13-14/3",
IF(#REF!=4,"14-15/1",
IF(#REF!=5,"14-15/2",
IF(#REF!=6,"14-15/3","Hata2")))))),
IF(#REF!+BJ596=2014,
IF(#REF!=1,"14-15/1",
IF(#REF!=2,"14-15/2",
IF(#REF!=3,"14-15/3",
IF(#REF!=4,"15-16/1",
IF(#REF!=5,"15-16/2",
IF(#REF!=6,"15-16/3","Hata3")))))),
IF(AND(#REF!+#REF!&gt;2014,#REF!+#REF!&lt;2015,BJ596=1),
IF(#REF!=0.1,"14-15/0.1",
IF(#REF!=0.2,"14-15/0.2",
IF(#REF!=0.3,"14-15/0.3","Hata4"))),
IF(#REF!+BJ596=2015,
IF(#REF!=1,"15-16/1",
IF(#REF!=2,"15-16/2",
IF(#REF!=3,"15-16/3",
IF(#REF!=4,"16-17/1",
IF(#REF!=5,"16-17/2",
IF(#REF!=6,"16-17/3","Hata5")))))),
IF(#REF!+BJ596=2016,
IF(#REF!=1,"16-17/1",
IF(#REF!=2,"16-17/2",
IF(#REF!=3,"16-17/3",
IF(#REF!=4,"17-18/1",
IF(#REF!=5,"17-18/2",
IF(#REF!=6,"17-18/3","Hata6")))))),
IF(#REF!+BJ596=2017,
IF(#REF!=1,"17-18/1",
IF(#REF!=2,"17-18/2",
IF(#REF!=3,"17-18/3",
IF(#REF!=4,"18-19/1",
IF(#REF!=5,"18-19/2",
IF(#REF!=6,"18-19/3","Hata7")))))),
IF(#REF!+BJ596=2018,
IF(#REF!=1,"18-19/1",
IF(#REF!=2,"18-19/2",
IF(#REF!=3,"18-19/3",
IF(#REF!=4,"19-20/1",
IF(#REF!=5," 19-20/2",
IF(#REF!=6,"19-20/3","Hata8")))))),
IF(#REF!+BJ596=2019,
IF(#REF!=1,"19-20/1",
IF(#REF!=2,"19-20/2",
IF(#REF!=3,"19-20/3",
IF(#REF!=4,"20-21/1",
IF(#REF!=5,"20-21/2",
IF(#REF!=6,"20-21/3","Hata9")))))),
IF(#REF!+BJ596=2020,
IF(#REF!=1,"20-21/1",
IF(#REF!=2,"20-21/2",
IF(#REF!=3,"20-21/3",
IF(#REF!=4,"21-22/1",
IF(#REF!=5,"21-22/2",
IF(#REF!=6,"21-22/3","Hata10")))))),
IF(#REF!+BJ596=2021,
IF(#REF!=1,"21-22/1",
IF(#REF!=2,"21-22/2",
IF(#REF!=3,"21-22/3",
IF(#REF!=4,"22-23/1",
IF(#REF!=5,"22-23/2",
IF(#REF!=6,"22-23/3","Hata11")))))),
IF(#REF!+BJ596=2022,
IF(#REF!=1,"22-23/1",
IF(#REF!=2,"22-23/2",
IF(#REF!=3,"22-23/3",
IF(#REF!=4,"23-24/1",
IF(#REF!=5,"23-24/2",
IF(#REF!=6,"23-24/3","Hata12")))))),
IF(#REF!+BJ596=2023,
IF(#REF!=1,"23-24/1",
IF(#REF!=2,"23-24/2",
IF(#REF!=3,"23-24/3",
IF(#REF!=4,"24-25/1",
IF(#REF!=5,"24-25/2",
IF(#REF!=6,"24-25/3","Hata13")))))),
))))))))))))))
)</f>
        <v>#REF!</v>
      </c>
      <c r="G596" s="15"/>
      <c r="H596" s="14" t="s">
        <v>690</v>
      </c>
      <c r="I596" s="14">
        <v>54690</v>
      </c>
      <c r="J596" s="14" t="s">
        <v>589</v>
      </c>
      <c r="S596" s="16">
        <v>4</v>
      </c>
      <c r="T596" s="14">
        <f>VLOOKUP($S596,[1]sistem!$I$3:$L$10,2,FALSE)</f>
        <v>0</v>
      </c>
      <c r="U596" s="14">
        <f>VLOOKUP($S596,[1]sistem!$I$3:$L$10,3,FALSE)</f>
        <v>1</v>
      </c>
      <c r="V596" s="14">
        <f>VLOOKUP($S596,[1]sistem!$I$3:$L$10,4,FALSE)</f>
        <v>1</v>
      </c>
      <c r="W596" s="14" t="e">
        <f>VLOOKUP($BB596,[1]sistem!$I$13:$L$14,2,FALSE)*#REF!</f>
        <v>#REF!</v>
      </c>
      <c r="X596" s="14" t="e">
        <f>VLOOKUP($BB596,[1]sistem!$I$13:$L$14,3,FALSE)*#REF!</f>
        <v>#REF!</v>
      </c>
      <c r="Y596" s="14" t="e">
        <f>VLOOKUP($BB596,[1]sistem!$I$13:$L$14,4,FALSE)*#REF!</f>
        <v>#REF!</v>
      </c>
      <c r="Z596" s="14" t="e">
        <f t="shared" si="170"/>
        <v>#REF!</v>
      </c>
      <c r="AA596" s="14" t="e">
        <f t="shared" si="170"/>
        <v>#REF!</v>
      </c>
      <c r="AB596" s="14" t="e">
        <f t="shared" si="170"/>
        <v>#REF!</v>
      </c>
      <c r="AC596" s="14" t="e">
        <f t="shared" si="171"/>
        <v>#REF!</v>
      </c>
      <c r="AD596" s="14">
        <f>VLOOKUP(BB596,[1]sistem!$I$18:$J$19,2,FALSE)</f>
        <v>11</v>
      </c>
      <c r="AE596" s="14">
        <v>0.25</v>
      </c>
      <c r="AF596" s="14">
        <f>VLOOKUP($S596,[1]sistem!$I$3:$M$10,5,FALSE)</f>
        <v>1</v>
      </c>
      <c r="AI596" s="14" t="e">
        <f>(#REF!+#REF!)*AD596</f>
        <v>#REF!</v>
      </c>
      <c r="AJ596" s="14">
        <f>VLOOKUP($S596,[1]sistem!$I$3:$N$10,6,FALSE)</f>
        <v>2</v>
      </c>
      <c r="AK596" s="14">
        <v>2</v>
      </c>
      <c r="AL596" s="14">
        <f t="shared" si="172"/>
        <v>4</v>
      </c>
      <c r="AM596" s="14">
        <f>VLOOKUP($BB596,[1]sistem!$I$18:$K$19,3,FALSE)</f>
        <v>11</v>
      </c>
      <c r="AN596" s="14" t="e">
        <f>AM596*#REF!</f>
        <v>#REF!</v>
      </c>
      <c r="AO596" s="14" t="e">
        <f t="shared" si="173"/>
        <v>#REF!</v>
      </c>
      <c r="AP596" s="14">
        <f t="shared" si="174"/>
        <v>25</v>
      </c>
      <c r="AQ596" s="14" t="e">
        <f t="shared" si="175"/>
        <v>#REF!</v>
      </c>
      <c r="AR596" s="14" t="e">
        <f>ROUND(AQ596-#REF!,0)</f>
        <v>#REF!</v>
      </c>
      <c r="AS596" s="14">
        <f>IF(BB596="s",IF(S596=0,0,
IF(S596=1,#REF!*4*4,
IF(S596=2,0,
IF(S596=3,#REF!*4*2,
IF(S596=4,0,
IF(S596=5,0,
IF(S596=6,0,
IF(S596=7,0)))))))),
IF(BB596="t",
IF(S596=0,0,
IF(S596=1,#REF!*4*4*0.8,
IF(S596=2,0,
IF(S596=3,#REF!*4*2*0.8,
IF(S596=4,0,
IF(S596=5,0,
IF(S596=6,0,
IF(S596=7,0))))))))))</f>
        <v>0</v>
      </c>
      <c r="AT596" s="14" t="e">
        <f>IF(BB596="s",
IF(S596=0,0,
IF(S596=1,0,
IF(S596=2,#REF!*4*2,
IF(S596=3,#REF!*4,
IF(S596=4,#REF!*4,
IF(S596=5,0,
IF(S596=6,0,
IF(S596=7,#REF!*4)))))))),
IF(BB596="t",
IF(S596=0,0,
IF(S596=1,0,
IF(S596=2,#REF!*4*2*0.8,
IF(S596=3,#REF!*4*0.8,
IF(S596=4,#REF!*4*0.8,
IF(S596=5,0,
IF(S596=6,0,
IF(S596=7,#REF!*4))))))))))</f>
        <v>#REF!</v>
      </c>
      <c r="AU596" s="14" t="e">
        <f>IF(BB596="s",
IF(S596=0,0,
IF(S596=1,#REF!*2,
IF(S596=2,#REF!*2,
IF(S596=3,#REF!*2,
IF(S596=4,#REF!*2,
IF(S596=5,#REF!*2,
IF(S596=6,#REF!*2,
IF(S596=7,#REF!*2)))))))),
IF(BB596="t",
IF(S596=0,#REF!*2*0.8,
IF(S596=1,#REF!*2*0.8,
IF(S596=2,#REF!*2*0.8,
IF(S596=3,#REF!*2*0.8,
IF(S596=4,#REF!*2*0.8,
IF(S596=5,#REF!*2*0.8,
IF(S596=6,#REF!*1*0.8,
IF(S596=7,#REF!*2))))))))))</f>
        <v>#REF!</v>
      </c>
      <c r="AV596" s="14" t="e">
        <f t="shared" si="176"/>
        <v>#REF!</v>
      </c>
      <c r="AW596" s="14" t="e">
        <f>IF(BB596="s",
IF(S596=0,0,
IF(S596=1,(14-2)*(#REF!+#REF!)/4*4,
IF(S596=2,(14-2)*(#REF!+#REF!)/4*2,
IF(S596=3,(14-2)*(#REF!+#REF!)/4*3,
IF(S596=4,(14-2)*(#REF!+#REF!)/4,
IF(S596=5,(14-2)*#REF!/4,
IF(S596=6,0,
IF(S596=7,(14)*#REF!)))))))),
IF(BB596="t",
IF(S596=0,0,
IF(S596=1,(11-2)*(#REF!+#REF!)/4*4,
IF(S596=2,(11-2)*(#REF!+#REF!)/4*2,
IF(S596=3,(11-2)*(#REF!+#REF!)/4*3,
IF(S596=4,(11-2)*(#REF!+#REF!)/4,
IF(S596=5,(11-2)*#REF!/4,
IF(S596=6,0,
IF(S596=7,(11)*#REF!))))))))))</f>
        <v>#REF!</v>
      </c>
      <c r="AX596" s="14" t="e">
        <f t="shared" si="177"/>
        <v>#REF!</v>
      </c>
      <c r="AY596" s="14">
        <f t="shared" si="178"/>
        <v>8</v>
      </c>
      <c r="AZ596" s="14">
        <f t="shared" si="179"/>
        <v>4</v>
      </c>
      <c r="BA596" s="14" t="e">
        <f t="shared" si="180"/>
        <v>#REF!</v>
      </c>
      <c r="BB596" s="14" t="s">
        <v>186</v>
      </c>
      <c r="BC596" s="14" t="e">
        <f>IF(BI596="A",0,IF(BB596="s",14*#REF!,IF(BB596="T",11*#REF!,"HATA")))</f>
        <v>#REF!</v>
      </c>
      <c r="BD596" s="14" t="e">
        <f t="shared" si="181"/>
        <v>#REF!</v>
      </c>
      <c r="BE596" s="14" t="e">
        <f t="shared" si="182"/>
        <v>#REF!</v>
      </c>
      <c r="BF596" s="14" t="e">
        <f>IF(BE596-#REF!=0,"DOĞRU","YANLIŞ")</f>
        <v>#REF!</v>
      </c>
      <c r="BG596" s="14" t="e">
        <f>#REF!-BE596</f>
        <v>#REF!</v>
      </c>
      <c r="BH596" s="14">
        <v>0</v>
      </c>
      <c r="BJ596" s="14">
        <v>1</v>
      </c>
      <c r="BL596" s="14">
        <v>4</v>
      </c>
      <c r="BN596" s="5" t="e">
        <f>#REF!*11</f>
        <v>#REF!</v>
      </c>
      <c r="BO596" s="6"/>
      <c r="BP596" s="7"/>
      <c r="BQ596" s="8"/>
      <c r="BR596" s="8"/>
      <c r="BS596" s="8"/>
      <c r="BT596" s="8"/>
      <c r="BU596" s="8"/>
      <c r="BV596" s="9"/>
      <c r="BW596" s="10"/>
      <c r="BX596" s="11"/>
      <c r="CE596" s="8"/>
      <c r="CF596" s="17"/>
      <c r="CG596" s="17"/>
      <c r="CH596" s="17"/>
      <c r="CI596" s="17"/>
    </row>
    <row r="597" spans="1:87" hidden="1" x14ac:dyDescent="0.25">
      <c r="A597" s="14" t="s">
        <v>703</v>
      </c>
      <c r="B597" s="14" t="s">
        <v>704</v>
      </c>
      <c r="C597" s="14" t="s">
        <v>704</v>
      </c>
      <c r="D597" s="15" t="s">
        <v>90</v>
      </c>
      <c r="E597" s="15" t="s">
        <v>90</v>
      </c>
      <c r="F597" s="16" t="e">
        <f>IF(BB597="S",
IF(#REF!+BJ597=2012,
IF(#REF!=1,"12-13/1",
IF(#REF!=2,"12-13/2",
IF(#REF!=3,"13-14/1",
IF(#REF!=4,"13-14/2","Hata1")))),
IF(#REF!+BJ597=2013,
IF(#REF!=1,"13-14/1",
IF(#REF!=2,"13-14/2",
IF(#REF!=3,"14-15/1",
IF(#REF!=4,"14-15/2","Hata2")))),
IF(#REF!+BJ597=2014,
IF(#REF!=1,"14-15/1",
IF(#REF!=2,"14-15/2",
IF(#REF!=3,"15-16/1",
IF(#REF!=4,"15-16/2","Hata3")))),
IF(#REF!+BJ597=2015,
IF(#REF!=1,"15-16/1",
IF(#REF!=2,"15-16/2",
IF(#REF!=3,"16-17/1",
IF(#REF!=4,"16-17/2","Hata4")))),
IF(#REF!+BJ597=2016,
IF(#REF!=1,"16-17/1",
IF(#REF!=2,"16-17/2",
IF(#REF!=3,"17-18/1",
IF(#REF!=4,"17-18/2","Hata5")))),
IF(#REF!+BJ597=2017,
IF(#REF!=1,"17-18/1",
IF(#REF!=2,"17-18/2",
IF(#REF!=3,"18-19/1",
IF(#REF!=4,"18-19/2","Hata6")))),
IF(#REF!+BJ597=2018,
IF(#REF!=1,"18-19/1",
IF(#REF!=2,"18-19/2",
IF(#REF!=3,"19-20/1",
IF(#REF!=4,"19-20/2","Hata7")))),
IF(#REF!+BJ597=2019,
IF(#REF!=1,"19-20/1",
IF(#REF!=2,"19-20/2",
IF(#REF!=3,"20-21/1",
IF(#REF!=4,"20-21/2","Hata8")))),
IF(#REF!+BJ597=2020,
IF(#REF!=1,"20-21/1",
IF(#REF!=2,"20-21/2",
IF(#REF!=3,"21-22/1",
IF(#REF!=4,"21-22/2","Hata9")))),
IF(#REF!+BJ597=2021,
IF(#REF!=1,"21-22/1",
IF(#REF!=2,"21-22/2",
IF(#REF!=3,"22-23/1",
IF(#REF!=4,"22-23/2","Hata10")))),
IF(#REF!+BJ597=2022,
IF(#REF!=1,"22-23/1",
IF(#REF!=2,"22-23/2",
IF(#REF!=3,"23-24/1",
IF(#REF!=4,"23-24/2","Hata11")))),
IF(#REF!+BJ597=2023,
IF(#REF!=1,"23-24/1",
IF(#REF!=2,"23-24/2",
IF(#REF!=3,"24-25/1",
IF(#REF!=4,"24-25/2","Hata12")))),
)))))))))))),
IF(BB597="T",
IF(#REF!+BJ597=2012,
IF(#REF!=1,"12-13/1",
IF(#REF!=2,"12-13/2",
IF(#REF!=3,"12-13/3",
IF(#REF!=4,"13-14/1",
IF(#REF!=5,"13-14/2",
IF(#REF!=6,"13-14/3","Hata1")))))),
IF(#REF!+BJ597=2013,
IF(#REF!=1,"13-14/1",
IF(#REF!=2,"13-14/2",
IF(#REF!=3,"13-14/3",
IF(#REF!=4,"14-15/1",
IF(#REF!=5,"14-15/2",
IF(#REF!=6,"14-15/3","Hata2")))))),
IF(#REF!+BJ597=2014,
IF(#REF!=1,"14-15/1",
IF(#REF!=2,"14-15/2",
IF(#REF!=3,"14-15/3",
IF(#REF!=4,"15-16/1",
IF(#REF!=5,"15-16/2",
IF(#REF!=6,"15-16/3","Hata3")))))),
IF(AND(#REF!+#REF!&gt;2014,#REF!+#REF!&lt;2015,BJ597=1),
IF(#REF!=0.1,"14-15/0.1",
IF(#REF!=0.2,"14-15/0.2",
IF(#REF!=0.3,"14-15/0.3","Hata4"))),
IF(#REF!+BJ597=2015,
IF(#REF!=1,"15-16/1",
IF(#REF!=2,"15-16/2",
IF(#REF!=3,"15-16/3",
IF(#REF!=4,"16-17/1",
IF(#REF!=5,"16-17/2",
IF(#REF!=6,"16-17/3","Hata5")))))),
IF(#REF!+BJ597=2016,
IF(#REF!=1,"16-17/1",
IF(#REF!=2,"16-17/2",
IF(#REF!=3,"16-17/3",
IF(#REF!=4,"17-18/1",
IF(#REF!=5,"17-18/2",
IF(#REF!=6,"17-18/3","Hata6")))))),
IF(#REF!+BJ597=2017,
IF(#REF!=1,"17-18/1",
IF(#REF!=2,"17-18/2",
IF(#REF!=3,"17-18/3",
IF(#REF!=4,"18-19/1",
IF(#REF!=5,"18-19/2",
IF(#REF!=6,"18-19/3","Hata7")))))),
IF(#REF!+BJ597=2018,
IF(#REF!=1,"18-19/1",
IF(#REF!=2,"18-19/2",
IF(#REF!=3,"18-19/3",
IF(#REF!=4,"19-20/1",
IF(#REF!=5," 19-20/2",
IF(#REF!=6,"19-20/3","Hata8")))))),
IF(#REF!+BJ597=2019,
IF(#REF!=1,"19-20/1",
IF(#REF!=2,"19-20/2",
IF(#REF!=3,"19-20/3",
IF(#REF!=4,"20-21/1",
IF(#REF!=5,"20-21/2",
IF(#REF!=6,"20-21/3","Hata9")))))),
IF(#REF!+BJ597=2020,
IF(#REF!=1,"20-21/1",
IF(#REF!=2,"20-21/2",
IF(#REF!=3,"20-21/3",
IF(#REF!=4,"21-22/1",
IF(#REF!=5,"21-22/2",
IF(#REF!=6,"21-22/3","Hata10")))))),
IF(#REF!+BJ597=2021,
IF(#REF!=1,"21-22/1",
IF(#REF!=2,"21-22/2",
IF(#REF!=3,"21-22/3",
IF(#REF!=4,"22-23/1",
IF(#REF!=5,"22-23/2",
IF(#REF!=6,"22-23/3","Hata11")))))),
IF(#REF!+BJ597=2022,
IF(#REF!=1,"22-23/1",
IF(#REF!=2,"22-23/2",
IF(#REF!=3,"22-23/3",
IF(#REF!=4,"23-24/1",
IF(#REF!=5,"23-24/2",
IF(#REF!=6,"23-24/3","Hata12")))))),
IF(#REF!+BJ597=2023,
IF(#REF!=1,"23-24/1",
IF(#REF!=2,"23-24/2",
IF(#REF!=3,"23-24/3",
IF(#REF!=4,"24-25/1",
IF(#REF!=5,"24-25/2",
IF(#REF!=6,"24-25/3","Hata13")))))),
))))))))))))))
)</f>
        <v>#REF!</v>
      </c>
      <c r="G597" s="15"/>
      <c r="H597" s="14" t="s">
        <v>690</v>
      </c>
      <c r="I597" s="14">
        <v>54690</v>
      </c>
      <c r="J597" s="14" t="s">
        <v>589</v>
      </c>
      <c r="S597" s="16">
        <v>4</v>
      </c>
      <c r="T597" s="14">
        <f>VLOOKUP($S597,[1]sistem!$I$3:$L$10,2,FALSE)</f>
        <v>0</v>
      </c>
      <c r="U597" s="14">
        <f>VLOOKUP($S597,[1]sistem!$I$3:$L$10,3,FALSE)</f>
        <v>1</v>
      </c>
      <c r="V597" s="14">
        <f>VLOOKUP($S597,[1]sistem!$I$3:$L$10,4,FALSE)</f>
        <v>1</v>
      </c>
      <c r="W597" s="14" t="e">
        <f>VLOOKUP($BB597,[1]sistem!$I$13:$L$14,2,FALSE)*#REF!</f>
        <v>#REF!</v>
      </c>
      <c r="X597" s="14" t="e">
        <f>VLOOKUP($BB597,[1]sistem!$I$13:$L$14,3,FALSE)*#REF!</f>
        <v>#REF!</v>
      </c>
      <c r="Y597" s="14" t="e">
        <f>VLOOKUP($BB597,[1]sistem!$I$13:$L$14,4,FALSE)*#REF!</f>
        <v>#REF!</v>
      </c>
      <c r="Z597" s="14" t="e">
        <f t="shared" si="170"/>
        <v>#REF!</v>
      </c>
      <c r="AA597" s="14" t="e">
        <f t="shared" si="170"/>
        <v>#REF!</v>
      </c>
      <c r="AB597" s="14" t="e">
        <f t="shared" si="170"/>
        <v>#REF!</v>
      </c>
      <c r="AC597" s="14" t="e">
        <f t="shared" si="171"/>
        <v>#REF!</v>
      </c>
      <c r="AD597" s="14">
        <f>VLOOKUP(BB597,[1]sistem!$I$18:$J$19,2,FALSE)</f>
        <v>11</v>
      </c>
      <c r="AE597" s="14">
        <v>0.25</v>
      </c>
      <c r="AF597" s="14">
        <f>VLOOKUP($S597,[1]sistem!$I$3:$M$10,5,FALSE)</f>
        <v>1</v>
      </c>
      <c r="AI597" s="14" t="e">
        <f>(#REF!+#REF!)*AD597</f>
        <v>#REF!</v>
      </c>
      <c r="AJ597" s="14">
        <f>VLOOKUP($S597,[1]sistem!$I$3:$N$10,6,FALSE)</f>
        <v>2</v>
      </c>
      <c r="AK597" s="14">
        <v>2</v>
      </c>
      <c r="AL597" s="14">
        <f t="shared" si="172"/>
        <v>4</v>
      </c>
      <c r="AM597" s="14">
        <f>VLOOKUP($BB597,[1]sistem!$I$18:$K$19,3,FALSE)</f>
        <v>11</v>
      </c>
      <c r="AN597" s="14" t="e">
        <f>AM597*#REF!</f>
        <v>#REF!</v>
      </c>
      <c r="AO597" s="14" t="e">
        <f t="shared" si="173"/>
        <v>#REF!</v>
      </c>
      <c r="AP597" s="14">
        <f t="shared" si="174"/>
        <v>25</v>
      </c>
      <c r="AQ597" s="14" t="e">
        <f t="shared" si="175"/>
        <v>#REF!</v>
      </c>
      <c r="AR597" s="14" t="e">
        <f>ROUND(AQ597-#REF!,0)</f>
        <v>#REF!</v>
      </c>
      <c r="AS597" s="14">
        <f>IF(BB597="s",IF(S597=0,0,
IF(S597=1,#REF!*4*4,
IF(S597=2,0,
IF(S597=3,#REF!*4*2,
IF(S597=4,0,
IF(S597=5,0,
IF(S597=6,0,
IF(S597=7,0)))))))),
IF(BB597="t",
IF(S597=0,0,
IF(S597=1,#REF!*4*4*0.8,
IF(S597=2,0,
IF(S597=3,#REF!*4*2*0.8,
IF(S597=4,0,
IF(S597=5,0,
IF(S597=6,0,
IF(S597=7,0))))))))))</f>
        <v>0</v>
      </c>
      <c r="AT597" s="14" t="e">
        <f>IF(BB597="s",
IF(S597=0,0,
IF(S597=1,0,
IF(S597=2,#REF!*4*2,
IF(S597=3,#REF!*4,
IF(S597=4,#REF!*4,
IF(S597=5,0,
IF(S597=6,0,
IF(S597=7,#REF!*4)))))))),
IF(BB597="t",
IF(S597=0,0,
IF(S597=1,0,
IF(S597=2,#REF!*4*2*0.8,
IF(S597=3,#REF!*4*0.8,
IF(S597=4,#REF!*4*0.8,
IF(S597=5,0,
IF(S597=6,0,
IF(S597=7,#REF!*4))))))))))</f>
        <v>#REF!</v>
      </c>
      <c r="AU597" s="14" t="e">
        <f>IF(BB597="s",
IF(S597=0,0,
IF(S597=1,#REF!*2,
IF(S597=2,#REF!*2,
IF(S597=3,#REF!*2,
IF(S597=4,#REF!*2,
IF(S597=5,#REF!*2,
IF(S597=6,#REF!*2,
IF(S597=7,#REF!*2)))))))),
IF(BB597="t",
IF(S597=0,#REF!*2*0.8,
IF(S597=1,#REF!*2*0.8,
IF(S597=2,#REF!*2*0.8,
IF(S597=3,#REF!*2*0.8,
IF(S597=4,#REF!*2*0.8,
IF(S597=5,#REF!*2*0.8,
IF(S597=6,#REF!*1*0.8,
IF(S597=7,#REF!*2))))))))))</f>
        <v>#REF!</v>
      </c>
      <c r="AV597" s="14" t="e">
        <f t="shared" si="176"/>
        <v>#REF!</v>
      </c>
      <c r="AW597" s="14" t="e">
        <f>IF(BB597="s",
IF(S597=0,0,
IF(S597=1,(14-2)*(#REF!+#REF!)/4*4,
IF(S597=2,(14-2)*(#REF!+#REF!)/4*2,
IF(S597=3,(14-2)*(#REF!+#REF!)/4*3,
IF(S597=4,(14-2)*(#REF!+#REF!)/4,
IF(S597=5,(14-2)*#REF!/4,
IF(S597=6,0,
IF(S597=7,(14)*#REF!)))))))),
IF(BB597="t",
IF(S597=0,0,
IF(S597=1,(11-2)*(#REF!+#REF!)/4*4,
IF(S597=2,(11-2)*(#REF!+#REF!)/4*2,
IF(S597=3,(11-2)*(#REF!+#REF!)/4*3,
IF(S597=4,(11-2)*(#REF!+#REF!)/4,
IF(S597=5,(11-2)*#REF!/4,
IF(S597=6,0,
IF(S597=7,(11)*#REF!))))))))))</f>
        <v>#REF!</v>
      </c>
      <c r="AX597" s="14" t="e">
        <f t="shared" si="177"/>
        <v>#REF!</v>
      </c>
      <c r="AY597" s="14">
        <f t="shared" si="178"/>
        <v>8</v>
      </c>
      <c r="AZ597" s="14">
        <f t="shared" si="179"/>
        <v>4</v>
      </c>
      <c r="BA597" s="14" t="e">
        <f t="shared" si="180"/>
        <v>#REF!</v>
      </c>
      <c r="BB597" s="14" t="s">
        <v>186</v>
      </c>
      <c r="BC597" s="14" t="e">
        <f>IF(BI597="A",0,IF(BB597="s",14*#REF!,IF(BB597="T",11*#REF!,"HATA")))</f>
        <v>#REF!</v>
      </c>
      <c r="BD597" s="14" t="e">
        <f t="shared" si="181"/>
        <v>#REF!</v>
      </c>
      <c r="BE597" s="14" t="e">
        <f t="shared" si="182"/>
        <v>#REF!</v>
      </c>
      <c r="BF597" s="14" t="e">
        <f>IF(BE597-#REF!=0,"DOĞRU","YANLIŞ")</f>
        <v>#REF!</v>
      </c>
      <c r="BG597" s="14" t="e">
        <f>#REF!-BE597</f>
        <v>#REF!</v>
      </c>
      <c r="BH597" s="14">
        <v>0</v>
      </c>
      <c r="BJ597" s="14">
        <v>1</v>
      </c>
      <c r="BL597" s="14">
        <v>4</v>
      </c>
      <c r="BN597" s="5" t="e">
        <f>#REF!*11</f>
        <v>#REF!</v>
      </c>
      <c r="BO597" s="6"/>
      <c r="BP597" s="7"/>
      <c r="BQ597" s="8"/>
      <c r="BR597" s="8"/>
      <c r="BS597" s="8"/>
      <c r="BT597" s="8"/>
      <c r="BU597" s="8"/>
      <c r="BV597" s="9"/>
      <c r="BW597" s="10"/>
      <c r="BX597" s="11"/>
      <c r="CE597" s="8"/>
      <c r="CF597" s="17"/>
      <c r="CG597" s="17"/>
      <c r="CH597" s="17"/>
      <c r="CI597" s="17"/>
    </row>
    <row r="598" spans="1:87" hidden="1" x14ac:dyDescent="0.25">
      <c r="A598" s="14" t="s">
        <v>705</v>
      </c>
      <c r="B598" s="14" t="s">
        <v>706</v>
      </c>
      <c r="C598" s="14" t="s">
        <v>706</v>
      </c>
      <c r="D598" s="15" t="s">
        <v>90</v>
      </c>
      <c r="E598" s="15" t="s">
        <v>90</v>
      </c>
      <c r="F598" s="16" t="e">
        <f>IF(BB598="S",
IF(#REF!+BJ598=2012,
IF(#REF!=1,"12-13/1",
IF(#REF!=2,"12-13/2",
IF(#REF!=3,"13-14/1",
IF(#REF!=4,"13-14/2","Hata1")))),
IF(#REF!+BJ598=2013,
IF(#REF!=1,"13-14/1",
IF(#REF!=2,"13-14/2",
IF(#REF!=3,"14-15/1",
IF(#REF!=4,"14-15/2","Hata2")))),
IF(#REF!+BJ598=2014,
IF(#REF!=1,"14-15/1",
IF(#REF!=2,"14-15/2",
IF(#REF!=3,"15-16/1",
IF(#REF!=4,"15-16/2","Hata3")))),
IF(#REF!+BJ598=2015,
IF(#REF!=1,"15-16/1",
IF(#REF!=2,"15-16/2",
IF(#REF!=3,"16-17/1",
IF(#REF!=4,"16-17/2","Hata4")))),
IF(#REF!+BJ598=2016,
IF(#REF!=1,"16-17/1",
IF(#REF!=2,"16-17/2",
IF(#REF!=3,"17-18/1",
IF(#REF!=4,"17-18/2","Hata5")))),
IF(#REF!+BJ598=2017,
IF(#REF!=1,"17-18/1",
IF(#REF!=2,"17-18/2",
IF(#REF!=3,"18-19/1",
IF(#REF!=4,"18-19/2","Hata6")))),
IF(#REF!+BJ598=2018,
IF(#REF!=1,"18-19/1",
IF(#REF!=2,"18-19/2",
IF(#REF!=3,"19-20/1",
IF(#REF!=4,"19-20/2","Hata7")))),
IF(#REF!+BJ598=2019,
IF(#REF!=1,"19-20/1",
IF(#REF!=2,"19-20/2",
IF(#REF!=3,"20-21/1",
IF(#REF!=4,"20-21/2","Hata8")))),
IF(#REF!+BJ598=2020,
IF(#REF!=1,"20-21/1",
IF(#REF!=2,"20-21/2",
IF(#REF!=3,"21-22/1",
IF(#REF!=4,"21-22/2","Hata9")))),
IF(#REF!+BJ598=2021,
IF(#REF!=1,"21-22/1",
IF(#REF!=2,"21-22/2",
IF(#REF!=3,"22-23/1",
IF(#REF!=4,"22-23/2","Hata10")))),
IF(#REF!+BJ598=2022,
IF(#REF!=1,"22-23/1",
IF(#REF!=2,"22-23/2",
IF(#REF!=3,"23-24/1",
IF(#REF!=4,"23-24/2","Hata11")))),
IF(#REF!+BJ598=2023,
IF(#REF!=1,"23-24/1",
IF(#REF!=2,"23-24/2",
IF(#REF!=3,"24-25/1",
IF(#REF!=4,"24-25/2","Hata12")))),
)))))))))))),
IF(BB598="T",
IF(#REF!+BJ598=2012,
IF(#REF!=1,"12-13/1",
IF(#REF!=2,"12-13/2",
IF(#REF!=3,"12-13/3",
IF(#REF!=4,"13-14/1",
IF(#REF!=5,"13-14/2",
IF(#REF!=6,"13-14/3","Hata1")))))),
IF(#REF!+BJ598=2013,
IF(#REF!=1,"13-14/1",
IF(#REF!=2,"13-14/2",
IF(#REF!=3,"13-14/3",
IF(#REF!=4,"14-15/1",
IF(#REF!=5,"14-15/2",
IF(#REF!=6,"14-15/3","Hata2")))))),
IF(#REF!+BJ598=2014,
IF(#REF!=1,"14-15/1",
IF(#REF!=2,"14-15/2",
IF(#REF!=3,"14-15/3",
IF(#REF!=4,"15-16/1",
IF(#REF!=5,"15-16/2",
IF(#REF!=6,"15-16/3","Hata3")))))),
IF(AND(#REF!+#REF!&gt;2014,#REF!+#REF!&lt;2015,BJ598=1),
IF(#REF!=0.1,"14-15/0.1",
IF(#REF!=0.2,"14-15/0.2",
IF(#REF!=0.3,"14-15/0.3","Hata4"))),
IF(#REF!+BJ598=2015,
IF(#REF!=1,"15-16/1",
IF(#REF!=2,"15-16/2",
IF(#REF!=3,"15-16/3",
IF(#REF!=4,"16-17/1",
IF(#REF!=5,"16-17/2",
IF(#REF!=6,"16-17/3","Hata5")))))),
IF(#REF!+BJ598=2016,
IF(#REF!=1,"16-17/1",
IF(#REF!=2,"16-17/2",
IF(#REF!=3,"16-17/3",
IF(#REF!=4,"17-18/1",
IF(#REF!=5,"17-18/2",
IF(#REF!=6,"17-18/3","Hata6")))))),
IF(#REF!+BJ598=2017,
IF(#REF!=1,"17-18/1",
IF(#REF!=2,"17-18/2",
IF(#REF!=3,"17-18/3",
IF(#REF!=4,"18-19/1",
IF(#REF!=5,"18-19/2",
IF(#REF!=6,"18-19/3","Hata7")))))),
IF(#REF!+BJ598=2018,
IF(#REF!=1,"18-19/1",
IF(#REF!=2,"18-19/2",
IF(#REF!=3,"18-19/3",
IF(#REF!=4,"19-20/1",
IF(#REF!=5," 19-20/2",
IF(#REF!=6,"19-20/3","Hata8")))))),
IF(#REF!+BJ598=2019,
IF(#REF!=1,"19-20/1",
IF(#REF!=2,"19-20/2",
IF(#REF!=3,"19-20/3",
IF(#REF!=4,"20-21/1",
IF(#REF!=5,"20-21/2",
IF(#REF!=6,"20-21/3","Hata9")))))),
IF(#REF!+BJ598=2020,
IF(#REF!=1,"20-21/1",
IF(#REF!=2,"20-21/2",
IF(#REF!=3,"20-21/3",
IF(#REF!=4,"21-22/1",
IF(#REF!=5,"21-22/2",
IF(#REF!=6,"21-22/3","Hata10")))))),
IF(#REF!+BJ598=2021,
IF(#REF!=1,"21-22/1",
IF(#REF!=2,"21-22/2",
IF(#REF!=3,"21-22/3",
IF(#REF!=4,"22-23/1",
IF(#REF!=5,"22-23/2",
IF(#REF!=6,"22-23/3","Hata11")))))),
IF(#REF!+BJ598=2022,
IF(#REF!=1,"22-23/1",
IF(#REF!=2,"22-23/2",
IF(#REF!=3,"22-23/3",
IF(#REF!=4,"23-24/1",
IF(#REF!=5,"23-24/2",
IF(#REF!=6,"23-24/3","Hata12")))))),
IF(#REF!+BJ598=2023,
IF(#REF!=1,"23-24/1",
IF(#REF!=2,"23-24/2",
IF(#REF!=3,"23-24/3",
IF(#REF!=4,"24-25/1",
IF(#REF!=5,"24-25/2",
IF(#REF!=6,"24-25/3","Hata13")))))),
))))))))))))))
)</f>
        <v>#REF!</v>
      </c>
      <c r="G598" s="15"/>
      <c r="H598" s="14" t="s">
        <v>690</v>
      </c>
      <c r="I598" s="14">
        <v>54690</v>
      </c>
      <c r="J598" s="14" t="s">
        <v>589</v>
      </c>
      <c r="Q598" s="14" t="s">
        <v>706</v>
      </c>
      <c r="R598" s="14" t="s">
        <v>706</v>
      </c>
      <c r="S598" s="16">
        <v>6</v>
      </c>
      <c r="T598" s="14">
        <f>VLOOKUP($S598,[1]sistem!$I$3:$L$10,2,FALSE)</f>
        <v>0</v>
      </c>
      <c r="U598" s="14">
        <f>VLOOKUP($S598,[1]sistem!$I$3:$L$10,3,FALSE)</f>
        <v>0</v>
      </c>
      <c r="V598" s="14">
        <f>VLOOKUP($S598,[1]sistem!$I$3:$L$10,4,FALSE)</f>
        <v>1</v>
      </c>
      <c r="W598" s="14" t="e">
        <f>VLOOKUP($BB598,[1]sistem!$I$13:$L$14,2,FALSE)*#REF!</f>
        <v>#REF!</v>
      </c>
      <c r="X598" s="14" t="e">
        <f>VLOOKUP($BB598,[1]sistem!$I$13:$L$14,3,FALSE)*#REF!</f>
        <v>#REF!</v>
      </c>
      <c r="Y598" s="14" t="e">
        <f>VLOOKUP($BB598,[1]sistem!$I$13:$L$14,4,FALSE)*#REF!</f>
        <v>#REF!</v>
      </c>
      <c r="Z598" s="14" t="e">
        <f t="shared" si="170"/>
        <v>#REF!</v>
      </c>
      <c r="AA598" s="14" t="e">
        <f t="shared" si="170"/>
        <v>#REF!</v>
      </c>
      <c r="AB598" s="14" t="e">
        <f t="shared" si="170"/>
        <v>#REF!</v>
      </c>
      <c r="AC598" s="14" t="e">
        <f t="shared" si="171"/>
        <v>#REF!</v>
      </c>
      <c r="AD598" s="14">
        <f>VLOOKUP(BB598,[1]sistem!$I$18:$J$19,2,FALSE)</f>
        <v>11</v>
      </c>
      <c r="AE598" s="14">
        <v>0.25</v>
      </c>
      <c r="AF598" s="14">
        <f>VLOOKUP($S598,[1]sistem!$I$3:$M$10,5,FALSE)</f>
        <v>0</v>
      </c>
      <c r="AG598" s="14">
        <v>1</v>
      </c>
      <c r="AI598" s="14">
        <f>AG598*AM598</f>
        <v>11</v>
      </c>
      <c r="AJ598" s="14">
        <f>VLOOKUP($S598,[1]sistem!$I$3:$N$10,6,FALSE)</f>
        <v>1</v>
      </c>
      <c r="AK598" s="14">
        <v>2</v>
      </c>
      <c r="AL598" s="14">
        <f t="shared" si="172"/>
        <v>2</v>
      </c>
      <c r="AM598" s="14">
        <f>VLOOKUP($BB598,[1]sistem!$I$18:$K$19,3,FALSE)</f>
        <v>11</v>
      </c>
      <c r="AN598" s="14" t="e">
        <f>AM598*#REF!</f>
        <v>#REF!</v>
      </c>
      <c r="AO598" s="14" t="e">
        <f t="shared" si="173"/>
        <v>#REF!</v>
      </c>
      <c r="AP598" s="14">
        <f>IF(BB598="s",30,25)</f>
        <v>25</v>
      </c>
      <c r="AQ598" s="14" t="e">
        <f t="shared" si="175"/>
        <v>#REF!</v>
      </c>
      <c r="AR598" s="14" t="e">
        <f>ROUND(AQ598-#REF!,0)</f>
        <v>#REF!</v>
      </c>
      <c r="AS598" s="14">
        <f>IF(BB598="s",IF(S598=0,0,
IF(S598=1,#REF!*4*4,
IF(S598=2,0,
IF(S598=3,#REF!*4*2,
IF(S598=4,0,
IF(S598=5,0,
IF(S598=6,0,
IF(S598=7,0)))))))),
IF(BB598="t",
IF(S598=0,0,
IF(S598=1,#REF!*4*4*0.8,
IF(S598=2,0,
IF(S598=3,#REF!*4*2*0.8,
IF(S598=4,0,
IF(S598=5,0,
IF(S598=6,0,
IF(S598=7,0))))))))))</f>
        <v>0</v>
      </c>
      <c r="AT598" s="14">
        <f>IF(BB598="s",
IF(S598=0,0,
IF(S598=1,0,
IF(S598=2,#REF!*4*2,
IF(S598=3,#REF!*4,
IF(S598=4,#REF!*4,
IF(S598=5,0,
IF(S598=6,0,
IF(S598=7,#REF!*4)))))))),
IF(BB598="t",
IF(S598=0,0,
IF(S598=1,0,
IF(S598=2,#REF!*4*2*0.8,
IF(S598=3,#REF!*4*0.8,
IF(S598=4,#REF!*4*0.8,
IF(S598=5,0,
IF(S598=6,0,
IF(S598=7,#REF!*4))))))))))</f>
        <v>0</v>
      </c>
      <c r="AU598" s="14" t="e">
        <f>IF(BB598="s",
IF(S598=0,0,
IF(S598=1,#REF!*2,
IF(S598=2,#REF!*2,
IF(S598=3,#REF!*2,
IF(S598=4,#REF!*2,
IF(S598=5,#REF!*2,
IF(S598=6,#REF!*2,
IF(S598=7,#REF!*2)))))))),
IF(BB598="t",
IF(S598=0,#REF!*2*0.8,
IF(S598=1,#REF!*2*0.8,
IF(S598=2,#REF!*2*0.8,
IF(S598=3,#REF!*2*0.8,
IF(S598=4,#REF!*2*0.8,
IF(S598=5,#REF!*2*0.8,
IF(S598=6,#REF!*1*0.8,
IF(S598=7,#REF!*2))))))))))</f>
        <v>#REF!</v>
      </c>
      <c r="AV598" s="14" t="e">
        <f t="shared" si="176"/>
        <v>#REF!</v>
      </c>
      <c r="AW598" s="14">
        <f>IF(BB598="s",
IF(S598=0,0,
IF(S598=1,(14-2)*(#REF!+#REF!)/4*4,
IF(S598=2,(14-2)*(#REF!+#REF!)/4*2,
IF(S598=3,(14-2)*(#REF!+#REF!)/4*3,
IF(S598=4,(14-2)*(#REF!+#REF!)/4,
IF(S598=5,(14-2)*#REF!/4,
IF(S598=6,0,
IF(S598=7,(14)*#REF!)))))))),
IF(BB598="t",
IF(S598=0,0,
IF(S598=1,(11-2)*(#REF!+#REF!)/4*4,
IF(S598=2,(11-2)*(#REF!+#REF!)/4*2,
IF(S598=3,(11-2)*(#REF!+#REF!)/4*3,
IF(S598=4,(11-2)*(#REF!+#REF!)/4,
IF(S598=5,(11-2)*#REF!/4,
IF(S598=6,0,
IF(S598=7,(11)*#REF!))))))))))</f>
        <v>0</v>
      </c>
      <c r="AX598" s="14">
        <f t="shared" si="177"/>
        <v>-11</v>
      </c>
      <c r="AY598" s="14">
        <f t="shared" si="178"/>
        <v>2</v>
      </c>
      <c r="AZ598" s="14">
        <f t="shared" si="179"/>
        <v>0</v>
      </c>
      <c r="BA598" s="14" t="e">
        <f t="shared" si="180"/>
        <v>#REF!</v>
      </c>
      <c r="BB598" s="14" t="s">
        <v>186</v>
      </c>
      <c r="BC598" s="14" t="e">
        <f>IF(BI598="A",0,IF(BB598="s",14*#REF!,IF(BB598="T",11*#REF!,"HATA")))</f>
        <v>#REF!</v>
      </c>
      <c r="BD598" s="14" t="e">
        <f t="shared" si="181"/>
        <v>#REF!</v>
      </c>
      <c r="BE598" s="14" t="e">
        <f t="shared" si="182"/>
        <v>#REF!</v>
      </c>
      <c r="BF598" s="14" t="e">
        <f>IF(BE598-#REF!=0,"DOĞRU","YANLIŞ")</f>
        <v>#REF!</v>
      </c>
      <c r="BG598" s="14" t="e">
        <f>#REF!-BE598</f>
        <v>#REF!</v>
      </c>
      <c r="BH598" s="14">
        <v>1</v>
      </c>
      <c r="BJ598" s="14">
        <v>1</v>
      </c>
      <c r="BL598" s="14">
        <v>6</v>
      </c>
      <c r="BN598" s="5" t="e">
        <f>#REF!*11</f>
        <v>#REF!</v>
      </c>
      <c r="BO598" s="6"/>
      <c r="BP598" s="7"/>
      <c r="BQ598" s="8"/>
      <c r="BR598" s="8"/>
      <c r="BS598" s="8"/>
      <c r="BT598" s="8"/>
      <c r="BU598" s="8"/>
      <c r="BV598" s="9"/>
      <c r="BW598" s="10"/>
      <c r="BX598" s="11"/>
      <c r="CE598" s="8"/>
      <c r="CF598" s="17"/>
      <c r="CG598" s="17"/>
      <c r="CH598" s="17"/>
      <c r="CI598" s="17"/>
    </row>
    <row r="599" spans="1:87" hidden="1" x14ac:dyDescent="0.25">
      <c r="A599" s="14" t="s">
        <v>707</v>
      </c>
      <c r="B599" s="14" t="s">
        <v>708</v>
      </c>
      <c r="C599" s="14" t="s">
        <v>708</v>
      </c>
      <c r="D599" s="15" t="s">
        <v>90</v>
      </c>
      <c r="E599" s="15" t="s">
        <v>90</v>
      </c>
      <c r="F599" s="16" t="e">
        <f>IF(BB599="S",
IF(#REF!+BJ599=2012,
IF(#REF!=1,"12-13/1",
IF(#REF!=2,"12-13/2",
IF(#REF!=3,"13-14/1",
IF(#REF!=4,"13-14/2","Hata1")))),
IF(#REF!+BJ599=2013,
IF(#REF!=1,"13-14/1",
IF(#REF!=2,"13-14/2",
IF(#REF!=3,"14-15/1",
IF(#REF!=4,"14-15/2","Hata2")))),
IF(#REF!+BJ599=2014,
IF(#REF!=1,"14-15/1",
IF(#REF!=2,"14-15/2",
IF(#REF!=3,"15-16/1",
IF(#REF!=4,"15-16/2","Hata3")))),
IF(#REF!+BJ599=2015,
IF(#REF!=1,"15-16/1",
IF(#REF!=2,"15-16/2",
IF(#REF!=3,"16-17/1",
IF(#REF!=4,"16-17/2","Hata4")))),
IF(#REF!+BJ599=2016,
IF(#REF!=1,"16-17/1",
IF(#REF!=2,"16-17/2",
IF(#REF!=3,"17-18/1",
IF(#REF!=4,"17-18/2","Hata5")))),
IF(#REF!+BJ599=2017,
IF(#REF!=1,"17-18/1",
IF(#REF!=2,"17-18/2",
IF(#REF!=3,"18-19/1",
IF(#REF!=4,"18-19/2","Hata6")))),
IF(#REF!+BJ599=2018,
IF(#REF!=1,"18-19/1",
IF(#REF!=2,"18-19/2",
IF(#REF!=3,"19-20/1",
IF(#REF!=4,"19-20/2","Hata7")))),
IF(#REF!+BJ599=2019,
IF(#REF!=1,"19-20/1",
IF(#REF!=2,"19-20/2",
IF(#REF!=3,"20-21/1",
IF(#REF!=4,"20-21/2","Hata8")))),
IF(#REF!+BJ599=2020,
IF(#REF!=1,"20-21/1",
IF(#REF!=2,"20-21/2",
IF(#REF!=3,"21-22/1",
IF(#REF!=4,"21-22/2","Hata9")))),
IF(#REF!+BJ599=2021,
IF(#REF!=1,"21-22/1",
IF(#REF!=2,"21-22/2",
IF(#REF!=3,"22-23/1",
IF(#REF!=4,"22-23/2","Hata10")))),
IF(#REF!+BJ599=2022,
IF(#REF!=1,"22-23/1",
IF(#REF!=2,"22-23/2",
IF(#REF!=3,"23-24/1",
IF(#REF!=4,"23-24/2","Hata11")))),
IF(#REF!+BJ599=2023,
IF(#REF!=1,"23-24/1",
IF(#REF!=2,"23-24/2",
IF(#REF!=3,"24-25/1",
IF(#REF!=4,"24-25/2","Hata12")))),
)))))))))))),
IF(BB599="T",
IF(#REF!+BJ599=2012,
IF(#REF!=1,"12-13/1",
IF(#REF!=2,"12-13/2",
IF(#REF!=3,"12-13/3",
IF(#REF!=4,"13-14/1",
IF(#REF!=5,"13-14/2",
IF(#REF!=6,"13-14/3","Hata1")))))),
IF(#REF!+BJ599=2013,
IF(#REF!=1,"13-14/1",
IF(#REF!=2,"13-14/2",
IF(#REF!=3,"13-14/3",
IF(#REF!=4,"14-15/1",
IF(#REF!=5,"14-15/2",
IF(#REF!=6,"14-15/3","Hata2")))))),
IF(#REF!+BJ599=2014,
IF(#REF!=1,"14-15/1",
IF(#REF!=2,"14-15/2",
IF(#REF!=3,"14-15/3",
IF(#REF!=4,"15-16/1",
IF(#REF!=5,"15-16/2",
IF(#REF!=6,"15-16/3","Hata3")))))),
IF(AND(#REF!+#REF!&gt;2014,#REF!+#REF!&lt;2015,BJ599=1),
IF(#REF!=0.1,"14-15/0.1",
IF(#REF!=0.2,"14-15/0.2",
IF(#REF!=0.3,"14-15/0.3","Hata4"))),
IF(#REF!+BJ599=2015,
IF(#REF!=1,"15-16/1",
IF(#REF!=2,"15-16/2",
IF(#REF!=3,"15-16/3",
IF(#REF!=4,"16-17/1",
IF(#REF!=5,"16-17/2",
IF(#REF!=6,"16-17/3","Hata5")))))),
IF(#REF!+BJ599=2016,
IF(#REF!=1,"16-17/1",
IF(#REF!=2,"16-17/2",
IF(#REF!=3,"16-17/3",
IF(#REF!=4,"17-18/1",
IF(#REF!=5,"17-18/2",
IF(#REF!=6,"17-18/3","Hata6")))))),
IF(#REF!+BJ599=2017,
IF(#REF!=1,"17-18/1",
IF(#REF!=2,"17-18/2",
IF(#REF!=3,"17-18/3",
IF(#REF!=4,"18-19/1",
IF(#REF!=5,"18-19/2",
IF(#REF!=6,"18-19/3","Hata7")))))),
IF(#REF!+BJ599=2018,
IF(#REF!=1,"18-19/1",
IF(#REF!=2,"18-19/2",
IF(#REF!=3,"18-19/3",
IF(#REF!=4,"19-20/1",
IF(#REF!=5," 19-20/2",
IF(#REF!=6,"19-20/3","Hata8")))))),
IF(#REF!+BJ599=2019,
IF(#REF!=1,"19-20/1",
IF(#REF!=2,"19-20/2",
IF(#REF!=3,"19-20/3",
IF(#REF!=4,"20-21/1",
IF(#REF!=5,"20-21/2",
IF(#REF!=6,"20-21/3","Hata9")))))),
IF(#REF!+BJ599=2020,
IF(#REF!=1,"20-21/1",
IF(#REF!=2,"20-21/2",
IF(#REF!=3,"20-21/3",
IF(#REF!=4,"21-22/1",
IF(#REF!=5,"21-22/2",
IF(#REF!=6,"21-22/3","Hata10")))))),
IF(#REF!+BJ599=2021,
IF(#REF!=1,"21-22/1",
IF(#REF!=2,"21-22/2",
IF(#REF!=3,"21-22/3",
IF(#REF!=4,"22-23/1",
IF(#REF!=5,"22-23/2",
IF(#REF!=6,"22-23/3","Hata11")))))),
IF(#REF!+BJ599=2022,
IF(#REF!=1,"22-23/1",
IF(#REF!=2,"22-23/2",
IF(#REF!=3,"22-23/3",
IF(#REF!=4,"23-24/1",
IF(#REF!=5,"23-24/2",
IF(#REF!=6,"23-24/3","Hata12")))))),
IF(#REF!+BJ599=2023,
IF(#REF!=1,"23-24/1",
IF(#REF!=2,"23-24/2",
IF(#REF!=3,"23-24/3",
IF(#REF!=4,"24-25/1",
IF(#REF!=5,"24-25/2",
IF(#REF!=6,"24-25/3","Hata13")))))),
))))))))))))))
)</f>
        <v>#REF!</v>
      </c>
      <c r="G599" s="15"/>
      <c r="H599" s="14" t="s">
        <v>690</v>
      </c>
      <c r="I599" s="14">
        <v>54690</v>
      </c>
      <c r="J599" s="14" t="s">
        <v>589</v>
      </c>
      <c r="Q599" s="14" t="s">
        <v>709</v>
      </c>
      <c r="R599" s="14" t="s">
        <v>710</v>
      </c>
      <c r="S599" s="16">
        <v>7</v>
      </c>
      <c r="T599" s="14">
        <f>VLOOKUP($S599,[1]sistem!$I$3:$L$10,2,FALSE)</f>
        <v>0</v>
      </c>
      <c r="U599" s="14">
        <f>VLOOKUP($S599,[1]sistem!$I$3:$L$10,3,FALSE)</f>
        <v>1</v>
      </c>
      <c r="V599" s="14">
        <f>VLOOKUP($S599,[1]sistem!$I$3:$L$10,4,FALSE)</f>
        <v>1</v>
      </c>
      <c r="W599" s="14" t="e">
        <f>VLOOKUP($BB599,[1]sistem!$I$13:$L$14,2,FALSE)*#REF!</f>
        <v>#REF!</v>
      </c>
      <c r="X599" s="14" t="e">
        <f>VLOOKUP($BB599,[1]sistem!$I$13:$L$14,3,FALSE)*#REF!</f>
        <v>#REF!</v>
      </c>
      <c r="Y599" s="14" t="e">
        <f>VLOOKUP($BB599,[1]sistem!$I$13:$L$14,4,FALSE)*#REF!</f>
        <v>#REF!</v>
      </c>
      <c r="Z599" s="14" t="e">
        <f t="shared" si="170"/>
        <v>#REF!</v>
      </c>
      <c r="AA599" s="14" t="e">
        <f t="shared" si="170"/>
        <v>#REF!</v>
      </c>
      <c r="AB599" s="14" t="e">
        <f t="shared" si="170"/>
        <v>#REF!</v>
      </c>
      <c r="AC599" s="14" t="e">
        <f t="shared" si="171"/>
        <v>#REF!</v>
      </c>
      <c r="AD599" s="14">
        <f>VLOOKUP(BB599,[1]sistem!$I$18:$J$19,2,FALSE)</f>
        <v>11</v>
      </c>
      <c r="AE599" s="14">
        <v>0.25</v>
      </c>
      <c r="AF599" s="14">
        <f>VLOOKUP($S599,[1]sistem!$I$3:$M$10,5,FALSE)</f>
        <v>1</v>
      </c>
      <c r="AG599" s="14">
        <v>3</v>
      </c>
      <c r="AI599" s="14">
        <f>AG599*AM599</f>
        <v>33</v>
      </c>
      <c r="AJ599" s="14">
        <f>VLOOKUP($S599,[1]sistem!$I$3:$N$10,6,FALSE)</f>
        <v>2</v>
      </c>
      <c r="AK599" s="14">
        <v>2</v>
      </c>
      <c r="AL599" s="14">
        <f t="shared" si="172"/>
        <v>4</v>
      </c>
      <c r="AM599" s="14">
        <f>VLOOKUP($BB599,[1]sistem!$I$18:$K$19,3,FALSE)</f>
        <v>11</v>
      </c>
      <c r="AN599" s="14" t="e">
        <f>AM599*#REF!</f>
        <v>#REF!</v>
      </c>
      <c r="AO599" s="14" t="e">
        <f t="shared" si="173"/>
        <v>#REF!</v>
      </c>
      <c r="AP599" s="14">
        <f>IF(BB599="s",30,25)</f>
        <v>25</v>
      </c>
      <c r="AQ599" s="14" t="e">
        <f t="shared" si="175"/>
        <v>#REF!</v>
      </c>
      <c r="AR599" s="14" t="e">
        <f>ROUND(AQ599-#REF!,0)</f>
        <v>#REF!</v>
      </c>
      <c r="AS599" s="14">
        <f>IF(BB599="s",IF(S599=0,0,
IF(S599=1,#REF!*4*4,
IF(S599=2,0,
IF(S599=3,#REF!*4*2,
IF(S599=4,0,
IF(S599=5,0,
IF(S599=6,0,
IF(S599=7,0)))))))),
IF(BB599="t",
IF(S599=0,0,
IF(S599=1,#REF!*4*4*0.8,
IF(S599=2,0,
IF(S599=3,#REF!*4*2*0.8,
IF(S599=4,0,
IF(S599=5,0,
IF(S599=6,0,
IF(S599=7,0))))))))))</f>
        <v>0</v>
      </c>
      <c r="AT599" s="14" t="e">
        <f>IF(BB599="s",
IF(S599=0,0,
IF(S599=1,0,
IF(S599=2,#REF!*4*2,
IF(S599=3,#REF!*4,
IF(S599=4,#REF!*4,
IF(S599=5,0,
IF(S599=6,0,
IF(S599=7,#REF!*4)))))))),
IF(BB599="t",
IF(S599=0,0,
IF(S599=1,0,
IF(S599=2,#REF!*4*2*0.8,
IF(S599=3,#REF!*4*0.8,
IF(S599=4,#REF!*4*0.8,
IF(S599=5,0,
IF(S599=6,0,
IF(S599=7,#REF!*4))))))))))</f>
        <v>#REF!</v>
      </c>
      <c r="AU599" s="14" t="e">
        <f>IF(BB599="s",
IF(S599=0,0,
IF(S599=1,#REF!*2,
IF(S599=2,#REF!*2,
IF(S599=3,#REF!*2,
IF(S599=4,#REF!*2,
IF(S599=5,#REF!*2,
IF(S599=6,#REF!*2,
IF(S599=7,#REF!*2)))))))),
IF(BB599="t",
IF(S599=0,#REF!*2*0.8,
IF(S599=1,#REF!*2*0.8,
IF(S599=2,#REF!*2*0.8,
IF(S599=3,#REF!*2*0.8,
IF(S599=4,#REF!*2*0.8,
IF(S599=5,#REF!*2*0.8,
IF(S599=6,#REF!*1*0.8,
IF(S599=7,#REF!*2))))))))))</f>
        <v>#REF!</v>
      </c>
      <c r="AV599" s="14" t="e">
        <f t="shared" si="176"/>
        <v>#REF!</v>
      </c>
      <c r="AW599" s="14" t="e">
        <f>IF(BB599="s",
IF(S599=0,0,
IF(S599=1,(14-2)*(#REF!+#REF!)/4*4,
IF(S599=2,(14-2)*(#REF!+#REF!)/4*2,
IF(S599=3,(14-2)*(#REF!+#REF!)/4*3,
IF(S599=4,(14-2)*(#REF!+#REF!)/4,
IF(S599=5,(14-2)*#REF!/4,
IF(S599=6,0,
IF(S599=7,(14)*#REF!)))))))),
IF(BB599="t",
IF(S599=0,0,
IF(S599=1,(11-2)*(#REF!+#REF!)/4*4,
IF(S599=2,(11-2)*(#REF!+#REF!)/4*2,
IF(S599=3,(11-2)*(#REF!+#REF!)/4*3,
IF(S599=4,(11-2)*(#REF!+#REF!)/4,
IF(S599=5,(11-2)*#REF!/4,
IF(S599=6,0,
IF(S599=7,(11)*#REF!))))))))))</f>
        <v>#REF!</v>
      </c>
      <c r="AX599" s="14" t="e">
        <f t="shared" si="177"/>
        <v>#REF!</v>
      </c>
      <c r="AY599" s="14">
        <f t="shared" si="178"/>
        <v>8</v>
      </c>
      <c r="AZ599" s="14">
        <f t="shared" si="179"/>
        <v>4</v>
      </c>
      <c r="BA599" s="14" t="e">
        <f t="shared" si="180"/>
        <v>#REF!</v>
      </c>
      <c r="BB599" s="14" t="s">
        <v>186</v>
      </c>
      <c r="BC599" s="14">
        <f>IF(BI599="A",0,IF(BB599="s",14*#REF!,IF(BB599="T",11*#REF!,"HATA")))</f>
        <v>0</v>
      </c>
      <c r="BD599" s="14" t="e">
        <f t="shared" si="181"/>
        <v>#REF!</v>
      </c>
      <c r="BE599" s="14" t="e">
        <f t="shared" si="182"/>
        <v>#REF!</v>
      </c>
      <c r="BF599" s="14" t="e">
        <f>IF(BE599-#REF!=0,"DOĞRU","YANLIŞ")</f>
        <v>#REF!</v>
      </c>
      <c r="BG599" s="14" t="e">
        <f>#REF!-BE599</f>
        <v>#REF!</v>
      </c>
      <c r="BH599" s="14">
        <v>0</v>
      </c>
      <c r="BI599" s="14" t="s">
        <v>93</v>
      </c>
      <c r="BJ599" s="14">
        <v>1</v>
      </c>
      <c r="BL599" s="14">
        <v>7</v>
      </c>
      <c r="BN599" s="5" t="e">
        <f>#REF!*11</f>
        <v>#REF!</v>
      </c>
      <c r="BO599" s="6"/>
      <c r="BP599" s="7"/>
      <c r="BQ599" s="8"/>
      <c r="BR599" s="8"/>
      <c r="BS599" s="8"/>
      <c r="BT599" s="8"/>
      <c r="BU599" s="8"/>
      <c r="BV599" s="9"/>
      <c r="BW599" s="10"/>
      <c r="BX599" s="11"/>
      <c r="CE599" s="8"/>
      <c r="CF599" s="17"/>
      <c r="CG599" s="17"/>
      <c r="CH599" s="17"/>
      <c r="CI599" s="17"/>
    </row>
    <row r="600" spans="1:87" hidden="1" x14ac:dyDescent="0.25">
      <c r="A600" s="14" t="s">
        <v>711</v>
      </c>
      <c r="B600" s="14" t="s">
        <v>712</v>
      </c>
      <c r="C600" s="14" t="s">
        <v>712</v>
      </c>
      <c r="D600" s="15" t="s">
        <v>90</v>
      </c>
      <c r="E600" s="15" t="s">
        <v>90</v>
      </c>
      <c r="F600" s="16" t="e">
        <f>IF(BB600="S",
IF(#REF!+BJ600=2012,
IF(#REF!=1,"12-13/1",
IF(#REF!=2,"12-13/2",
IF(#REF!=3,"13-14/1",
IF(#REF!=4,"13-14/2","Hata1")))),
IF(#REF!+BJ600=2013,
IF(#REF!=1,"13-14/1",
IF(#REF!=2,"13-14/2",
IF(#REF!=3,"14-15/1",
IF(#REF!=4,"14-15/2","Hata2")))),
IF(#REF!+BJ600=2014,
IF(#REF!=1,"14-15/1",
IF(#REF!=2,"14-15/2",
IF(#REF!=3,"15-16/1",
IF(#REF!=4,"15-16/2","Hata3")))),
IF(#REF!+BJ600=2015,
IF(#REF!=1,"15-16/1",
IF(#REF!=2,"15-16/2",
IF(#REF!=3,"16-17/1",
IF(#REF!=4,"16-17/2","Hata4")))),
IF(#REF!+BJ600=2016,
IF(#REF!=1,"16-17/1",
IF(#REF!=2,"16-17/2",
IF(#REF!=3,"17-18/1",
IF(#REF!=4,"17-18/2","Hata5")))),
IF(#REF!+BJ600=2017,
IF(#REF!=1,"17-18/1",
IF(#REF!=2,"17-18/2",
IF(#REF!=3,"18-19/1",
IF(#REF!=4,"18-19/2","Hata6")))),
IF(#REF!+BJ600=2018,
IF(#REF!=1,"18-19/1",
IF(#REF!=2,"18-19/2",
IF(#REF!=3,"19-20/1",
IF(#REF!=4,"19-20/2","Hata7")))),
IF(#REF!+BJ600=2019,
IF(#REF!=1,"19-20/1",
IF(#REF!=2,"19-20/2",
IF(#REF!=3,"20-21/1",
IF(#REF!=4,"20-21/2","Hata8")))),
IF(#REF!+BJ600=2020,
IF(#REF!=1,"20-21/1",
IF(#REF!=2,"20-21/2",
IF(#REF!=3,"21-22/1",
IF(#REF!=4,"21-22/2","Hata9")))),
IF(#REF!+BJ600=2021,
IF(#REF!=1,"21-22/1",
IF(#REF!=2,"21-22/2",
IF(#REF!=3,"22-23/1",
IF(#REF!=4,"22-23/2","Hata10")))),
IF(#REF!+BJ600=2022,
IF(#REF!=1,"22-23/1",
IF(#REF!=2,"22-23/2",
IF(#REF!=3,"23-24/1",
IF(#REF!=4,"23-24/2","Hata11")))),
IF(#REF!+BJ600=2023,
IF(#REF!=1,"23-24/1",
IF(#REF!=2,"23-24/2",
IF(#REF!=3,"24-25/1",
IF(#REF!=4,"24-25/2","Hata12")))),
)))))))))))),
IF(BB600="T",
IF(#REF!+BJ600=2012,
IF(#REF!=1,"12-13/1",
IF(#REF!=2,"12-13/2",
IF(#REF!=3,"12-13/3",
IF(#REF!=4,"13-14/1",
IF(#REF!=5,"13-14/2",
IF(#REF!=6,"13-14/3","Hata1")))))),
IF(#REF!+BJ600=2013,
IF(#REF!=1,"13-14/1",
IF(#REF!=2,"13-14/2",
IF(#REF!=3,"13-14/3",
IF(#REF!=4,"14-15/1",
IF(#REF!=5,"14-15/2",
IF(#REF!=6,"14-15/3","Hata2")))))),
IF(#REF!+BJ600=2014,
IF(#REF!=1,"14-15/1",
IF(#REF!=2,"14-15/2",
IF(#REF!=3,"14-15/3",
IF(#REF!=4,"15-16/1",
IF(#REF!=5,"15-16/2",
IF(#REF!=6,"15-16/3","Hata3")))))),
IF(AND(#REF!+#REF!&gt;2014,#REF!+#REF!&lt;2015,BJ600=1),
IF(#REF!=0.1,"14-15/0.1",
IF(#REF!=0.2,"14-15/0.2",
IF(#REF!=0.3,"14-15/0.3","Hata4"))),
IF(#REF!+BJ600=2015,
IF(#REF!=1,"15-16/1",
IF(#REF!=2,"15-16/2",
IF(#REF!=3,"15-16/3",
IF(#REF!=4,"16-17/1",
IF(#REF!=5,"16-17/2",
IF(#REF!=6,"16-17/3","Hata5")))))),
IF(#REF!+BJ600=2016,
IF(#REF!=1,"16-17/1",
IF(#REF!=2,"16-17/2",
IF(#REF!=3,"16-17/3",
IF(#REF!=4,"17-18/1",
IF(#REF!=5,"17-18/2",
IF(#REF!=6,"17-18/3","Hata6")))))),
IF(#REF!+BJ600=2017,
IF(#REF!=1,"17-18/1",
IF(#REF!=2,"17-18/2",
IF(#REF!=3,"17-18/3",
IF(#REF!=4,"18-19/1",
IF(#REF!=5,"18-19/2",
IF(#REF!=6,"18-19/3","Hata7")))))),
IF(#REF!+BJ600=2018,
IF(#REF!=1,"18-19/1",
IF(#REF!=2,"18-19/2",
IF(#REF!=3,"18-19/3",
IF(#REF!=4,"19-20/1",
IF(#REF!=5," 19-20/2",
IF(#REF!=6,"19-20/3","Hata8")))))),
IF(#REF!+BJ600=2019,
IF(#REF!=1,"19-20/1",
IF(#REF!=2,"19-20/2",
IF(#REF!=3,"19-20/3",
IF(#REF!=4,"20-21/1",
IF(#REF!=5,"20-21/2",
IF(#REF!=6,"20-21/3","Hata9")))))),
IF(#REF!+BJ600=2020,
IF(#REF!=1,"20-21/1",
IF(#REF!=2,"20-21/2",
IF(#REF!=3,"20-21/3",
IF(#REF!=4,"21-22/1",
IF(#REF!=5,"21-22/2",
IF(#REF!=6,"21-22/3","Hata10")))))),
IF(#REF!+BJ600=2021,
IF(#REF!=1,"21-22/1",
IF(#REF!=2,"21-22/2",
IF(#REF!=3,"21-22/3",
IF(#REF!=4,"22-23/1",
IF(#REF!=5,"22-23/2",
IF(#REF!=6,"22-23/3","Hata11")))))),
IF(#REF!+BJ600=2022,
IF(#REF!=1,"22-23/1",
IF(#REF!=2,"22-23/2",
IF(#REF!=3,"22-23/3",
IF(#REF!=4,"23-24/1",
IF(#REF!=5,"23-24/2",
IF(#REF!=6,"23-24/3","Hata12")))))),
IF(#REF!+BJ600=2023,
IF(#REF!=1,"23-24/1",
IF(#REF!=2,"23-24/2",
IF(#REF!=3,"23-24/3",
IF(#REF!=4,"24-25/1",
IF(#REF!=5,"24-25/2",
IF(#REF!=6,"24-25/3","Hata13")))))),
))))))))))))))
)</f>
        <v>#REF!</v>
      </c>
      <c r="G600" s="15"/>
      <c r="H600" s="14" t="s">
        <v>690</v>
      </c>
      <c r="I600" s="14">
        <v>54690</v>
      </c>
      <c r="J600" s="14" t="s">
        <v>589</v>
      </c>
      <c r="S600" s="16">
        <v>6</v>
      </c>
      <c r="T600" s="14">
        <f>VLOOKUP($S600,[1]sistem!$I$3:$L$10,2,FALSE)</f>
        <v>0</v>
      </c>
      <c r="U600" s="14">
        <f>VLOOKUP($S600,[1]sistem!$I$3:$L$10,3,FALSE)</f>
        <v>0</v>
      </c>
      <c r="V600" s="14">
        <f>VLOOKUP($S600,[1]sistem!$I$3:$L$10,4,FALSE)</f>
        <v>1</v>
      </c>
      <c r="W600" s="14" t="e">
        <f>VLOOKUP($BB600,[1]sistem!$I$13:$L$14,2,FALSE)*#REF!</f>
        <v>#REF!</v>
      </c>
      <c r="X600" s="14" t="e">
        <f>VLOOKUP($BB600,[1]sistem!$I$13:$L$14,3,FALSE)*#REF!</f>
        <v>#REF!</v>
      </c>
      <c r="Y600" s="14" t="e">
        <f>VLOOKUP($BB600,[1]sistem!$I$13:$L$14,4,FALSE)*#REF!</f>
        <v>#REF!</v>
      </c>
      <c r="Z600" s="14" t="e">
        <f t="shared" si="170"/>
        <v>#REF!</v>
      </c>
      <c r="AA600" s="14" t="e">
        <f t="shared" si="170"/>
        <v>#REF!</v>
      </c>
      <c r="AB600" s="14" t="e">
        <f t="shared" si="170"/>
        <v>#REF!</v>
      </c>
      <c r="AC600" s="14" t="e">
        <f t="shared" si="171"/>
        <v>#REF!</v>
      </c>
      <c r="AD600" s="14">
        <f>VLOOKUP(BB600,[1]sistem!$I$18:$J$19,2,FALSE)</f>
        <v>11</v>
      </c>
      <c r="AE600" s="14">
        <v>0.25</v>
      </c>
      <c r="AF600" s="14">
        <f>VLOOKUP($S600,[1]sistem!$I$3:$M$10,5,FALSE)</f>
        <v>0</v>
      </c>
      <c r="AI600" s="14" t="e">
        <f>(#REF!+#REF!)*AD600</f>
        <v>#REF!</v>
      </c>
      <c r="AJ600" s="14">
        <f>VLOOKUP($S600,[1]sistem!$I$3:$N$10,6,FALSE)</f>
        <v>1</v>
      </c>
      <c r="AK600" s="14">
        <v>2</v>
      </c>
      <c r="AL600" s="14">
        <f t="shared" si="172"/>
        <v>2</v>
      </c>
      <c r="AM600" s="14">
        <f>VLOOKUP($BB600,[1]sistem!$I$18:$K$19,3,FALSE)</f>
        <v>11</v>
      </c>
      <c r="AN600" s="14" t="e">
        <f>AM600*#REF!</f>
        <v>#REF!</v>
      </c>
      <c r="AO600" s="14" t="e">
        <f t="shared" si="173"/>
        <v>#REF!</v>
      </c>
      <c r="AP600" s="14">
        <f>IF(BB600="s",30,25)</f>
        <v>25</v>
      </c>
      <c r="AQ600" s="14" t="e">
        <f t="shared" si="175"/>
        <v>#REF!</v>
      </c>
      <c r="AR600" s="14" t="e">
        <f>ROUND(AQ600-#REF!,0)</f>
        <v>#REF!</v>
      </c>
      <c r="AS600" s="14">
        <f>IF(BB600="s",IF(S600=0,0,
IF(S600=1,#REF!*4*4,
IF(S600=2,0,
IF(S600=3,#REF!*4*2,
IF(S600=4,0,
IF(S600=5,0,
IF(S600=6,0,
IF(S600=7,0)))))))),
IF(BB600="t",
IF(S600=0,0,
IF(S600=1,#REF!*4*4*0.8,
IF(S600=2,0,
IF(S600=3,#REF!*4*2*0.8,
IF(S600=4,0,
IF(S600=5,0,
IF(S600=6,0,
IF(S600=7,0))))))))))</f>
        <v>0</v>
      </c>
      <c r="AT600" s="14">
        <f>IF(BB600="s",
IF(S600=0,0,
IF(S600=1,0,
IF(S600=2,#REF!*4*2,
IF(S600=3,#REF!*4,
IF(S600=4,#REF!*4,
IF(S600=5,0,
IF(S600=6,0,
IF(S600=7,#REF!*4)))))))),
IF(BB600="t",
IF(S600=0,0,
IF(S600=1,0,
IF(S600=2,#REF!*4*2*0.8,
IF(S600=3,#REF!*4*0.8,
IF(S600=4,#REF!*4*0.8,
IF(S600=5,0,
IF(S600=6,0,
IF(S600=7,#REF!*4))))))))))</f>
        <v>0</v>
      </c>
      <c r="AU600" s="14" t="e">
        <f>IF(BB600="s",
IF(S600=0,0,
IF(S600=1,#REF!*2,
IF(S600=2,#REF!*2,
IF(S600=3,#REF!*2,
IF(S600=4,#REF!*2,
IF(S600=5,#REF!*2,
IF(S600=6,#REF!*2,
IF(S600=7,#REF!*2)))))))),
IF(BB600="t",
IF(S600=0,#REF!*2*0.8,
IF(S600=1,#REF!*2*0.8,
IF(S600=2,#REF!*2*0.8,
IF(S600=3,#REF!*2*0.8,
IF(S600=4,#REF!*2*0.8,
IF(S600=5,#REF!*2*0.8,
IF(S600=6,#REF!*1*0.8,
IF(S600=7,#REF!*2))))))))))</f>
        <v>#REF!</v>
      </c>
      <c r="AV600" s="14" t="e">
        <f t="shared" si="176"/>
        <v>#REF!</v>
      </c>
      <c r="AW600" s="14">
        <f>IF(BB600="s",
IF(S600=0,0,
IF(S600=1,(14-2)*(#REF!+#REF!)/4*4,
IF(S600=2,(14-2)*(#REF!+#REF!)/4*2,
IF(S600=3,(14-2)*(#REF!+#REF!)/4*3,
IF(S600=4,(14-2)*(#REF!+#REF!)/4,
IF(S600=5,(14-2)*#REF!/4,
IF(S600=6,0,
IF(S600=7,(14)*#REF!)))))))),
IF(BB600="t",
IF(S600=0,0,
IF(S600=1,(11-2)*(#REF!+#REF!)/4*4,
IF(S600=2,(11-2)*(#REF!+#REF!)/4*2,
IF(S600=3,(11-2)*(#REF!+#REF!)/4*3,
IF(S600=4,(11-2)*(#REF!+#REF!)/4,
IF(S600=5,(11-2)*#REF!/4,
IF(S600=6,0,
IF(S600=7,(11)*#REF!))))))))))</f>
        <v>0</v>
      </c>
      <c r="AX600" s="14" t="e">
        <f t="shared" si="177"/>
        <v>#REF!</v>
      </c>
      <c r="AY600" s="14">
        <f t="shared" si="178"/>
        <v>2</v>
      </c>
      <c r="AZ600" s="14">
        <f t="shared" si="179"/>
        <v>0</v>
      </c>
      <c r="BA600" s="14" t="e">
        <f t="shared" si="180"/>
        <v>#REF!</v>
      </c>
      <c r="BB600" s="14" t="s">
        <v>186</v>
      </c>
      <c r="BC600" s="14" t="e">
        <f>IF(BI600="A",0,IF(BB600="s",14*#REF!,IF(BB600="T",11*#REF!,"HATA")))</f>
        <v>#REF!</v>
      </c>
      <c r="BD600" s="14" t="e">
        <f t="shared" si="181"/>
        <v>#REF!</v>
      </c>
      <c r="BE600" s="14" t="e">
        <f t="shared" si="182"/>
        <v>#REF!</v>
      </c>
      <c r="BF600" s="14" t="e">
        <f>IF(BE600-#REF!=0,"DOĞRU","YANLIŞ")</f>
        <v>#REF!</v>
      </c>
      <c r="BG600" s="14" t="e">
        <f>#REF!-BE600</f>
        <v>#REF!</v>
      </c>
      <c r="BH600" s="14">
        <v>0</v>
      </c>
      <c r="BJ600" s="14">
        <v>1</v>
      </c>
      <c r="BL600" s="14">
        <v>6</v>
      </c>
      <c r="BN600" s="5" t="e">
        <f>#REF!*11</f>
        <v>#REF!</v>
      </c>
      <c r="BO600" s="6"/>
      <c r="BP600" s="7"/>
      <c r="BQ600" s="8"/>
      <c r="BR600" s="8"/>
      <c r="BS600" s="8"/>
      <c r="BT600" s="8"/>
      <c r="BU600" s="8"/>
      <c r="BV600" s="9"/>
      <c r="BW600" s="10"/>
      <c r="BX600" s="11"/>
      <c r="CE600" s="8"/>
      <c r="CF600" s="17"/>
      <c r="CG600" s="17"/>
      <c r="CH600" s="17"/>
      <c r="CI600" s="17"/>
    </row>
    <row r="601" spans="1:87" hidden="1" x14ac:dyDescent="0.25">
      <c r="A601" s="14" t="s">
        <v>187</v>
      </c>
      <c r="B601" s="14" t="s">
        <v>92</v>
      </c>
      <c r="C601" s="14" t="s">
        <v>92</v>
      </c>
      <c r="D601" s="15" t="s">
        <v>90</v>
      </c>
      <c r="E601" s="15" t="s">
        <v>90</v>
      </c>
      <c r="F601" s="15" t="e">
        <f>IF(BB601="S",
IF(#REF!+BJ601=2012,
IF(#REF!=1,"12-13/1",
IF(#REF!=2,"12-13/2",
IF(#REF!=3,"13-14/1",
IF(#REF!=4,"13-14/2","Hata1")))),
IF(#REF!+BJ601=2013,
IF(#REF!=1,"13-14/1",
IF(#REF!=2,"13-14/2",
IF(#REF!=3,"14-15/1",
IF(#REF!=4,"14-15/2","Hata2")))),
IF(#REF!+BJ601=2014,
IF(#REF!=1,"14-15/1",
IF(#REF!=2,"14-15/2",
IF(#REF!=3,"15-16/1",
IF(#REF!=4,"15-16/2","Hata3")))),
IF(#REF!+BJ601=2015,
IF(#REF!=1,"15-16/1",
IF(#REF!=2,"15-16/2",
IF(#REF!=3,"16-17/1",
IF(#REF!=4,"16-17/2","Hata4")))),
IF(#REF!+BJ601=2016,
IF(#REF!=1,"16-17/1",
IF(#REF!=2,"16-17/2",
IF(#REF!=3,"17-18/1",
IF(#REF!=4,"17-18/2","Hata5")))),
IF(#REF!+BJ601=2017,
IF(#REF!=1,"17-18/1",
IF(#REF!=2,"17-18/2",
IF(#REF!=3,"18-19/1",
IF(#REF!=4,"18-19/2","Hata6")))),
IF(#REF!+BJ601=2018,
IF(#REF!=1,"18-19/1",
IF(#REF!=2,"18-19/2",
IF(#REF!=3,"19-20/1",
IF(#REF!=4,"19-20/2","Hata7")))),
IF(#REF!+BJ601=2019,
IF(#REF!=1,"19-20/1",
IF(#REF!=2,"19-20/2",
IF(#REF!=3,"20-21/1",
IF(#REF!=4,"20-21/2","Hata8")))),
IF(#REF!+BJ601=2020,
IF(#REF!=1,"20-21/1",
IF(#REF!=2,"20-21/2",
IF(#REF!=3,"21-22/1",
IF(#REF!=4,"21-22/2","Hata9")))),
IF(#REF!+BJ601=2021,
IF(#REF!=1,"21-22/1",
IF(#REF!=2,"21-22/2",
IF(#REF!=3,"22-23/1",
IF(#REF!=4,"22-23/2","Hata10")))),
IF(#REF!+BJ601=2022,
IF(#REF!=1,"22-23/1",
IF(#REF!=2,"22-23/2",
IF(#REF!=3,"23-24/1",
IF(#REF!=4,"23-24/2","Hata11")))),
IF(#REF!+BJ601=2023,
IF(#REF!=1,"23-24/1",
IF(#REF!=2,"23-24/2",
IF(#REF!=3,"24-25/1",
IF(#REF!=4,"24-25/2","Hata12")))),
)))))))))))),
IF(BB601="T",
IF(#REF!+BJ601=2012,
IF(#REF!=1,"12-13/1",
IF(#REF!=2,"12-13/2",
IF(#REF!=3,"12-13/3",
IF(#REF!=4,"13-14/1",
IF(#REF!=5,"13-14/2",
IF(#REF!=6,"13-14/3","Hata1")))))),
IF(#REF!+BJ601=2013,
IF(#REF!=1,"13-14/1",
IF(#REF!=2,"13-14/2",
IF(#REF!=3,"13-14/3",
IF(#REF!=4,"14-15/1",
IF(#REF!=5,"14-15/2",
IF(#REF!=6,"14-15/3","Hata2")))))),
IF(#REF!+BJ601=2014,
IF(#REF!=1,"14-15/1",
IF(#REF!=2,"14-15/2",
IF(#REF!=3,"14-15/3",
IF(#REF!=4,"15-16/1",
IF(#REF!=5,"15-16/2",
IF(#REF!=6,"15-16/3","Hata3")))))),
IF(AND(#REF!+#REF!&gt;2014,#REF!+#REF!&lt;2015,BJ601=1),
IF(#REF!=0.1,"14-15/0.1",
IF(#REF!=0.2,"14-15/0.2",
IF(#REF!=0.3,"14-15/0.3","Hata4"))),
IF(#REF!+BJ601=2015,
IF(#REF!=1,"15-16/1",
IF(#REF!=2,"15-16/2",
IF(#REF!=3,"15-16/3",
IF(#REF!=4,"16-17/1",
IF(#REF!=5,"16-17/2",
IF(#REF!=6,"16-17/3","Hata5")))))),
IF(#REF!+BJ601=2016,
IF(#REF!=1,"16-17/1",
IF(#REF!=2,"16-17/2",
IF(#REF!=3,"16-17/3",
IF(#REF!=4,"17-18/1",
IF(#REF!=5,"17-18/2",
IF(#REF!=6,"17-18/3","Hata6")))))),
IF(#REF!+BJ601=2017,
IF(#REF!=1,"17-18/1",
IF(#REF!=2,"17-18/2",
IF(#REF!=3,"17-18/3",
IF(#REF!=4,"18-19/1",
IF(#REF!=5,"18-19/2",
IF(#REF!=6,"18-19/3","Hata7")))))),
IF(#REF!+BJ601=2018,
IF(#REF!=1,"18-19/1",
IF(#REF!=2,"18-19/2",
IF(#REF!=3,"18-19/3",
IF(#REF!=4,"19-20/1",
IF(#REF!=5," 19-20/2",
IF(#REF!=6,"19-20/3","Hata8")))))),
IF(#REF!+BJ601=2019,
IF(#REF!=1,"19-20/1",
IF(#REF!=2,"19-20/2",
IF(#REF!=3,"19-20/3",
IF(#REF!=4,"20-21/1",
IF(#REF!=5,"20-21/2",
IF(#REF!=6,"20-21/3","Hata9")))))),
IF(#REF!+BJ601=2020,
IF(#REF!=1,"20-21/1",
IF(#REF!=2,"20-21/2",
IF(#REF!=3,"20-21/3",
IF(#REF!=4,"21-22/1",
IF(#REF!=5,"21-22/2",
IF(#REF!=6,"21-22/3","Hata10")))))),
IF(#REF!+BJ601=2021,
IF(#REF!=1,"21-22/1",
IF(#REF!=2,"21-22/2",
IF(#REF!=3,"21-22/3",
IF(#REF!=4,"22-23/1",
IF(#REF!=5,"22-23/2",
IF(#REF!=6,"22-23/3","Hata11")))))),
IF(#REF!+BJ601=2022,
IF(#REF!=1,"22-23/1",
IF(#REF!=2,"22-23/2",
IF(#REF!=3,"22-23/3",
IF(#REF!=4,"23-24/1",
IF(#REF!=5,"23-24/2",
IF(#REF!=6,"23-24/3","Hata12")))))),
IF(#REF!+BJ601=2023,
IF(#REF!=1,"23-24/1",
IF(#REF!=2,"23-24/2",
IF(#REF!=3,"23-24/3",
IF(#REF!=4,"24-25/1",
IF(#REF!=5,"24-25/2",
IF(#REF!=6,"24-25/3","Hata13")))))),
))))))))))))))
)</f>
        <v>#REF!</v>
      </c>
      <c r="G601" s="15"/>
      <c r="H601" s="14" t="s">
        <v>690</v>
      </c>
      <c r="I601" s="14">
        <v>54690</v>
      </c>
      <c r="J601" s="14" t="s">
        <v>589</v>
      </c>
      <c r="L601" s="14">
        <v>4362</v>
      </c>
      <c r="S601" s="16">
        <v>0</v>
      </c>
      <c r="T601" s="14">
        <f>VLOOKUP($S601,[1]sistem!$I$3:$L$10,2,FALSE)</f>
        <v>0</v>
      </c>
      <c r="U601" s="14">
        <f>VLOOKUP($S601,[1]sistem!$I$3:$L$10,3,FALSE)</f>
        <v>0</v>
      </c>
      <c r="V601" s="14">
        <f>VLOOKUP($S601,[1]sistem!$I$3:$L$10,4,FALSE)</f>
        <v>0</v>
      </c>
      <c r="W601" s="14" t="e">
        <f>VLOOKUP($BB601,[1]sistem!$I$13:$L$14,2,FALSE)*#REF!</f>
        <v>#REF!</v>
      </c>
      <c r="X601" s="14" t="e">
        <f>VLOOKUP($BB601,[1]sistem!$I$13:$L$14,3,FALSE)*#REF!</f>
        <v>#REF!</v>
      </c>
      <c r="Y601" s="14" t="e">
        <f>VLOOKUP($BB601,[1]sistem!$I$13:$L$14,4,FALSE)*#REF!</f>
        <v>#REF!</v>
      </c>
      <c r="Z601" s="14" t="e">
        <f t="shared" si="170"/>
        <v>#REF!</v>
      </c>
      <c r="AA601" s="14" t="e">
        <f t="shared" si="170"/>
        <v>#REF!</v>
      </c>
      <c r="AB601" s="14" t="e">
        <f t="shared" si="170"/>
        <v>#REF!</v>
      </c>
      <c r="AC601" s="14" t="e">
        <f t="shared" si="171"/>
        <v>#REF!</v>
      </c>
      <c r="AD601" s="14">
        <f>VLOOKUP(BB601,[1]sistem!$I$18:$J$19,2,FALSE)</f>
        <v>11</v>
      </c>
      <c r="AE601" s="14">
        <v>0.25</v>
      </c>
      <c r="AF601" s="14">
        <f>VLOOKUP($S601,[1]sistem!$I$3:$M$10,5,FALSE)</f>
        <v>0</v>
      </c>
      <c r="AI601" s="14" t="e">
        <f>(#REF!+#REF!)*AD601</f>
        <v>#REF!</v>
      </c>
      <c r="AJ601" s="14">
        <f>VLOOKUP($S601,[1]sistem!$I$3:$N$10,6,FALSE)</f>
        <v>0</v>
      </c>
      <c r="AK601" s="14">
        <v>2</v>
      </c>
      <c r="AL601" s="14">
        <f t="shared" si="172"/>
        <v>0</v>
      </c>
      <c r="AM601" s="14">
        <f>VLOOKUP($BB601,[1]sistem!$I$18:$K$19,3,FALSE)</f>
        <v>11</v>
      </c>
      <c r="AN601" s="14" t="e">
        <f>AM601*#REF!</f>
        <v>#REF!</v>
      </c>
      <c r="AO601" s="14" t="e">
        <f t="shared" si="173"/>
        <v>#REF!</v>
      </c>
      <c r="AP601" s="14">
        <f>IF(BB601="s",25,25)</f>
        <v>25</v>
      </c>
      <c r="AQ601" s="14" t="e">
        <f t="shared" si="175"/>
        <v>#REF!</v>
      </c>
      <c r="AR601" s="14" t="e">
        <f>ROUND(AQ601-#REF!,0)</f>
        <v>#REF!</v>
      </c>
      <c r="AS601" s="14">
        <f>IF(BB601="s",IF(S601=0,0,
IF(S601=1,#REF!*4*4,
IF(S601=2,0,
IF(S601=3,#REF!*4*2,
IF(S601=4,0,
IF(S601=5,0,
IF(S601=6,0,
IF(S601=7,0)))))))),
IF(BB601="t",
IF(S601=0,0,
IF(S601=1,#REF!*4*4*0.8,
IF(S601=2,0,
IF(S601=3,#REF!*4*2*0.8,
IF(S601=4,0,
IF(S601=5,0,
IF(S601=6,0,
IF(S601=7,0))))))))))</f>
        <v>0</v>
      </c>
      <c r="AT601" s="14">
        <f>IF(BB601="s",
IF(S601=0,0,
IF(S601=1,0,
IF(S601=2,#REF!*4*2,
IF(S601=3,#REF!*4,
IF(S601=4,#REF!*4,
IF(S601=5,0,
IF(S601=6,0,
IF(S601=7,#REF!*4)))))))),
IF(BB601="t",
IF(S601=0,0,
IF(S601=1,0,
IF(S601=2,#REF!*4*2*0.8,
IF(S601=3,#REF!*4*0.8,
IF(S601=4,#REF!*4*0.8,
IF(S601=5,0,
IF(S601=6,0,
IF(S601=7,#REF!*4))))))))))</f>
        <v>0</v>
      </c>
      <c r="AU601" s="14" t="e">
        <f>IF(BB601="s",
IF(S601=0,0,
IF(S601=1,#REF!*2,
IF(S601=2,#REF!*2,
IF(S601=3,#REF!*2,
IF(S601=4,#REF!*2,
IF(S601=5,#REF!*2,
IF(S601=6,#REF!*2,
IF(S601=7,#REF!*2)))))))),
IF(BB601="t",
IF(S601=0,#REF!*2*0.8,
IF(S601=1,#REF!*2*0.8,
IF(S601=2,#REF!*2*0.8,
IF(S601=3,#REF!*2*0.8,
IF(S601=4,#REF!*2*0.8,
IF(S601=5,#REF!*2*0.8,
IF(S601=6,#REF!*1*0.8,
IF(S601=7,#REF!*2))))))))))</f>
        <v>#REF!</v>
      </c>
      <c r="AV601" s="14" t="e">
        <f t="shared" si="176"/>
        <v>#REF!</v>
      </c>
      <c r="AW601" s="14">
        <f>IF(BB601="s",
IF(S601=0,0,
IF(S601=1,(14-2)*(#REF!+#REF!)/4*4,
IF(S601=2,(14-2)*(#REF!+#REF!)/4*2,
IF(S601=3,(14-2)*(#REF!+#REF!)/4*3,
IF(S601=4,(14-2)*(#REF!+#REF!)/4,
IF(S601=5,(14-2)*#REF!/4,
IF(S601=6,0,
IF(S601=7,(14)*#REF!)))))))),
IF(BB601="t",
IF(S601=0,0,
IF(S601=1,(11-2)*(#REF!+#REF!)/4*4,
IF(S601=2,(11-2)*(#REF!+#REF!)/4*2,
IF(S601=3,(11-2)*(#REF!+#REF!)/4*3,
IF(S601=4,(11-2)*(#REF!+#REF!)/4,
IF(S601=5,(11-2)*#REF!/4,
IF(S601=6,0,
IF(S601=7,(11)*#REF!))))))))))</f>
        <v>0</v>
      </c>
      <c r="AX601" s="14" t="e">
        <f t="shared" si="177"/>
        <v>#REF!</v>
      </c>
      <c r="AY601" s="14">
        <f t="shared" si="178"/>
        <v>0</v>
      </c>
      <c r="AZ601" s="14">
        <f t="shared" si="179"/>
        <v>0</v>
      </c>
      <c r="BA601" s="14" t="e">
        <f t="shared" si="180"/>
        <v>#REF!</v>
      </c>
      <c r="BB601" s="14" t="s">
        <v>186</v>
      </c>
      <c r="BC601" s="14" t="e">
        <f>IF(BI601="A",0,IF(BB601="s",14*#REF!,IF(BB601="T",11*#REF!,"HATA")))</f>
        <v>#REF!</v>
      </c>
      <c r="BD601" s="14" t="e">
        <f t="shared" si="181"/>
        <v>#REF!</v>
      </c>
      <c r="BE601" s="14" t="e">
        <f t="shared" si="182"/>
        <v>#REF!</v>
      </c>
      <c r="BF601" s="14" t="e">
        <f>IF(BE601-#REF!=0,"DOĞRU","YANLIŞ")</f>
        <v>#REF!</v>
      </c>
      <c r="BG601" s="14" t="e">
        <f>#REF!-BE601</f>
        <v>#REF!</v>
      </c>
      <c r="BH601" s="14">
        <v>0</v>
      </c>
      <c r="BJ601" s="14">
        <v>1</v>
      </c>
      <c r="BL601" s="14">
        <v>0</v>
      </c>
      <c r="BN601" s="5" t="e">
        <f>#REF!*11</f>
        <v>#REF!</v>
      </c>
      <c r="BO601" s="6"/>
      <c r="BP601" s="7"/>
      <c r="BQ601" s="8"/>
      <c r="BR601" s="8"/>
      <c r="BS601" s="8"/>
      <c r="BT601" s="8"/>
      <c r="BU601" s="8"/>
      <c r="BV601" s="9"/>
      <c r="BW601" s="10"/>
      <c r="BX601" s="11"/>
      <c r="CE601" s="8"/>
      <c r="CF601" s="17"/>
      <c r="CG601" s="17"/>
      <c r="CH601" s="17"/>
      <c r="CI601" s="17"/>
    </row>
    <row r="602" spans="1:87" s="48" customFormat="1" ht="15.75" hidden="1" customHeight="1" x14ac:dyDescent="0.25">
      <c r="A602" s="14" t="s">
        <v>713</v>
      </c>
      <c r="B602" s="14" t="s">
        <v>714</v>
      </c>
      <c r="C602" s="14" t="s">
        <v>714</v>
      </c>
      <c r="D602" s="15" t="s">
        <v>90</v>
      </c>
      <c r="E602" s="15" t="s">
        <v>90</v>
      </c>
      <c r="F602" s="16" t="e">
        <f>IF(BB602="S",
IF(#REF!+BJ602=2012,
IF(#REF!=1,"12-13/1",
IF(#REF!=2,"12-13/2",
IF(#REF!=3,"13-14/1",
IF(#REF!=4,"13-14/2","Hata1")))),
IF(#REF!+BJ602=2013,
IF(#REF!=1,"13-14/1",
IF(#REF!=2,"13-14/2",
IF(#REF!=3,"14-15/1",
IF(#REF!=4,"14-15/2","Hata2")))),
IF(#REF!+BJ602=2014,
IF(#REF!=1,"14-15/1",
IF(#REF!=2,"14-15/2",
IF(#REF!=3,"15-16/1",
IF(#REF!=4,"15-16/2","Hata3")))),
IF(#REF!+BJ602=2015,
IF(#REF!=1,"15-16/1",
IF(#REF!=2,"15-16/2",
IF(#REF!=3,"16-17/1",
IF(#REF!=4,"16-17/2","Hata4")))),
IF(#REF!+BJ602=2016,
IF(#REF!=1,"16-17/1",
IF(#REF!=2,"16-17/2",
IF(#REF!=3,"17-18/1",
IF(#REF!=4,"17-18/2","Hata5")))),
IF(#REF!+BJ602=2017,
IF(#REF!=1,"17-18/1",
IF(#REF!=2,"17-18/2",
IF(#REF!=3,"18-19/1",
IF(#REF!=4,"18-19/2","Hata6")))),
IF(#REF!+BJ602=2018,
IF(#REF!=1,"18-19/1",
IF(#REF!=2,"18-19/2",
IF(#REF!=3,"19-20/1",
IF(#REF!=4,"19-20/2","Hata7")))),
IF(#REF!+BJ602=2019,
IF(#REF!=1,"19-20/1",
IF(#REF!=2,"19-20/2",
IF(#REF!=3,"20-21/1",
IF(#REF!=4,"20-21/2","Hata8")))),
IF(#REF!+BJ602=2020,
IF(#REF!=1,"20-21/1",
IF(#REF!=2,"20-21/2",
IF(#REF!=3,"21-22/1",
IF(#REF!=4,"21-22/2","Hata9")))),
IF(#REF!+BJ602=2021,
IF(#REF!=1,"21-22/1",
IF(#REF!=2,"21-22/2",
IF(#REF!=3,"22-23/1",
IF(#REF!=4,"22-23/2","Hata10")))),
IF(#REF!+BJ602=2022,
IF(#REF!=1,"22-23/1",
IF(#REF!=2,"22-23/2",
IF(#REF!=3,"23-24/1",
IF(#REF!=4,"23-24/2","Hata11")))),
IF(#REF!+BJ602=2023,
IF(#REF!=1,"23-24/1",
IF(#REF!=2,"23-24/2",
IF(#REF!=3,"24-25/1",
IF(#REF!=4,"24-25/2","Hata12")))),
)))))))))))),
IF(BB602="T",
IF(#REF!+BJ602=2012,
IF(#REF!=1,"12-13/1",
IF(#REF!=2,"12-13/2",
IF(#REF!=3,"12-13/3",
IF(#REF!=4,"13-14/1",
IF(#REF!=5,"13-14/2",
IF(#REF!=6,"13-14/3","Hata1")))))),
IF(#REF!+BJ602=2013,
IF(#REF!=1,"13-14/1",
IF(#REF!=2,"13-14/2",
IF(#REF!=3,"13-14/3",
IF(#REF!=4,"14-15/1",
IF(#REF!=5,"14-15/2",
IF(#REF!=6,"14-15/3","Hata2")))))),
IF(#REF!+BJ602=2014,
IF(#REF!=1,"14-15/1",
IF(#REF!=2,"14-15/2",
IF(#REF!=3,"14-15/3",
IF(#REF!=4,"15-16/1",
IF(#REF!=5,"15-16/2",
IF(#REF!=6,"15-16/3","Hata3")))))),
IF(AND(#REF!+#REF!&gt;2014,#REF!+#REF!&lt;2015,BJ602=1),
IF(#REF!=0.1,"14-15/0.1",
IF(#REF!=0.2,"14-15/0.2",
IF(#REF!=0.3,"14-15/0.3","Hata4"))),
IF(#REF!+BJ602=2015,
IF(#REF!=1,"15-16/1",
IF(#REF!=2,"15-16/2",
IF(#REF!=3,"15-16/3",
IF(#REF!=4,"16-17/1",
IF(#REF!=5,"16-17/2",
IF(#REF!=6,"16-17/3","Hata5")))))),
IF(#REF!+BJ602=2016,
IF(#REF!=1,"16-17/1",
IF(#REF!=2,"16-17/2",
IF(#REF!=3,"16-17/3",
IF(#REF!=4,"17-18/1",
IF(#REF!=5,"17-18/2",
IF(#REF!=6,"17-18/3","Hata6")))))),
IF(#REF!+BJ602=2017,
IF(#REF!=1,"17-18/1",
IF(#REF!=2,"17-18/2",
IF(#REF!=3,"17-18/3",
IF(#REF!=4,"18-19/1",
IF(#REF!=5,"18-19/2",
IF(#REF!=6,"18-19/3","Hata7")))))),
IF(#REF!+BJ602=2018,
IF(#REF!=1,"18-19/1",
IF(#REF!=2,"18-19/2",
IF(#REF!=3,"18-19/3",
IF(#REF!=4,"19-20/1",
IF(#REF!=5," 19-20/2",
IF(#REF!=6,"19-20/3","Hata8")))))),
IF(#REF!+BJ602=2019,
IF(#REF!=1,"19-20/1",
IF(#REF!=2,"19-20/2",
IF(#REF!=3,"19-20/3",
IF(#REF!=4,"20-21/1",
IF(#REF!=5,"20-21/2",
IF(#REF!=6,"20-21/3","Hata9")))))),
IF(#REF!+BJ602=2020,
IF(#REF!=1,"20-21/1",
IF(#REF!=2,"20-21/2",
IF(#REF!=3,"20-21/3",
IF(#REF!=4,"21-22/1",
IF(#REF!=5,"21-22/2",
IF(#REF!=6,"21-22/3","Hata10")))))),
IF(#REF!+BJ602=2021,
IF(#REF!=1,"21-22/1",
IF(#REF!=2,"21-22/2",
IF(#REF!=3,"21-22/3",
IF(#REF!=4,"22-23/1",
IF(#REF!=5,"22-23/2",
IF(#REF!=6,"22-23/3","Hata11")))))),
IF(#REF!+BJ602=2022,
IF(#REF!=1,"22-23/1",
IF(#REF!=2,"22-23/2",
IF(#REF!=3,"22-23/3",
IF(#REF!=4,"23-24/1",
IF(#REF!=5,"23-24/2",
IF(#REF!=6,"23-24/3","Hata12")))))),
IF(#REF!+BJ602=2023,
IF(#REF!=1,"23-24/1",
IF(#REF!=2,"23-24/2",
IF(#REF!=3,"23-24/3",
IF(#REF!=4,"24-25/1",
IF(#REF!=5,"24-25/2",
IF(#REF!=6,"24-25/3","Hata13")))))),
))))))))))))))
)</f>
        <v>#REF!</v>
      </c>
      <c r="G602" s="15"/>
      <c r="H602" s="14" t="s">
        <v>690</v>
      </c>
      <c r="I602" s="14">
        <v>54690</v>
      </c>
      <c r="J602" s="14" t="s">
        <v>589</v>
      </c>
      <c r="K602" s="14"/>
      <c r="L602" s="14"/>
      <c r="M602" s="14"/>
      <c r="N602" s="14"/>
      <c r="O602" s="14"/>
      <c r="P602" s="14"/>
      <c r="Q602" s="14" t="s">
        <v>715</v>
      </c>
      <c r="R602" s="14" t="s">
        <v>715</v>
      </c>
      <c r="S602" s="16">
        <v>6</v>
      </c>
      <c r="T602" s="14">
        <f>VLOOKUP($S602,[1]sistem!$I$3:$L$10,2,FALSE)</f>
        <v>0</v>
      </c>
      <c r="U602" s="14">
        <f>VLOOKUP($S602,[1]sistem!$I$3:$L$10,3,FALSE)</f>
        <v>0</v>
      </c>
      <c r="V602" s="14">
        <f>VLOOKUP($S602,[1]sistem!$I$3:$L$10,4,FALSE)</f>
        <v>1</v>
      </c>
      <c r="W602" s="14" t="e">
        <f>VLOOKUP($BB602,[1]sistem!$I$13:$L$14,2,FALSE)*#REF!</f>
        <v>#REF!</v>
      </c>
      <c r="X602" s="14" t="e">
        <f>VLOOKUP($BB602,[1]sistem!$I$13:$L$14,3,FALSE)*#REF!</f>
        <v>#REF!</v>
      </c>
      <c r="Y602" s="14" t="e">
        <f>VLOOKUP($BB602,[1]sistem!$I$13:$L$14,4,FALSE)*#REF!</f>
        <v>#REF!</v>
      </c>
      <c r="Z602" s="14" t="e">
        <f t="shared" si="170"/>
        <v>#REF!</v>
      </c>
      <c r="AA602" s="14" t="e">
        <f t="shared" si="170"/>
        <v>#REF!</v>
      </c>
      <c r="AB602" s="14" t="e">
        <f t="shared" si="170"/>
        <v>#REF!</v>
      </c>
      <c r="AC602" s="14" t="e">
        <f t="shared" si="171"/>
        <v>#REF!</v>
      </c>
      <c r="AD602" s="14">
        <f>VLOOKUP(BB602,[1]sistem!$I$18:$J$19,2,FALSE)</f>
        <v>11</v>
      </c>
      <c r="AE602" s="14">
        <v>0.25</v>
      </c>
      <c r="AF602" s="14">
        <f>VLOOKUP($S602,[1]sistem!$I$3:$M$10,5,FALSE)</f>
        <v>0</v>
      </c>
      <c r="AG602" s="14">
        <v>1</v>
      </c>
      <c r="AH602" s="14"/>
      <c r="AI602" s="14">
        <f t="shared" ref="AI602:AI608" si="183">AG602*AM602</f>
        <v>11</v>
      </c>
      <c r="AJ602" s="14">
        <f>VLOOKUP($S602,[1]sistem!$I$3:$N$10,6,FALSE)</f>
        <v>1</v>
      </c>
      <c r="AK602" s="14">
        <v>2</v>
      </c>
      <c r="AL602" s="14">
        <f t="shared" si="172"/>
        <v>2</v>
      </c>
      <c r="AM602" s="14">
        <f>VLOOKUP($BB602,[1]sistem!$I$18:$K$19,3,FALSE)</f>
        <v>11</v>
      </c>
      <c r="AN602" s="14" t="e">
        <f>AM602*#REF!</f>
        <v>#REF!</v>
      </c>
      <c r="AO602" s="14" t="e">
        <f t="shared" si="173"/>
        <v>#REF!</v>
      </c>
      <c r="AP602" s="14">
        <f>IF(BB602="s",30,25)</f>
        <v>25</v>
      </c>
      <c r="AQ602" s="14" t="e">
        <f t="shared" si="175"/>
        <v>#REF!</v>
      </c>
      <c r="AR602" s="14" t="e">
        <f>ROUND(AQ602-#REF!,0)</f>
        <v>#REF!</v>
      </c>
      <c r="AS602" s="14">
        <f>IF(BB602="s",IF(S602=0,0,
IF(S602=1,#REF!*4*4,
IF(S602=2,0,
IF(S602=3,#REF!*4*2,
IF(S602=4,0,
IF(S602=5,0,
IF(S602=6,0,
IF(S602=7,0)))))))),
IF(BB602="t",
IF(S602=0,0,
IF(S602=1,#REF!*4*4*0.8,
IF(S602=2,0,
IF(S602=3,#REF!*4*2*0.8,
IF(S602=4,0,
IF(S602=5,0,
IF(S602=6,0,
IF(S602=7,0))))))))))</f>
        <v>0</v>
      </c>
      <c r="AT602" s="14">
        <f>IF(BB602="s",
IF(S602=0,0,
IF(S602=1,0,
IF(S602=2,#REF!*4*2,
IF(S602=3,#REF!*4,
IF(S602=4,#REF!*4,
IF(S602=5,0,
IF(S602=6,0,
IF(S602=7,#REF!*4)))))))),
IF(BB602="t",
IF(S602=0,0,
IF(S602=1,0,
IF(S602=2,#REF!*4*2*0.8,
IF(S602=3,#REF!*4*0.8,
IF(S602=4,#REF!*4*0.8,
IF(S602=5,0,
IF(S602=6,0,
IF(S602=7,#REF!*4))))))))))</f>
        <v>0</v>
      </c>
      <c r="AU602" s="14" t="e">
        <f>IF(BB602="s",
IF(S602=0,0,
IF(S602=1,#REF!*2,
IF(S602=2,#REF!*2,
IF(S602=3,#REF!*2,
IF(S602=4,#REF!*2,
IF(S602=5,#REF!*2,
IF(S602=6,#REF!*2,
IF(S602=7,#REF!*2)))))))),
IF(BB602="t",
IF(S602=0,#REF!*2*0.8,
IF(S602=1,#REF!*2*0.8,
IF(S602=2,#REF!*2*0.8,
IF(S602=3,#REF!*2*0.8,
IF(S602=4,#REF!*2*0.8,
IF(S602=5,#REF!*2*0.8,
IF(S602=6,#REF!*1*0.8,
IF(S602=7,#REF!*2))))))))))</f>
        <v>#REF!</v>
      </c>
      <c r="AV602" s="14" t="e">
        <f t="shared" si="176"/>
        <v>#REF!</v>
      </c>
      <c r="AW602" s="14">
        <f>IF(BB602="s",
IF(S602=0,0,
IF(S602=1,(14-2)*(#REF!+#REF!)/4*4,
IF(S602=2,(14-2)*(#REF!+#REF!)/4*2,
IF(S602=3,(14-2)*(#REF!+#REF!)/4*3,
IF(S602=4,(14-2)*(#REF!+#REF!)/4,
IF(S602=5,(14-2)*#REF!/4,
IF(S602=6,0,
IF(S602=7,(14)*#REF!)))))))),
IF(BB602="t",
IF(S602=0,0,
IF(S602=1,(11-2)*(#REF!+#REF!)/4*4,
IF(S602=2,(11-2)*(#REF!+#REF!)/4*2,
IF(S602=3,(11-2)*(#REF!+#REF!)/4*3,
IF(S602=4,(11-2)*(#REF!+#REF!)/4,
IF(S602=5,(11-2)*#REF!/4,
IF(S602=6,0,
IF(S602=7,(11)*#REF!))))))))))</f>
        <v>0</v>
      </c>
      <c r="AX602" s="14">
        <f t="shared" si="177"/>
        <v>-11</v>
      </c>
      <c r="AY602" s="14">
        <f t="shared" si="178"/>
        <v>2</v>
      </c>
      <c r="AZ602" s="14">
        <f t="shared" si="179"/>
        <v>0</v>
      </c>
      <c r="BA602" s="14" t="e">
        <f t="shared" si="180"/>
        <v>#REF!</v>
      </c>
      <c r="BB602" s="14" t="s">
        <v>186</v>
      </c>
      <c r="BC602" s="14" t="e">
        <f>IF(BI602="A",0,IF(BB602="s",14*#REF!,IF(BB602="T",11*#REF!,"HATA")))</f>
        <v>#REF!</v>
      </c>
      <c r="BD602" s="14" t="e">
        <f t="shared" si="181"/>
        <v>#REF!</v>
      </c>
      <c r="BE602" s="14" t="e">
        <f t="shared" si="182"/>
        <v>#REF!</v>
      </c>
      <c r="BF602" s="14" t="e">
        <f>IF(BE602-#REF!=0,"DOĞRU","YANLIŞ")</f>
        <v>#REF!</v>
      </c>
      <c r="BG602" s="14" t="e">
        <f>#REF!-BE602</f>
        <v>#REF!</v>
      </c>
      <c r="BH602" s="14">
        <v>0</v>
      </c>
      <c r="BI602" s="14"/>
      <c r="BJ602" s="14">
        <v>1</v>
      </c>
      <c r="BK602" s="14"/>
      <c r="BL602" s="14">
        <v>6</v>
      </c>
      <c r="BM602" s="14"/>
      <c r="BN602" s="5" t="e">
        <f>#REF!*11</f>
        <v>#REF!</v>
      </c>
      <c r="BO602" s="6"/>
      <c r="BP602" s="7"/>
      <c r="BQ602" s="8"/>
      <c r="BR602" s="8"/>
      <c r="BS602" s="8"/>
      <c r="BT602" s="8"/>
      <c r="BU602" s="8"/>
      <c r="BV602" s="9"/>
      <c r="BW602" s="10"/>
      <c r="BX602" s="11"/>
      <c r="BY602" s="14"/>
      <c r="BZ602" s="14"/>
      <c r="CA602" s="14"/>
      <c r="CB602" s="14"/>
      <c r="CC602" s="14"/>
      <c r="CE602" s="8"/>
      <c r="CF602" s="17"/>
      <c r="CG602" s="17"/>
      <c r="CH602" s="17"/>
      <c r="CI602" s="17"/>
    </row>
    <row r="603" spans="1:87" hidden="1" x14ac:dyDescent="0.25">
      <c r="A603" s="14" t="s">
        <v>214</v>
      </c>
      <c r="B603" s="14" t="s">
        <v>139</v>
      </c>
      <c r="C603" s="14" t="s">
        <v>139</v>
      </c>
      <c r="D603" s="15" t="s">
        <v>84</v>
      </c>
      <c r="E603" s="15">
        <v>3</v>
      </c>
      <c r="F603" s="16" t="e">
        <f>IF(BB603="S",
IF(#REF!+BJ603=2012,
IF(#REF!=1,"12-13/1",
IF(#REF!=2,"12-13/2",
IF(#REF!=3,"13-14/1",
IF(#REF!=4,"13-14/2","Hata1")))),
IF(#REF!+BJ603=2013,
IF(#REF!=1,"13-14/1",
IF(#REF!=2,"13-14/2",
IF(#REF!=3,"14-15/1",
IF(#REF!=4,"14-15/2","Hata2")))),
IF(#REF!+BJ603=2014,
IF(#REF!=1,"14-15/1",
IF(#REF!=2,"14-15/2",
IF(#REF!=3,"15-16/1",
IF(#REF!=4,"15-16/2","Hata3")))),
IF(#REF!+BJ603=2015,
IF(#REF!=1,"15-16/1",
IF(#REF!=2,"15-16/2",
IF(#REF!=3,"16-17/1",
IF(#REF!=4,"16-17/2","Hata4")))),
IF(#REF!+BJ603=2016,
IF(#REF!=1,"16-17/1",
IF(#REF!=2,"16-17/2",
IF(#REF!=3,"17-18/1",
IF(#REF!=4,"17-18/2","Hata5")))),
IF(#REF!+BJ603=2017,
IF(#REF!=1,"17-18/1",
IF(#REF!=2,"17-18/2",
IF(#REF!=3,"18-19/1",
IF(#REF!=4,"18-19/2","Hata6")))),
IF(#REF!+BJ603=2018,
IF(#REF!=1,"18-19/1",
IF(#REF!=2,"18-19/2",
IF(#REF!=3,"19-20/1",
IF(#REF!=4,"19-20/2","Hata7")))),
IF(#REF!+BJ603=2019,
IF(#REF!=1,"19-20/1",
IF(#REF!=2,"19-20/2",
IF(#REF!=3,"20-21/1",
IF(#REF!=4,"20-21/2","Hata8")))),
IF(#REF!+BJ603=2020,
IF(#REF!=1,"20-21/1",
IF(#REF!=2,"20-21/2",
IF(#REF!=3,"21-22/1",
IF(#REF!=4,"21-22/2","Hata9")))),
IF(#REF!+BJ603=2021,
IF(#REF!=1,"21-22/1",
IF(#REF!=2,"21-22/2",
IF(#REF!=3,"22-23/1",
IF(#REF!=4,"22-23/2","Hata10")))),
IF(#REF!+BJ603=2022,
IF(#REF!=1,"22-23/1",
IF(#REF!=2,"22-23/2",
IF(#REF!=3,"23-24/1",
IF(#REF!=4,"23-24/2","Hata11")))),
IF(#REF!+BJ603=2023,
IF(#REF!=1,"23-24/1",
IF(#REF!=2,"23-24/2",
IF(#REF!=3,"24-25/1",
IF(#REF!=4,"24-25/2","Hata12")))),
)))))))))))),
IF(BB603="T",
IF(#REF!+BJ603=2012,
IF(#REF!=1,"12-13/1",
IF(#REF!=2,"12-13/2",
IF(#REF!=3,"12-13/3",
IF(#REF!=4,"13-14/1",
IF(#REF!=5,"13-14/2",
IF(#REF!=6,"13-14/3","Hata1")))))),
IF(#REF!+BJ603=2013,
IF(#REF!=1,"13-14/1",
IF(#REF!=2,"13-14/2",
IF(#REF!=3,"13-14/3",
IF(#REF!=4,"14-15/1",
IF(#REF!=5,"14-15/2",
IF(#REF!=6,"14-15/3","Hata2")))))),
IF(#REF!+BJ603=2014,
IF(#REF!=1,"14-15/1",
IF(#REF!=2,"14-15/2",
IF(#REF!=3,"14-15/3",
IF(#REF!=4,"15-16/1",
IF(#REF!=5,"15-16/2",
IF(#REF!=6,"15-16/3","Hata3")))))),
IF(AND(#REF!+#REF!&gt;2014,#REF!+#REF!&lt;2015,BJ603=1),
IF(#REF!=0.1,"14-15/0.1",
IF(#REF!=0.2,"14-15/0.2",
IF(#REF!=0.3,"14-15/0.3","Hata4"))),
IF(#REF!+BJ603=2015,
IF(#REF!=1,"15-16/1",
IF(#REF!=2,"15-16/2",
IF(#REF!=3,"15-16/3",
IF(#REF!=4,"16-17/1",
IF(#REF!=5,"16-17/2",
IF(#REF!=6,"16-17/3","Hata5")))))),
IF(#REF!+BJ603=2016,
IF(#REF!=1,"16-17/1",
IF(#REF!=2,"16-17/2",
IF(#REF!=3,"16-17/3",
IF(#REF!=4,"17-18/1",
IF(#REF!=5,"17-18/2",
IF(#REF!=6,"17-18/3","Hata6")))))),
IF(#REF!+BJ603=2017,
IF(#REF!=1,"17-18/1",
IF(#REF!=2,"17-18/2",
IF(#REF!=3,"17-18/3",
IF(#REF!=4,"18-19/1",
IF(#REF!=5,"18-19/2",
IF(#REF!=6,"18-19/3","Hata7")))))),
IF(#REF!+BJ603=2018,
IF(#REF!=1,"18-19/1",
IF(#REF!=2,"18-19/2",
IF(#REF!=3,"18-19/3",
IF(#REF!=4,"19-20/1",
IF(#REF!=5," 19-20/2",
IF(#REF!=6,"19-20/3","Hata8")))))),
IF(#REF!+BJ603=2019,
IF(#REF!=1,"19-20/1",
IF(#REF!=2,"19-20/2",
IF(#REF!=3,"19-20/3",
IF(#REF!=4,"20-21/1",
IF(#REF!=5,"20-21/2",
IF(#REF!=6,"20-21/3","Hata9")))))),
IF(#REF!+BJ603=2020,
IF(#REF!=1,"20-21/1",
IF(#REF!=2,"20-21/2",
IF(#REF!=3,"20-21/3",
IF(#REF!=4,"21-22/1",
IF(#REF!=5,"21-22/2",
IF(#REF!=6,"21-22/3","Hata10")))))),
IF(#REF!+BJ603=2021,
IF(#REF!=1,"21-22/1",
IF(#REF!=2,"21-22/2",
IF(#REF!=3,"21-22/3",
IF(#REF!=4,"22-23/1",
IF(#REF!=5,"22-23/2",
IF(#REF!=6,"22-23/3","Hata11")))))),
IF(#REF!+BJ603=2022,
IF(#REF!=1,"22-23/1",
IF(#REF!=2,"22-23/2",
IF(#REF!=3,"22-23/3",
IF(#REF!=4,"23-24/1",
IF(#REF!=5,"23-24/2",
IF(#REF!=6,"23-24/3","Hata12")))))),
IF(#REF!+BJ603=2023,
IF(#REF!=1,"23-24/1",
IF(#REF!=2,"23-24/2",
IF(#REF!=3,"23-24/3",
IF(#REF!=4,"24-25/1",
IF(#REF!=5,"24-25/2",
IF(#REF!=6,"24-25/3","Hata13")))))),
))))))))))))))
)</f>
        <v>#REF!</v>
      </c>
      <c r="G603" s="15"/>
      <c r="H603" s="14" t="s">
        <v>690</v>
      </c>
      <c r="I603" s="14">
        <v>54690</v>
      </c>
      <c r="J603" s="14" t="s">
        <v>589</v>
      </c>
      <c r="Q603" s="14" t="s">
        <v>716</v>
      </c>
      <c r="R603" s="14" t="s">
        <v>716</v>
      </c>
      <c r="S603" s="16">
        <v>7</v>
      </c>
      <c r="T603" s="14">
        <f>VLOOKUP($S603,[1]sistem!$I$3:$L$10,2,FALSE)</f>
        <v>0</v>
      </c>
      <c r="U603" s="14">
        <f>VLOOKUP($S603,[1]sistem!$I$3:$L$10,3,FALSE)</f>
        <v>1</v>
      </c>
      <c r="V603" s="14">
        <f>VLOOKUP($S603,[1]sistem!$I$3:$L$10,4,FALSE)</f>
        <v>1</v>
      </c>
      <c r="W603" s="14" t="e">
        <f>VLOOKUP($BB603,[1]sistem!$I$13:$L$14,2,FALSE)*#REF!</f>
        <v>#REF!</v>
      </c>
      <c r="X603" s="14" t="e">
        <f>VLOOKUP($BB603,[1]sistem!$I$13:$L$14,3,FALSE)*#REF!</f>
        <v>#REF!</v>
      </c>
      <c r="Y603" s="14" t="e">
        <f>VLOOKUP($BB603,[1]sistem!$I$13:$L$14,4,FALSE)*#REF!</f>
        <v>#REF!</v>
      </c>
      <c r="Z603" s="14" t="e">
        <f t="shared" si="170"/>
        <v>#REF!</v>
      </c>
      <c r="AA603" s="14" t="e">
        <f t="shared" si="170"/>
        <v>#REF!</v>
      </c>
      <c r="AB603" s="14" t="e">
        <f t="shared" si="170"/>
        <v>#REF!</v>
      </c>
      <c r="AC603" s="14" t="e">
        <f t="shared" si="171"/>
        <v>#REF!</v>
      </c>
      <c r="AD603" s="14">
        <f>VLOOKUP(BB603,[1]sistem!$I$18:$J$19,2,FALSE)</f>
        <v>11</v>
      </c>
      <c r="AE603" s="14">
        <v>0.25</v>
      </c>
      <c r="AF603" s="14">
        <f>VLOOKUP($S603,[1]sistem!$I$3:$M$10,5,FALSE)</f>
        <v>1</v>
      </c>
      <c r="AG603" s="14">
        <v>5</v>
      </c>
      <c r="AI603" s="14">
        <f t="shared" si="183"/>
        <v>55</v>
      </c>
      <c r="AJ603" s="14">
        <f>VLOOKUP($S603,[1]sistem!$I$3:$N$10,6,FALSE)</f>
        <v>2</v>
      </c>
      <c r="AK603" s="14">
        <v>2</v>
      </c>
      <c r="AL603" s="14">
        <f t="shared" si="172"/>
        <v>4</v>
      </c>
      <c r="AM603" s="14">
        <f>VLOOKUP($BB603,[1]sistem!$I$18:$K$19,3,FALSE)</f>
        <v>11</v>
      </c>
      <c r="AN603" s="14" t="e">
        <f>AM603*#REF!</f>
        <v>#REF!</v>
      </c>
      <c r="AO603" s="14" t="e">
        <f t="shared" si="173"/>
        <v>#REF!</v>
      </c>
      <c r="AP603" s="14">
        <f>IF(BB603="s",30,25)</f>
        <v>25</v>
      </c>
      <c r="AQ603" s="14" t="e">
        <f t="shared" si="175"/>
        <v>#REF!</v>
      </c>
      <c r="AR603" s="14" t="e">
        <f>ROUND(AQ603-#REF!,0)</f>
        <v>#REF!</v>
      </c>
      <c r="AS603" s="14">
        <f>IF(BB603="s",IF(S603=0,0,
IF(S603=1,#REF!*4*4,
IF(S603=2,0,
IF(S603=3,#REF!*4*2,
IF(S603=4,0,
IF(S603=5,0,
IF(S603=6,0,
IF(S603=7,0)))))))),
IF(BB603="t",
IF(S603=0,0,
IF(S603=1,#REF!*4*4*0.8,
IF(S603=2,0,
IF(S603=3,#REF!*4*2*0.8,
IF(S603=4,0,
IF(S603=5,0,
IF(S603=6,0,
IF(S603=7,0))))))))))</f>
        <v>0</v>
      </c>
      <c r="AT603" s="14" t="e">
        <f>IF(BB603="s",
IF(S603=0,0,
IF(S603=1,0,
IF(S603=2,#REF!*4*2,
IF(S603=3,#REF!*4,
IF(S603=4,#REF!*4,
IF(S603=5,0,
IF(S603=6,0,
IF(S603=7,#REF!*4)))))))),
IF(BB603="t",
IF(S603=0,0,
IF(S603=1,0,
IF(S603=2,#REF!*4*2*0.8,
IF(S603=3,#REF!*4*0.8,
IF(S603=4,#REF!*4*0.8,
IF(S603=5,0,
IF(S603=6,0,
IF(S603=7,#REF!*4))))))))))</f>
        <v>#REF!</v>
      </c>
      <c r="AU603" s="14" t="e">
        <f>IF(BB603="s",
IF(S603=0,0,
IF(S603=1,#REF!*2,
IF(S603=2,#REF!*2,
IF(S603=3,#REF!*2,
IF(S603=4,#REF!*2,
IF(S603=5,#REF!*2,
IF(S603=6,#REF!*2,
IF(S603=7,#REF!*2)))))))),
IF(BB603="t",
IF(S603=0,#REF!*2*0.8,
IF(S603=1,#REF!*2*0.8,
IF(S603=2,#REF!*2*0.8,
IF(S603=3,#REF!*2*0.8,
IF(S603=4,#REF!*2*0.8,
IF(S603=5,#REF!*2*0.8,
IF(S603=6,#REF!*1*0.8,
IF(S603=7,#REF!*2))))))))))</f>
        <v>#REF!</v>
      </c>
      <c r="AV603" s="14" t="e">
        <f t="shared" si="176"/>
        <v>#REF!</v>
      </c>
      <c r="AW603" s="14" t="e">
        <f>IF(BB603="s",
IF(S603=0,0,
IF(S603=1,(14-2)*(#REF!+#REF!)/4*4,
IF(S603=2,(14-2)*(#REF!+#REF!)/4*2,
IF(S603=3,(14-2)*(#REF!+#REF!)/4*3,
IF(S603=4,(14-2)*(#REF!+#REF!)/4,
IF(S603=5,(14-2)*#REF!/4,
IF(S603=6,0,
IF(S603=7,(14)*#REF!)))))))),
IF(BB603="t",
IF(S603=0,0,
IF(S603=1,(11-2)*(#REF!+#REF!)/4*4,
IF(S603=2,(11-2)*(#REF!+#REF!)/4*2,
IF(S603=3,(11-2)*(#REF!+#REF!)/4*3,
IF(S603=4,(11-2)*(#REF!+#REF!)/4,
IF(S603=5,(11-2)*#REF!/4,
IF(S603=6,0,
IF(S603=7,(11)*#REF!))))))))))</f>
        <v>#REF!</v>
      </c>
      <c r="AX603" s="14" t="e">
        <f t="shared" si="177"/>
        <v>#REF!</v>
      </c>
      <c r="AY603" s="14">
        <f t="shared" si="178"/>
        <v>8</v>
      </c>
      <c r="AZ603" s="14">
        <f t="shared" si="179"/>
        <v>4</v>
      </c>
      <c r="BA603" s="14" t="e">
        <f t="shared" si="180"/>
        <v>#REF!</v>
      </c>
      <c r="BB603" s="14" t="s">
        <v>186</v>
      </c>
      <c r="BC603" s="14" t="e">
        <f>IF(BI603="A",0,IF(BB603="s",14*#REF!,IF(BB603="T",11*#REF!,"HATA")))</f>
        <v>#REF!</v>
      </c>
      <c r="BD603" s="14" t="e">
        <f t="shared" si="181"/>
        <v>#REF!</v>
      </c>
      <c r="BE603" s="14" t="e">
        <f t="shared" si="182"/>
        <v>#REF!</v>
      </c>
      <c r="BF603" s="14" t="s">
        <v>510</v>
      </c>
      <c r="BG603" s="14" t="e">
        <f>#REF!-BE603</f>
        <v>#REF!</v>
      </c>
      <c r="BH603" s="14">
        <v>0</v>
      </c>
      <c r="BJ603" s="14">
        <v>1</v>
      </c>
      <c r="BL603" s="14">
        <v>7</v>
      </c>
      <c r="BN603" s="5" t="e">
        <f>#REF!*11</f>
        <v>#REF!</v>
      </c>
      <c r="BO603" s="6"/>
      <c r="BP603" s="7"/>
      <c r="BQ603" s="8"/>
      <c r="BR603" s="8"/>
      <c r="BS603" s="8"/>
      <c r="BT603" s="8"/>
      <c r="BU603" s="8"/>
      <c r="BV603" s="9"/>
      <c r="BW603" s="10"/>
      <c r="BX603" s="11"/>
      <c r="CE603" s="8"/>
      <c r="CF603" s="17"/>
      <c r="CG603" s="17"/>
      <c r="CH603" s="17"/>
      <c r="CI603" s="17"/>
    </row>
    <row r="604" spans="1:87" hidden="1" x14ac:dyDescent="0.25">
      <c r="A604" s="14" t="s">
        <v>218</v>
      </c>
      <c r="B604" s="14" t="s">
        <v>149</v>
      </c>
      <c r="C604" s="14" t="s">
        <v>149</v>
      </c>
      <c r="D604" s="15" t="s">
        <v>84</v>
      </c>
      <c r="E604" s="15">
        <v>3</v>
      </c>
      <c r="F604" s="16" t="e">
        <f>IF(BB604="S",
IF(#REF!+BJ604=2012,
IF(#REF!=1,"12-13/1",
IF(#REF!=2,"12-13/2",
IF(#REF!=3,"13-14/1",
IF(#REF!=4,"13-14/2","Hata1")))),
IF(#REF!+BJ604=2013,
IF(#REF!=1,"13-14/1",
IF(#REF!=2,"13-14/2",
IF(#REF!=3,"14-15/1",
IF(#REF!=4,"14-15/2","Hata2")))),
IF(#REF!+BJ604=2014,
IF(#REF!=1,"14-15/1",
IF(#REF!=2,"14-15/2",
IF(#REF!=3,"15-16/1",
IF(#REF!=4,"15-16/2","Hata3")))),
IF(#REF!+BJ604=2015,
IF(#REF!=1,"15-16/1",
IF(#REF!=2,"15-16/2",
IF(#REF!=3,"16-17/1",
IF(#REF!=4,"16-17/2","Hata4")))),
IF(#REF!+BJ604=2016,
IF(#REF!=1,"16-17/1",
IF(#REF!=2,"16-17/2",
IF(#REF!=3,"17-18/1",
IF(#REF!=4,"17-18/2","Hata5")))),
IF(#REF!+BJ604=2017,
IF(#REF!=1,"17-18/1",
IF(#REF!=2,"17-18/2",
IF(#REF!=3,"18-19/1",
IF(#REF!=4,"18-19/2","Hata6")))),
IF(#REF!+BJ604=2018,
IF(#REF!=1,"18-19/1",
IF(#REF!=2,"18-19/2",
IF(#REF!=3,"19-20/1",
IF(#REF!=4,"19-20/2","Hata7")))),
IF(#REF!+BJ604=2019,
IF(#REF!=1,"19-20/1",
IF(#REF!=2,"19-20/2",
IF(#REF!=3,"20-21/1",
IF(#REF!=4,"20-21/2","Hata8")))),
IF(#REF!+BJ604=2020,
IF(#REF!=1,"20-21/1",
IF(#REF!=2,"20-21/2",
IF(#REF!=3,"21-22/1",
IF(#REF!=4,"21-22/2","Hata9")))),
IF(#REF!+BJ604=2021,
IF(#REF!=1,"21-22/1",
IF(#REF!=2,"21-22/2",
IF(#REF!=3,"22-23/1",
IF(#REF!=4,"22-23/2","Hata10")))),
IF(#REF!+BJ604=2022,
IF(#REF!=1,"22-23/1",
IF(#REF!=2,"22-23/2",
IF(#REF!=3,"23-24/1",
IF(#REF!=4,"23-24/2","Hata11")))),
IF(#REF!+BJ604=2023,
IF(#REF!=1,"23-24/1",
IF(#REF!=2,"23-24/2",
IF(#REF!=3,"24-25/1",
IF(#REF!=4,"24-25/2","Hata12")))),
)))))))))))),
IF(BB604="T",
IF(#REF!+BJ604=2012,
IF(#REF!=1,"12-13/1",
IF(#REF!=2,"12-13/2",
IF(#REF!=3,"12-13/3",
IF(#REF!=4,"13-14/1",
IF(#REF!=5,"13-14/2",
IF(#REF!=6,"13-14/3","Hata1")))))),
IF(#REF!+BJ604=2013,
IF(#REF!=1,"13-14/1",
IF(#REF!=2,"13-14/2",
IF(#REF!=3,"13-14/3",
IF(#REF!=4,"14-15/1",
IF(#REF!=5,"14-15/2",
IF(#REF!=6,"14-15/3","Hata2")))))),
IF(#REF!+BJ604=2014,
IF(#REF!=1,"14-15/1",
IF(#REF!=2,"14-15/2",
IF(#REF!=3,"14-15/3",
IF(#REF!=4,"15-16/1",
IF(#REF!=5,"15-16/2",
IF(#REF!=6,"15-16/3","Hata3")))))),
IF(AND(#REF!+#REF!&gt;2014,#REF!+#REF!&lt;2015,BJ604=1),
IF(#REF!=0.1,"14-15/0.1",
IF(#REF!=0.2,"14-15/0.2",
IF(#REF!=0.3,"14-15/0.3","Hata4"))),
IF(#REF!+BJ604=2015,
IF(#REF!=1,"15-16/1",
IF(#REF!=2,"15-16/2",
IF(#REF!=3,"15-16/3",
IF(#REF!=4,"16-17/1",
IF(#REF!=5,"16-17/2",
IF(#REF!=6,"16-17/3","Hata5")))))),
IF(#REF!+BJ604=2016,
IF(#REF!=1,"16-17/1",
IF(#REF!=2,"16-17/2",
IF(#REF!=3,"16-17/3",
IF(#REF!=4,"17-18/1",
IF(#REF!=5,"17-18/2",
IF(#REF!=6,"17-18/3","Hata6")))))),
IF(#REF!+BJ604=2017,
IF(#REF!=1,"17-18/1",
IF(#REF!=2,"17-18/2",
IF(#REF!=3,"17-18/3",
IF(#REF!=4,"18-19/1",
IF(#REF!=5,"18-19/2",
IF(#REF!=6,"18-19/3","Hata7")))))),
IF(#REF!+BJ604=2018,
IF(#REF!=1,"18-19/1",
IF(#REF!=2,"18-19/2",
IF(#REF!=3,"18-19/3",
IF(#REF!=4,"19-20/1",
IF(#REF!=5," 19-20/2",
IF(#REF!=6,"19-20/3","Hata8")))))),
IF(#REF!+BJ604=2019,
IF(#REF!=1,"19-20/1",
IF(#REF!=2,"19-20/2",
IF(#REF!=3,"19-20/3",
IF(#REF!=4,"20-21/1",
IF(#REF!=5,"20-21/2",
IF(#REF!=6,"20-21/3","Hata9")))))),
IF(#REF!+BJ604=2020,
IF(#REF!=1,"20-21/1",
IF(#REF!=2,"20-21/2",
IF(#REF!=3,"20-21/3",
IF(#REF!=4,"21-22/1",
IF(#REF!=5,"21-22/2",
IF(#REF!=6,"21-22/3","Hata10")))))),
IF(#REF!+BJ604=2021,
IF(#REF!=1,"21-22/1",
IF(#REF!=2,"21-22/2",
IF(#REF!=3,"21-22/3",
IF(#REF!=4,"22-23/1",
IF(#REF!=5,"22-23/2",
IF(#REF!=6,"22-23/3","Hata11")))))),
IF(#REF!+BJ604=2022,
IF(#REF!=1,"22-23/1",
IF(#REF!=2,"22-23/2",
IF(#REF!=3,"22-23/3",
IF(#REF!=4,"23-24/1",
IF(#REF!=5,"23-24/2",
IF(#REF!=6,"23-24/3","Hata12")))))),
IF(#REF!+BJ604=2023,
IF(#REF!=1,"23-24/1",
IF(#REF!=2,"23-24/2",
IF(#REF!=3,"23-24/3",
IF(#REF!=4,"24-25/1",
IF(#REF!=5,"24-25/2",
IF(#REF!=6,"24-25/3","Hata13")))))),
))))))))))))))
)</f>
        <v>#REF!</v>
      </c>
      <c r="G604" s="15"/>
      <c r="H604" s="14" t="s">
        <v>690</v>
      </c>
      <c r="I604" s="14">
        <v>54690</v>
      </c>
      <c r="J604" s="14" t="s">
        <v>589</v>
      </c>
      <c r="S604" s="16">
        <v>7</v>
      </c>
      <c r="T604" s="14">
        <f>VLOOKUP($S604,[1]sistem!$I$3:$L$10,2,FALSE)</f>
        <v>0</v>
      </c>
      <c r="U604" s="14">
        <f>VLOOKUP($S604,[1]sistem!$I$3:$L$10,3,FALSE)</f>
        <v>1</v>
      </c>
      <c r="V604" s="14">
        <f>VLOOKUP($S604,[1]sistem!$I$3:$L$10,4,FALSE)</f>
        <v>1</v>
      </c>
      <c r="W604" s="14" t="e">
        <f>VLOOKUP($BB604,[1]sistem!$I$13:$L$14,2,FALSE)*#REF!</f>
        <v>#REF!</v>
      </c>
      <c r="X604" s="14" t="e">
        <f>VLOOKUP($BB604,[1]sistem!$I$13:$L$14,3,FALSE)*#REF!</f>
        <v>#REF!</v>
      </c>
      <c r="Y604" s="14" t="e">
        <f>VLOOKUP($BB604,[1]sistem!$I$13:$L$14,4,FALSE)*#REF!</f>
        <v>#REF!</v>
      </c>
      <c r="Z604" s="14" t="e">
        <f t="shared" si="170"/>
        <v>#REF!</v>
      </c>
      <c r="AA604" s="14" t="e">
        <f t="shared" si="170"/>
        <v>#REF!</v>
      </c>
      <c r="AB604" s="14" t="e">
        <f t="shared" si="170"/>
        <v>#REF!</v>
      </c>
      <c r="AC604" s="14" t="e">
        <f t="shared" si="171"/>
        <v>#REF!</v>
      </c>
      <c r="AD604" s="14">
        <f>VLOOKUP(BB604,[1]sistem!$I$18:$J$19,2,FALSE)</f>
        <v>11</v>
      </c>
      <c r="AE604" s="14">
        <v>0.25</v>
      </c>
      <c r="AF604" s="14">
        <f>VLOOKUP($S604,[1]sistem!$I$3:$M$10,5,FALSE)</f>
        <v>1</v>
      </c>
      <c r="AG604" s="14">
        <v>5</v>
      </c>
      <c r="AI604" s="14">
        <f t="shared" si="183"/>
        <v>55</v>
      </c>
      <c r="AJ604" s="14">
        <f>VLOOKUP($S604,[1]sistem!$I$3:$N$10,6,FALSE)</f>
        <v>2</v>
      </c>
      <c r="AK604" s="14">
        <v>2</v>
      </c>
      <c r="AL604" s="14">
        <f t="shared" si="172"/>
        <v>4</v>
      </c>
      <c r="AM604" s="14">
        <f>VLOOKUP($BB604,[1]sistem!$I$18:$K$19,3,FALSE)</f>
        <v>11</v>
      </c>
      <c r="AN604" s="14" t="e">
        <f>AM604*#REF!</f>
        <v>#REF!</v>
      </c>
      <c r="AO604" s="14" t="e">
        <f t="shared" si="173"/>
        <v>#REF!</v>
      </c>
      <c r="AP604" s="14">
        <f>IF(BB604="s",30,25)</f>
        <v>25</v>
      </c>
      <c r="AQ604" s="14" t="e">
        <f t="shared" si="175"/>
        <v>#REF!</v>
      </c>
      <c r="AR604" s="14" t="e">
        <f>ROUND(AQ604-#REF!,0)</f>
        <v>#REF!</v>
      </c>
      <c r="AS604" s="14">
        <f>IF(BB604="s",IF(S604=0,0,
IF(S604=1,#REF!*4*4,
IF(S604=2,0,
IF(S604=3,#REF!*4*2,
IF(S604=4,0,
IF(S604=5,0,
IF(S604=6,0,
IF(S604=7,0)))))))),
IF(BB604="t",
IF(S604=0,0,
IF(S604=1,#REF!*4*4*0.8,
IF(S604=2,0,
IF(S604=3,#REF!*4*2*0.8,
IF(S604=4,0,
IF(S604=5,0,
IF(S604=6,0,
IF(S604=7,0))))))))))</f>
        <v>0</v>
      </c>
      <c r="AT604" s="14" t="e">
        <f>IF(BB604="s",
IF(S604=0,0,
IF(S604=1,0,
IF(S604=2,#REF!*4*2,
IF(S604=3,#REF!*4,
IF(S604=4,#REF!*4,
IF(S604=5,0,
IF(S604=6,0,
IF(S604=7,#REF!*4)))))))),
IF(BB604="t",
IF(S604=0,0,
IF(S604=1,0,
IF(S604=2,#REF!*4*2*0.8,
IF(S604=3,#REF!*4*0.8,
IF(S604=4,#REF!*4*0.8,
IF(S604=5,0,
IF(S604=6,0,
IF(S604=7,#REF!*4))))))))))</f>
        <v>#REF!</v>
      </c>
      <c r="AU604" s="14" t="e">
        <f>IF(BB604="s",
IF(S604=0,0,
IF(S604=1,#REF!*2,
IF(S604=2,#REF!*2,
IF(S604=3,#REF!*2,
IF(S604=4,#REF!*2,
IF(S604=5,#REF!*2,
IF(S604=6,#REF!*2,
IF(S604=7,#REF!*2)))))))),
IF(BB604="t",
IF(S604=0,#REF!*2*0.8,
IF(S604=1,#REF!*2*0.8,
IF(S604=2,#REF!*2*0.8,
IF(S604=3,#REF!*2*0.8,
IF(S604=4,#REF!*2*0.8,
IF(S604=5,#REF!*2*0.8,
IF(S604=6,#REF!*1*0.8,
IF(S604=7,#REF!*2))))))))))</f>
        <v>#REF!</v>
      </c>
      <c r="AV604" s="14" t="e">
        <f t="shared" si="176"/>
        <v>#REF!</v>
      </c>
      <c r="AW604" s="14" t="e">
        <f>IF(BB604="s",
IF(S604=0,0,
IF(S604=1,(14-2)*(#REF!+#REF!)/4*4,
IF(S604=2,(14-2)*(#REF!+#REF!)/4*2,
IF(S604=3,(14-2)*(#REF!+#REF!)/4*3,
IF(S604=4,(14-2)*(#REF!+#REF!)/4,
IF(S604=5,(14-2)*#REF!/4,
IF(S604=6,0,
IF(S604=7,(14)*#REF!)))))))),
IF(BB604="t",
IF(S604=0,0,
IF(S604=1,(11-2)*(#REF!+#REF!)/4*4,
IF(S604=2,(11-2)*(#REF!+#REF!)/4*2,
IF(S604=3,(11-2)*(#REF!+#REF!)/4*3,
IF(S604=4,(11-2)*(#REF!+#REF!)/4,
IF(S604=5,(11-2)*#REF!/4,
IF(S604=6,0,
IF(S604=7,(11)*#REF!))))))))))</f>
        <v>#REF!</v>
      </c>
      <c r="AX604" s="14" t="e">
        <f t="shared" si="177"/>
        <v>#REF!</v>
      </c>
      <c r="AY604" s="14">
        <f t="shared" si="178"/>
        <v>8</v>
      </c>
      <c r="AZ604" s="14">
        <f t="shared" si="179"/>
        <v>4</v>
      </c>
      <c r="BA604" s="14" t="e">
        <f t="shared" si="180"/>
        <v>#REF!</v>
      </c>
      <c r="BB604" s="14" t="s">
        <v>186</v>
      </c>
      <c r="BC604" s="14" t="e">
        <f>IF(BI604="A",0,IF(BB604="s",14*#REF!,IF(BB604="T",11*#REF!,"HATA")))</f>
        <v>#REF!</v>
      </c>
      <c r="BD604" s="14" t="e">
        <f t="shared" si="181"/>
        <v>#REF!</v>
      </c>
      <c r="BE604" s="14" t="e">
        <f t="shared" si="182"/>
        <v>#REF!</v>
      </c>
      <c r="BF604" s="14" t="s">
        <v>510</v>
      </c>
      <c r="BG604" s="14" t="e">
        <f>#REF!-BE604</f>
        <v>#REF!</v>
      </c>
      <c r="BH604" s="14">
        <v>0</v>
      </c>
      <c r="BJ604" s="14">
        <v>1</v>
      </c>
      <c r="BL604" s="14">
        <v>7</v>
      </c>
      <c r="BN604" s="5" t="e">
        <f>#REF!*11</f>
        <v>#REF!</v>
      </c>
      <c r="BO604" s="6"/>
      <c r="BP604" s="7"/>
      <c r="BQ604" s="8"/>
      <c r="BR604" s="8"/>
      <c r="BS604" s="8"/>
      <c r="BT604" s="8"/>
      <c r="BU604" s="8"/>
      <c r="BV604" s="9"/>
      <c r="BW604" s="10"/>
      <c r="BX604" s="11"/>
      <c r="CE604" s="8"/>
      <c r="CF604" s="17"/>
      <c r="CG604" s="17"/>
      <c r="CH604" s="17"/>
      <c r="CI604" s="17"/>
    </row>
    <row r="605" spans="1:87" hidden="1" x14ac:dyDescent="0.25">
      <c r="A605" s="14" t="s">
        <v>433</v>
      </c>
      <c r="B605" s="14" t="s">
        <v>132</v>
      </c>
      <c r="C605" s="14" t="s">
        <v>132</v>
      </c>
      <c r="D605" s="15" t="s">
        <v>90</v>
      </c>
      <c r="E605" s="15" t="s">
        <v>90</v>
      </c>
      <c r="F605" s="16" t="e">
        <f>IF(BB605="S",
IF(#REF!+BJ605=2012,
IF(#REF!=1,"12-13/1",
IF(#REF!=2,"12-13/2",
IF(#REF!=3,"13-14/1",
IF(#REF!=4,"13-14/2","Hata1")))),
IF(#REF!+BJ605=2013,
IF(#REF!=1,"13-14/1",
IF(#REF!=2,"13-14/2",
IF(#REF!=3,"14-15/1",
IF(#REF!=4,"14-15/2","Hata2")))),
IF(#REF!+BJ605=2014,
IF(#REF!=1,"14-15/1",
IF(#REF!=2,"14-15/2",
IF(#REF!=3,"15-16/1",
IF(#REF!=4,"15-16/2","Hata3")))),
IF(#REF!+BJ605=2015,
IF(#REF!=1,"15-16/1",
IF(#REF!=2,"15-16/2",
IF(#REF!=3,"16-17/1",
IF(#REF!=4,"16-17/2","Hata4")))),
IF(#REF!+BJ605=2016,
IF(#REF!=1,"16-17/1",
IF(#REF!=2,"16-17/2",
IF(#REF!=3,"17-18/1",
IF(#REF!=4,"17-18/2","Hata5")))),
IF(#REF!+BJ605=2017,
IF(#REF!=1,"17-18/1",
IF(#REF!=2,"17-18/2",
IF(#REF!=3,"18-19/1",
IF(#REF!=4,"18-19/2","Hata6")))),
IF(#REF!+BJ605=2018,
IF(#REF!=1,"18-19/1",
IF(#REF!=2,"18-19/2",
IF(#REF!=3,"19-20/1",
IF(#REF!=4,"19-20/2","Hata7")))),
IF(#REF!+BJ605=2019,
IF(#REF!=1,"19-20/1",
IF(#REF!=2,"19-20/2",
IF(#REF!=3,"20-21/1",
IF(#REF!=4,"20-21/2","Hata8")))),
IF(#REF!+BJ605=2020,
IF(#REF!=1,"20-21/1",
IF(#REF!=2,"20-21/2",
IF(#REF!=3,"21-22/1",
IF(#REF!=4,"21-22/2","Hata9")))),
IF(#REF!+BJ605=2021,
IF(#REF!=1,"21-22/1",
IF(#REF!=2,"21-22/2",
IF(#REF!=3,"22-23/1",
IF(#REF!=4,"22-23/2","Hata10")))),
IF(#REF!+BJ605=2022,
IF(#REF!=1,"22-23/1",
IF(#REF!=2,"22-23/2",
IF(#REF!=3,"23-24/1",
IF(#REF!=4,"23-24/2","Hata11")))),
IF(#REF!+BJ605=2023,
IF(#REF!=1,"23-24/1",
IF(#REF!=2,"23-24/2",
IF(#REF!=3,"24-25/1",
IF(#REF!=4,"24-25/2","Hata12")))),
)))))))))))),
IF(BB605="T",
IF(#REF!+BJ605=2012,
IF(#REF!=1,"12-13/1",
IF(#REF!=2,"12-13/2",
IF(#REF!=3,"12-13/3",
IF(#REF!=4,"13-14/1",
IF(#REF!=5,"13-14/2",
IF(#REF!=6,"13-14/3","Hata1")))))),
IF(#REF!+BJ605=2013,
IF(#REF!=1,"13-14/1",
IF(#REF!=2,"13-14/2",
IF(#REF!=3,"13-14/3",
IF(#REF!=4,"14-15/1",
IF(#REF!=5,"14-15/2",
IF(#REF!=6,"14-15/3","Hata2")))))),
IF(#REF!+BJ605=2014,
IF(#REF!=1,"14-15/1",
IF(#REF!=2,"14-15/2",
IF(#REF!=3,"14-15/3",
IF(#REF!=4,"15-16/1",
IF(#REF!=5,"15-16/2",
IF(#REF!=6,"15-16/3","Hata3")))))),
IF(AND(#REF!+#REF!&gt;2014,#REF!+#REF!&lt;2015,BJ605=1),
IF(#REF!=0.1,"14-15/0.1",
IF(#REF!=0.2,"14-15/0.2",
IF(#REF!=0.3,"14-15/0.3","Hata4"))),
IF(#REF!+BJ605=2015,
IF(#REF!=1,"15-16/1",
IF(#REF!=2,"15-16/2",
IF(#REF!=3,"15-16/3",
IF(#REF!=4,"16-17/1",
IF(#REF!=5,"16-17/2",
IF(#REF!=6,"16-17/3","Hata5")))))),
IF(#REF!+BJ605=2016,
IF(#REF!=1,"16-17/1",
IF(#REF!=2,"16-17/2",
IF(#REF!=3,"16-17/3",
IF(#REF!=4,"17-18/1",
IF(#REF!=5,"17-18/2",
IF(#REF!=6,"17-18/3","Hata6")))))),
IF(#REF!+BJ605=2017,
IF(#REF!=1,"17-18/1",
IF(#REF!=2,"17-18/2",
IF(#REF!=3,"17-18/3",
IF(#REF!=4,"18-19/1",
IF(#REF!=5,"18-19/2",
IF(#REF!=6,"18-19/3","Hata7")))))),
IF(#REF!+BJ605=2018,
IF(#REF!=1,"18-19/1",
IF(#REF!=2,"18-19/2",
IF(#REF!=3,"18-19/3",
IF(#REF!=4,"19-20/1",
IF(#REF!=5," 19-20/2",
IF(#REF!=6,"19-20/3","Hata8")))))),
IF(#REF!+BJ605=2019,
IF(#REF!=1,"19-20/1",
IF(#REF!=2,"19-20/2",
IF(#REF!=3,"19-20/3",
IF(#REF!=4,"20-21/1",
IF(#REF!=5,"20-21/2",
IF(#REF!=6,"20-21/3","Hata9")))))),
IF(#REF!+BJ605=2020,
IF(#REF!=1,"20-21/1",
IF(#REF!=2,"20-21/2",
IF(#REF!=3,"20-21/3",
IF(#REF!=4,"21-22/1",
IF(#REF!=5,"21-22/2",
IF(#REF!=6,"21-22/3","Hata10")))))),
IF(#REF!+BJ605=2021,
IF(#REF!=1,"21-22/1",
IF(#REF!=2,"21-22/2",
IF(#REF!=3,"21-22/3",
IF(#REF!=4,"22-23/1",
IF(#REF!=5,"22-23/2",
IF(#REF!=6,"22-23/3","Hata11")))))),
IF(#REF!+BJ605=2022,
IF(#REF!=1,"22-23/1",
IF(#REF!=2,"22-23/2",
IF(#REF!=3,"22-23/3",
IF(#REF!=4,"23-24/1",
IF(#REF!=5,"23-24/2",
IF(#REF!=6,"23-24/3","Hata12")))))),
IF(#REF!+BJ605=2023,
IF(#REF!=1,"23-24/1",
IF(#REF!=2,"23-24/2",
IF(#REF!=3,"23-24/3",
IF(#REF!=4,"24-25/1",
IF(#REF!=5,"24-25/2",
IF(#REF!=6,"24-25/3","Hata13")))))),
))))))))))))))
)</f>
        <v>#REF!</v>
      </c>
      <c r="G605" s="15"/>
      <c r="H605" s="14" t="s">
        <v>690</v>
      </c>
      <c r="I605" s="14">
        <v>54690</v>
      </c>
      <c r="J605" s="14" t="s">
        <v>589</v>
      </c>
      <c r="Q605" s="14" t="s">
        <v>133</v>
      </c>
      <c r="R605" s="14" t="s">
        <v>133</v>
      </c>
      <c r="S605" s="16">
        <v>7</v>
      </c>
      <c r="T605" s="14">
        <f>VLOOKUP($S605,[1]sistem!$I$3:$L$10,2,FALSE)</f>
        <v>0</v>
      </c>
      <c r="U605" s="14">
        <f>VLOOKUP($S605,[1]sistem!$I$3:$L$10,3,FALSE)</f>
        <v>1</v>
      </c>
      <c r="V605" s="14">
        <f>VLOOKUP($S605,[1]sistem!$I$3:$L$10,4,FALSE)</f>
        <v>1</v>
      </c>
      <c r="W605" s="14" t="e">
        <f>VLOOKUP($BB605,[1]sistem!$I$13:$L$14,2,FALSE)*#REF!</f>
        <v>#REF!</v>
      </c>
      <c r="X605" s="14" t="e">
        <f>VLOOKUP($BB605,[1]sistem!$I$13:$L$14,3,FALSE)*#REF!</f>
        <v>#REF!</v>
      </c>
      <c r="Y605" s="14" t="e">
        <f>VLOOKUP($BB605,[1]sistem!$I$13:$L$14,4,FALSE)*#REF!</f>
        <v>#REF!</v>
      </c>
      <c r="Z605" s="14" t="e">
        <f t="shared" si="170"/>
        <v>#REF!</v>
      </c>
      <c r="AA605" s="14" t="e">
        <f t="shared" si="170"/>
        <v>#REF!</v>
      </c>
      <c r="AB605" s="14" t="e">
        <f t="shared" si="170"/>
        <v>#REF!</v>
      </c>
      <c r="AC605" s="14" t="e">
        <f t="shared" si="171"/>
        <v>#REF!</v>
      </c>
      <c r="AD605" s="14">
        <f>VLOOKUP(BB605,[1]sistem!$I$18:$J$19,2,FALSE)</f>
        <v>11</v>
      </c>
      <c r="AE605" s="14">
        <v>0.25</v>
      </c>
      <c r="AF605" s="14">
        <f>VLOOKUP($S605,[1]sistem!$I$3:$M$10,5,FALSE)</f>
        <v>1</v>
      </c>
      <c r="AG605" s="14">
        <v>3</v>
      </c>
      <c r="AI605" s="14">
        <f t="shared" si="183"/>
        <v>33</v>
      </c>
      <c r="AJ605" s="14">
        <f>VLOOKUP($S605,[1]sistem!$I$3:$N$10,6,FALSE)</f>
        <v>2</v>
      </c>
      <c r="AK605" s="14">
        <v>2</v>
      </c>
      <c r="AL605" s="14">
        <f t="shared" si="172"/>
        <v>4</v>
      </c>
      <c r="AM605" s="14">
        <f>VLOOKUP($BB605,[1]sistem!$I$18:$K$19,3,FALSE)</f>
        <v>11</v>
      </c>
      <c r="AN605" s="14" t="e">
        <f>AM605*#REF!</f>
        <v>#REF!</v>
      </c>
      <c r="AO605" s="14" t="e">
        <f t="shared" si="173"/>
        <v>#REF!</v>
      </c>
      <c r="AP605" s="14">
        <f>IF(BB605="s",30,25)</f>
        <v>25</v>
      </c>
      <c r="AQ605" s="14" t="e">
        <f t="shared" si="175"/>
        <v>#REF!</v>
      </c>
      <c r="AR605" s="14" t="e">
        <f>ROUND(AQ605-#REF!,0)</f>
        <v>#REF!</v>
      </c>
      <c r="AS605" s="14">
        <f>IF(BB605="s",IF(S605=0,0,
IF(S605=1,#REF!*4*4,
IF(S605=2,0,
IF(S605=3,#REF!*4*2,
IF(S605=4,0,
IF(S605=5,0,
IF(S605=6,0,
IF(S605=7,0)))))))),
IF(BB605="t",
IF(S605=0,0,
IF(S605=1,#REF!*4*4*0.8,
IF(S605=2,0,
IF(S605=3,#REF!*4*2*0.8,
IF(S605=4,0,
IF(S605=5,0,
IF(S605=6,0,
IF(S605=7,0))))))))))</f>
        <v>0</v>
      </c>
      <c r="AT605" s="14" t="e">
        <f>IF(BB605="s",
IF(S605=0,0,
IF(S605=1,0,
IF(S605=2,#REF!*4*2,
IF(S605=3,#REF!*4,
IF(S605=4,#REF!*4,
IF(S605=5,0,
IF(S605=6,0,
IF(S605=7,#REF!*4)))))))),
IF(BB605="t",
IF(S605=0,0,
IF(S605=1,0,
IF(S605=2,#REF!*4*2*0.8,
IF(S605=3,#REF!*4*0.8,
IF(S605=4,#REF!*4*0.8,
IF(S605=5,0,
IF(S605=6,0,
IF(S605=7,#REF!*4))))))))))</f>
        <v>#REF!</v>
      </c>
      <c r="AU605" s="14" t="e">
        <f>IF(BB605="s",
IF(S605=0,0,
IF(S605=1,#REF!*2,
IF(S605=2,#REF!*2,
IF(S605=3,#REF!*2,
IF(S605=4,#REF!*2,
IF(S605=5,#REF!*2,
IF(S605=6,#REF!*2,
IF(S605=7,#REF!*2)))))))),
IF(BB605="t",
IF(S605=0,#REF!*2*0.8,
IF(S605=1,#REF!*2*0.8,
IF(S605=2,#REF!*2*0.8,
IF(S605=3,#REF!*2*0.8,
IF(S605=4,#REF!*2*0.8,
IF(S605=5,#REF!*2*0.8,
IF(S605=6,#REF!*1*0.8,
IF(S605=7,#REF!*2))))))))))</f>
        <v>#REF!</v>
      </c>
      <c r="AV605" s="14" t="e">
        <f t="shared" si="176"/>
        <v>#REF!</v>
      </c>
      <c r="AW605" s="14" t="e">
        <f>IF(BB605="s",
IF(S605=0,0,
IF(S605=1,(14-2)*(#REF!+#REF!)/4*4,
IF(S605=2,(14-2)*(#REF!+#REF!)/4*2,
IF(S605=3,(14-2)*(#REF!+#REF!)/4*3,
IF(S605=4,(14-2)*(#REF!+#REF!)/4,
IF(S605=5,(14-2)*#REF!/4,
IF(S605=6,0,
IF(S605=7,(14)*#REF!)))))))),
IF(BB605="t",
IF(S605=0,0,
IF(S605=1,(11-2)*(#REF!+#REF!)/4*4,
IF(S605=2,(11-2)*(#REF!+#REF!)/4*2,
IF(S605=3,(11-2)*(#REF!+#REF!)/4*3,
IF(S605=4,(11-2)*(#REF!+#REF!)/4,
IF(S605=5,(11-2)*#REF!/4,
IF(S605=6,0,
IF(S605=7,(11)*#REF!))))))))))</f>
        <v>#REF!</v>
      </c>
      <c r="AX605" s="14" t="e">
        <f t="shared" si="177"/>
        <v>#REF!</v>
      </c>
      <c r="AY605" s="14">
        <f t="shared" si="178"/>
        <v>8</v>
      </c>
      <c r="AZ605" s="14">
        <f t="shared" si="179"/>
        <v>4</v>
      </c>
      <c r="BA605" s="14" t="e">
        <f t="shared" si="180"/>
        <v>#REF!</v>
      </c>
      <c r="BB605" s="14" t="s">
        <v>186</v>
      </c>
      <c r="BC605" s="14">
        <f>IF(BI605="A",0,IF(BB605="s",14*#REF!,IF(BB605="T",11*#REF!,"HATA")))</f>
        <v>0</v>
      </c>
      <c r="BD605" s="14" t="e">
        <f t="shared" si="181"/>
        <v>#REF!</v>
      </c>
      <c r="BE605" s="14" t="e">
        <f t="shared" si="182"/>
        <v>#REF!</v>
      </c>
      <c r="BF605" s="14" t="e">
        <f>IF(BE605-#REF!=0,"DOĞRU","YANLIŞ")</f>
        <v>#REF!</v>
      </c>
      <c r="BG605" s="14" t="e">
        <f>#REF!-BE605</f>
        <v>#REF!</v>
      </c>
      <c r="BH605" s="14">
        <v>0</v>
      </c>
      <c r="BI605" s="14" t="s">
        <v>93</v>
      </c>
      <c r="BJ605" s="14">
        <v>1</v>
      </c>
      <c r="BL605" s="14">
        <v>7</v>
      </c>
      <c r="BN605" s="5" t="e">
        <f>#REF!*11</f>
        <v>#REF!</v>
      </c>
      <c r="BO605" s="6"/>
      <c r="BP605" s="7"/>
      <c r="BQ605" s="8"/>
      <c r="BR605" s="8"/>
      <c r="BS605" s="8"/>
      <c r="BT605" s="8"/>
      <c r="BU605" s="8"/>
      <c r="BV605" s="9"/>
      <c r="BW605" s="10"/>
      <c r="BX605" s="11"/>
      <c r="CE605" s="8"/>
      <c r="CF605" s="17"/>
      <c r="CG605" s="17"/>
      <c r="CH605" s="17"/>
      <c r="CI605" s="17"/>
    </row>
    <row r="606" spans="1:87" hidden="1" x14ac:dyDescent="0.25">
      <c r="A606" s="14" t="s">
        <v>717</v>
      </c>
      <c r="B606" s="14" t="s">
        <v>718</v>
      </c>
      <c r="C606" s="14" t="s">
        <v>718</v>
      </c>
      <c r="D606" s="15" t="s">
        <v>90</v>
      </c>
      <c r="E606" s="15" t="s">
        <v>90</v>
      </c>
      <c r="F606" s="16" t="e">
        <f>IF(BB606="S",
IF(#REF!+BJ606=2012,
IF(#REF!=1,"12-13/1",
IF(#REF!=2,"12-13/2",
IF(#REF!=3,"13-14/1",
IF(#REF!=4,"13-14/2","Hata1")))),
IF(#REF!+BJ606=2013,
IF(#REF!=1,"13-14/1",
IF(#REF!=2,"13-14/2",
IF(#REF!=3,"14-15/1",
IF(#REF!=4,"14-15/2","Hata2")))),
IF(#REF!+BJ606=2014,
IF(#REF!=1,"14-15/1",
IF(#REF!=2,"14-15/2",
IF(#REF!=3,"15-16/1",
IF(#REF!=4,"15-16/2","Hata3")))),
IF(#REF!+BJ606=2015,
IF(#REF!=1,"15-16/1",
IF(#REF!=2,"15-16/2",
IF(#REF!=3,"16-17/1",
IF(#REF!=4,"16-17/2","Hata4")))),
IF(#REF!+BJ606=2016,
IF(#REF!=1,"16-17/1",
IF(#REF!=2,"16-17/2",
IF(#REF!=3,"17-18/1",
IF(#REF!=4,"17-18/2","Hata5")))),
IF(#REF!+BJ606=2017,
IF(#REF!=1,"17-18/1",
IF(#REF!=2,"17-18/2",
IF(#REF!=3,"18-19/1",
IF(#REF!=4,"18-19/2","Hata6")))),
IF(#REF!+BJ606=2018,
IF(#REF!=1,"18-19/1",
IF(#REF!=2,"18-19/2",
IF(#REF!=3,"19-20/1",
IF(#REF!=4,"19-20/2","Hata7")))),
IF(#REF!+BJ606=2019,
IF(#REF!=1,"19-20/1",
IF(#REF!=2,"19-20/2",
IF(#REF!=3,"20-21/1",
IF(#REF!=4,"20-21/2","Hata8")))),
IF(#REF!+BJ606=2020,
IF(#REF!=1,"20-21/1",
IF(#REF!=2,"20-21/2",
IF(#REF!=3,"21-22/1",
IF(#REF!=4,"21-22/2","Hata9")))),
IF(#REF!+BJ606=2021,
IF(#REF!=1,"21-22/1",
IF(#REF!=2,"21-22/2",
IF(#REF!=3,"22-23/1",
IF(#REF!=4,"22-23/2","Hata10")))),
IF(#REF!+BJ606=2022,
IF(#REF!=1,"22-23/1",
IF(#REF!=2,"22-23/2",
IF(#REF!=3,"23-24/1",
IF(#REF!=4,"23-24/2","Hata11")))),
IF(#REF!+BJ606=2023,
IF(#REF!=1,"23-24/1",
IF(#REF!=2,"23-24/2",
IF(#REF!=3,"24-25/1",
IF(#REF!=4,"24-25/2","Hata12")))),
)))))))))))),
IF(BB606="T",
IF(#REF!+BJ606=2012,
IF(#REF!=1,"12-13/1",
IF(#REF!=2,"12-13/2",
IF(#REF!=3,"12-13/3",
IF(#REF!=4,"13-14/1",
IF(#REF!=5,"13-14/2",
IF(#REF!=6,"13-14/3","Hata1")))))),
IF(#REF!+BJ606=2013,
IF(#REF!=1,"13-14/1",
IF(#REF!=2,"13-14/2",
IF(#REF!=3,"13-14/3",
IF(#REF!=4,"14-15/1",
IF(#REF!=5,"14-15/2",
IF(#REF!=6,"14-15/3","Hata2")))))),
IF(#REF!+BJ606=2014,
IF(#REF!=1,"14-15/1",
IF(#REF!=2,"14-15/2",
IF(#REF!=3,"14-15/3",
IF(#REF!=4,"15-16/1",
IF(#REF!=5,"15-16/2",
IF(#REF!=6,"15-16/3","Hata3")))))),
IF(AND(#REF!+#REF!&gt;2014,#REF!+#REF!&lt;2015,BJ606=1),
IF(#REF!=0.1,"14-15/0.1",
IF(#REF!=0.2,"14-15/0.2",
IF(#REF!=0.3,"14-15/0.3","Hata4"))),
IF(#REF!+BJ606=2015,
IF(#REF!=1,"15-16/1",
IF(#REF!=2,"15-16/2",
IF(#REF!=3,"15-16/3",
IF(#REF!=4,"16-17/1",
IF(#REF!=5,"16-17/2",
IF(#REF!=6,"16-17/3","Hata5")))))),
IF(#REF!+BJ606=2016,
IF(#REF!=1,"16-17/1",
IF(#REF!=2,"16-17/2",
IF(#REF!=3,"16-17/3",
IF(#REF!=4,"17-18/1",
IF(#REF!=5,"17-18/2",
IF(#REF!=6,"17-18/3","Hata6")))))),
IF(#REF!+BJ606=2017,
IF(#REF!=1,"17-18/1",
IF(#REF!=2,"17-18/2",
IF(#REF!=3,"17-18/3",
IF(#REF!=4,"18-19/1",
IF(#REF!=5,"18-19/2",
IF(#REF!=6,"18-19/3","Hata7")))))),
IF(#REF!+BJ606=2018,
IF(#REF!=1,"18-19/1",
IF(#REF!=2,"18-19/2",
IF(#REF!=3,"18-19/3",
IF(#REF!=4,"19-20/1",
IF(#REF!=5," 19-20/2",
IF(#REF!=6,"19-20/3","Hata8")))))),
IF(#REF!+BJ606=2019,
IF(#REF!=1,"19-20/1",
IF(#REF!=2,"19-20/2",
IF(#REF!=3,"19-20/3",
IF(#REF!=4,"20-21/1",
IF(#REF!=5,"20-21/2",
IF(#REF!=6,"20-21/3","Hata9")))))),
IF(#REF!+BJ606=2020,
IF(#REF!=1,"20-21/1",
IF(#REF!=2,"20-21/2",
IF(#REF!=3,"20-21/3",
IF(#REF!=4,"21-22/1",
IF(#REF!=5,"21-22/2",
IF(#REF!=6,"21-22/3","Hata10")))))),
IF(#REF!+BJ606=2021,
IF(#REF!=1,"21-22/1",
IF(#REF!=2,"21-22/2",
IF(#REF!=3,"21-22/3",
IF(#REF!=4,"22-23/1",
IF(#REF!=5,"22-23/2",
IF(#REF!=6,"22-23/3","Hata11")))))),
IF(#REF!+BJ606=2022,
IF(#REF!=1,"22-23/1",
IF(#REF!=2,"22-23/2",
IF(#REF!=3,"22-23/3",
IF(#REF!=4,"23-24/1",
IF(#REF!=5,"23-24/2",
IF(#REF!=6,"23-24/3","Hata12")))))),
IF(#REF!+BJ606=2023,
IF(#REF!=1,"23-24/1",
IF(#REF!=2,"23-24/2",
IF(#REF!=3,"23-24/3",
IF(#REF!=4,"24-25/1",
IF(#REF!=5,"24-25/2",
IF(#REF!=6,"24-25/3","Hata13")))))),
))))))))))))))
)</f>
        <v>#REF!</v>
      </c>
      <c r="G606" s="15"/>
      <c r="H606" s="14" t="s">
        <v>690</v>
      </c>
      <c r="I606" s="14">
        <v>54690</v>
      </c>
      <c r="J606" s="14" t="s">
        <v>589</v>
      </c>
      <c r="S606" s="16">
        <v>6</v>
      </c>
      <c r="T606" s="14">
        <f>VLOOKUP($S606,[1]sistem!$I$3:$L$10,2,FALSE)</f>
        <v>0</v>
      </c>
      <c r="U606" s="14">
        <f>VLOOKUP($S606,[1]sistem!$I$3:$L$10,3,FALSE)</f>
        <v>0</v>
      </c>
      <c r="V606" s="14">
        <f>VLOOKUP($S606,[1]sistem!$I$3:$L$10,4,FALSE)</f>
        <v>1</v>
      </c>
      <c r="W606" s="14" t="e">
        <f>VLOOKUP($BB606,[1]sistem!$I$13:$L$14,2,FALSE)*#REF!</f>
        <v>#REF!</v>
      </c>
      <c r="X606" s="14" t="e">
        <f>VLOOKUP($BB606,[1]sistem!$I$13:$L$14,3,FALSE)*#REF!</f>
        <v>#REF!</v>
      </c>
      <c r="Y606" s="14" t="e">
        <f>VLOOKUP($BB606,[1]sistem!$I$13:$L$14,4,FALSE)*#REF!</f>
        <v>#REF!</v>
      </c>
      <c r="Z606" s="14" t="e">
        <f t="shared" si="170"/>
        <v>#REF!</v>
      </c>
      <c r="AA606" s="14" t="e">
        <f t="shared" si="170"/>
        <v>#REF!</v>
      </c>
      <c r="AB606" s="14" t="e">
        <f t="shared" si="170"/>
        <v>#REF!</v>
      </c>
      <c r="AC606" s="14" t="e">
        <f t="shared" si="171"/>
        <v>#REF!</v>
      </c>
      <c r="AD606" s="14">
        <f>VLOOKUP(BB606,[1]sistem!$I$18:$J$19,2,FALSE)</f>
        <v>11</v>
      </c>
      <c r="AE606" s="14">
        <v>0.25</v>
      </c>
      <c r="AF606" s="14">
        <f>VLOOKUP($S606,[1]sistem!$I$3:$M$10,5,FALSE)</f>
        <v>0</v>
      </c>
      <c r="AG606" s="14">
        <v>1</v>
      </c>
      <c r="AI606" s="14">
        <f t="shared" si="183"/>
        <v>11</v>
      </c>
      <c r="AJ606" s="14">
        <f>VLOOKUP($S606,[1]sistem!$I$3:$N$10,6,FALSE)</f>
        <v>1</v>
      </c>
      <c r="AK606" s="14">
        <v>2</v>
      </c>
      <c r="AL606" s="14">
        <f t="shared" si="172"/>
        <v>2</v>
      </c>
      <c r="AM606" s="14">
        <f>VLOOKUP($BB606,[1]sistem!$I$18:$K$19,3,FALSE)</f>
        <v>11</v>
      </c>
      <c r="AN606" s="14" t="e">
        <f>AM606*#REF!</f>
        <v>#REF!</v>
      </c>
      <c r="AO606" s="14" t="e">
        <f t="shared" si="173"/>
        <v>#REF!</v>
      </c>
      <c r="AP606" s="14">
        <f>IF(BB606="s",30,25)</f>
        <v>25</v>
      </c>
      <c r="AQ606" s="14" t="e">
        <f t="shared" si="175"/>
        <v>#REF!</v>
      </c>
      <c r="AR606" s="14" t="e">
        <f>ROUND(AQ606-#REF!,0)</f>
        <v>#REF!</v>
      </c>
      <c r="AS606" s="14">
        <f>IF(BB606="s",IF(S606=0,0,
IF(S606=1,#REF!*4*4,
IF(S606=2,0,
IF(S606=3,#REF!*4*2,
IF(S606=4,0,
IF(S606=5,0,
IF(S606=6,0,
IF(S606=7,0)))))))),
IF(BB606="t",
IF(S606=0,0,
IF(S606=1,#REF!*4*4*0.8,
IF(S606=2,0,
IF(S606=3,#REF!*4*2*0.8,
IF(S606=4,0,
IF(S606=5,0,
IF(S606=6,0,
IF(S606=7,0))))))))))</f>
        <v>0</v>
      </c>
      <c r="AT606" s="14">
        <f>IF(BB606="s",
IF(S606=0,0,
IF(S606=1,0,
IF(S606=2,#REF!*4*2,
IF(S606=3,#REF!*4,
IF(S606=4,#REF!*4,
IF(S606=5,0,
IF(S606=6,0,
IF(S606=7,#REF!*4)))))))),
IF(BB606="t",
IF(S606=0,0,
IF(S606=1,0,
IF(S606=2,#REF!*4*2*0.8,
IF(S606=3,#REF!*4*0.8,
IF(S606=4,#REF!*4*0.8,
IF(S606=5,0,
IF(S606=6,0,
IF(S606=7,#REF!*4))))))))))</f>
        <v>0</v>
      </c>
      <c r="AU606" s="14" t="e">
        <f>IF(BB606="s",
IF(S606=0,0,
IF(S606=1,#REF!*2,
IF(S606=2,#REF!*2,
IF(S606=3,#REF!*2,
IF(S606=4,#REF!*2,
IF(S606=5,#REF!*2,
IF(S606=6,#REF!*2,
IF(S606=7,#REF!*2)))))))),
IF(BB606="t",
IF(S606=0,#REF!*2*0.8,
IF(S606=1,#REF!*2*0.8,
IF(S606=2,#REF!*2*0.8,
IF(S606=3,#REF!*2*0.8,
IF(S606=4,#REF!*2*0.8,
IF(S606=5,#REF!*2*0.8,
IF(S606=6,#REF!*1*0.8,
IF(S606=7,#REF!*2))))))))))</f>
        <v>#REF!</v>
      </c>
      <c r="AV606" s="14" t="e">
        <f t="shared" si="176"/>
        <v>#REF!</v>
      </c>
      <c r="AW606" s="14">
        <f>IF(BB606="s",
IF(S606=0,0,
IF(S606=1,(14-2)*(#REF!+#REF!)/4*4,
IF(S606=2,(14-2)*(#REF!+#REF!)/4*2,
IF(S606=3,(14-2)*(#REF!+#REF!)/4*3,
IF(S606=4,(14-2)*(#REF!+#REF!)/4,
IF(S606=5,(14-2)*#REF!/4,
IF(S606=6,0,
IF(S606=7,(14)*#REF!)))))))),
IF(BB606="t",
IF(S606=0,0,
IF(S606=1,(11-2)*(#REF!+#REF!)/4*4,
IF(S606=2,(11-2)*(#REF!+#REF!)/4*2,
IF(S606=3,(11-2)*(#REF!+#REF!)/4*3,
IF(S606=4,(11-2)*(#REF!+#REF!)/4,
IF(S606=5,(11-2)*#REF!/4,
IF(S606=6,0,
IF(S606=7,(11)*#REF!))))))))))</f>
        <v>0</v>
      </c>
      <c r="AX606" s="14">
        <f t="shared" si="177"/>
        <v>-11</v>
      </c>
      <c r="AY606" s="14">
        <f t="shared" si="178"/>
        <v>2</v>
      </c>
      <c r="AZ606" s="14">
        <f t="shared" si="179"/>
        <v>0</v>
      </c>
      <c r="BA606" s="14" t="e">
        <f t="shared" si="180"/>
        <v>#REF!</v>
      </c>
      <c r="BB606" s="14" t="s">
        <v>186</v>
      </c>
      <c r="BC606" s="14" t="e">
        <f>IF(BI606="A",0,IF(BB606="s",14*#REF!,IF(BB606="T",11*#REF!,"HATA")))</f>
        <v>#REF!</v>
      </c>
      <c r="BD606" s="14" t="e">
        <f t="shared" si="181"/>
        <v>#REF!</v>
      </c>
      <c r="BE606" s="14" t="e">
        <f t="shared" si="182"/>
        <v>#REF!</v>
      </c>
      <c r="BF606" s="14" t="e">
        <f>IF(BE606-#REF!=0,"DOĞRU","YANLIŞ")</f>
        <v>#REF!</v>
      </c>
      <c r="BG606" s="14" t="e">
        <f>#REF!-BE606</f>
        <v>#REF!</v>
      </c>
      <c r="BH606" s="14">
        <v>0</v>
      </c>
      <c r="BJ606" s="14">
        <v>1</v>
      </c>
      <c r="BL606" s="14">
        <v>6</v>
      </c>
      <c r="BN606" s="5" t="e">
        <f>#REF!*11</f>
        <v>#REF!</v>
      </c>
      <c r="BO606" s="6"/>
      <c r="BP606" s="7"/>
      <c r="BQ606" s="8"/>
      <c r="BR606" s="8"/>
      <c r="BS606" s="8"/>
      <c r="BT606" s="8"/>
      <c r="BU606" s="8"/>
      <c r="BV606" s="9"/>
      <c r="BW606" s="10"/>
      <c r="BX606" s="11"/>
      <c r="CE606" s="8"/>
      <c r="CF606" s="17"/>
      <c r="CG606" s="17"/>
      <c r="CH606" s="17"/>
      <c r="CI606" s="17"/>
    </row>
    <row r="607" spans="1:87" s="29" customFormat="1" ht="25.5" customHeight="1" x14ac:dyDescent="0.25">
      <c r="A607" s="26" t="s">
        <v>689</v>
      </c>
      <c r="B607" s="56" t="s">
        <v>332</v>
      </c>
      <c r="C607" s="14" t="s">
        <v>335</v>
      </c>
      <c r="D607" s="15" t="s">
        <v>90</v>
      </c>
      <c r="E607" s="15" t="s">
        <v>90</v>
      </c>
      <c r="F607" s="15" t="e">
        <f>IF(BB607="S",
IF(#REF!+BJ607=2012,
IF(#REF!=1,"12-13/1",
IF(#REF!=2,"12-13/2",
IF(#REF!=3,"13-14/1",
IF(#REF!=4,"13-14/2","Hata1")))),
IF(#REF!+BJ607=2013,
IF(#REF!=1,"13-14/1",
IF(#REF!=2,"13-14/2",
IF(#REF!=3,"14-15/1",
IF(#REF!=4,"14-15/2","Hata2")))),
IF(#REF!+BJ607=2014,
IF(#REF!=1,"14-15/1",
IF(#REF!=2,"14-15/2",
IF(#REF!=3,"15-16/1",
IF(#REF!=4,"15-16/2","Hata3")))),
IF(#REF!+BJ607=2015,
IF(#REF!=1,"15-16/1",
IF(#REF!=2,"15-16/2",
IF(#REF!=3,"16-17/1",
IF(#REF!=4,"16-17/2","Hata4")))),
IF(#REF!+BJ607=2016,
IF(#REF!=1,"16-17/1",
IF(#REF!=2,"16-17/2",
IF(#REF!=3,"17-18/1",
IF(#REF!=4,"17-18/2","Hata5")))),
IF(#REF!+BJ607=2017,
IF(#REF!=1,"17-18/1",
IF(#REF!=2,"17-18/2",
IF(#REF!=3,"18-19/1",
IF(#REF!=4,"18-19/2","Hata6")))),
IF(#REF!+BJ607=2018,
IF(#REF!=1,"18-19/1",
IF(#REF!=2,"18-19/2",
IF(#REF!=3,"19-20/1",
IF(#REF!=4,"19-20/2","Hata7")))),
IF(#REF!+BJ607=2019,
IF(#REF!=1,"19-20/1",
IF(#REF!=2,"19-20/2",
IF(#REF!=3,"20-21/1",
IF(#REF!=4,"20-21/2","Hata8")))),
IF(#REF!+BJ607=2020,
IF(#REF!=1,"20-21/1",
IF(#REF!=2,"20-21/2",
IF(#REF!=3,"21-22/1",
IF(#REF!=4,"21-22/2","Hata9")))),
IF(#REF!+BJ607=2021,
IF(#REF!=1,"21-22/1",
IF(#REF!=2,"21-22/2",
IF(#REF!=3,"22-23/1",
IF(#REF!=4,"22-23/2","Hata10")))),
IF(#REF!+BJ607=2022,
IF(#REF!=1,"22-23/1",
IF(#REF!=2,"22-23/2",
IF(#REF!=3,"23-24/1",
IF(#REF!=4,"23-24/2","Hata11")))),
IF(#REF!+BJ607=2023,
IF(#REF!=1,"23-24/1",
IF(#REF!=2,"23-24/2",
IF(#REF!=3,"24-25/1",
IF(#REF!=4,"24-25/2","Hata12")))),
)))))))))))),
IF(BB607="T",
IF(#REF!+BJ607=2012,
IF(#REF!=1,"12-13/1",
IF(#REF!=2,"12-13/2",
IF(#REF!=3,"12-13/3",
IF(#REF!=4,"13-14/1",
IF(#REF!=5,"13-14/2",
IF(#REF!=6,"13-14/3","Hata1")))))),
IF(#REF!+BJ607=2013,
IF(#REF!=1,"13-14/1",
IF(#REF!=2,"13-14/2",
IF(#REF!=3,"13-14/3",
IF(#REF!=4,"14-15/1",
IF(#REF!=5,"14-15/2",
IF(#REF!=6,"14-15/3","Hata2")))))),
IF(#REF!+BJ607=2014,
IF(#REF!=1,"14-15/1",
IF(#REF!=2,"14-15/2",
IF(#REF!=3,"14-15/3",
IF(#REF!=4,"15-16/1",
IF(#REF!=5,"15-16/2",
IF(#REF!=6,"15-16/3","Hata3")))))),
IF(AND(#REF!+#REF!&gt;2014,#REF!+#REF!&lt;2015,BJ607=1),
IF(#REF!=0.1,"14-15/0.1",
IF(#REF!=0.2,"14-15/0.2",
IF(#REF!=0.3,"14-15/0.3","Hata4"))),
IF(#REF!+BJ607=2015,
IF(#REF!=1,"15-16/1",
IF(#REF!=2,"15-16/2",
IF(#REF!=3,"15-16/3",
IF(#REF!=4,"16-17/1",
IF(#REF!=5,"16-17/2",
IF(#REF!=6,"16-17/3","Hata5")))))),
IF(#REF!+BJ607=2016,
IF(#REF!=1,"16-17/1",
IF(#REF!=2,"16-17/2",
IF(#REF!=3,"16-17/3",
IF(#REF!=4,"17-18/1",
IF(#REF!=5,"17-18/2",
IF(#REF!=6,"17-18/3","Hata6")))))),
IF(#REF!+BJ607=2017,
IF(#REF!=1,"17-18/1",
IF(#REF!=2,"17-18/2",
IF(#REF!=3,"17-18/3",
IF(#REF!=4,"18-19/1",
IF(#REF!=5,"18-19/2",
IF(#REF!=6,"18-19/3","Hata7")))))),
IF(#REF!+BJ607=2018,
IF(#REF!=1,"18-19/1",
IF(#REF!=2,"18-19/2",
IF(#REF!=3,"18-19/3",
IF(#REF!=4,"19-20/1",
IF(#REF!=5," 19-20/2",
IF(#REF!=6,"19-20/3","Hata8")))))),
IF(#REF!+BJ607=2019,
IF(#REF!=1,"19-20/1",
IF(#REF!=2,"19-20/2",
IF(#REF!=3,"19-20/3",
IF(#REF!=4,"20-21/1",
IF(#REF!=5,"20-21/2",
IF(#REF!=6,"20-21/3","Hata9")))))),
IF(#REF!+BJ607=2020,
IF(#REF!=1,"20-21/1",
IF(#REF!=2,"20-21/2",
IF(#REF!=3,"20-21/3",
IF(#REF!=4,"21-22/1",
IF(#REF!=5,"21-22/2",
IF(#REF!=6,"21-22/3","Hata10")))))),
IF(#REF!+BJ607=2021,
IF(#REF!=1,"21-22/1",
IF(#REF!=2,"21-22/2",
IF(#REF!=3,"21-22/3",
IF(#REF!=4,"22-23/1",
IF(#REF!=5,"22-23/2",
IF(#REF!=6,"22-23/3","Hata11")))))),
IF(#REF!+BJ607=2022,
IF(#REF!=1,"22-23/1",
IF(#REF!=2,"22-23/2",
IF(#REF!=3,"22-23/3",
IF(#REF!=4,"23-24/1",
IF(#REF!=5,"23-24/2",
IF(#REF!=6,"23-24/3","Hata12")))))),
IF(#REF!+BJ607=2023,
IF(#REF!=1,"23-24/1",
IF(#REF!=2,"23-24/2",
IF(#REF!=3,"23-24/3",
IF(#REF!=4,"24-25/1",
IF(#REF!=5,"24-25/2",
IF(#REF!=6,"24-25/3","Hata13")))))),
))))))))))))))
)</f>
        <v>#REF!</v>
      </c>
      <c r="G607" s="15"/>
      <c r="H607" s="26" t="s">
        <v>719</v>
      </c>
      <c r="I607" s="14">
        <v>54699</v>
      </c>
      <c r="J607" s="14" t="s">
        <v>589</v>
      </c>
      <c r="K607" s="14"/>
      <c r="L607" s="14">
        <v>4073</v>
      </c>
      <c r="M607" s="14"/>
      <c r="N607" s="14"/>
      <c r="O607" s="14"/>
      <c r="P607" s="14"/>
      <c r="Q607" s="14" t="s">
        <v>332</v>
      </c>
      <c r="R607" s="14" t="s">
        <v>332</v>
      </c>
      <c r="S607" s="27">
        <v>2</v>
      </c>
      <c r="T607" s="14">
        <f>VLOOKUP($S607,[1]sistem!$I$3:$L$10,2,FALSE)</f>
        <v>0</v>
      </c>
      <c r="U607" s="14">
        <f>VLOOKUP($S607,[1]sistem!$I$3:$L$10,3,FALSE)</f>
        <v>2</v>
      </c>
      <c r="V607" s="14">
        <f>VLOOKUP($S607,[1]sistem!$I$3:$L$10,4,FALSE)</f>
        <v>1</v>
      </c>
      <c r="W607" s="14" t="e">
        <f>VLOOKUP($BB607,[1]sistem!$I$13:$L$14,2,FALSE)*#REF!</f>
        <v>#REF!</v>
      </c>
      <c r="X607" s="14" t="e">
        <f>VLOOKUP($BB607,[1]sistem!$I$13:$L$14,3,FALSE)*#REF!</f>
        <v>#REF!</v>
      </c>
      <c r="Y607" s="14" t="e">
        <f>VLOOKUP($BB607,[1]sistem!$I$13:$L$14,4,FALSE)*#REF!</f>
        <v>#REF!</v>
      </c>
      <c r="Z607" s="14" t="e">
        <f t="shared" si="170"/>
        <v>#REF!</v>
      </c>
      <c r="AA607" s="14" t="e">
        <f t="shared" si="170"/>
        <v>#REF!</v>
      </c>
      <c r="AB607" s="14" t="e">
        <f t="shared" si="170"/>
        <v>#REF!</v>
      </c>
      <c r="AC607" s="14" t="e">
        <f t="shared" si="171"/>
        <v>#REF!</v>
      </c>
      <c r="AD607" s="14">
        <f>VLOOKUP(BB607,[1]sistem!$I$18:$J$19,2,FALSE)</f>
        <v>11</v>
      </c>
      <c r="AE607" s="14">
        <v>0.25</v>
      </c>
      <c r="AF607" s="14">
        <f>VLOOKUP($S607,[1]sistem!$I$3:$M$10,5,FALSE)</f>
        <v>2</v>
      </c>
      <c r="AG607" s="14">
        <v>3</v>
      </c>
      <c r="AH607" s="14"/>
      <c r="AI607" s="14">
        <f t="shared" si="183"/>
        <v>33</v>
      </c>
      <c r="AJ607" s="14">
        <f>VLOOKUP($S607,[1]sistem!$I$3:$N$10,6,FALSE)</f>
        <v>3</v>
      </c>
      <c r="AK607" s="14">
        <v>2</v>
      </c>
      <c r="AL607" s="14">
        <f t="shared" si="172"/>
        <v>6</v>
      </c>
      <c r="AM607" s="14">
        <f>VLOOKUP($BB607,[1]sistem!$I$18:$K$19,3,FALSE)</f>
        <v>11</v>
      </c>
      <c r="AN607" s="14" t="e">
        <f>AM607*#REF!</f>
        <v>#REF!</v>
      </c>
      <c r="AO607" s="14" t="e">
        <f t="shared" si="173"/>
        <v>#REF!</v>
      </c>
      <c r="AP607" s="14">
        <f t="shared" ref="AP607:AP615" si="184">IF(BB607="s",25,25)</f>
        <v>25</v>
      </c>
      <c r="AQ607" s="14" t="e">
        <f t="shared" si="175"/>
        <v>#REF!</v>
      </c>
      <c r="AR607" s="14" t="e">
        <f>ROUND(AQ607-#REF!,0)</f>
        <v>#REF!</v>
      </c>
      <c r="AS607" s="14">
        <f>IF(BB607="s",IF(S607=0,0,
IF(S607=1,#REF!*4*4,
IF(S607=2,0,
IF(S607=3,#REF!*4*2,
IF(S607=4,0,
IF(S607=5,0,
IF(S607=6,0,
IF(S607=7,0)))))))),
IF(BB607="t",
IF(S607=0,0,
IF(S607=1,#REF!*4*4*0.8,
IF(S607=2,0,
IF(S607=3,#REF!*4*2*0.8,
IF(S607=4,0,
IF(S607=5,0,
IF(S607=6,0,
IF(S607=7,0))))))))))</f>
        <v>0</v>
      </c>
      <c r="AT607" s="14" t="e">
        <f>IF(BB607="s",
IF(S607=0,0,
IF(S607=1,0,
IF(S607=2,#REF!*4*2,
IF(S607=3,#REF!*4,
IF(S607=4,#REF!*4,
IF(S607=5,0,
IF(S607=6,0,
IF(S607=7,#REF!*4)))))))),
IF(BB607="t",
IF(S607=0,0,
IF(S607=1,0,
IF(S607=2,#REF!*4*2*0.8,
IF(S607=3,#REF!*4*0.8,
IF(S607=4,#REF!*4*0.8,
IF(S607=5,0,
IF(S607=6,0,
IF(S607=7,#REF!*4))))))))))</f>
        <v>#REF!</v>
      </c>
      <c r="AU607" s="14" t="e">
        <f>IF(BB607="s",
IF(S607=0,0,
IF(S607=1,#REF!*2,
IF(S607=2,#REF!*2,
IF(S607=3,#REF!*2,
IF(S607=4,#REF!*2,
IF(S607=5,#REF!*2,
IF(S607=6,#REF!*2,
IF(S607=7,#REF!*2)))))))),
IF(BB607="t",
IF(S607=0,#REF!*2*0.8,
IF(S607=1,#REF!*2*0.8,
IF(S607=2,#REF!*2*0.8,
IF(S607=3,#REF!*2*0.8,
IF(S607=4,#REF!*2*0.8,
IF(S607=5,#REF!*2*0.8,
IF(S607=6,#REF!*1*0.8,
IF(S607=7,#REF!*2))))))))))</f>
        <v>#REF!</v>
      </c>
      <c r="AV607" s="14" t="e">
        <f t="shared" si="176"/>
        <v>#REF!</v>
      </c>
      <c r="AW607" s="14" t="e">
        <f>IF(BB607="s",
IF(S607=0,0,
IF(S607=1,(14-2)*(#REF!+#REF!)/4*4,
IF(S607=2,(14-2)*(#REF!+#REF!)/4*2,
IF(S607=3,(14-2)*(#REF!+#REF!)/4*3,
IF(S607=4,(14-2)*(#REF!+#REF!)/4,
IF(S607=5,(14-2)*#REF!/4,
IF(S607=6,0,
IF(S607=7,(14)*#REF!)))))))),
IF(BB607="t",
IF(S607=0,0,
IF(S607=1,(11-2)*(#REF!+#REF!)/4*4,
IF(S607=2,(11-2)*(#REF!+#REF!)/4*2,
IF(S607=3,(11-2)*(#REF!+#REF!)/4*3,
IF(S607=4,(11-2)*(#REF!+#REF!)/4,
IF(S607=5,(11-2)*#REF!/4,
IF(S607=6,0,
IF(S607=7,(11)*#REF!))))))))))</f>
        <v>#REF!</v>
      </c>
      <c r="AX607" s="14" t="e">
        <f t="shared" si="177"/>
        <v>#REF!</v>
      </c>
      <c r="AY607" s="14">
        <f t="shared" si="178"/>
        <v>12</v>
      </c>
      <c r="AZ607" s="14">
        <f t="shared" si="179"/>
        <v>6</v>
      </c>
      <c r="BA607" s="14" t="e">
        <f t="shared" si="180"/>
        <v>#REF!</v>
      </c>
      <c r="BB607" s="14" t="s">
        <v>186</v>
      </c>
      <c r="BC607" s="14" t="e">
        <f>IF(BI607="A",0,IF(BB607="s",14*#REF!,IF(BB607="T",11*#REF!,"HATA")))</f>
        <v>#REF!</v>
      </c>
      <c r="BD607" s="14" t="e">
        <f t="shared" si="181"/>
        <v>#REF!</v>
      </c>
      <c r="BE607" s="14" t="e">
        <f t="shared" si="182"/>
        <v>#REF!</v>
      </c>
      <c r="BF607" s="14" t="e">
        <f>IF(BE607-#REF!=0,"DOĞRU","YANLIŞ")</f>
        <v>#REF!</v>
      </c>
      <c r="BG607" s="14" t="e">
        <f>#REF!-BE607</f>
        <v>#REF!</v>
      </c>
      <c r="BH607" s="14">
        <v>1</v>
      </c>
      <c r="BI607" s="14"/>
      <c r="BJ607" s="14">
        <v>1</v>
      </c>
      <c r="BK607" s="14"/>
      <c r="BL607" s="14">
        <v>2</v>
      </c>
      <c r="BM607" s="14"/>
      <c r="BN607" s="5" t="e">
        <f>#REF!*11</f>
        <v>#REF!</v>
      </c>
      <c r="BO607" s="6"/>
      <c r="BP607" s="7"/>
      <c r="BQ607" s="8"/>
      <c r="BR607" s="8"/>
      <c r="BS607" s="8"/>
      <c r="BT607" s="8"/>
      <c r="BU607" s="8"/>
      <c r="BV607" s="9"/>
      <c r="BW607" s="10"/>
      <c r="BX607" s="11"/>
      <c r="BY607" s="14"/>
      <c r="BZ607" s="14"/>
      <c r="CA607" s="14"/>
      <c r="CB607" s="14"/>
      <c r="CC607" s="14"/>
      <c r="CD607" s="14"/>
      <c r="CE607" s="12" t="s">
        <v>192</v>
      </c>
      <c r="CF607" s="28">
        <v>44281</v>
      </c>
      <c r="CG607" s="57" t="s">
        <v>691</v>
      </c>
      <c r="CH607" s="28">
        <v>44295</v>
      </c>
      <c r="CI607" s="13" t="s">
        <v>691</v>
      </c>
    </row>
    <row r="608" spans="1:87" s="29" customFormat="1" ht="25.5" customHeight="1" x14ac:dyDescent="0.25">
      <c r="A608" s="26" t="s">
        <v>692</v>
      </c>
      <c r="B608" s="26" t="s">
        <v>335</v>
      </c>
      <c r="C608" s="14" t="s">
        <v>335</v>
      </c>
      <c r="D608" s="15" t="s">
        <v>90</v>
      </c>
      <c r="E608" s="15" t="s">
        <v>90</v>
      </c>
      <c r="F608" s="15" t="e">
        <f>IF(BB608="S",
IF(#REF!+BJ608=2012,
IF(#REF!=1,"12-13/1",
IF(#REF!=2,"12-13/2",
IF(#REF!=3,"13-14/1",
IF(#REF!=4,"13-14/2","Hata1")))),
IF(#REF!+BJ608=2013,
IF(#REF!=1,"13-14/1",
IF(#REF!=2,"13-14/2",
IF(#REF!=3,"14-15/1",
IF(#REF!=4,"14-15/2","Hata2")))),
IF(#REF!+BJ608=2014,
IF(#REF!=1,"14-15/1",
IF(#REF!=2,"14-15/2",
IF(#REF!=3,"15-16/1",
IF(#REF!=4,"15-16/2","Hata3")))),
IF(#REF!+BJ608=2015,
IF(#REF!=1,"15-16/1",
IF(#REF!=2,"15-16/2",
IF(#REF!=3,"16-17/1",
IF(#REF!=4,"16-17/2","Hata4")))),
IF(#REF!+BJ608=2016,
IF(#REF!=1,"16-17/1",
IF(#REF!=2,"16-17/2",
IF(#REF!=3,"17-18/1",
IF(#REF!=4,"17-18/2","Hata5")))),
IF(#REF!+BJ608=2017,
IF(#REF!=1,"17-18/1",
IF(#REF!=2,"17-18/2",
IF(#REF!=3,"18-19/1",
IF(#REF!=4,"18-19/2","Hata6")))),
IF(#REF!+BJ608=2018,
IF(#REF!=1,"18-19/1",
IF(#REF!=2,"18-19/2",
IF(#REF!=3,"19-20/1",
IF(#REF!=4,"19-20/2","Hata7")))),
IF(#REF!+BJ608=2019,
IF(#REF!=1,"19-20/1",
IF(#REF!=2,"19-20/2",
IF(#REF!=3,"20-21/1",
IF(#REF!=4,"20-21/2","Hata8")))),
IF(#REF!+BJ608=2020,
IF(#REF!=1,"20-21/1",
IF(#REF!=2,"20-21/2",
IF(#REF!=3,"21-22/1",
IF(#REF!=4,"21-22/2","Hata9")))),
IF(#REF!+BJ608=2021,
IF(#REF!=1,"21-22/1",
IF(#REF!=2,"21-22/2",
IF(#REF!=3,"22-23/1",
IF(#REF!=4,"22-23/2","Hata10")))),
IF(#REF!+BJ608=2022,
IF(#REF!=1,"22-23/1",
IF(#REF!=2,"22-23/2",
IF(#REF!=3,"23-24/1",
IF(#REF!=4,"23-24/2","Hata11")))),
IF(#REF!+BJ608=2023,
IF(#REF!=1,"23-24/1",
IF(#REF!=2,"23-24/2",
IF(#REF!=3,"24-25/1",
IF(#REF!=4,"24-25/2","Hata12")))),
)))))))))))),
IF(BB608="T",
IF(#REF!+BJ608=2012,
IF(#REF!=1,"12-13/1",
IF(#REF!=2,"12-13/2",
IF(#REF!=3,"12-13/3",
IF(#REF!=4,"13-14/1",
IF(#REF!=5,"13-14/2",
IF(#REF!=6,"13-14/3","Hata1")))))),
IF(#REF!+BJ608=2013,
IF(#REF!=1,"13-14/1",
IF(#REF!=2,"13-14/2",
IF(#REF!=3,"13-14/3",
IF(#REF!=4,"14-15/1",
IF(#REF!=5,"14-15/2",
IF(#REF!=6,"14-15/3","Hata2")))))),
IF(#REF!+BJ608=2014,
IF(#REF!=1,"14-15/1",
IF(#REF!=2,"14-15/2",
IF(#REF!=3,"14-15/3",
IF(#REF!=4,"15-16/1",
IF(#REF!=5,"15-16/2",
IF(#REF!=6,"15-16/3","Hata3")))))),
IF(AND(#REF!+#REF!&gt;2014,#REF!+#REF!&lt;2015,BJ608=1),
IF(#REF!=0.1,"14-15/0.1",
IF(#REF!=0.2,"14-15/0.2",
IF(#REF!=0.3,"14-15/0.3","Hata4"))),
IF(#REF!+BJ608=2015,
IF(#REF!=1,"15-16/1",
IF(#REF!=2,"15-16/2",
IF(#REF!=3,"15-16/3",
IF(#REF!=4,"16-17/1",
IF(#REF!=5,"16-17/2",
IF(#REF!=6,"16-17/3","Hata5")))))),
IF(#REF!+BJ608=2016,
IF(#REF!=1,"16-17/1",
IF(#REF!=2,"16-17/2",
IF(#REF!=3,"16-17/3",
IF(#REF!=4,"17-18/1",
IF(#REF!=5,"17-18/2",
IF(#REF!=6,"17-18/3","Hata6")))))),
IF(#REF!+BJ608=2017,
IF(#REF!=1,"17-18/1",
IF(#REF!=2,"17-18/2",
IF(#REF!=3,"17-18/3",
IF(#REF!=4,"18-19/1",
IF(#REF!=5,"18-19/2",
IF(#REF!=6,"18-19/3","Hata7")))))),
IF(#REF!+BJ608=2018,
IF(#REF!=1,"18-19/1",
IF(#REF!=2,"18-19/2",
IF(#REF!=3,"18-19/3",
IF(#REF!=4,"19-20/1",
IF(#REF!=5," 19-20/2",
IF(#REF!=6,"19-20/3","Hata8")))))),
IF(#REF!+BJ608=2019,
IF(#REF!=1,"19-20/1",
IF(#REF!=2,"19-20/2",
IF(#REF!=3,"19-20/3",
IF(#REF!=4,"20-21/1",
IF(#REF!=5,"20-21/2",
IF(#REF!=6,"20-21/3","Hata9")))))),
IF(#REF!+BJ608=2020,
IF(#REF!=1,"20-21/1",
IF(#REF!=2,"20-21/2",
IF(#REF!=3,"20-21/3",
IF(#REF!=4,"21-22/1",
IF(#REF!=5,"21-22/2",
IF(#REF!=6,"21-22/3","Hata10")))))),
IF(#REF!+BJ608=2021,
IF(#REF!=1,"21-22/1",
IF(#REF!=2,"21-22/2",
IF(#REF!=3,"21-22/3",
IF(#REF!=4,"22-23/1",
IF(#REF!=5,"22-23/2",
IF(#REF!=6,"22-23/3","Hata11")))))),
IF(#REF!+BJ608=2022,
IF(#REF!=1,"22-23/1",
IF(#REF!=2,"22-23/2",
IF(#REF!=3,"22-23/3",
IF(#REF!=4,"23-24/1",
IF(#REF!=5,"23-24/2",
IF(#REF!=6,"23-24/3","Hata12")))))),
IF(#REF!+BJ608=2023,
IF(#REF!=1,"23-24/1",
IF(#REF!=2,"23-24/2",
IF(#REF!=3,"23-24/3",
IF(#REF!=4,"24-25/1",
IF(#REF!=5,"24-25/2",
IF(#REF!=6,"24-25/3","Hata13")))))),
))))))))))))))
)</f>
        <v>#REF!</v>
      </c>
      <c r="G608" s="15"/>
      <c r="H608" s="26" t="s">
        <v>719</v>
      </c>
      <c r="I608" s="14">
        <v>54699</v>
      </c>
      <c r="J608" s="14" t="s">
        <v>589</v>
      </c>
      <c r="K608" s="14"/>
      <c r="L608" s="14"/>
      <c r="M608" s="14"/>
      <c r="N608" s="14"/>
      <c r="O608" s="14"/>
      <c r="P608" s="14"/>
      <c r="Q608" s="14" t="s">
        <v>335</v>
      </c>
      <c r="R608" s="14" t="s">
        <v>335</v>
      </c>
      <c r="S608" s="27">
        <v>2</v>
      </c>
      <c r="T608" s="14">
        <f>VLOOKUP($S608,[1]sistem!$I$3:$L$10,2,FALSE)</f>
        <v>0</v>
      </c>
      <c r="U608" s="14">
        <f>VLOOKUP($S608,[1]sistem!$I$3:$L$10,3,FALSE)</f>
        <v>2</v>
      </c>
      <c r="V608" s="14">
        <f>VLOOKUP($S608,[1]sistem!$I$3:$L$10,4,FALSE)</f>
        <v>1</v>
      </c>
      <c r="W608" s="14" t="e">
        <f>VLOOKUP($BB608,[1]sistem!$I$13:$L$14,2,FALSE)*#REF!</f>
        <v>#REF!</v>
      </c>
      <c r="X608" s="14" t="e">
        <f>VLOOKUP($BB608,[1]sistem!$I$13:$L$14,3,FALSE)*#REF!</f>
        <v>#REF!</v>
      </c>
      <c r="Y608" s="14" t="e">
        <f>VLOOKUP($BB608,[1]sistem!$I$13:$L$14,4,FALSE)*#REF!</f>
        <v>#REF!</v>
      </c>
      <c r="Z608" s="14" t="e">
        <f t="shared" si="170"/>
        <v>#REF!</v>
      </c>
      <c r="AA608" s="14" t="e">
        <f t="shared" si="170"/>
        <v>#REF!</v>
      </c>
      <c r="AB608" s="14" t="e">
        <f t="shared" si="170"/>
        <v>#REF!</v>
      </c>
      <c r="AC608" s="14" t="e">
        <f t="shared" si="171"/>
        <v>#REF!</v>
      </c>
      <c r="AD608" s="14">
        <f>VLOOKUP(BB608,[1]sistem!$I$18:$J$19,2,FALSE)</f>
        <v>11</v>
      </c>
      <c r="AE608" s="14">
        <v>0.25</v>
      </c>
      <c r="AF608" s="14">
        <f>VLOOKUP($S608,[1]sistem!$I$3:$M$10,5,FALSE)</f>
        <v>2</v>
      </c>
      <c r="AG608" s="14">
        <v>3</v>
      </c>
      <c r="AH608" s="14"/>
      <c r="AI608" s="14">
        <f t="shared" si="183"/>
        <v>33</v>
      </c>
      <c r="AJ608" s="14">
        <f>VLOOKUP($S608,[1]sistem!$I$3:$N$10,6,FALSE)</f>
        <v>3</v>
      </c>
      <c r="AK608" s="14">
        <v>2</v>
      </c>
      <c r="AL608" s="14">
        <f t="shared" si="172"/>
        <v>6</v>
      </c>
      <c r="AM608" s="14">
        <f>VLOOKUP($BB608,[1]sistem!$I$18:$K$19,3,FALSE)</f>
        <v>11</v>
      </c>
      <c r="AN608" s="14" t="e">
        <f>AM608*#REF!</f>
        <v>#REF!</v>
      </c>
      <c r="AO608" s="14" t="e">
        <f t="shared" si="173"/>
        <v>#REF!</v>
      </c>
      <c r="AP608" s="14">
        <f t="shared" si="184"/>
        <v>25</v>
      </c>
      <c r="AQ608" s="14" t="e">
        <f t="shared" si="175"/>
        <v>#REF!</v>
      </c>
      <c r="AR608" s="14" t="e">
        <f>ROUND(AQ608-#REF!,0)</f>
        <v>#REF!</v>
      </c>
      <c r="AS608" s="14">
        <f>IF(BB608="s",IF(S608=0,0,
IF(S608=1,#REF!*4*4,
IF(S608=2,0,
IF(S608=3,#REF!*4*2,
IF(S608=4,0,
IF(S608=5,0,
IF(S608=6,0,
IF(S608=7,0)))))))),
IF(BB608="t",
IF(S608=0,0,
IF(S608=1,#REF!*4*4*0.8,
IF(S608=2,0,
IF(S608=3,#REF!*4*2*0.8,
IF(S608=4,0,
IF(S608=5,0,
IF(S608=6,0,
IF(S608=7,0))))))))))</f>
        <v>0</v>
      </c>
      <c r="AT608" s="14" t="e">
        <f>IF(BB608="s",
IF(S608=0,0,
IF(S608=1,0,
IF(S608=2,#REF!*4*2,
IF(S608=3,#REF!*4,
IF(S608=4,#REF!*4,
IF(S608=5,0,
IF(S608=6,0,
IF(S608=7,#REF!*4)))))))),
IF(BB608="t",
IF(S608=0,0,
IF(S608=1,0,
IF(S608=2,#REF!*4*2*0.8,
IF(S608=3,#REF!*4*0.8,
IF(S608=4,#REF!*4*0.8,
IF(S608=5,0,
IF(S608=6,0,
IF(S608=7,#REF!*4))))))))))</f>
        <v>#REF!</v>
      </c>
      <c r="AU608" s="14" t="e">
        <f>IF(BB608="s",
IF(S608=0,0,
IF(S608=1,#REF!*2,
IF(S608=2,#REF!*2,
IF(S608=3,#REF!*2,
IF(S608=4,#REF!*2,
IF(S608=5,#REF!*2,
IF(S608=6,#REF!*2,
IF(S608=7,#REF!*2)))))))),
IF(BB608="t",
IF(S608=0,#REF!*2*0.8,
IF(S608=1,#REF!*2*0.8,
IF(S608=2,#REF!*2*0.8,
IF(S608=3,#REF!*2*0.8,
IF(S608=4,#REF!*2*0.8,
IF(S608=5,#REF!*2*0.8,
IF(S608=6,#REF!*1*0.8,
IF(S608=7,#REF!*2))))))))))</f>
        <v>#REF!</v>
      </c>
      <c r="AV608" s="14" t="e">
        <f t="shared" si="176"/>
        <v>#REF!</v>
      </c>
      <c r="AW608" s="14" t="e">
        <f>IF(BB608="s",
IF(S608=0,0,
IF(S608=1,(14-2)*(#REF!+#REF!)/4*4,
IF(S608=2,(14-2)*(#REF!+#REF!)/4*2,
IF(S608=3,(14-2)*(#REF!+#REF!)/4*3,
IF(S608=4,(14-2)*(#REF!+#REF!)/4,
IF(S608=5,(14-2)*#REF!/4,
IF(S608=6,0,
IF(S608=7,(14)*#REF!)))))))),
IF(BB608="t",
IF(S608=0,0,
IF(S608=1,(11-2)*(#REF!+#REF!)/4*4,
IF(S608=2,(11-2)*(#REF!+#REF!)/4*2,
IF(S608=3,(11-2)*(#REF!+#REF!)/4*3,
IF(S608=4,(11-2)*(#REF!+#REF!)/4,
IF(S608=5,(11-2)*#REF!/4,
IF(S608=6,0,
IF(S608=7,(11)*#REF!))))))))))</f>
        <v>#REF!</v>
      </c>
      <c r="AX608" s="14" t="e">
        <f t="shared" si="177"/>
        <v>#REF!</v>
      </c>
      <c r="AY608" s="14">
        <f t="shared" si="178"/>
        <v>12</v>
      </c>
      <c r="AZ608" s="14">
        <f t="shared" si="179"/>
        <v>6</v>
      </c>
      <c r="BA608" s="14" t="e">
        <f t="shared" si="180"/>
        <v>#REF!</v>
      </c>
      <c r="BB608" s="14" t="s">
        <v>186</v>
      </c>
      <c r="BC608" s="14" t="e">
        <f>IF(BI608="A",0,IF(BB608="s",14*#REF!,IF(BB608="T",11*#REF!,"HATA")))</f>
        <v>#REF!</v>
      </c>
      <c r="BD608" s="14" t="e">
        <f t="shared" si="181"/>
        <v>#REF!</v>
      </c>
      <c r="BE608" s="14" t="e">
        <f t="shared" si="182"/>
        <v>#REF!</v>
      </c>
      <c r="BF608" s="14" t="e">
        <f>IF(BE608-#REF!=0,"DOĞRU","YANLIŞ")</f>
        <v>#REF!</v>
      </c>
      <c r="BG608" s="14" t="e">
        <f>#REF!-BE608</f>
        <v>#REF!</v>
      </c>
      <c r="BH608" s="14">
        <v>1</v>
      </c>
      <c r="BI608" s="14"/>
      <c r="BJ608" s="14">
        <v>1</v>
      </c>
      <c r="BK608" s="14"/>
      <c r="BL608" s="14">
        <v>2</v>
      </c>
      <c r="BM608" s="14"/>
      <c r="BN608" s="5" t="e">
        <f>#REF!*11</f>
        <v>#REF!</v>
      </c>
      <c r="BO608" s="6"/>
      <c r="BP608" s="7"/>
      <c r="BQ608" s="8"/>
      <c r="BR608" s="8"/>
      <c r="BS608" s="8"/>
      <c r="BT608" s="8"/>
      <c r="BU608" s="8"/>
      <c r="BV608" s="9"/>
      <c r="BW608" s="10"/>
      <c r="BX608" s="11"/>
      <c r="BY608" s="14"/>
      <c r="BZ608" s="14"/>
      <c r="CA608" s="14"/>
      <c r="CB608" s="14"/>
      <c r="CC608" s="14"/>
      <c r="CD608" s="14"/>
      <c r="CE608" s="12" t="s">
        <v>192</v>
      </c>
      <c r="CF608" s="28">
        <v>44281</v>
      </c>
      <c r="CG608" s="57" t="s">
        <v>691</v>
      </c>
      <c r="CH608" s="28">
        <v>44295</v>
      </c>
      <c r="CI608" s="13" t="s">
        <v>691</v>
      </c>
    </row>
    <row r="609" spans="1:87" hidden="1" x14ac:dyDescent="0.25">
      <c r="A609" s="14" t="s">
        <v>187</v>
      </c>
      <c r="B609" s="14" t="s">
        <v>92</v>
      </c>
      <c r="C609" s="14" t="s">
        <v>92</v>
      </c>
      <c r="D609" s="15" t="s">
        <v>90</v>
      </c>
      <c r="E609" s="15" t="s">
        <v>90</v>
      </c>
      <c r="F609" s="15" t="e">
        <f>IF(BB609="S",
IF(#REF!+BJ609=2012,
IF(#REF!=1,"12-13/1",
IF(#REF!=2,"12-13/2",
IF(#REF!=3,"13-14/1",
IF(#REF!=4,"13-14/2","Hata1")))),
IF(#REF!+BJ609=2013,
IF(#REF!=1,"13-14/1",
IF(#REF!=2,"13-14/2",
IF(#REF!=3,"14-15/1",
IF(#REF!=4,"14-15/2","Hata2")))),
IF(#REF!+BJ609=2014,
IF(#REF!=1,"14-15/1",
IF(#REF!=2,"14-15/2",
IF(#REF!=3,"15-16/1",
IF(#REF!=4,"15-16/2","Hata3")))),
IF(#REF!+BJ609=2015,
IF(#REF!=1,"15-16/1",
IF(#REF!=2,"15-16/2",
IF(#REF!=3,"16-17/1",
IF(#REF!=4,"16-17/2","Hata4")))),
IF(#REF!+BJ609=2016,
IF(#REF!=1,"16-17/1",
IF(#REF!=2,"16-17/2",
IF(#REF!=3,"17-18/1",
IF(#REF!=4,"17-18/2","Hata5")))),
IF(#REF!+BJ609=2017,
IF(#REF!=1,"17-18/1",
IF(#REF!=2,"17-18/2",
IF(#REF!=3,"18-19/1",
IF(#REF!=4,"18-19/2","Hata6")))),
IF(#REF!+BJ609=2018,
IF(#REF!=1,"18-19/1",
IF(#REF!=2,"18-19/2",
IF(#REF!=3,"19-20/1",
IF(#REF!=4,"19-20/2","Hata7")))),
IF(#REF!+BJ609=2019,
IF(#REF!=1,"19-20/1",
IF(#REF!=2,"19-20/2",
IF(#REF!=3,"20-21/1",
IF(#REF!=4,"20-21/2","Hata8")))),
IF(#REF!+BJ609=2020,
IF(#REF!=1,"20-21/1",
IF(#REF!=2,"20-21/2",
IF(#REF!=3,"21-22/1",
IF(#REF!=4,"21-22/2","Hata9")))),
IF(#REF!+BJ609=2021,
IF(#REF!=1,"21-22/1",
IF(#REF!=2,"21-22/2",
IF(#REF!=3,"22-23/1",
IF(#REF!=4,"22-23/2","Hata10")))),
IF(#REF!+BJ609=2022,
IF(#REF!=1,"22-23/1",
IF(#REF!=2,"22-23/2",
IF(#REF!=3,"23-24/1",
IF(#REF!=4,"23-24/2","Hata11")))),
IF(#REF!+BJ609=2023,
IF(#REF!=1,"23-24/1",
IF(#REF!=2,"23-24/2",
IF(#REF!=3,"24-25/1",
IF(#REF!=4,"24-25/2","Hata12")))),
)))))))))))),
IF(BB609="T",
IF(#REF!+BJ609=2012,
IF(#REF!=1,"12-13/1",
IF(#REF!=2,"12-13/2",
IF(#REF!=3,"12-13/3",
IF(#REF!=4,"13-14/1",
IF(#REF!=5,"13-14/2",
IF(#REF!=6,"13-14/3","Hata1")))))),
IF(#REF!+BJ609=2013,
IF(#REF!=1,"13-14/1",
IF(#REF!=2,"13-14/2",
IF(#REF!=3,"13-14/3",
IF(#REF!=4,"14-15/1",
IF(#REF!=5,"14-15/2",
IF(#REF!=6,"14-15/3","Hata2")))))),
IF(#REF!+BJ609=2014,
IF(#REF!=1,"14-15/1",
IF(#REF!=2,"14-15/2",
IF(#REF!=3,"14-15/3",
IF(#REF!=4,"15-16/1",
IF(#REF!=5,"15-16/2",
IF(#REF!=6,"15-16/3","Hata3")))))),
IF(AND(#REF!+#REF!&gt;2014,#REF!+#REF!&lt;2015,BJ609=1),
IF(#REF!=0.1,"14-15/0.1",
IF(#REF!=0.2,"14-15/0.2",
IF(#REF!=0.3,"14-15/0.3","Hata4"))),
IF(#REF!+BJ609=2015,
IF(#REF!=1,"15-16/1",
IF(#REF!=2,"15-16/2",
IF(#REF!=3,"15-16/3",
IF(#REF!=4,"16-17/1",
IF(#REF!=5,"16-17/2",
IF(#REF!=6,"16-17/3","Hata5")))))),
IF(#REF!+BJ609=2016,
IF(#REF!=1,"16-17/1",
IF(#REF!=2,"16-17/2",
IF(#REF!=3,"16-17/3",
IF(#REF!=4,"17-18/1",
IF(#REF!=5,"17-18/2",
IF(#REF!=6,"17-18/3","Hata6")))))),
IF(#REF!+BJ609=2017,
IF(#REF!=1,"17-18/1",
IF(#REF!=2,"17-18/2",
IF(#REF!=3,"17-18/3",
IF(#REF!=4,"18-19/1",
IF(#REF!=5,"18-19/2",
IF(#REF!=6,"18-19/3","Hata7")))))),
IF(#REF!+BJ609=2018,
IF(#REF!=1,"18-19/1",
IF(#REF!=2,"18-19/2",
IF(#REF!=3,"18-19/3",
IF(#REF!=4,"19-20/1",
IF(#REF!=5," 19-20/2",
IF(#REF!=6,"19-20/3","Hata8")))))),
IF(#REF!+BJ609=2019,
IF(#REF!=1,"19-20/1",
IF(#REF!=2,"19-20/2",
IF(#REF!=3,"19-20/3",
IF(#REF!=4,"20-21/1",
IF(#REF!=5,"20-21/2",
IF(#REF!=6,"20-21/3","Hata9")))))),
IF(#REF!+BJ609=2020,
IF(#REF!=1,"20-21/1",
IF(#REF!=2,"20-21/2",
IF(#REF!=3,"20-21/3",
IF(#REF!=4,"21-22/1",
IF(#REF!=5,"21-22/2",
IF(#REF!=6,"21-22/3","Hata10")))))),
IF(#REF!+BJ609=2021,
IF(#REF!=1,"21-22/1",
IF(#REF!=2,"21-22/2",
IF(#REF!=3,"21-22/3",
IF(#REF!=4,"22-23/1",
IF(#REF!=5,"22-23/2",
IF(#REF!=6,"22-23/3","Hata11")))))),
IF(#REF!+BJ609=2022,
IF(#REF!=1,"22-23/1",
IF(#REF!=2,"22-23/2",
IF(#REF!=3,"22-23/3",
IF(#REF!=4,"23-24/1",
IF(#REF!=5,"23-24/2",
IF(#REF!=6,"23-24/3","Hata12")))))),
IF(#REF!+BJ609=2023,
IF(#REF!=1,"23-24/1",
IF(#REF!=2,"23-24/2",
IF(#REF!=3,"23-24/3",
IF(#REF!=4,"24-25/1",
IF(#REF!=5,"24-25/2",
IF(#REF!=6,"24-25/3","Hata13")))))),
))))))))))))))
)</f>
        <v>#REF!</v>
      </c>
      <c r="G609" s="15"/>
      <c r="H609" s="14" t="s">
        <v>719</v>
      </c>
      <c r="I609" s="14">
        <v>54699</v>
      </c>
      <c r="J609" s="14" t="s">
        <v>589</v>
      </c>
      <c r="L609" s="14">
        <v>4362</v>
      </c>
      <c r="S609" s="16">
        <v>0</v>
      </c>
      <c r="T609" s="14">
        <f>VLOOKUP($S609,[1]sistem!$I$3:$L$10,2,FALSE)</f>
        <v>0</v>
      </c>
      <c r="U609" s="14">
        <f>VLOOKUP($S609,[1]sistem!$I$3:$L$10,3,FALSE)</f>
        <v>0</v>
      </c>
      <c r="V609" s="14">
        <f>VLOOKUP($S609,[1]sistem!$I$3:$L$10,4,FALSE)</f>
        <v>0</v>
      </c>
      <c r="W609" s="14" t="e">
        <f>VLOOKUP($BB609,[1]sistem!$I$13:$L$14,2,FALSE)*#REF!</f>
        <v>#REF!</v>
      </c>
      <c r="X609" s="14" t="e">
        <f>VLOOKUP($BB609,[1]sistem!$I$13:$L$14,3,FALSE)*#REF!</f>
        <v>#REF!</v>
      </c>
      <c r="Y609" s="14" t="e">
        <f>VLOOKUP($BB609,[1]sistem!$I$13:$L$14,4,FALSE)*#REF!</f>
        <v>#REF!</v>
      </c>
      <c r="Z609" s="14" t="e">
        <f t="shared" si="170"/>
        <v>#REF!</v>
      </c>
      <c r="AA609" s="14" t="e">
        <f t="shared" si="170"/>
        <v>#REF!</v>
      </c>
      <c r="AB609" s="14" t="e">
        <f t="shared" si="170"/>
        <v>#REF!</v>
      </c>
      <c r="AC609" s="14" t="e">
        <f t="shared" si="171"/>
        <v>#REF!</v>
      </c>
      <c r="AD609" s="14">
        <f>VLOOKUP(BB609,[1]sistem!$I$18:$J$19,2,FALSE)</f>
        <v>11</v>
      </c>
      <c r="AE609" s="14">
        <v>0.25</v>
      </c>
      <c r="AF609" s="14">
        <f>VLOOKUP($S609,[1]sistem!$I$3:$M$10,5,FALSE)</f>
        <v>0</v>
      </c>
      <c r="AI609" s="14" t="e">
        <f>(#REF!+#REF!)*AD609</f>
        <v>#REF!</v>
      </c>
      <c r="AJ609" s="14">
        <f>VLOOKUP($S609,[1]sistem!$I$3:$N$10,6,FALSE)</f>
        <v>0</v>
      </c>
      <c r="AK609" s="14">
        <v>2</v>
      </c>
      <c r="AL609" s="14">
        <f t="shared" si="172"/>
        <v>0</v>
      </c>
      <c r="AM609" s="14">
        <f>VLOOKUP($BB609,[1]sistem!$I$18:$K$19,3,FALSE)</f>
        <v>11</v>
      </c>
      <c r="AN609" s="14" t="e">
        <f>AM609*#REF!</f>
        <v>#REF!</v>
      </c>
      <c r="AO609" s="14" t="e">
        <f t="shared" si="173"/>
        <v>#REF!</v>
      </c>
      <c r="AP609" s="14">
        <f t="shared" si="184"/>
        <v>25</v>
      </c>
      <c r="AQ609" s="14" t="e">
        <f t="shared" si="175"/>
        <v>#REF!</v>
      </c>
      <c r="AR609" s="14" t="e">
        <f>ROUND(AQ609-#REF!,0)</f>
        <v>#REF!</v>
      </c>
      <c r="AS609" s="14">
        <f>IF(BB609="s",IF(S609=0,0,
IF(S609=1,#REF!*4*4,
IF(S609=2,0,
IF(S609=3,#REF!*4*2,
IF(S609=4,0,
IF(S609=5,0,
IF(S609=6,0,
IF(S609=7,0)))))))),
IF(BB609="t",
IF(S609=0,0,
IF(S609=1,#REF!*4*4*0.8,
IF(S609=2,0,
IF(S609=3,#REF!*4*2*0.8,
IF(S609=4,0,
IF(S609=5,0,
IF(S609=6,0,
IF(S609=7,0))))))))))</f>
        <v>0</v>
      </c>
      <c r="AT609" s="14">
        <f>IF(BB609="s",
IF(S609=0,0,
IF(S609=1,0,
IF(S609=2,#REF!*4*2,
IF(S609=3,#REF!*4,
IF(S609=4,#REF!*4,
IF(S609=5,0,
IF(S609=6,0,
IF(S609=7,#REF!*4)))))))),
IF(BB609="t",
IF(S609=0,0,
IF(S609=1,0,
IF(S609=2,#REF!*4*2*0.8,
IF(S609=3,#REF!*4*0.8,
IF(S609=4,#REF!*4*0.8,
IF(S609=5,0,
IF(S609=6,0,
IF(S609=7,#REF!*4))))))))))</f>
        <v>0</v>
      </c>
      <c r="AU609" s="14" t="e">
        <f>IF(BB609="s",
IF(S609=0,0,
IF(S609=1,#REF!*2,
IF(S609=2,#REF!*2,
IF(S609=3,#REF!*2,
IF(S609=4,#REF!*2,
IF(S609=5,#REF!*2,
IF(S609=6,#REF!*2,
IF(S609=7,#REF!*2)))))))),
IF(BB609="t",
IF(S609=0,#REF!*2*0.8,
IF(S609=1,#REF!*2*0.8,
IF(S609=2,#REF!*2*0.8,
IF(S609=3,#REF!*2*0.8,
IF(S609=4,#REF!*2*0.8,
IF(S609=5,#REF!*2*0.8,
IF(S609=6,#REF!*1*0.8,
IF(S609=7,#REF!*2))))))))))</f>
        <v>#REF!</v>
      </c>
      <c r="AV609" s="14" t="e">
        <f t="shared" si="176"/>
        <v>#REF!</v>
      </c>
      <c r="AW609" s="14">
        <f>IF(BB609="s",
IF(S609=0,0,
IF(S609=1,(14-2)*(#REF!+#REF!)/4*4,
IF(S609=2,(14-2)*(#REF!+#REF!)/4*2,
IF(S609=3,(14-2)*(#REF!+#REF!)/4*3,
IF(S609=4,(14-2)*(#REF!+#REF!)/4,
IF(S609=5,(14-2)*#REF!/4,
IF(S609=6,0,
IF(S609=7,(14)*#REF!)))))))),
IF(BB609="t",
IF(S609=0,0,
IF(S609=1,(11-2)*(#REF!+#REF!)/4*4,
IF(S609=2,(11-2)*(#REF!+#REF!)/4*2,
IF(S609=3,(11-2)*(#REF!+#REF!)/4*3,
IF(S609=4,(11-2)*(#REF!+#REF!)/4,
IF(S609=5,(11-2)*#REF!/4,
IF(S609=6,0,
IF(S609=7,(11)*#REF!))))))))))</f>
        <v>0</v>
      </c>
      <c r="AX609" s="14" t="e">
        <f t="shared" si="177"/>
        <v>#REF!</v>
      </c>
      <c r="AY609" s="14">
        <f t="shared" si="178"/>
        <v>0</v>
      </c>
      <c r="AZ609" s="14">
        <f t="shared" si="179"/>
        <v>0</v>
      </c>
      <c r="BA609" s="14" t="e">
        <f t="shared" si="180"/>
        <v>#REF!</v>
      </c>
      <c r="BB609" s="14" t="s">
        <v>186</v>
      </c>
      <c r="BC609" s="14" t="e">
        <f>IF(BI609="A",0,IF(BB609="s",14*#REF!,IF(BB609="T",11*#REF!,"HATA")))</f>
        <v>#REF!</v>
      </c>
      <c r="BD609" s="14" t="e">
        <f t="shared" si="181"/>
        <v>#REF!</v>
      </c>
      <c r="BE609" s="14" t="e">
        <f t="shared" si="182"/>
        <v>#REF!</v>
      </c>
      <c r="BF609" s="14" t="e">
        <f>IF(BE609-#REF!=0,"DOĞRU","YANLIŞ")</f>
        <v>#REF!</v>
      </c>
      <c r="BG609" s="14" t="e">
        <f>#REF!-BE609</f>
        <v>#REF!</v>
      </c>
      <c r="BH609" s="14">
        <v>0</v>
      </c>
      <c r="BJ609" s="14">
        <v>1</v>
      </c>
      <c r="BL609" s="14">
        <v>0</v>
      </c>
      <c r="BN609" s="5" t="e">
        <f>#REF!*11</f>
        <v>#REF!</v>
      </c>
      <c r="BO609" s="6"/>
      <c r="BP609" s="7"/>
      <c r="BQ609" s="8"/>
      <c r="BR609" s="8"/>
      <c r="BS609" s="8"/>
      <c r="BT609" s="8"/>
      <c r="BU609" s="8"/>
      <c r="BV609" s="9"/>
      <c r="BW609" s="10"/>
      <c r="BX609" s="11"/>
      <c r="CE609" s="8"/>
      <c r="CF609" s="17"/>
      <c r="CG609" s="17"/>
      <c r="CH609" s="17"/>
      <c r="CI609" s="17"/>
    </row>
    <row r="610" spans="1:87" hidden="1" x14ac:dyDescent="0.25">
      <c r="A610" s="14" t="s">
        <v>693</v>
      </c>
      <c r="B610" s="14" t="s">
        <v>694</v>
      </c>
      <c r="C610" s="14" t="s">
        <v>694</v>
      </c>
      <c r="D610" s="15" t="s">
        <v>90</v>
      </c>
      <c r="E610" s="15" t="s">
        <v>90</v>
      </c>
      <c r="F610" s="16" t="e">
        <f>IF(BB610="S",
IF(#REF!+BJ610=2012,
IF(#REF!=1,"12-13/1",
IF(#REF!=2,"12-13/2",
IF(#REF!=3,"13-14/1",
IF(#REF!=4,"13-14/2","Hata1")))),
IF(#REF!+BJ610=2013,
IF(#REF!=1,"13-14/1",
IF(#REF!=2,"13-14/2",
IF(#REF!=3,"14-15/1",
IF(#REF!=4,"14-15/2","Hata2")))),
IF(#REF!+BJ610=2014,
IF(#REF!=1,"14-15/1",
IF(#REF!=2,"14-15/2",
IF(#REF!=3,"15-16/1",
IF(#REF!=4,"15-16/2","Hata3")))),
IF(#REF!+BJ610=2015,
IF(#REF!=1,"15-16/1",
IF(#REF!=2,"15-16/2",
IF(#REF!=3,"16-17/1",
IF(#REF!=4,"16-17/2","Hata4")))),
IF(#REF!+BJ610=2016,
IF(#REF!=1,"16-17/1",
IF(#REF!=2,"16-17/2",
IF(#REF!=3,"17-18/1",
IF(#REF!=4,"17-18/2","Hata5")))),
IF(#REF!+BJ610=2017,
IF(#REF!=1,"17-18/1",
IF(#REF!=2,"17-18/2",
IF(#REF!=3,"18-19/1",
IF(#REF!=4,"18-19/2","Hata6")))),
IF(#REF!+BJ610=2018,
IF(#REF!=1,"18-19/1",
IF(#REF!=2,"18-19/2",
IF(#REF!=3,"19-20/1",
IF(#REF!=4,"19-20/2","Hata7")))),
IF(#REF!+BJ610=2019,
IF(#REF!=1,"19-20/1",
IF(#REF!=2,"19-20/2",
IF(#REF!=3,"20-21/1",
IF(#REF!=4,"20-21/2","Hata8")))),
IF(#REF!+BJ610=2020,
IF(#REF!=1,"20-21/1",
IF(#REF!=2,"20-21/2",
IF(#REF!=3,"21-22/1",
IF(#REF!=4,"21-22/2","Hata9")))),
IF(#REF!+BJ610=2021,
IF(#REF!=1,"21-22/1",
IF(#REF!=2,"21-22/2",
IF(#REF!=3,"22-23/1",
IF(#REF!=4,"22-23/2","Hata10")))),
IF(#REF!+BJ610=2022,
IF(#REF!=1,"22-23/1",
IF(#REF!=2,"22-23/2",
IF(#REF!=3,"23-24/1",
IF(#REF!=4,"23-24/2","Hata11")))),
IF(#REF!+BJ610=2023,
IF(#REF!=1,"23-24/1",
IF(#REF!=2,"23-24/2",
IF(#REF!=3,"24-25/1",
IF(#REF!=4,"24-25/2","Hata12")))),
)))))))))))),
IF(BB610="T",
IF(#REF!+BJ610=2012,
IF(#REF!=1,"12-13/1",
IF(#REF!=2,"12-13/2",
IF(#REF!=3,"12-13/3",
IF(#REF!=4,"13-14/1",
IF(#REF!=5,"13-14/2",
IF(#REF!=6,"13-14/3","Hata1")))))),
IF(#REF!+BJ610=2013,
IF(#REF!=1,"13-14/1",
IF(#REF!=2,"13-14/2",
IF(#REF!=3,"13-14/3",
IF(#REF!=4,"14-15/1",
IF(#REF!=5,"14-15/2",
IF(#REF!=6,"14-15/3","Hata2")))))),
IF(#REF!+BJ610=2014,
IF(#REF!=1,"14-15/1",
IF(#REF!=2,"14-15/2",
IF(#REF!=3,"14-15/3",
IF(#REF!=4,"15-16/1",
IF(#REF!=5,"15-16/2",
IF(#REF!=6,"15-16/3","Hata3")))))),
IF(AND(#REF!+#REF!&gt;2014,#REF!+#REF!&lt;2015,BJ610=1),
IF(#REF!=0.1,"14-15/0.1",
IF(#REF!=0.2,"14-15/0.2",
IF(#REF!=0.3,"14-15/0.3","Hata4"))),
IF(#REF!+BJ610=2015,
IF(#REF!=1,"15-16/1",
IF(#REF!=2,"15-16/2",
IF(#REF!=3,"15-16/3",
IF(#REF!=4,"16-17/1",
IF(#REF!=5,"16-17/2",
IF(#REF!=6,"16-17/3","Hata5")))))),
IF(#REF!+BJ610=2016,
IF(#REF!=1,"16-17/1",
IF(#REF!=2,"16-17/2",
IF(#REF!=3,"16-17/3",
IF(#REF!=4,"17-18/1",
IF(#REF!=5,"17-18/2",
IF(#REF!=6,"17-18/3","Hata6")))))),
IF(#REF!+BJ610=2017,
IF(#REF!=1,"17-18/1",
IF(#REF!=2,"17-18/2",
IF(#REF!=3,"17-18/3",
IF(#REF!=4,"18-19/1",
IF(#REF!=5,"18-19/2",
IF(#REF!=6,"18-19/3","Hata7")))))),
IF(#REF!+BJ610=2018,
IF(#REF!=1,"18-19/1",
IF(#REF!=2,"18-19/2",
IF(#REF!=3,"18-19/3",
IF(#REF!=4,"19-20/1",
IF(#REF!=5," 19-20/2",
IF(#REF!=6,"19-20/3","Hata8")))))),
IF(#REF!+BJ610=2019,
IF(#REF!=1,"19-20/1",
IF(#REF!=2,"19-20/2",
IF(#REF!=3,"19-20/3",
IF(#REF!=4,"20-21/1",
IF(#REF!=5,"20-21/2",
IF(#REF!=6,"20-21/3","Hata9")))))),
IF(#REF!+BJ610=2020,
IF(#REF!=1,"20-21/1",
IF(#REF!=2,"20-21/2",
IF(#REF!=3,"20-21/3",
IF(#REF!=4,"21-22/1",
IF(#REF!=5,"21-22/2",
IF(#REF!=6,"21-22/3","Hata10")))))),
IF(#REF!+BJ610=2021,
IF(#REF!=1,"21-22/1",
IF(#REF!=2,"21-22/2",
IF(#REF!=3,"21-22/3",
IF(#REF!=4,"22-23/1",
IF(#REF!=5,"22-23/2",
IF(#REF!=6,"22-23/3","Hata11")))))),
IF(#REF!+BJ610=2022,
IF(#REF!=1,"22-23/1",
IF(#REF!=2,"22-23/2",
IF(#REF!=3,"22-23/3",
IF(#REF!=4,"23-24/1",
IF(#REF!=5,"23-24/2",
IF(#REF!=6,"23-24/3","Hata12")))))),
IF(#REF!+BJ610=2023,
IF(#REF!=1,"23-24/1",
IF(#REF!=2,"23-24/2",
IF(#REF!=3,"23-24/3",
IF(#REF!=4,"24-25/1",
IF(#REF!=5,"24-25/2",
IF(#REF!=6,"24-25/3","Hata13")))))),
))))))))))))))
)</f>
        <v>#REF!</v>
      </c>
      <c r="G610" s="15"/>
      <c r="H610" s="14" t="s">
        <v>719</v>
      </c>
      <c r="I610" s="14">
        <v>54699</v>
      </c>
      <c r="J610" s="14" t="s">
        <v>589</v>
      </c>
      <c r="S610" s="16">
        <v>4</v>
      </c>
      <c r="T610" s="14">
        <f>VLOOKUP($S610,[1]sistem!$I$3:$L$10,2,FALSE)</f>
        <v>0</v>
      </c>
      <c r="U610" s="14">
        <f>VLOOKUP($S610,[1]sistem!$I$3:$L$10,3,FALSE)</f>
        <v>1</v>
      </c>
      <c r="V610" s="14">
        <f>VLOOKUP($S610,[1]sistem!$I$3:$L$10,4,FALSE)</f>
        <v>1</v>
      </c>
      <c r="W610" s="14" t="e">
        <f>VLOOKUP($BB610,[1]sistem!$I$13:$L$14,2,FALSE)*#REF!</f>
        <v>#REF!</v>
      </c>
      <c r="X610" s="14" t="e">
        <f>VLOOKUP($BB610,[1]sistem!$I$13:$L$14,3,FALSE)*#REF!</f>
        <v>#REF!</v>
      </c>
      <c r="Y610" s="14" t="e">
        <f>VLOOKUP($BB610,[1]sistem!$I$13:$L$14,4,FALSE)*#REF!</f>
        <v>#REF!</v>
      </c>
      <c r="Z610" s="14" t="e">
        <f t="shared" si="170"/>
        <v>#REF!</v>
      </c>
      <c r="AA610" s="14" t="e">
        <f t="shared" si="170"/>
        <v>#REF!</v>
      </c>
      <c r="AB610" s="14" t="e">
        <f t="shared" si="170"/>
        <v>#REF!</v>
      </c>
      <c r="AC610" s="14" t="e">
        <f t="shared" si="171"/>
        <v>#REF!</v>
      </c>
      <c r="AD610" s="14">
        <f>VLOOKUP(BB610,[1]sistem!$I$18:$J$19,2,FALSE)</f>
        <v>11</v>
      </c>
      <c r="AE610" s="14">
        <v>0.25</v>
      </c>
      <c r="AF610" s="14">
        <f>VLOOKUP($S610,[1]sistem!$I$3:$M$10,5,FALSE)</f>
        <v>1</v>
      </c>
      <c r="AI610" s="14" t="e">
        <f>(#REF!+#REF!)*AD610</f>
        <v>#REF!</v>
      </c>
      <c r="AJ610" s="14">
        <f>VLOOKUP($S610,[1]sistem!$I$3:$N$10,6,FALSE)</f>
        <v>2</v>
      </c>
      <c r="AK610" s="14">
        <v>2</v>
      </c>
      <c r="AL610" s="14">
        <f t="shared" si="172"/>
        <v>4</v>
      </c>
      <c r="AM610" s="14">
        <f>VLOOKUP($BB610,[1]sistem!$I$18:$K$19,3,FALSE)</f>
        <v>11</v>
      </c>
      <c r="AN610" s="14" t="e">
        <f>AM610*#REF!</f>
        <v>#REF!</v>
      </c>
      <c r="AO610" s="14" t="e">
        <f t="shared" si="173"/>
        <v>#REF!</v>
      </c>
      <c r="AP610" s="14">
        <f t="shared" si="184"/>
        <v>25</v>
      </c>
      <c r="AQ610" s="14" t="e">
        <f t="shared" si="175"/>
        <v>#REF!</v>
      </c>
      <c r="AR610" s="14" t="e">
        <f>ROUND(AQ610-#REF!,0)</f>
        <v>#REF!</v>
      </c>
      <c r="AS610" s="14">
        <f>IF(BB610="s",IF(S610=0,0,
IF(S610=1,#REF!*4*4,
IF(S610=2,0,
IF(S610=3,#REF!*4*2,
IF(S610=4,0,
IF(S610=5,0,
IF(S610=6,0,
IF(S610=7,0)))))))),
IF(BB610="t",
IF(S610=0,0,
IF(S610=1,#REF!*4*4*0.8,
IF(S610=2,0,
IF(S610=3,#REF!*4*2*0.8,
IF(S610=4,0,
IF(S610=5,0,
IF(S610=6,0,
IF(S610=7,0))))))))))</f>
        <v>0</v>
      </c>
      <c r="AT610" s="14" t="e">
        <f>IF(BB610="s",
IF(S610=0,0,
IF(S610=1,0,
IF(S610=2,#REF!*4*2,
IF(S610=3,#REF!*4,
IF(S610=4,#REF!*4,
IF(S610=5,0,
IF(S610=6,0,
IF(S610=7,#REF!*4)))))))),
IF(BB610="t",
IF(S610=0,0,
IF(S610=1,0,
IF(S610=2,#REF!*4*2*0.8,
IF(S610=3,#REF!*4*0.8,
IF(S610=4,#REF!*4*0.8,
IF(S610=5,0,
IF(S610=6,0,
IF(S610=7,#REF!*4))))))))))</f>
        <v>#REF!</v>
      </c>
      <c r="AU610" s="14" t="e">
        <f>IF(BB610="s",
IF(S610=0,0,
IF(S610=1,#REF!*2,
IF(S610=2,#REF!*2,
IF(S610=3,#REF!*2,
IF(S610=4,#REF!*2,
IF(S610=5,#REF!*2,
IF(S610=6,#REF!*2,
IF(S610=7,#REF!*2)))))))),
IF(BB610="t",
IF(S610=0,#REF!*2*0.8,
IF(S610=1,#REF!*2*0.8,
IF(S610=2,#REF!*2*0.8,
IF(S610=3,#REF!*2*0.8,
IF(S610=4,#REF!*2*0.8,
IF(S610=5,#REF!*2*0.8,
IF(S610=6,#REF!*1*0.8,
IF(S610=7,#REF!*2))))))))))</f>
        <v>#REF!</v>
      </c>
      <c r="AV610" s="14" t="e">
        <f t="shared" si="176"/>
        <v>#REF!</v>
      </c>
      <c r="AW610" s="14" t="e">
        <f>IF(BB610="s",
IF(S610=0,0,
IF(S610=1,(14-2)*(#REF!+#REF!)/4*4,
IF(S610=2,(14-2)*(#REF!+#REF!)/4*2,
IF(S610=3,(14-2)*(#REF!+#REF!)/4*3,
IF(S610=4,(14-2)*(#REF!+#REF!)/4,
IF(S610=5,(14-2)*#REF!/4,
IF(S610=6,0,
IF(S610=7,(14)*#REF!)))))))),
IF(BB610="t",
IF(S610=0,0,
IF(S610=1,(11-2)*(#REF!+#REF!)/4*4,
IF(S610=2,(11-2)*(#REF!+#REF!)/4*2,
IF(S610=3,(11-2)*(#REF!+#REF!)/4*3,
IF(S610=4,(11-2)*(#REF!+#REF!)/4,
IF(S610=5,(11-2)*#REF!/4,
IF(S610=6,0,
IF(S610=7,(11)*#REF!))))))))))</f>
        <v>#REF!</v>
      </c>
      <c r="AX610" s="14" t="e">
        <f t="shared" si="177"/>
        <v>#REF!</v>
      </c>
      <c r="AY610" s="14">
        <f t="shared" si="178"/>
        <v>8</v>
      </c>
      <c r="AZ610" s="14">
        <f t="shared" si="179"/>
        <v>4</v>
      </c>
      <c r="BA610" s="14" t="e">
        <f t="shared" si="180"/>
        <v>#REF!</v>
      </c>
      <c r="BB610" s="14" t="s">
        <v>186</v>
      </c>
      <c r="BC610" s="14" t="e">
        <f>IF(BI610="A",0,IF(BB610="s",14*#REF!,IF(BB610="T",11*#REF!,"HATA")))</f>
        <v>#REF!</v>
      </c>
      <c r="BD610" s="14" t="e">
        <f t="shared" si="181"/>
        <v>#REF!</v>
      </c>
      <c r="BE610" s="14" t="e">
        <f t="shared" si="182"/>
        <v>#REF!</v>
      </c>
      <c r="BF610" s="14" t="e">
        <f>IF(BE610-#REF!=0,"DOĞRU","YANLIŞ")</f>
        <v>#REF!</v>
      </c>
      <c r="BG610" s="14" t="e">
        <f>#REF!-BE610</f>
        <v>#REF!</v>
      </c>
      <c r="BH610" s="14">
        <v>1</v>
      </c>
      <c r="BJ610" s="14">
        <v>1</v>
      </c>
      <c r="BL610" s="14">
        <v>4</v>
      </c>
      <c r="BN610" s="5" t="e">
        <f>#REF!*11</f>
        <v>#REF!</v>
      </c>
      <c r="BO610" s="6"/>
      <c r="BP610" s="7"/>
      <c r="BQ610" s="8"/>
      <c r="BR610" s="8"/>
      <c r="BS610" s="8"/>
      <c r="BT610" s="8"/>
      <c r="BU610" s="8"/>
      <c r="BV610" s="9"/>
      <c r="BW610" s="10"/>
      <c r="BX610" s="11"/>
      <c r="CD610" s="17"/>
      <c r="CE610" s="8"/>
      <c r="CF610" s="17"/>
      <c r="CG610" s="17"/>
      <c r="CH610" s="17"/>
      <c r="CI610" s="17"/>
    </row>
    <row r="611" spans="1:87" hidden="1" x14ac:dyDescent="0.25">
      <c r="A611" s="14" t="s">
        <v>695</v>
      </c>
      <c r="B611" s="14" t="s">
        <v>696</v>
      </c>
      <c r="C611" s="14" t="s">
        <v>696</v>
      </c>
      <c r="D611" s="15" t="s">
        <v>90</v>
      </c>
      <c r="E611" s="15" t="s">
        <v>90</v>
      </c>
      <c r="F611" s="16" t="e">
        <f>IF(BB611="S",
IF(#REF!+BJ611=2012,
IF(#REF!=1,"12-13/1",
IF(#REF!=2,"12-13/2",
IF(#REF!=3,"13-14/1",
IF(#REF!=4,"13-14/2","Hata1")))),
IF(#REF!+BJ611=2013,
IF(#REF!=1,"13-14/1",
IF(#REF!=2,"13-14/2",
IF(#REF!=3,"14-15/1",
IF(#REF!=4,"14-15/2","Hata2")))),
IF(#REF!+BJ611=2014,
IF(#REF!=1,"14-15/1",
IF(#REF!=2,"14-15/2",
IF(#REF!=3,"15-16/1",
IF(#REF!=4,"15-16/2","Hata3")))),
IF(#REF!+BJ611=2015,
IF(#REF!=1,"15-16/1",
IF(#REF!=2,"15-16/2",
IF(#REF!=3,"16-17/1",
IF(#REF!=4,"16-17/2","Hata4")))),
IF(#REF!+BJ611=2016,
IF(#REF!=1,"16-17/1",
IF(#REF!=2,"16-17/2",
IF(#REF!=3,"17-18/1",
IF(#REF!=4,"17-18/2","Hata5")))),
IF(#REF!+BJ611=2017,
IF(#REF!=1,"17-18/1",
IF(#REF!=2,"17-18/2",
IF(#REF!=3,"18-19/1",
IF(#REF!=4,"18-19/2","Hata6")))),
IF(#REF!+BJ611=2018,
IF(#REF!=1,"18-19/1",
IF(#REF!=2,"18-19/2",
IF(#REF!=3,"19-20/1",
IF(#REF!=4,"19-20/2","Hata7")))),
IF(#REF!+BJ611=2019,
IF(#REF!=1,"19-20/1",
IF(#REF!=2,"19-20/2",
IF(#REF!=3,"20-21/1",
IF(#REF!=4,"20-21/2","Hata8")))),
IF(#REF!+BJ611=2020,
IF(#REF!=1,"20-21/1",
IF(#REF!=2,"20-21/2",
IF(#REF!=3,"21-22/1",
IF(#REF!=4,"21-22/2","Hata9")))),
IF(#REF!+BJ611=2021,
IF(#REF!=1,"21-22/1",
IF(#REF!=2,"21-22/2",
IF(#REF!=3,"22-23/1",
IF(#REF!=4,"22-23/2","Hata10")))),
IF(#REF!+BJ611=2022,
IF(#REF!=1,"22-23/1",
IF(#REF!=2,"22-23/2",
IF(#REF!=3,"23-24/1",
IF(#REF!=4,"23-24/2","Hata11")))),
IF(#REF!+BJ611=2023,
IF(#REF!=1,"23-24/1",
IF(#REF!=2,"23-24/2",
IF(#REF!=3,"24-25/1",
IF(#REF!=4,"24-25/2","Hata12")))),
)))))))))))),
IF(BB611="T",
IF(#REF!+BJ611=2012,
IF(#REF!=1,"12-13/1",
IF(#REF!=2,"12-13/2",
IF(#REF!=3,"12-13/3",
IF(#REF!=4,"13-14/1",
IF(#REF!=5,"13-14/2",
IF(#REF!=6,"13-14/3","Hata1")))))),
IF(#REF!+BJ611=2013,
IF(#REF!=1,"13-14/1",
IF(#REF!=2,"13-14/2",
IF(#REF!=3,"13-14/3",
IF(#REF!=4,"14-15/1",
IF(#REF!=5,"14-15/2",
IF(#REF!=6,"14-15/3","Hata2")))))),
IF(#REF!+BJ611=2014,
IF(#REF!=1,"14-15/1",
IF(#REF!=2,"14-15/2",
IF(#REF!=3,"14-15/3",
IF(#REF!=4,"15-16/1",
IF(#REF!=5,"15-16/2",
IF(#REF!=6,"15-16/3","Hata3")))))),
IF(AND(#REF!+#REF!&gt;2014,#REF!+#REF!&lt;2015,BJ611=1),
IF(#REF!=0.1,"14-15/0.1",
IF(#REF!=0.2,"14-15/0.2",
IF(#REF!=0.3,"14-15/0.3","Hata4"))),
IF(#REF!+BJ611=2015,
IF(#REF!=1,"15-16/1",
IF(#REF!=2,"15-16/2",
IF(#REF!=3,"15-16/3",
IF(#REF!=4,"16-17/1",
IF(#REF!=5,"16-17/2",
IF(#REF!=6,"16-17/3","Hata5")))))),
IF(#REF!+BJ611=2016,
IF(#REF!=1,"16-17/1",
IF(#REF!=2,"16-17/2",
IF(#REF!=3,"16-17/3",
IF(#REF!=4,"17-18/1",
IF(#REF!=5,"17-18/2",
IF(#REF!=6,"17-18/3","Hata6")))))),
IF(#REF!+BJ611=2017,
IF(#REF!=1,"17-18/1",
IF(#REF!=2,"17-18/2",
IF(#REF!=3,"17-18/3",
IF(#REF!=4,"18-19/1",
IF(#REF!=5,"18-19/2",
IF(#REF!=6,"18-19/3","Hata7")))))),
IF(#REF!+BJ611=2018,
IF(#REF!=1,"18-19/1",
IF(#REF!=2,"18-19/2",
IF(#REF!=3,"18-19/3",
IF(#REF!=4,"19-20/1",
IF(#REF!=5," 19-20/2",
IF(#REF!=6,"19-20/3","Hata8")))))),
IF(#REF!+BJ611=2019,
IF(#REF!=1,"19-20/1",
IF(#REF!=2,"19-20/2",
IF(#REF!=3,"19-20/3",
IF(#REF!=4,"20-21/1",
IF(#REF!=5,"20-21/2",
IF(#REF!=6,"20-21/3","Hata9")))))),
IF(#REF!+BJ611=2020,
IF(#REF!=1,"20-21/1",
IF(#REF!=2,"20-21/2",
IF(#REF!=3,"20-21/3",
IF(#REF!=4,"21-22/1",
IF(#REF!=5,"21-22/2",
IF(#REF!=6,"21-22/3","Hata10")))))),
IF(#REF!+BJ611=2021,
IF(#REF!=1,"21-22/1",
IF(#REF!=2,"21-22/2",
IF(#REF!=3,"21-22/3",
IF(#REF!=4,"22-23/1",
IF(#REF!=5,"22-23/2",
IF(#REF!=6,"22-23/3","Hata11")))))),
IF(#REF!+BJ611=2022,
IF(#REF!=1,"22-23/1",
IF(#REF!=2,"22-23/2",
IF(#REF!=3,"22-23/3",
IF(#REF!=4,"23-24/1",
IF(#REF!=5,"23-24/2",
IF(#REF!=6,"23-24/3","Hata12")))))),
IF(#REF!+BJ611=2023,
IF(#REF!=1,"23-24/1",
IF(#REF!=2,"23-24/2",
IF(#REF!=3,"23-24/3",
IF(#REF!=4,"24-25/1",
IF(#REF!=5,"24-25/2",
IF(#REF!=6,"24-25/3","Hata13")))))),
))))))))))))))
)</f>
        <v>#REF!</v>
      </c>
      <c r="G611" s="15"/>
      <c r="H611" s="14" t="s">
        <v>719</v>
      </c>
      <c r="I611" s="14">
        <v>54699</v>
      </c>
      <c r="J611" s="14" t="s">
        <v>589</v>
      </c>
      <c r="S611" s="16">
        <v>4</v>
      </c>
      <c r="T611" s="14">
        <f>VLOOKUP($S611,[1]sistem!$I$3:$L$10,2,FALSE)</f>
        <v>0</v>
      </c>
      <c r="U611" s="14">
        <f>VLOOKUP($S611,[1]sistem!$I$3:$L$10,3,FALSE)</f>
        <v>1</v>
      </c>
      <c r="V611" s="14">
        <f>VLOOKUP($S611,[1]sistem!$I$3:$L$10,4,FALSE)</f>
        <v>1</v>
      </c>
      <c r="W611" s="14" t="e">
        <f>VLOOKUP($BB611,[1]sistem!$I$13:$L$14,2,FALSE)*#REF!</f>
        <v>#REF!</v>
      </c>
      <c r="X611" s="14" t="e">
        <f>VLOOKUP($BB611,[1]sistem!$I$13:$L$14,3,FALSE)*#REF!</f>
        <v>#REF!</v>
      </c>
      <c r="Y611" s="14" t="e">
        <f>VLOOKUP($BB611,[1]sistem!$I$13:$L$14,4,FALSE)*#REF!</f>
        <v>#REF!</v>
      </c>
      <c r="Z611" s="14" t="e">
        <f t="shared" si="170"/>
        <v>#REF!</v>
      </c>
      <c r="AA611" s="14" t="e">
        <f t="shared" si="170"/>
        <v>#REF!</v>
      </c>
      <c r="AB611" s="14" t="e">
        <f t="shared" si="170"/>
        <v>#REF!</v>
      </c>
      <c r="AC611" s="14" t="e">
        <f t="shared" si="171"/>
        <v>#REF!</v>
      </c>
      <c r="AD611" s="14">
        <f>VLOOKUP(BB611,[1]sistem!$I$18:$J$19,2,FALSE)</f>
        <v>11</v>
      </c>
      <c r="AE611" s="14">
        <v>0.25</v>
      </c>
      <c r="AF611" s="14">
        <f>VLOOKUP($S611,[1]sistem!$I$3:$M$10,5,FALSE)</f>
        <v>1</v>
      </c>
      <c r="AI611" s="14" t="e">
        <f>(#REF!+#REF!)*AD611</f>
        <v>#REF!</v>
      </c>
      <c r="AJ611" s="14">
        <f>VLOOKUP($S611,[1]sistem!$I$3:$N$10,6,FALSE)</f>
        <v>2</v>
      </c>
      <c r="AK611" s="14">
        <v>2</v>
      </c>
      <c r="AL611" s="14">
        <f t="shared" si="172"/>
        <v>4</v>
      </c>
      <c r="AM611" s="14">
        <f>VLOOKUP($BB611,[1]sistem!$I$18:$K$19,3,FALSE)</f>
        <v>11</v>
      </c>
      <c r="AN611" s="14" t="e">
        <f>AM611*#REF!</f>
        <v>#REF!</v>
      </c>
      <c r="AO611" s="14" t="e">
        <f t="shared" si="173"/>
        <v>#REF!</v>
      </c>
      <c r="AP611" s="14">
        <f t="shared" si="184"/>
        <v>25</v>
      </c>
      <c r="AQ611" s="14" t="e">
        <f t="shared" si="175"/>
        <v>#REF!</v>
      </c>
      <c r="AR611" s="14" t="e">
        <f>ROUND(AQ611-#REF!,0)</f>
        <v>#REF!</v>
      </c>
      <c r="AS611" s="14">
        <f>IF(BB611="s",IF(S611=0,0,
IF(S611=1,#REF!*4*4,
IF(S611=2,0,
IF(S611=3,#REF!*4*2,
IF(S611=4,0,
IF(S611=5,0,
IF(S611=6,0,
IF(S611=7,0)))))))),
IF(BB611="t",
IF(S611=0,0,
IF(S611=1,#REF!*4*4*0.8,
IF(S611=2,0,
IF(S611=3,#REF!*4*2*0.8,
IF(S611=4,0,
IF(S611=5,0,
IF(S611=6,0,
IF(S611=7,0))))))))))</f>
        <v>0</v>
      </c>
      <c r="AT611" s="14" t="e">
        <f>IF(BB611="s",
IF(S611=0,0,
IF(S611=1,0,
IF(S611=2,#REF!*4*2,
IF(S611=3,#REF!*4,
IF(S611=4,#REF!*4,
IF(S611=5,0,
IF(S611=6,0,
IF(S611=7,#REF!*4)))))))),
IF(BB611="t",
IF(S611=0,0,
IF(S611=1,0,
IF(S611=2,#REF!*4*2*0.8,
IF(S611=3,#REF!*4*0.8,
IF(S611=4,#REF!*4*0.8,
IF(S611=5,0,
IF(S611=6,0,
IF(S611=7,#REF!*4))))))))))</f>
        <v>#REF!</v>
      </c>
      <c r="AU611" s="14" t="e">
        <f>IF(BB611="s",
IF(S611=0,0,
IF(S611=1,#REF!*2,
IF(S611=2,#REF!*2,
IF(S611=3,#REF!*2,
IF(S611=4,#REF!*2,
IF(S611=5,#REF!*2,
IF(S611=6,#REF!*2,
IF(S611=7,#REF!*2)))))))),
IF(BB611="t",
IF(S611=0,#REF!*2*0.8,
IF(S611=1,#REF!*2*0.8,
IF(S611=2,#REF!*2*0.8,
IF(S611=3,#REF!*2*0.8,
IF(S611=4,#REF!*2*0.8,
IF(S611=5,#REF!*2*0.8,
IF(S611=6,#REF!*1*0.8,
IF(S611=7,#REF!*2))))))))))</f>
        <v>#REF!</v>
      </c>
      <c r="AV611" s="14" t="e">
        <f t="shared" si="176"/>
        <v>#REF!</v>
      </c>
      <c r="AW611" s="14" t="e">
        <f>IF(BB611="s",
IF(S611=0,0,
IF(S611=1,(14-2)*(#REF!+#REF!)/4*4,
IF(S611=2,(14-2)*(#REF!+#REF!)/4*2,
IF(S611=3,(14-2)*(#REF!+#REF!)/4*3,
IF(S611=4,(14-2)*(#REF!+#REF!)/4,
IF(S611=5,(14-2)*#REF!/4,
IF(S611=6,0,
IF(S611=7,(14)*#REF!)))))))),
IF(BB611="t",
IF(S611=0,0,
IF(S611=1,(11-2)*(#REF!+#REF!)/4*4,
IF(S611=2,(11-2)*(#REF!+#REF!)/4*2,
IF(S611=3,(11-2)*(#REF!+#REF!)/4*3,
IF(S611=4,(11-2)*(#REF!+#REF!)/4,
IF(S611=5,(11-2)*#REF!/4,
IF(S611=6,0,
IF(S611=7,(11)*#REF!))))))))))</f>
        <v>#REF!</v>
      </c>
      <c r="AX611" s="14" t="e">
        <f t="shared" si="177"/>
        <v>#REF!</v>
      </c>
      <c r="AY611" s="14">
        <f t="shared" si="178"/>
        <v>8</v>
      </c>
      <c r="AZ611" s="14">
        <f t="shared" si="179"/>
        <v>4</v>
      </c>
      <c r="BA611" s="14" t="e">
        <f t="shared" si="180"/>
        <v>#REF!</v>
      </c>
      <c r="BB611" s="14" t="s">
        <v>186</v>
      </c>
      <c r="BC611" s="14" t="e">
        <f>IF(BI611="A",0,IF(BB611="s",14*#REF!,IF(BB611="T",11*#REF!,"HATA")))</f>
        <v>#REF!</v>
      </c>
      <c r="BD611" s="14" t="e">
        <f t="shared" si="181"/>
        <v>#REF!</v>
      </c>
      <c r="BE611" s="14" t="e">
        <f t="shared" si="182"/>
        <v>#REF!</v>
      </c>
      <c r="BF611" s="14" t="e">
        <f>IF(BE611-#REF!=0,"DOĞRU","YANLIŞ")</f>
        <v>#REF!</v>
      </c>
      <c r="BG611" s="14" t="e">
        <f>#REF!-BE611</f>
        <v>#REF!</v>
      </c>
      <c r="BH611" s="14">
        <v>1</v>
      </c>
      <c r="BJ611" s="14">
        <v>1</v>
      </c>
      <c r="BL611" s="14">
        <v>4</v>
      </c>
      <c r="BN611" s="5" t="e">
        <f>#REF!*11</f>
        <v>#REF!</v>
      </c>
      <c r="BO611" s="6"/>
      <c r="BP611" s="7"/>
      <c r="BQ611" s="8"/>
      <c r="BR611" s="8"/>
      <c r="BS611" s="8"/>
      <c r="BT611" s="8"/>
      <c r="BU611" s="8"/>
      <c r="BV611" s="9"/>
      <c r="BW611" s="10"/>
      <c r="BX611" s="11"/>
      <c r="CD611" s="17"/>
      <c r="CE611" s="8"/>
      <c r="CF611" s="17"/>
      <c r="CG611" s="17"/>
      <c r="CH611" s="17"/>
      <c r="CI611" s="17"/>
    </row>
    <row r="612" spans="1:87" hidden="1" x14ac:dyDescent="0.25">
      <c r="A612" s="14" t="s">
        <v>697</v>
      </c>
      <c r="B612" s="14" t="s">
        <v>698</v>
      </c>
      <c r="C612" s="14" t="s">
        <v>698</v>
      </c>
      <c r="D612" s="15" t="s">
        <v>90</v>
      </c>
      <c r="E612" s="15" t="s">
        <v>90</v>
      </c>
      <c r="F612" s="16" t="e">
        <f>IF(BB612="S",
IF(#REF!+BJ612=2012,
IF(#REF!=1,"12-13/1",
IF(#REF!=2,"12-13/2",
IF(#REF!=3,"13-14/1",
IF(#REF!=4,"13-14/2","Hata1")))),
IF(#REF!+BJ612=2013,
IF(#REF!=1,"13-14/1",
IF(#REF!=2,"13-14/2",
IF(#REF!=3,"14-15/1",
IF(#REF!=4,"14-15/2","Hata2")))),
IF(#REF!+BJ612=2014,
IF(#REF!=1,"14-15/1",
IF(#REF!=2,"14-15/2",
IF(#REF!=3,"15-16/1",
IF(#REF!=4,"15-16/2","Hata3")))),
IF(#REF!+BJ612=2015,
IF(#REF!=1,"15-16/1",
IF(#REF!=2,"15-16/2",
IF(#REF!=3,"16-17/1",
IF(#REF!=4,"16-17/2","Hata4")))),
IF(#REF!+BJ612=2016,
IF(#REF!=1,"16-17/1",
IF(#REF!=2,"16-17/2",
IF(#REF!=3,"17-18/1",
IF(#REF!=4,"17-18/2","Hata5")))),
IF(#REF!+BJ612=2017,
IF(#REF!=1,"17-18/1",
IF(#REF!=2,"17-18/2",
IF(#REF!=3,"18-19/1",
IF(#REF!=4,"18-19/2","Hata6")))),
IF(#REF!+BJ612=2018,
IF(#REF!=1,"18-19/1",
IF(#REF!=2,"18-19/2",
IF(#REF!=3,"19-20/1",
IF(#REF!=4,"19-20/2","Hata7")))),
IF(#REF!+BJ612=2019,
IF(#REF!=1,"19-20/1",
IF(#REF!=2,"19-20/2",
IF(#REF!=3,"20-21/1",
IF(#REF!=4,"20-21/2","Hata8")))),
IF(#REF!+BJ612=2020,
IF(#REF!=1,"20-21/1",
IF(#REF!=2,"20-21/2",
IF(#REF!=3,"21-22/1",
IF(#REF!=4,"21-22/2","Hata9")))),
IF(#REF!+BJ612=2021,
IF(#REF!=1,"21-22/1",
IF(#REF!=2,"21-22/2",
IF(#REF!=3,"22-23/1",
IF(#REF!=4,"22-23/2","Hata10")))),
IF(#REF!+BJ612=2022,
IF(#REF!=1,"22-23/1",
IF(#REF!=2,"22-23/2",
IF(#REF!=3,"23-24/1",
IF(#REF!=4,"23-24/2","Hata11")))),
IF(#REF!+BJ612=2023,
IF(#REF!=1,"23-24/1",
IF(#REF!=2,"23-24/2",
IF(#REF!=3,"24-25/1",
IF(#REF!=4,"24-25/2","Hata12")))),
)))))))))))),
IF(BB612="T",
IF(#REF!+BJ612=2012,
IF(#REF!=1,"12-13/1",
IF(#REF!=2,"12-13/2",
IF(#REF!=3,"12-13/3",
IF(#REF!=4,"13-14/1",
IF(#REF!=5,"13-14/2",
IF(#REF!=6,"13-14/3","Hata1")))))),
IF(#REF!+BJ612=2013,
IF(#REF!=1,"13-14/1",
IF(#REF!=2,"13-14/2",
IF(#REF!=3,"13-14/3",
IF(#REF!=4,"14-15/1",
IF(#REF!=5,"14-15/2",
IF(#REF!=6,"14-15/3","Hata2")))))),
IF(#REF!+BJ612=2014,
IF(#REF!=1,"14-15/1",
IF(#REF!=2,"14-15/2",
IF(#REF!=3,"14-15/3",
IF(#REF!=4,"15-16/1",
IF(#REF!=5,"15-16/2",
IF(#REF!=6,"15-16/3","Hata3")))))),
IF(AND(#REF!+#REF!&gt;2014,#REF!+#REF!&lt;2015,BJ612=1),
IF(#REF!=0.1,"14-15/0.1",
IF(#REF!=0.2,"14-15/0.2",
IF(#REF!=0.3,"14-15/0.3","Hata4"))),
IF(#REF!+BJ612=2015,
IF(#REF!=1,"15-16/1",
IF(#REF!=2,"15-16/2",
IF(#REF!=3,"15-16/3",
IF(#REF!=4,"16-17/1",
IF(#REF!=5,"16-17/2",
IF(#REF!=6,"16-17/3","Hata5")))))),
IF(#REF!+BJ612=2016,
IF(#REF!=1,"16-17/1",
IF(#REF!=2,"16-17/2",
IF(#REF!=3,"16-17/3",
IF(#REF!=4,"17-18/1",
IF(#REF!=5,"17-18/2",
IF(#REF!=6,"17-18/3","Hata6")))))),
IF(#REF!+BJ612=2017,
IF(#REF!=1,"17-18/1",
IF(#REF!=2,"17-18/2",
IF(#REF!=3,"17-18/3",
IF(#REF!=4,"18-19/1",
IF(#REF!=5,"18-19/2",
IF(#REF!=6,"18-19/3","Hata7")))))),
IF(#REF!+BJ612=2018,
IF(#REF!=1,"18-19/1",
IF(#REF!=2,"18-19/2",
IF(#REF!=3,"18-19/3",
IF(#REF!=4,"19-20/1",
IF(#REF!=5," 19-20/2",
IF(#REF!=6,"19-20/3","Hata8")))))),
IF(#REF!+BJ612=2019,
IF(#REF!=1,"19-20/1",
IF(#REF!=2,"19-20/2",
IF(#REF!=3,"19-20/3",
IF(#REF!=4,"20-21/1",
IF(#REF!=5,"20-21/2",
IF(#REF!=6,"20-21/3","Hata9")))))),
IF(#REF!+BJ612=2020,
IF(#REF!=1,"20-21/1",
IF(#REF!=2,"20-21/2",
IF(#REF!=3,"20-21/3",
IF(#REF!=4,"21-22/1",
IF(#REF!=5,"21-22/2",
IF(#REF!=6,"21-22/3","Hata10")))))),
IF(#REF!+BJ612=2021,
IF(#REF!=1,"21-22/1",
IF(#REF!=2,"21-22/2",
IF(#REF!=3,"21-22/3",
IF(#REF!=4,"22-23/1",
IF(#REF!=5,"22-23/2",
IF(#REF!=6,"22-23/3","Hata11")))))),
IF(#REF!+BJ612=2022,
IF(#REF!=1,"22-23/1",
IF(#REF!=2,"22-23/2",
IF(#REF!=3,"22-23/3",
IF(#REF!=4,"23-24/1",
IF(#REF!=5,"23-24/2",
IF(#REF!=6,"23-24/3","Hata12")))))),
IF(#REF!+BJ612=2023,
IF(#REF!=1,"23-24/1",
IF(#REF!=2,"23-24/2",
IF(#REF!=3,"23-24/3",
IF(#REF!=4,"24-25/1",
IF(#REF!=5,"24-25/2",
IF(#REF!=6,"24-25/3","Hata13")))))),
))))))))))))))
)</f>
        <v>#REF!</v>
      </c>
      <c r="G612" s="15"/>
      <c r="H612" s="14" t="s">
        <v>719</v>
      </c>
      <c r="I612" s="14">
        <v>54699</v>
      </c>
      <c r="J612" s="14" t="s">
        <v>589</v>
      </c>
      <c r="S612" s="16">
        <v>4</v>
      </c>
      <c r="T612" s="14">
        <f>VLOOKUP($S612,[1]sistem!$I$3:$L$10,2,FALSE)</f>
        <v>0</v>
      </c>
      <c r="U612" s="14">
        <f>VLOOKUP($S612,[1]sistem!$I$3:$L$10,3,FALSE)</f>
        <v>1</v>
      </c>
      <c r="V612" s="14">
        <f>VLOOKUP($S612,[1]sistem!$I$3:$L$10,4,FALSE)</f>
        <v>1</v>
      </c>
      <c r="W612" s="14" t="e">
        <f>VLOOKUP($BB612,[1]sistem!$I$13:$L$14,2,FALSE)*#REF!</f>
        <v>#REF!</v>
      </c>
      <c r="X612" s="14" t="e">
        <f>VLOOKUP($BB612,[1]sistem!$I$13:$L$14,3,FALSE)*#REF!</f>
        <v>#REF!</v>
      </c>
      <c r="Y612" s="14" t="e">
        <f>VLOOKUP($BB612,[1]sistem!$I$13:$L$14,4,FALSE)*#REF!</f>
        <v>#REF!</v>
      </c>
      <c r="Z612" s="14" t="e">
        <f t="shared" si="170"/>
        <v>#REF!</v>
      </c>
      <c r="AA612" s="14" t="e">
        <f t="shared" si="170"/>
        <v>#REF!</v>
      </c>
      <c r="AB612" s="14" t="e">
        <f t="shared" si="170"/>
        <v>#REF!</v>
      </c>
      <c r="AC612" s="14" t="e">
        <f t="shared" si="171"/>
        <v>#REF!</v>
      </c>
      <c r="AD612" s="14">
        <f>VLOOKUP(BB612,[1]sistem!$I$18:$J$19,2,FALSE)</f>
        <v>11</v>
      </c>
      <c r="AE612" s="14">
        <v>0.25</v>
      </c>
      <c r="AF612" s="14">
        <f>VLOOKUP($S612,[1]sistem!$I$3:$M$10,5,FALSE)</f>
        <v>1</v>
      </c>
      <c r="AI612" s="14" t="e">
        <f>(#REF!+#REF!)*AD612</f>
        <v>#REF!</v>
      </c>
      <c r="AJ612" s="14">
        <f>VLOOKUP($S612,[1]sistem!$I$3:$N$10,6,FALSE)</f>
        <v>2</v>
      </c>
      <c r="AK612" s="14">
        <v>2</v>
      </c>
      <c r="AL612" s="14">
        <f t="shared" si="172"/>
        <v>4</v>
      </c>
      <c r="AM612" s="14">
        <f>VLOOKUP($BB612,[1]sistem!$I$18:$K$19,3,FALSE)</f>
        <v>11</v>
      </c>
      <c r="AN612" s="14" t="e">
        <f>AM612*#REF!</f>
        <v>#REF!</v>
      </c>
      <c r="AO612" s="14" t="e">
        <f t="shared" si="173"/>
        <v>#REF!</v>
      </c>
      <c r="AP612" s="14">
        <f t="shared" si="184"/>
        <v>25</v>
      </c>
      <c r="AQ612" s="14" t="e">
        <f t="shared" si="175"/>
        <v>#REF!</v>
      </c>
      <c r="AR612" s="14" t="e">
        <f>ROUND(AQ612-#REF!,0)</f>
        <v>#REF!</v>
      </c>
      <c r="AS612" s="14">
        <f>IF(BB612="s",IF(S612=0,0,
IF(S612=1,#REF!*4*4,
IF(S612=2,0,
IF(S612=3,#REF!*4*2,
IF(S612=4,0,
IF(S612=5,0,
IF(S612=6,0,
IF(S612=7,0)))))))),
IF(BB612="t",
IF(S612=0,0,
IF(S612=1,#REF!*4*4*0.8,
IF(S612=2,0,
IF(S612=3,#REF!*4*2*0.8,
IF(S612=4,0,
IF(S612=5,0,
IF(S612=6,0,
IF(S612=7,0))))))))))</f>
        <v>0</v>
      </c>
      <c r="AT612" s="14" t="e">
        <f>IF(BB612="s",
IF(S612=0,0,
IF(S612=1,0,
IF(S612=2,#REF!*4*2,
IF(S612=3,#REF!*4,
IF(S612=4,#REF!*4,
IF(S612=5,0,
IF(S612=6,0,
IF(S612=7,#REF!*4)))))))),
IF(BB612="t",
IF(S612=0,0,
IF(S612=1,0,
IF(S612=2,#REF!*4*2*0.8,
IF(S612=3,#REF!*4*0.8,
IF(S612=4,#REF!*4*0.8,
IF(S612=5,0,
IF(S612=6,0,
IF(S612=7,#REF!*4))))))))))</f>
        <v>#REF!</v>
      </c>
      <c r="AU612" s="14" t="e">
        <f>IF(BB612="s",
IF(S612=0,0,
IF(S612=1,#REF!*2,
IF(S612=2,#REF!*2,
IF(S612=3,#REF!*2,
IF(S612=4,#REF!*2,
IF(S612=5,#REF!*2,
IF(S612=6,#REF!*2,
IF(S612=7,#REF!*2)))))))),
IF(BB612="t",
IF(S612=0,#REF!*2*0.8,
IF(S612=1,#REF!*2*0.8,
IF(S612=2,#REF!*2*0.8,
IF(S612=3,#REF!*2*0.8,
IF(S612=4,#REF!*2*0.8,
IF(S612=5,#REF!*2*0.8,
IF(S612=6,#REF!*1*0.8,
IF(S612=7,#REF!*2))))))))))</f>
        <v>#REF!</v>
      </c>
      <c r="AV612" s="14" t="e">
        <f t="shared" si="176"/>
        <v>#REF!</v>
      </c>
      <c r="AW612" s="14" t="e">
        <f>IF(BB612="s",
IF(S612=0,0,
IF(S612=1,(14-2)*(#REF!+#REF!)/4*4,
IF(S612=2,(14-2)*(#REF!+#REF!)/4*2,
IF(S612=3,(14-2)*(#REF!+#REF!)/4*3,
IF(S612=4,(14-2)*(#REF!+#REF!)/4,
IF(S612=5,(14-2)*#REF!/4,
IF(S612=6,0,
IF(S612=7,(14)*#REF!)))))))),
IF(BB612="t",
IF(S612=0,0,
IF(S612=1,(11-2)*(#REF!+#REF!)/4*4,
IF(S612=2,(11-2)*(#REF!+#REF!)/4*2,
IF(S612=3,(11-2)*(#REF!+#REF!)/4*3,
IF(S612=4,(11-2)*(#REF!+#REF!)/4,
IF(S612=5,(11-2)*#REF!/4,
IF(S612=6,0,
IF(S612=7,(11)*#REF!))))))))))</f>
        <v>#REF!</v>
      </c>
      <c r="AX612" s="14" t="e">
        <f t="shared" si="177"/>
        <v>#REF!</v>
      </c>
      <c r="AY612" s="14">
        <f t="shared" si="178"/>
        <v>8</v>
      </c>
      <c r="AZ612" s="14">
        <f t="shared" si="179"/>
        <v>4</v>
      </c>
      <c r="BA612" s="14" t="e">
        <f t="shared" si="180"/>
        <v>#REF!</v>
      </c>
      <c r="BB612" s="14" t="s">
        <v>186</v>
      </c>
      <c r="BC612" s="14" t="e">
        <f>IF(BI612="A",0,IF(BB612="s",14*#REF!,IF(BB612="T",11*#REF!,"HATA")))</f>
        <v>#REF!</v>
      </c>
      <c r="BD612" s="14" t="e">
        <f t="shared" si="181"/>
        <v>#REF!</v>
      </c>
      <c r="BE612" s="14" t="e">
        <f t="shared" si="182"/>
        <v>#REF!</v>
      </c>
      <c r="BF612" s="14" t="e">
        <f>IF(BE612-#REF!=0,"DOĞRU","YANLIŞ")</f>
        <v>#REF!</v>
      </c>
      <c r="BG612" s="14" t="e">
        <f>#REF!-BE612</f>
        <v>#REF!</v>
      </c>
      <c r="BH612" s="14">
        <v>0</v>
      </c>
      <c r="BJ612" s="14">
        <v>1</v>
      </c>
      <c r="BL612" s="14">
        <v>4</v>
      </c>
      <c r="BN612" s="5" t="e">
        <f>#REF!*11</f>
        <v>#REF!</v>
      </c>
      <c r="BO612" s="6"/>
      <c r="BP612" s="7"/>
      <c r="BQ612" s="8"/>
      <c r="BR612" s="8"/>
      <c r="BS612" s="8"/>
      <c r="BT612" s="8"/>
      <c r="BU612" s="8"/>
      <c r="BV612" s="9"/>
      <c r="BW612" s="10"/>
      <c r="BX612" s="11"/>
      <c r="CD612" s="17"/>
      <c r="CE612" s="8"/>
      <c r="CF612" s="17"/>
      <c r="CG612" s="17"/>
      <c r="CH612" s="17"/>
      <c r="CI612" s="17"/>
    </row>
    <row r="613" spans="1:87" hidden="1" x14ac:dyDescent="0.25">
      <c r="A613" s="14" t="s">
        <v>699</v>
      </c>
      <c r="B613" s="14" t="s">
        <v>700</v>
      </c>
      <c r="C613" s="14" t="s">
        <v>700</v>
      </c>
      <c r="D613" s="15" t="s">
        <v>90</v>
      </c>
      <c r="E613" s="15" t="s">
        <v>90</v>
      </c>
      <c r="F613" s="16" t="e">
        <f>IF(BB613="S",
IF(#REF!+BJ613=2012,
IF(#REF!=1,"12-13/1",
IF(#REF!=2,"12-13/2",
IF(#REF!=3,"13-14/1",
IF(#REF!=4,"13-14/2","Hata1")))),
IF(#REF!+BJ613=2013,
IF(#REF!=1,"13-14/1",
IF(#REF!=2,"13-14/2",
IF(#REF!=3,"14-15/1",
IF(#REF!=4,"14-15/2","Hata2")))),
IF(#REF!+BJ613=2014,
IF(#REF!=1,"14-15/1",
IF(#REF!=2,"14-15/2",
IF(#REF!=3,"15-16/1",
IF(#REF!=4,"15-16/2","Hata3")))),
IF(#REF!+BJ613=2015,
IF(#REF!=1,"15-16/1",
IF(#REF!=2,"15-16/2",
IF(#REF!=3,"16-17/1",
IF(#REF!=4,"16-17/2","Hata4")))),
IF(#REF!+BJ613=2016,
IF(#REF!=1,"16-17/1",
IF(#REF!=2,"16-17/2",
IF(#REF!=3,"17-18/1",
IF(#REF!=4,"17-18/2","Hata5")))),
IF(#REF!+BJ613=2017,
IF(#REF!=1,"17-18/1",
IF(#REF!=2,"17-18/2",
IF(#REF!=3,"18-19/1",
IF(#REF!=4,"18-19/2","Hata6")))),
IF(#REF!+BJ613=2018,
IF(#REF!=1,"18-19/1",
IF(#REF!=2,"18-19/2",
IF(#REF!=3,"19-20/1",
IF(#REF!=4,"19-20/2","Hata7")))),
IF(#REF!+BJ613=2019,
IF(#REF!=1,"19-20/1",
IF(#REF!=2,"19-20/2",
IF(#REF!=3,"20-21/1",
IF(#REF!=4,"20-21/2","Hata8")))),
IF(#REF!+BJ613=2020,
IF(#REF!=1,"20-21/1",
IF(#REF!=2,"20-21/2",
IF(#REF!=3,"21-22/1",
IF(#REF!=4,"21-22/2","Hata9")))),
IF(#REF!+BJ613=2021,
IF(#REF!=1,"21-22/1",
IF(#REF!=2,"21-22/2",
IF(#REF!=3,"22-23/1",
IF(#REF!=4,"22-23/2","Hata10")))),
IF(#REF!+BJ613=2022,
IF(#REF!=1,"22-23/1",
IF(#REF!=2,"22-23/2",
IF(#REF!=3,"23-24/1",
IF(#REF!=4,"23-24/2","Hata11")))),
IF(#REF!+BJ613=2023,
IF(#REF!=1,"23-24/1",
IF(#REF!=2,"23-24/2",
IF(#REF!=3,"24-25/1",
IF(#REF!=4,"24-25/2","Hata12")))),
)))))))))))),
IF(BB613="T",
IF(#REF!+BJ613=2012,
IF(#REF!=1,"12-13/1",
IF(#REF!=2,"12-13/2",
IF(#REF!=3,"12-13/3",
IF(#REF!=4,"13-14/1",
IF(#REF!=5,"13-14/2",
IF(#REF!=6,"13-14/3","Hata1")))))),
IF(#REF!+BJ613=2013,
IF(#REF!=1,"13-14/1",
IF(#REF!=2,"13-14/2",
IF(#REF!=3,"13-14/3",
IF(#REF!=4,"14-15/1",
IF(#REF!=5,"14-15/2",
IF(#REF!=6,"14-15/3","Hata2")))))),
IF(#REF!+BJ613=2014,
IF(#REF!=1,"14-15/1",
IF(#REF!=2,"14-15/2",
IF(#REF!=3,"14-15/3",
IF(#REF!=4,"15-16/1",
IF(#REF!=5,"15-16/2",
IF(#REF!=6,"15-16/3","Hata3")))))),
IF(AND(#REF!+#REF!&gt;2014,#REF!+#REF!&lt;2015,BJ613=1),
IF(#REF!=0.1,"14-15/0.1",
IF(#REF!=0.2,"14-15/0.2",
IF(#REF!=0.3,"14-15/0.3","Hata4"))),
IF(#REF!+BJ613=2015,
IF(#REF!=1,"15-16/1",
IF(#REF!=2,"15-16/2",
IF(#REF!=3,"15-16/3",
IF(#REF!=4,"16-17/1",
IF(#REF!=5,"16-17/2",
IF(#REF!=6,"16-17/3","Hata5")))))),
IF(#REF!+BJ613=2016,
IF(#REF!=1,"16-17/1",
IF(#REF!=2,"16-17/2",
IF(#REF!=3,"16-17/3",
IF(#REF!=4,"17-18/1",
IF(#REF!=5,"17-18/2",
IF(#REF!=6,"17-18/3","Hata6")))))),
IF(#REF!+BJ613=2017,
IF(#REF!=1,"17-18/1",
IF(#REF!=2,"17-18/2",
IF(#REF!=3,"17-18/3",
IF(#REF!=4,"18-19/1",
IF(#REF!=5,"18-19/2",
IF(#REF!=6,"18-19/3","Hata7")))))),
IF(#REF!+BJ613=2018,
IF(#REF!=1,"18-19/1",
IF(#REF!=2,"18-19/2",
IF(#REF!=3,"18-19/3",
IF(#REF!=4,"19-20/1",
IF(#REF!=5," 19-20/2",
IF(#REF!=6,"19-20/3","Hata8")))))),
IF(#REF!+BJ613=2019,
IF(#REF!=1,"19-20/1",
IF(#REF!=2,"19-20/2",
IF(#REF!=3,"19-20/3",
IF(#REF!=4,"20-21/1",
IF(#REF!=5,"20-21/2",
IF(#REF!=6,"20-21/3","Hata9")))))),
IF(#REF!+BJ613=2020,
IF(#REF!=1,"20-21/1",
IF(#REF!=2,"20-21/2",
IF(#REF!=3,"20-21/3",
IF(#REF!=4,"21-22/1",
IF(#REF!=5,"21-22/2",
IF(#REF!=6,"21-22/3","Hata10")))))),
IF(#REF!+BJ613=2021,
IF(#REF!=1,"21-22/1",
IF(#REF!=2,"21-22/2",
IF(#REF!=3,"21-22/3",
IF(#REF!=4,"22-23/1",
IF(#REF!=5,"22-23/2",
IF(#REF!=6,"22-23/3","Hata11")))))),
IF(#REF!+BJ613=2022,
IF(#REF!=1,"22-23/1",
IF(#REF!=2,"22-23/2",
IF(#REF!=3,"22-23/3",
IF(#REF!=4,"23-24/1",
IF(#REF!=5,"23-24/2",
IF(#REF!=6,"23-24/3","Hata12")))))),
IF(#REF!+BJ613=2023,
IF(#REF!=1,"23-24/1",
IF(#REF!=2,"23-24/2",
IF(#REF!=3,"23-24/3",
IF(#REF!=4,"24-25/1",
IF(#REF!=5,"24-25/2",
IF(#REF!=6,"24-25/3","Hata13")))))),
))))))))))))))
)</f>
        <v>#REF!</v>
      </c>
      <c r="G613" s="15"/>
      <c r="H613" s="14" t="s">
        <v>719</v>
      </c>
      <c r="I613" s="14">
        <v>54699</v>
      </c>
      <c r="J613" s="14" t="s">
        <v>589</v>
      </c>
      <c r="S613" s="16">
        <v>4</v>
      </c>
      <c r="T613" s="14">
        <f>VLOOKUP($S613,[1]sistem!$I$3:$L$10,2,FALSE)</f>
        <v>0</v>
      </c>
      <c r="U613" s="14">
        <f>VLOOKUP($S613,[1]sistem!$I$3:$L$10,3,FALSE)</f>
        <v>1</v>
      </c>
      <c r="V613" s="14">
        <f>VLOOKUP($S613,[1]sistem!$I$3:$L$10,4,FALSE)</f>
        <v>1</v>
      </c>
      <c r="W613" s="14" t="e">
        <f>VLOOKUP($BB613,[1]sistem!$I$13:$L$14,2,FALSE)*#REF!</f>
        <v>#REF!</v>
      </c>
      <c r="X613" s="14" t="e">
        <f>VLOOKUP($BB613,[1]sistem!$I$13:$L$14,3,FALSE)*#REF!</f>
        <v>#REF!</v>
      </c>
      <c r="Y613" s="14" t="e">
        <f>VLOOKUP($BB613,[1]sistem!$I$13:$L$14,4,FALSE)*#REF!</f>
        <v>#REF!</v>
      </c>
      <c r="Z613" s="14" t="e">
        <f t="shared" si="170"/>
        <v>#REF!</v>
      </c>
      <c r="AA613" s="14" t="e">
        <f t="shared" si="170"/>
        <v>#REF!</v>
      </c>
      <c r="AB613" s="14" t="e">
        <f t="shared" si="170"/>
        <v>#REF!</v>
      </c>
      <c r="AC613" s="14" t="e">
        <f t="shared" si="171"/>
        <v>#REF!</v>
      </c>
      <c r="AD613" s="14">
        <f>VLOOKUP(BB613,[1]sistem!$I$18:$J$19,2,FALSE)</f>
        <v>11</v>
      </c>
      <c r="AE613" s="14">
        <v>0.25</v>
      </c>
      <c r="AF613" s="14">
        <f>VLOOKUP($S613,[1]sistem!$I$3:$M$10,5,FALSE)</f>
        <v>1</v>
      </c>
      <c r="AI613" s="14" t="e">
        <f>(#REF!+#REF!)*AD613</f>
        <v>#REF!</v>
      </c>
      <c r="AJ613" s="14">
        <f>VLOOKUP($S613,[1]sistem!$I$3:$N$10,6,FALSE)</f>
        <v>2</v>
      </c>
      <c r="AK613" s="14">
        <v>2</v>
      </c>
      <c r="AL613" s="14">
        <f t="shared" si="172"/>
        <v>4</v>
      </c>
      <c r="AM613" s="14">
        <f>VLOOKUP($BB613,[1]sistem!$I$18:$K$19,3,FALSE)</f>
        <v>11</v>
      </c>
      <c r="AN613" s="14" t="e">
        <f>AM613*#REF!</f>
        <v>#REF!</v>
      </c>
      <c r="AO613" s="14" t="e">
        <f t="shared" si="173"/>
        <v>#REF!</v>
      </c>
      <c r="AP613" s="14">
        <f t="shared" si="184"/>
        <v>25</v>
      </c>
      <c r="AQ613" s="14" t="e">
        <f t="shared" si="175"/>
        <v>#REF!</v>
      </c>
      <c r="AR613" s="14" t="e">
        <f>ROUND(AQ613-#REF!,0)</f>
        <v>#REF!</v>
      </c>
      <c r="AS613" s="14">
        <f>IF(BB613="s",IF(S613=0,0,
IF(S613=1,#REF!*4*4,
IF(S613=2,0,
IF(S613=3,#REF!*4*2,
IF(S613=4,0,
IF(S613=5,0,
IF(S613=6,0,
IF(S613=7,0)))))))),
IF(BB613="t",
IF(S613=0,0,
IF(S613=1,#REF!*4*4*0.8,
IF(S613=2,0,
IF(S613=3,#REF!*4*2*0.8,
IF(S613=4,0,
IF(S613=5,0,
IF(S613=6,0,
IF(S613=7,0))))))))))</f>
        <v>0</v>
      </c>
      <c r="AT613" s="14" t="e">
        <f>IF(BB613="s",
IF(S613=0,0,
IF(S613=1,0,
IF(S613=2,#REF!*4*2,
IF(S613=3,#REF!*4,
IF(S613=4,#REF!*4,
IF(S613=5,0,
IF(S613=6,0,
IF(S613=7,#REF!*4)))))))),
IF(BB613="t",
IF(S613=0,0,
IF(S613=1,0,
IF(S613=2,#REF!*4*2*0.8,
IF(S613=3,#REF!*4*0.8,
IF(S613=4,#REF!*4*0.8,
IF(S613=5,0,
IF(S613=6,0,
IF(S613=7,#REF!*4))))))))))</f>
        <v>#REF!</v>
      </c>
      <c r="AU613" s="14" t="e">
        <f>IF(BB613="s",
IF(S613=0,0,
IF(S613=1,#REF!*2,
IF(S613=2,#REF!*2,
IF(S613=3,#REF!*2,
IF(S613=4,#REF!*2,
IF(S613=5,#REF!*2,
IF(S613=6,#REF!*2,
IF(S613=7,#REF!*2)))))))),
IF(BB613="t",
IF(S613=0,#REF!*2*0.8,
IF(S613=1,#REF!*2*0.8,
IF(S613=2,#REF!*2*0.8,
IF(S613=3,#REF!*2*0.8,
IF(S613=4,#REF!*2*0.8,
IF(S613=5,#REF!*2*0.8,
IF(S613=6,#REF!*1*0.8,
IF(S613=7,#REF!*2))))))))))</f>
        <v>#REF!</v>
      </c>
      <c r="AV613" s="14" t="e">
        <f t="shared" si="176"/>
        <v>#REF!</v>
      </c>
      <c r="AW613" s="14" t="e">
        <f>IF(BB613="s",
IF(S613=0,0,
IF(S613=1,(14-2)*(#REF!+#REF!)/4*4,
IF(S613=2,(14-2)*(#REF!+#REF!)/4*2,
IF(S613=3,(14-2)*(#REF!+#REF!)/4*3,
IF(S613=4,(14-2)*(#REF!+#REF!)/4,
IF(S613=5,(14-2)*#REF!/4,
IF(S613=6,0,
IF(S613=7,(14)*#REF!)))))))),
IF(BB613="t",
IF(S613=0,0,
IF(S613=1,(11-2)*(#REF!+#REF!)/4*4,
IF(S613=2,(11-2)*(#REF!+#REF!)/4*2,
IF(S613=3,(11-2)*(#REF!+#REF!)/4*3,
IF(S613=4,(11-2)*(#REF!+#REF!)/4,
IF(S613=5,(11-2)*#REF!/4,
IF(S613=6,0,
IF(S613=7,(11)*#REF!))))))))))</f>
        <v>#REF!</v>
      </c>
      <c r="AX613" s="14" t="e">
        <f t="shared" si="177"/>
        <v>#REF!</v>
      </c>
      <c r="AY613" s="14">
        <f t="shared" si="178"/>
        <v>8</v>
      </c>
      <c r="AZ613" s="14">
        <f t="shared" si="179"/>
        <v>4</v>
      </c>
      <c r="BA613" s="14" t="e">
        <f t="shared" si="180"/>
        <v>#REF!</v>
      </c>
      <c r="BB613" s="14" t="s">
        <v>186</v>
      </c>
      <c r="BC613" s="14" t="e">
        <f>IF(BI613="A",0,IF(BB613="s",14*#REF!,IF(BB613="T",11*#REF!,"HATA")))</f>
        <v>#REF!</v>
      </c>
      <c r="BD613" s="14" t="e">
        <f t="shared" si="181"/>
        <v>#REF!</v>
      </c>
      <c r="BE613" s="14" t="e">
        <f t="shared" si="182"/>
        <v>#REF!</v>
      </c>
      <c r="BF613" s="14" t="e">
        <f>IF(BE613-#REF!=0,"DOĞRU","YANLIŞ")</f>
        <v>#REF!</v>
      </c>
      <c r="BG613" s="14" t="e">
        <f>#REF!-BE613</f>
        <v>#REF!</v>
      </c>
      <c r="BH613" s="14">
        <v>1</v>
      </c>
      <c r="BJ613" s="14">
        <v>1</v>
      </c>
      <c r="BL613" s="14">
        <v>4</v>
      </c>
      <c r="BN613" s="5" t="e">
        <f>#REF!*11</f>
        <v>#REF!</v>
      </c>
      <c r="BO613" s="6"/>
      <c r="BP613" s="7"/>
      <c r="BQ613" s="8"/>
      <c r="BR613" s="8"/>
      <c r="BS613" s="8"/>
      <c r="BT613" s="8"/>
      <c r="BU613" s="8"/>
      <c r="BV613" s="9"/>
      <c r="BW613" s="10"/>
      <c r="BX613" s="11"/>
      <c r="CD613" s="17"/>
      <c r="CE613" s="8"/>
      <c r="CF613" s="17"/>
      <c r="CG613" s="17"/>
      <c r="CH613" s="17"/>
      <c r="CI613" s="17"/>
    </row>
    <row r="614" spans="1:87" hidden="1" x14ac:dyDescent="0.25">
      <c r="A614" s="14" t="s">
        <v>701</v>
      </c>
      <c r="B614" s="14" t="s">
        <v>702</v>
      </c>
      <c r="C614" s="14" t="s">
        <v>702</v>
      </c>
      <c r="D614" s="15" t="s">
        <v>90</v>
      </c>
      <c r="E614" s="15" t="s">
        <v>90</v>
      </c>
      <c r="F614" s="16" t="e">
        <f>IF(BB614="S",
IF(#REF!+BJ614=2012,
IF(#REF!=1,"12-13/1",
IF(#REF!=2,"12-13/2",
IF(#REF!=3,"13-14/1",
IF(#REF!=4,"13-14/2","Hata1")))),
IF(#REF!+BJ614=2013,
IF(#REF!=1,"13-14/1",
IF(#REF!=2,"13-14/2",
IF(#REF!=3,"14-15/1",
IF(#REF!=4,"14-15/2","Hata2")))),
IF(#REF!+BJ614=2014,
IF(#REF!=1,"14-15/1",
IF(#REF!=2,"14-15/2",
IF(#REF!=3,"15-16/1",
IF(#REF!=4,"15-16/2","Hata3")))),
IF(#REF!+BJ614=2015,
IF(#REF!=1,"15-16/1",
IF(#REF!=2,"15-16/2",
IF(#REF!=3,"16-17/1",
IF(#REF!=4,"16-17/2","Hata4")))),
IF(#REF!+BJ614=2016,
IF(#REF!=1,"16-17/1",
IF(#REF!=2,"16-17/2",
IF(#REF!=3,"17-18/1",
IF(#REF!=4,"17-18/2","Hata5")))),
IF(#REF!+BJ614=2017,
IF(#REF!=1,"17-18/1",
IF(#REF!=2,"17-18/2",
IF(#REF!=3,"18-19/1",
IF(#REF!=4,"18-19/2","Hata6")))),
IF(#REF!+BJ614=2018,
IF(#REF!=1,"18-19/1",
IF(#REF!=2,"18-19/2",
IF(#REF!=3,"19-20/1",
IF(#REF!=4,"19-20/2","Hata7")))),
IF(#REF!+BJ614=2019,
IF(#REF!=1,"19-20/1",
IF(#REF!=2,"19-20/2",
IF(#REF!=3,"20-21/1",
IF(#REF!=4,"20-21/2","Hata8")))),
IF(#REF!+BJ614=2020,
IF(#REF!=1,"20-21/1",
IF(#REF!=2,"20-21/2",
IF(#REF!=3,"21-22/1",
IF(#REF!=4,"21-22/2","Hata9")))),
IF(#REF!+BJ614=2021,
IF(#REF!=1,"21-22/1",
IF(#REF!=2,"21-22/2",
IF(#REF!=3,"22-23/1",
IF(#REF!=4,"22-23/2","Hata10")))),
IF(#REF!+BJ614=2022,
IF(#REF!=1,"22-23/1",
IF(#REF!=2,"22-23/2",
IF(#REF!=3,"23-24/1",
IF(#REF!=4,"23-24/2","Hata11")))),
IF(#REF!+BJ614=2023,
IF(#REF!=1,"23-24/1",
IF(#REF!=2,"23-24/2",
IF(#REF!=3,"24-25/1",
IF(#REF!=4,"24-25/2","Hata12")))),
)))))))))))),
IF(BB614="T",
IF(#REF!+BJ614=2012,
IF(#REF!=1,"12-13/1",
IF(#REF!=2,"12-13/2",
IF(#REF!=3,"12-13/3",
IF(#REF!=4,"13-14/1",
IF(#REF!=5,"13-14/2",
IF(#REF!=6,"13-14/3","Hata1")))))),
IF(#REF!+BJ614=2013,
IF(#REF!=1,"13-14/1",
IF(#REF!=2,"13-14/2",
IF(#REF!=3,"13-14/3",
IF(#REF!=4,"14-15/1",
IF(#REF!=5,"14-15/2",
IF(#REF!=6,"14-15/3","Hata2")))))),
IF(#REF!+BJ614=2014,
IF(#REF!=1,"14-15/1",
IF(#REF!=2,"14-15/2",
IF(#REF!=3,"14-15/3",
IF(#REF!=4,"15-16/1",
IF(#REF!=5,"15-16/2",
IF(#REF!=6,"15-16/3","Hata3")))))),
IF(AND(#REF!+#REF!&gt;2014,#REF!+#REF!&lt;2015,BJ614=1),
IF(#REF!=0.1,"14-15/0.1",
IF(#REF!=0.2,"14-15/0.2",
IF(#REF!=0.3,"14-15/0.3","Hata4"))),
IF(#REF!+BJ614=2015,
IF(#REF!=1,"15-16/1",
IF(#REF!=2,"15-16/2",
IF(#REF!=3,"15-16/3",
IF(#REF!=4,"16-17/1",
IF(#REF!=5,"16-17/2",
IF(#REF!=6,"16-17/3","Hata5")))))),
IF(#REF!+BJ614=2016,
IF(#REF!=1,"16-17/1",
IF(#REF!=2,"16-17/2",
IF(#REF!=3,"16-17/3",
IF(#REF!=4,"17-18/1",
IF(#REF!=5,"17-18/2",
IF(#REF!=6,"17-18/3","Hata6")))))),
IF(#REF!+BJ614=2017,
IF(#REF!=1,"17-18/1",
IF(#REF!=2,"17-18/2",
IF(#REF!=3,"17-18/3",
IF(#REF!=4,"18-19/1",
IF(#REF!=5,"18-19/2",
IF(#REF!=6,"18-19/3","Hata7")))))),
IF(#REF!+BJ614=2018,
IF(#REF!=1,"18-19/1",
IF(#REF!=2,"18-19/2",
IF(#REF!=3,"18-19/3",
IF(#REF!=4,"19-20/1",
IF(#REF!=5," 19-20/2",
IF(#REF!=6,"19-20/3","Hata8")))))),
IF(#REF!+BJ614=2019,
IF(#REF!=1,"19-20/1",
IF(#REF!=2,"19-20/2",
IF(#REF!=3,"19-20/3",
IF(#REF!=4,"20-21/1",
IF(#REF!=5,"20-21/2",
IF(#REF!=6,"20-21/3","Hata9")))))),
IF(#REF!+BJ614=2020,
IF(#REF!=1,"20-21/1",
IF(#REF!=2,"20-21/2",
IF(#REF!=3,"20-21/3",
IF(#REF!=4,"21-22/1",
IF(#REF!=5,"21-22/2",
IF(#REF!=6,"21-22/3","Hata10")))))),
IF(#REF!+BJ614=2021,
IF(#REF!=1,"21-22/1",
IF(#REF!=2,"21-22/2",
IF(#REF!=3,"21-22/3",
IF(#REF!=4,"22-23/1",
IF(#REF!=5,"22-23/2",
IF(#REF!=6,"22-23/3","Hata11")))))),
IF(#REF!+BJ614=2022,
IF(#REF!=1,"22-23/1",
IF(#REF!=2,"22-23/2",
IF(#REF!=3,"22-23/3",
IF(#REF!=4,"23-24/1",
IF(#REF!=5,"23-24/2",
IF(#REF!=6,"23-24/3","Hata12")))))),
IF(#REF!+BJ614=2023,
IF(#REF!=1,"23-24/1",
IF(#REF!=2,"23-24/2",
IF(#REF!=3,"23-24/3",
IF(#REF!=4,"24-25/1",
IF(#REF!=5,"24-25/2",
IF(#REF!=6,"24-25/3","Hata13")))))),
))))))))))))))
)</f>
        <v>#REF!</v>
      </c>
      <c r="G614" s="15"/>
      <c r="H614" s="14" t="s">
        <v>719</v>
      </c>
      <c r="I614" s="14">
        <v>54699</v>
      </c>
      <c r="J614" s="14" t="s">
        <v>589</v>
      </c>
      <c r="S614" s="16">
        <v>4</v>
      </c>
      <c r="T614" s="14">
        <f>VLOOKUP($S614,[1]sistem!$I$3:$L$10,2,FALSE)</f>
        <v>0</v>
      </c>
      <c r="U614" s="14">
        <f>VLOOKUP($S614,[1]sistem!$I$3:$L$10,3,FALSE)</f>
        <v>1</v>
      </c>
      <c r="V614" s="14">
        <f>VLOOKUP($S614,[1]sistem!$I$3:$L$10,4,FALSE)</f>
        <v>1</v>
      </c>
      <c r="W614" s="14" t="e">
        <f>VLOOKUP($BB614,[1]sistem!$I$13:$L$14,2,FALSE)*#REF!</f>
        <v>#REF!</v>
      </c>
      <c r="X614" s="14" t="e">
        <f>VLOOKUP($BB614,[1]sistem!$I$13:$L$14,3,FALSE)*#REF!</f>
        <v>#REF!</v>
      </c>
      <c r="Y614" s="14" t="e">
        <f>VLOOKUP($BB614,[1]sistem!$I$13:$L$14,4,FALSE)*#REF!</f>
        <v>#REF!</v>
      </c>
      <c r="Z614" s="14" t="e">
        <f t="shared" si="170"/>
        <v>#REF!</v>
      </c>
      <c r="AA614" s="14" t="e">
        <f t="shared" si="170"/>
        <v>#REF!</v>
      </c>
      <c r="AB614" s="14" t="e">
        <f t="shared" si="170"/>
        <v>#REF!</v>
      </c>
      <c r="AC614" s="14" t="e">
        <f t="shared" si="171"/>
        <v>#REF!</v>
      </c>
      <c r="AD614" s="14">
        <f>VLOOKUP(BB614,[1]sistem!$I$18:$J$19,2,FALSE)</f>
        <v>11</v>
      </c>
      <c r="AE614" s="14">
        <v>0.25</v>
      </c>
      <c r="AF614" s="14">
        <f>VLOOKUP($S614,[1]sistem!$I$3:$M$10,5,FALSE)</f>
        <v>1</v>
      </c>
      <c r="AI614" s="14" t="e">
        <f>(#REF!+#REF!)*AD614</f>
        <v>#REF!</v>
      </c>
      <c r="AJ614" s="14">
        <f>VLOOKUP($S614,[1]sistem!$I$3:$N$10,6,FALSE)</f>
        <v>2</v>
      </c>
      <c r="AK614" s="14">
        <v>2</v>
      </c>
      <c r="AL614" s="14">
        <f t="shared" si="172"/>
        <v>4</v>
      </c>
      <c r="AM614" s="14">
        <f>VLOOKUP($BB614,[1]sistem!$I$18:$K$19,3,FALSE)</f>
        <v>11</v>
      </c>
      <c r="AN614" s="14" t="e">
        <f>AM614*#REF!</f>
        <v>#REF!</v>
      </c>
      <c r="AO614" s="14" t="e">
        <f t="shared" si="173"/>
        <v>#REF!</v>
      </c>
      <c r="AP614" s="14">
        <f t="shared" si="184"/>
        <v>25</v>
      </c>
      <c r="AQ614" s="14" t="e">
        <f t="shared" si="175"/>
        <v>#REF!</v>
      </c>
      <c r="AR614" s="14" t="e">
        <f>ROUND(AQ614-#REF!,0)</f>
        <v>#REF!</v>
      </c>
      <c r="AS614" s="14">
        <f>IF(BB614="s",IF(S614=0,0,
IF(S614=1,#REF!*4*4,
IF(S614=2,0,
IF(S614=3,#REF!*4*2,
IF(S614=4,0,
IF(S614=5,0,
IF(S614=6,0,
IF(S614=7,0)))))))),
IF(BB614="t",
IF(S614=0,0,
IF(S614=1,#REF!*4*4*0.8,
IF(S614=2,0,
IF(S614=3,#REF!*4*2*0.8,
IF(S614=4,0,
IF(S614=5,0,
IF(S614=6,0,
IF(S614=7,0))))))))))</f>
        <v>0</v>
      </c>
      <c r="AT614" s="14" t="e">
        <f>IF(BB614="s",
IF(S614=0,0,
IF(S614=1,0,
IF(S614=2,#REF!*4*2,
IF(S614=3,#REF!*4,
IF(S614=4,#REF!*4,
IF(S614=5,0,
IF(S614=6,0,
IF(S614=7,#REF!*4)))))))),
IF(BB614="t",
IF(S614=0,0,
IF(S614=1,0,
IF(S614=2,#REF!*4*2*0.8,
IF(S614=3,#REF!*4*0.8,
IF(S614=4,#REF!*4*0.8,
IF(S614=5,0,
IF(S614=6,0,
IF(S614=7,#REF!*4))))))))))</f>
        <v>#REF!</v>
      </c>
      <c r="AU614" s="14" t="e">
        <f>IF(BB614="s",
IF(S614=0,0,
IF(S614=1,#REF!*2,
IF(S614=2,#REF!*2,
IF(S614=3,#REF!*2,
IF(S614=4,#REF!*2,
IF(S614=5,#REF!*2,
IF(S614=6,#REF!*2,
IF(S614=7,#REF!*2)))))))),
IF(BB614="t",
IF(S614=0,#REF!*2*0.8,
IF(S614=1,#REF!*2*0.8,
IF(S614=2,#REF!*2*0.8,
IF(S614=3,#REF!*2*0.8,
IF(S614=4,#REF!*2*0.8,
IF(S614=5,#REF!*2*0.8,
IF(S614=6,#REF!*1*0.8,
IF(S614=7,#REF!*2))))))))))</f>
        <v>#REF!</v>
      </c>
      <c r="AV614" s="14" t="e">
        <f t="shared" si="176"/>
        <v>#REF!</v>
      </c>
      <c r="AW614" s="14" t="e">
        <f>IF(BB614="s",
IF(S614=0,0,
IF(S614=1,(14-2)*(#REF!+#REF!)/4*4,
IF(S614=2,(14-2)*(#REF!+#REF!)/4*2,
IF(S614=3,(14-2)*(#REF!+#REF!)/4*3,
IF(S614=4,(14-2)*(#REF!+#REF!)/4,
IF(S614=5,(14-2)*#REF!/4,
IF(S614=6,0,
IF(S614=7,(14)*#REF!)))))))),
IF(BB614="t",
IF(S614=0,0,
IF(S614=1,(11-2)*(#REF!+#REF!)/4*4,
IF(S614=2,(11-2)*(#REF!+#REF!)/4*2,
IF(S614=3,(11-2)*(#REF!+#REF!)/4*3,
IF(S614=4,(11-2)*(#REF!+#REF!)/4,
IF(S614=5,(11-2)*#REF!/4,
IF(S614=6,0,
IF(S614=7,(11)*#REF!))))))))))</f>
        <v>#REF!</v>
      </c>
      <c r="AX614" s="14" t="e">
        <f t="shared" si="177"/>
        <v>#REF!</v>
      </c>
      <c r="AY614" s="14">
        <f t="shared" si="178"/>
        <v>8</v>
      </c>
      <c r="AZ614" s="14">
        <f t="shared" si="179"/>
        <v>4</v>
      </c>
      <c r="BA614" s="14" t="e">
        <f t="shared" si="180"/>
        <v>#REF!</v>
      </c>
      <c r="BB614" s="14" t="s">
        <v>186</v>
      </c>
      <c r="BC614" s="14" t="e">
        <f>IF(BI614="A",0,IF(BB614="s",14*#REF!,IF(BB614="T",11*#REF!,"HATA")))</f>
        <v>#REF!</v>
      </c>
      <c r="BD614" s="14" t="e">
        <f t="shared" si="181"/>
        <v>#REF!</v>
      </c>
      <c r="BE614" s="14" t="e">
        <f t="shared" si="182"/>
        <v>#REF!</v>
      </c>
      <c r="BF614" s="14" t="e">
        <f>IF(BE614-#REF!=0,"DOĞRU","YANLIŞ")</f>
        <v>#REF!</v>
      </c>
      <c r="BG614" s="14" t="e">
        <f>#REF!-BE614</f>
        <v>#REF!</v>
      </c>
      <c r="BH614" s="14">
        <v>0</v>
      </c>
      <c r="BJ614" s="14">
        <v>1</v>
      </c>
      <c r="BL614" s="14">
        <v>4</v>
      </c>
      <c r="BN614" s="5" t="e">
        <f>#REF!*11</f>
        <v>#REF!</v>
      </c>
      <c r="BO614" s="6"/>
      <c r="BP614" s="7"/>
      <c r="BQ614" s="8"/>
      <c r="BR614" s="8"/>
      <c r="BS614" s="8"/>
      <c r="BT614" s="8"/>
      <c r="BU614" s="8"/>
      <c r="BV614" s="9"/>
      <c r="BW614" s="10"/>
      <c r="BX614" s="11"/>
      <c r="CD614" s="17"/>
      <c r="CE614" s="8"/>
      <c r="CF614" s="17"/>
      <c r="CG614" s="17"/>
      <c r="CH614" s="17"/>
      <c r="CI614" s="17"/>
    </row>
    <row r="615" spans="1:87" hidden="1" x14ac:dyDescent="0.25">
      <c r="A615" s="14" t="s">
        <v>703</v>
      </c>
      <c r="B615" s="14" t="s">
        <v>704</v>
      </c>
      <c r="C615" s="14" t="s">
        <v>704</v>
      </c>
      <c r="D615" s="15" t="s">
        <v>90</v>
      </c>
      <c r="E615" s="15" t="s">
        <v>90</v>
      </c>
      <c r="F615" s="16" t="e">
        <f>IF(BB615="S",
IF(#REF!+BJ615=2012,
IF(#REF!=1,"12-13/1",
IF(#REF!=2,"12-13/2",
IF(#REF!=3,"13-14/1",
IF(#REF!=4,"13-14/2","Hata1")))),
IF(#REF!+BJ615=2013,
IF(#REF!=1,"13-14/1",
IF(#REF!=2,"13-14/2",
IF(#REF!=3,"14-15/1",
IF(#REF!=4,"14-15/2","Hata2")))),
IF(#REF!+BJ615=2014,
IF(#REF!=1,"14-15/1",
IF(#REF!=2,"14-15/2",
IF(#REF!=3,"15-16/1",
IF(#REF!=4,"15-16/2","Hata3")))),
IF(#REF!+BJ615=2015,
IF(#REF!=1,"15-16/1",
IF(#REF!=2,"15-16/2",
IF(#REF!=3,"16-17/1",
IF(#REF!=4,"16-17/2","Hata4")))),
IF(#REF!+BJ615=2016,
IF(#REF!=1,"16-17/1",
IF(#REF!=2,"16-17/2",
IF(#REF!=3,"17-18/1",
IF(#REF!=4,"17-18/2","Hata5")))),
IF(#REF!+BJ615=2017,
IF(#REF!=1,"17-18/1",
IF(#REF!=2,"17-18/2",
IF(#REF!=3,"18-19/1",
IF(#REF!=4,"18-19/2","Hata6")))),
IF(#REF!+BJ615=2018,
IF(#REF!=1,"18-19/1",
IF(#REF!=2,"18-19/2",
IF(#REF!=3,"19-20/1",
IF(#REF!=4,"19-20/2","Hata7")))),
IF(#REF!+BJ615=2019,
IF(#REF!=1,"19-20/1",
IF(#REF!=2,"19-20/2",
IF(#REF!=3,"20-21/1",
IF(#REF!=4,"20-21/2","Hata8")))),
IF(#REF!+BJ615=2020,
IF(#REF!=1,"20-21/1",
IF(#REF!=2,"20-21/2",
IF(#REF!=3,"21-22/1",
IF(#REF!=4,"21-22/2","Hata9")))),
IF(#REF!+BJ615=2021,
IF(#REF!=1,"21-22/1",
IF(#REF!=2,"21-22/2",
IF(#REF!=3,"22-23/1",
IF(#REF!=4,"22-23/2","Hata10")))),
IF(#REF!+BJ615=2022,
IF(#REF!=1,"22-23/1",
IF(#REF!=2,"22-23/2",
IF(#REF!=3,"23-24/1",
IF(#REF!=4,"23-24/2","Hata11")))),
IF(#REF!+BJ615=2023,
IF(#REF!=1,"23-24/1",
IF(#REF!=2,"23-24/2",
IF(#REF!=3,"24-25/1",
IF(#REF!=4,"24-25/2","Hata12")))),
)))))))))))),
IF(BB615="T",
IF(#REF!+BJ615=2012,
IF(#REF!=1,"12-13/1",
IF(#REF!=2,"12-13/2",
IF(#REF!=3,"12-13/3",
IF(#REF!=4,"13-14/1",
IF(#REF!=5,"13-14/2",
IF(#REF!=6,"13-14/3","Hata1")))))),
IF(#REF!+BJ615=2013,
IF(#REF!=1,"13-14/1",
IF(#REF!=2,"13-14/2",
IF(#REF!=3,"13-14/3",
IF(#REF!=4,"14-15/1",
IF(#REF!=5,"14-15/2",
IF(#REF!=6,"14-15/3","Hata2")))))),
IF(#REF!+BJ615=2014,
IF(#REF!=1,"14-15/1",
IF(#REF!=2,"14-15/2",
IF(#REF!=3,"14-15/3",
IF(#REF!=4,"15-16/1",
IF(#REF!=5,"15-16/2",
IF(#REF!=6,"15-16/3","Hata3")))))),
IF(AND(#REF!+#REF!&gt;2014,#REF!+#REF!&lt;2015,BJ615=1),
IF(#REF!=0.1,"14-15/0.1",
IF(#REF!=0.2,"14-15/0.2",
IF(#REF!=0.3,"14-15/0.3","Hata4"))),
IF(#REF!+BJ615=2015,
IF(#REF!=1,"15-16/1",
IF(#REF!=2,"15-16/2",
IF(#REF!=3,"15-16/3",
IF(#REF!=4,"16-17/1",
IF(#REF!=5,"16-17/2",
IF(#REF!=6,"16-17/3","Hata5")))))),
IF(#REF!+BJ615=2016,
IF(#REF!=1,"16-17/1",
IF(#REF!=2,"16-17/2",
IF(#REF!=3,"16-17/3",
IF(#REF!=4,"17-18/1",
IF(#REF!=5,"17-18/2",
IF(#REF!=6,"17-18/3","Hata6")))))),
IF(#REF!+BJ615=2017,
IF(#REF!=1,"17-18/1",
IF(#REF!=2,"17-18/2",
IF(#REF!=3,"17-18/3",
IF(#REF!=4,"18-19/1",
IF(#REF!=5,"18-19/2",
IF(#REF!=6,"18-19/3","Hata7")))))),
IF(#REF!+BJ615=2018,
IF(#REF!=1,"18-19/1",
IF(#REF!=2,"18-19/2",
IF(#REF!=3,"18-19/3",
IF(#REF!=4,"19-20/1",
IF(#REF!=5," 19-20/2",
IF(#REF!=6,"19-20/3","Hata8")))))),
IF(#REF!+BJ615=2019,
IF(#REF!=1,"19-20/1",
IF(#REF!=2,"19-20/2",
IF(#REF!=3,"19-20/3",
IF(#REF!=4,"20-21/1",
IF(#REF!=5,"20-21/2",
IF(#REF!=6,"20-21/3","Hata9")))))),
IF(#REF!+BJ615=2020,
IF(#REF!=1,"20-21/1",
IF(#REF!=2,"20-21/2",
IF(#REF!=3,"20-21/3",
IF(#REF!=4,"21-22/1",
IF(#REF!=5,"21-22/2",
IF(#REF!=6,"21-22/3","Hata10")))))),
IF(#REF!+BJ615=2021,
IF(#REF!=1,"21-22/1",
IF(#REF!=2,"21-22/2",
IF(#REF!=3,"21-22/3",
IF(#REF!=4,"22-23/1",
IF(#REF!=5,"22-23/2",
IF(#REF!=6,"22-23/3","Hata11")))))),
IF(#REF!+BJ615=2022,
IF(#REF!=1,"22-23/1",
IF(#REF!=2,"22-23/2",
IF(#REF!=3,"22-23/3",
IF(#REF!=4,"23-24/1",
IF(#REF!=5,"23-24/2",
IF(#REF!=6,"23-24/3","Hata12")))))),
IF(#REF!+BJ615=2023,
IF(#REF!=1,"23-24/1",
IF(#REF!=2,"23-24/2",
IF(#REF!=3,"23-24/3",
IF(#REF!=4,"24-25/1",
IF(#REF!=5,"24-25/2",
IF(#REF!=6,"24-25/3","Hata13")))))),
))))))))))))))
)</f>
        <v>#REF!</v>
      </c>
      <c r="G615" s="15"/>
      <c r="H615" s="14" t="s">
        <v>719</v>
      </c>
      <c r="I615" s="14">
        <v>54699</v>
      </c>
      <c r="J615" s="14" t="s">
        <v>589</v>
      </c>
      <c r="S615" s="16">
        <v>4</v>
      </c>
      <c r="T615" s="14">
        <f>VLOOKUP($S615,[1]sistem!$I$3:$L$10,2,FALSE)</f>
        <v>0</v>
      </c>
      <c r="U615" s="14">
        <f>VLOOKUP($S615,[1]sistem!$I$3:$L$10,3,FALSE)</f>
        <v>1</v>
      </c>
      <c r="V615" s="14">
        <f>VLOOKUP($S615,[1]sistem!$I$3:$L$10,4,FALSE)</f>
        <v>1</v>
      </c>
      <c r="W615" s="14" t="e">
        <f>VLOOKUP($BB615,[1]sistem!$I$13:$L$14,2,FALSE)*#REF!</f>
        <v>#REF!</v>
      </c>
      <c r="X615" s="14" t="e">
        <f>VLOOKUP($BB615,[1]sistem!$I$13:$L$14,3,FALSE)*#REF!</f>
        <v>#REF!</v>
      </c>
      <c r="Y615" s="14" t="e">
        <f>VLOOKUP($BB615,[1]sistem!$I$13:$L$14,4,FALSE)*#REF!</f>
        <v>#REF!</v>
      </c>
      <c r="Z615" s="14" t="e">
        <f t="shared" si="170"/>
        <v>#REF!</v>
      </c>
      <c r="AA615" s="14" t="e">
        <f t="shared" si="170"/>
        <v>#REF!</v>
      </c>
      <c r="AB615" s="14" t="e">
        <f t="shared" si="170"/>
        <v>#REF!</v>
      </c>
      <c r="AC615" s="14" t="e">
        <f t="shared" si="171"/>
        <v>#REF!</v>
      </c>
      <c r="AD615" s="14">
        <f>VLOOKUP(BB615,[1]sistem!$I$18:$J$19,2,FALSE)</f>
        <v>11</v>
      </c>
      <c r="AE615" s="14">
        <v>0.25</v>
      </c>
      <c r="AF615" s="14">
        <f>VLOOKUP($S615,[1]sistem!$I$3:$M$10,5,FALSE)</f>
        <v>1</v>
      </c>
      <c r="AI615" s="14" t="e">
        <f>(#REF!+#REF!)*AD615</f>
        <v>#REF!</v>
      </c>
      <c r="AJ615" s="14">
        <f>VLOOKUP($S615,[1]sistem!$I$3:$N$10,6,FALSE)</f>
        <v>2</v>
      </c>
      <c r="AK615" s="14">
        <v>2</v>
      </c>
      <c r="AL615" s="14">
        <f t="shared" si="172"/>
        <v>4</v>
      </c>
      <c r="AM615" s="14">
        <f>VLOOKUP($BB615,[1]sistem!$I$18:$K$19,3,FALSE)</f>
        <v>11</v>
      </c>
      <c r="AN615" s="14" t="e">
        <f>AM615*#REF!</f>
        <v>#REF!</v>
      </c>
      <c r="AO615" s="14" t="e">
        <f t="shared" si="173"/>
        <v>#REF!</v>
      </c>
      <c r="AP615" s="14">
        <f t="shared" si="184"/>
        <v>25</v>
      </c>
      <c r="AQ615" s="14" t="e">
        <f t="shared" si="175"/>
        <v>#REF!</v>
      </c>
      <c r="AR615" s="14" t="e">
        <f>ROUND(AQ615-#REF!,0)</f>
        <v>#REF!</v>
      </c>
      <c r="AS615" s="14">
        <f>IF(BB615="s",IF(S615=0,0,
IF(S615=1,#REF!*4*4,
IF(S615=2,0,
IF(S615=3,#REF!*4*2,
IF(S615=4,0,
IF(S615=5,0,
IF(S615=6,0,
IF(S615=7,0)))))))),
IF(BB615="t",
IF(S615=0,0,
IF(S615=1,#REF!*4*4*0.8,
IF(S615=2,0,
IF(S615=3,#REF!*4*2*0.8,
IF(S615=4,0,
IF(S615=5,0,
IF(S615=6,0,
IF(S615=7,0))))))))))</f>
        <v>0</v>
      </c>
      <c r="AT615" s="14" t="e">
        <f>IF(BB615="s",
IF(S615=0,0,
IF(S615=1,0,
IF(S615=2,#REF!*4*2,
IF(S615=3,#REF!*4,
IF(S615=4,#REF!*4,
IF(S615=5,0,
IF(S615=6,0,
IF(S615=7,#REF!*4)))))))),
IF(BB615="t",
IF(S615=0,0,
IF(S615=1,0,
IF(S615=2,#REF!*4*2*0.8,
IF(S615=3,#REF!*4*0.8,
IF(S615=4,#REF!*4*0.8,
IF(S615=5,0,
IF(S615=6,0,
IF(S615=7,#REF!*4))))))))))</f>
        <v>#REF!</v>
      </c>
      <c r="AU615" s="14" t="e">
        <f>IF(BB615="s",
IF(S615=0,0,
IF(S615=1,#REF!*2,
IF(S615=2,#REF!*2,
IF(S615=3,#REF!*2,
IF(S615=4,#REF!*2,
IF(S615=5,#REF!*2,
IF(S615=6,#REF!*2,
IF(S615=7,#REF!*2)))))))),
IF(BB615="t",
IF(S615=0,#REF!*2*0.8,
IF(S615=1,#REF!*2*0.8,
IF(S615=2,#REF!*2*0.8,
IF(S615=3,#REF!*2*0.8,
IF(S615=4,#REF!*2*0.8,
IF(S615=5,#REF!*2*0.8,
IF(S615=6,#REF!*1*0.8,
IF(S615=7,#REF!*2))))))))))</f>
        <v>#REF!</v>
      </c>
      <c r="AV615" s="14" t="e">
        <f t="shared" si="176"/>
        <v>#REF!</v>
      </c>
      <c r="AW615" s="14" t="e">
        <f>IF(BB615="s",
IF(S615=0,0,
IF(S615=1,(14-2)*(#REF!+#REF!)/4*4,
IF(S615=2,(14-2)*(#REF!+#REF!)/4*2,
IF(S615=3,(14-2)*(#REF!+#REF!)/4*3,
IF(S615=4,(14-2)*(#REF!+#REF!)/4,
IF(S615=5,(14-2)*#REF!/4,
IF(S615=6,0,
IF(S615=7,(14)*#REF!)))))))),
IF(BB615="t",
IF(S615=0,0,
IF(S615=1,(11-2)*(#REF!+#REF!)/4*4,
IF(S615=2,(11-2)*(#REF!+#REF!)/4*2,
IF(S615=3,(11-2)*(#REF!+#REF!)/4*3,
IF(S615=4,(11-2)*(#REF!+#REF!)/4,
IF(S615=5,(11-2)*#REF!/4,
IF(S615=6,0,
IF(S615=7,(11)*#REF!))))))))))</f>
        <v>#REF!</v>
      </c>
      <c r="AX615" s="14" t="e">
        <f t="shared" si="177"/>
        <v>#REF!</v>
      </c>
      <c r="AY615" s="14">
        <f t="shared" si="178"/>
        <v>8</v>
      </c>
      <c r="AZ615" s="14">
        <f t="shared" si="179"/>
        <v>4</v>
      </c>
      <c r="BA615" s="14" t="e">
        <f t="shared" si="180"/>
        <v>#REF!</v>
      </c>
      <c r="BB615" s="14" t="s">
        <v>186</v>
      </c>
      <c r="BC615" s="14" t="e">
        <f>IF(BI615="A",0,IF(BB615="s",14*#REF!,IF(BB615="T",11*#REF!,"HATA")))</f>
        <v>#REF!</v>
      </c>
      <c r="BD615" s="14" t="e">
        <f t="shared" si="181"/>
        <v>#REF!</v>
      </c>
      <c r="BE615" s="14" t="e">
        <f t="shared" si="182"/>
        <v>#REF!</v>
      </c>
      <c r="BF615" s="14" t="e">
        <f>IF(BE615-#REF!=0,"DOĞRU","YANLIŞ")</f>
        <v>#REF!</v>
      </c>
      <c r="BG615" s="14" t="e">
        <f>#REF!-BE615</f>
        <v>#REF!</v>
      </c>
      <c r="BH615" s="14">
        <v>0</v>
      </c>
      <c r="BJ615" s="14">
        <v>1</v>
      </c>
      <c r="BL615" s="14">
        <v>4</v>
      </c>
      <c r="BN615" s="5" t="e">
        <f>#REF!*11</f>
        <v>#REF!</v>
      </c>
      <c r="BO615" s="6"/>
      <c r="BP615" s="7"/>
      <c r="BQ615" s="8"/>
      <c r="BR615" s="8"/>
      <c r="BS615" s="8"/>
      <c r="BT615" s="8"/>
      <c r="BU615" s="8"/>
      <c r="BV615" s="9"/>
      <c r="BW615" s="10"/>
      <c r="BX615" s="11"/>
      <c r="CE615" s="8"/>
      <c r="CF615" s="17"/>
      <c r="CG615" s="17"/>
      <c r="CH615" s="17"/>
      <c r="CI615" s="17"/>
    </row>
    <row r="616" spans="1:87" hidden="1" x14ac:dyDescent="0.25">
      <c r="A616" s="14" t="s">
        <v>705</v>
      </c>
      <c r="B616" s="14" t="s">
        <v>706</v>
      </c>
      <c r="C616" s="14" t="s">
        <v>706</v>
      </c>
      <c r="D616" s="15" t="s">
        <v>90</v>
      </c>
      <c r="E616" s="15" t="s">
        <v>90</v>
      </c>
      <c r="F616" s="16" t="e">
        <f>IF(BB616="S",
IF(#REF!+BJ616=2012,
IF(#REF!=1,"12-13/1",
IF(#REF!=2,"12-13/2",
IF(#REF!=3,"13-14/1",
IF(#REF!=4,"13-14/2","Hata1")))),
IF(#REF!+BJ616=2013,
IF(#REF!=1,"13-14/1",
IF(#REF!=2,"13-14/2",
IF(#REF!=3,"14-15/1",
IF(#REF!=4,"14-15/2","Hata2")))),
IF(#REF!+BJ616=2014,
IF(#REF!=1,"14-15/1",
IF(#REF!=2,"14-15/2",
IF(#REF!=3,"15-16/1",
IF(#REF!=4,"15-16/2","Hata3")))),
IF(#REF!+BJ616=2015,
IF(#REF!=1,"15-16/1",
IF(#REF!=2,"15-16/2",
IF(#REF!=3,"16-17/1",
IF(#REF!=4,"16-17/2","Hata4")))),
IF(#REF!+BJ616=2016,
IF(#REF!=1,"16-17/1",
IF(#REF!=2,"16-17/2",
IF(#REF!=3,"17-18/1",
IF(#REF!=4,"17-18/2","Hata5")))),
IF(#REF!+BJ616=2017,
IF(#REF!=1,"17-18/1",
IF(#REF!=2,"17-18/2",
IF(#REF!=3,"18-19/1",
IF(#REF!=4,"18-19/2","Hata6")))),
IF(#REF!+BJ616=2018,
IF(#REF!=1,"18-19/1",
IF(#REF!=2,"18-19/2",
IF(#REF!=3,"19-20/1",
IF(#REF!=4,"19-20/2","Hata7")))),
IF(#REF!+BJ616=2019,
IF(#REF!=1,"19-20/1",
IF(#REF!=2,"19-20/2",
IF(#REF!=3,"20-21/1",
IF(#REF!=4,"20-21/2","Hata8")))),
IF(#REF!+BJ616=2020,
IF(#REF!=1,"20-21/1",
IF(#REF!=2,"20-21/2",
IF(#REF!=3,"21-22/1",
IF(#REF!=4,"21-22/2","Hata9")))),
IF(#REF!+BJ616=2021,
IF(#REF!=1,"21-22/1",
IF(#REF!=2,"21-22/2",
IF(#REF!=3,"22-23/1",
IF(#REF!=4,"22-23/2","Hata10")))),
IF(#REF!+BJ616=2022,
IF(#REF!=1,"22-23/1",
IF(#REF!=2,"22-23/2",
IF(#REF!=3,"23-24/1",
IF(#REF!=4,"23-24/2","Hata11")))),
IF(#REF!+BJ616=2023,
IF(#REF!=1,"23-24/1",
IF(#REF!=2,"23-24/2",
IF(#REF!=3,"24-25/1",
IF(#REF!=4,"24-25/2","Hata12")))),
)))))))))))),
IF(BB616="T",
IF(#REF!+BJ616=2012,
IF(#REF!=1,"12-13/1",
IF(#REF!=2,"12-13/2",
IF(#REF!=3,"12-13/3",
IF(#REF!=4,"13-14/1",
IF(#REF!=5,"13-14/2",
IF(#REF!=6,"13-14/3","Hata1")))))),
IF(#REF!+BJ616=2013,
IF(#REF!=1,"13-14/1",
IF(#REF!=2,"13-14/2",
IF(#REF!=3,"13-14/3",
IF(#REF!=4,"14-15/1",
IF(#REF!=5,"14-15/2",
IF(#REF!=6,"14-15/3","Hata2")))))),
IF(#REF!+BJ616=2014,
IF(#REF!=1,"14-15/1",
IF(#REF!=2,"14-15/2",
IF(#REF!=3,"14-15/3",
IF(#REF!=4,"15-16/1",
IF(#REF!=5,"15-16/2",
IF(#REF!=6,"15-16/3","Hata3")))))),
IF(AND(#REF!+#REF!&gt;2014,#REF!+#REF!&lt;2015,BJ616=1),
IF(#REF!=0.1,"14-15/0.1",
IF(#REF!=0.2,"14-15/0.2",
IF(#REF!=0.3,"14-15/0.3","Hata4"))),
IF(#REF!+BJ616=2015,
IF(#REF!=1,"15-16/1",
IF(#REF!=2,"15-16/2",
IF(#REF!=3,"15-16/3",
IF(#REF!=4,"16-17/1",
IF(#REF!=5,"16-17/2",
IF(#REF!=6,"16-17/3","Hata5")))))),
IF(#REF!+BJ616=2016,
IF(#REF!=1,"16-17/1",
IF(#REF!=2,"16-17/2",
IF(#REF!=3,"16-17/3",
IF(#REF!=4,"17-18/1",
IF(#REF!=5,"17-18/2",
IF(#REF!=6,"17-18/3","Hata6")))))),
IF(#REF!+BJ616=2017,
IF(#REF!=1,"17-18/1",
IF(#REF!=2,"17-18/2",
IF(#REF!=3,"17-18/3",
IF(#REF!=4,"18-19/1",
IF(#REF!=5,"18-19/2",
IF(#REF!=6,"18-19/3","Hata7")))))),
IF(#REF!+BJ616=2018,
IF(#REF!=1,"18-19/1",
IF(#REF!=2,"18-19/2",
IF(#REF!=3,"18-19/3",
IF(#REF!=4,"19-20/1",
IF(#REF!=5," 19-20/2",
IF(#REF!=6,"19-20/3","Hata8")))))),
IF(#REF!+BJ616=2019,
IF(#REF!=1,"19-20/1",
IF(#REF!=2,"19-20/2",
IF(#REF!=3,"19-20/3",
IF(#REF!=4,"20-21/1",
IF(#REF!=5,"20-21/2",
IF(#REF!=6,"20-21/3","Hata9")))))),
IF(#REF!+BJ616=2020,
IF(#REF!=1,"20-21/1",
IF(#REF!=2,"20-21/2",
IF(#REF!=3,"20-21/3",
IF(#REF!=4,"21-22/1",
IF(#REF!=5,"21-22/2",
IF(#REF!=6,"21-22/3","Hata10")))))),
IF(#REF!+BJ616=2021,
IF(#REF!=1,"21-22/1",
IF(#REF!=2,"21-22/2",
IF(#REF!=3,"21-22/3",
IF(#REF!=4,"22-23/1",
IF(#REF!=5,"22-23/2",
IF(#REF!=6,"22-23/3","Hata11")))))),
IF(#REF!+BJ616=2022,
IF(#REF!=1,"22-23/1",
IF(#REF!=2,"22-23/2",
IF(#REF!=3,"22-23/3",
IF(#REF!=4,"23-24/1",
IF(#REF!=5,"23-24/2",
IF(#REF!=6,"23-24/3","Hata12")))))),
IF(#REF!+BJ616=2023,
IF(#REF!=1,"23-24/1",
IF(#REF!=2,"23-24/2",
IF(#REF!=3,"23-24/3",
IF(#REF!=4,"24-25/1",
IF(#REF!=5,"24-25/2",
IF(#REF!=6,"24-25/3","Hata13")))))),
))))))))))))))
)</f>
        <v>#REF!</v>
      </c>
      <c r="G616" s="15"/>
      <c r="H616" s="14" t="s">
        <v>719</v>
      </c>
      <c r="I616" s="14">
        <v>54699</v>
      </c>
      <c r="J616" s="14" t="s">
        <v>589</v>
      </c>
      <c r="Q616" s="14" t="s">
        <v>706</v>
      </c>
      <c r="R616" s="14" t="s">
        <v>706</v>
      </c>
      <c r="S616" s="16">
        <v>6</v>
      </c>
      <c r="T616" s="14">
        <f>VLOOKUP($S616,[1]sistem!$I$3:$L$10,2,FALSE)</f>
        <v>0</v>
      </c>
      <c r="U616" s="14">
        <f>VLOOKUP($S616,[1]sistem!$I$3:$L$10,3,FALSE)</f>
        <v>0</v>
      </c>
      <c r="V616" s="14">
        <f>VLOOKUP($S616,[1]sistem!$I$3:$L$10,4,FALSE)</f>
        <v>1</v>
      </c>
      <c r="W616" s="14" t="e">
        <f>VLOOKUP($BB616,[1]sistem!$I$13:$L$14,2,FALSE)*#REF!</f>
        <v>#REF!</v>
      </c>
      <c r="X616" s="14" t="e">
        <f>VLOOKUP($BB616,[1]sistem!$I$13:$L$14,3,FALSE)*#REF!</f>
        <v>#REF!</v>
      </c>
      <c r="Y616" s="14" t="e">
        <f>VLOOKUP($BB616,[1]sistem!$I$13:$L$14,4,FALSE)*#REF!</f>
        <v>#REF!</v>
      </c>
      <c r="Z616" s="14" t="e">
        <f t="shared" si="170"/>
        <v>#REF!</v>
      </c>
      <c r="AA616" s="14" t="e">
        <f t="shared" si="170"/>
        <v>#REF!</v>
      </c>
      <c r="AB616" s="14" t="e">
        <f t="shared" si="170"/>
        <v>#REF!</v>
      </c>
      <c r="AC616" s="14" t="e">
        <f t="shared" si="171"/>
        <v>#REF!</v>
      </c>
      <c r="AD616" s="14">
        <f>VLOOKUP(BB616,[1]sistem!$I$18:$J$19,2,FALSE)</f>
        <v>11</v>
      </c>
      <c r="AE616" s="14">
        <v>0.25</v>
      </c>
      <c r="AF616" s="14">
        <f>VLOOKUP($S616,[1]sistem!$I$3:$M$10,5,FALSE)</f>
        <v>0</v>
      </c>
      <c r="AG616" s="14">
        <v>1</v>
      </c>
      <c r="AI616" s="14">
        <f>AG616*AM616</f>
        <v>11</v>
      </c>
      <c r="AJ616" s="14">
        <f>VLOOKUP($S616,[1]sistem!$I$3:$N$10,6,FALSE)</f>
        <v>1</v>
      </c>
      <c r="AK616" s="14">
        <v>2</v>
      </c>
      <c r="AL616" s="14">
        <f t="shared" si="172"/>
        <v>2</v>
      </c>
      <c r="AM616" s="14">
        <f>VLOOKUP($BB616,[1]sistem!$I$18:$K$19,3,FALSE)</f>
        <v>11</v>
      </c>
      <c r="AN616" s="14" t="e">
        <f>AM616*#REF!</f>
        <v>#REF!</v>
      </c>
      <c r="AO616" s="14" t="e">
        <f t="shared" si="173"/>
        <v>#REF!</v>
      </c>
      <c r="AP616" s="14">
        <f>IF(BB616="s",30,25)</f>
        <v>25</v>
      </c>
      <c r="AQ616" s="14" t="e">
        <f t="shared" si="175"/>
        <v>#REF!</v>
      </c>
      <c r="AR616" s="14" t="e">
        <f>ROUND(AQ616-#REF!,0)</f>
        <v>#REF!</v>
      </c>
      <c r="AS616" s="14">
        <f>IF(BB616="s",IF(S616=0,0,
IF(S616=1,#REF!*4*4,
IF(S616=2,0,
IF(S616=3,#REF!*4*2,
IF(S616=4,0,
IF(S616=5,0,
IF(S616=6,0,
IF(S616=7,0)))))))),
IF(BB616="t",
IF(S616=0,0,
IF(S616=1,#REF!*4*4*0.8,
IF(S616=2,0,
IF(S616=3,#REF!*4*2*0.8,
IF(S616=4,0,
IF(S616=5,0,
IF(S616=6,0,
IF(S616=7,0))))))))))</f>
        <v>0</v>
      </c>
      <c r="AT616" s="14">
        <f>IF(BB616="s",
IF(S616=0,0,
IF(S616=1,0,
IF(S616=2,#REF!*4*2,
IF(S616=3,#REF!*4,
IF(S616=4,#REF!*4,
IF(S616=5,0,
IF(S616=6,0,
IF(S616=7,#REF!*4)))))))),
IF(BB616="t",
IF(S616=0,0,
IF(S616=1,0,
IF(S616=2,#REF!*4*2*0.8,
IF(S616=3,#REF!*4*0.8,
IF(S616=4,#REF!*4*0.8,
IF(S616=5,0,
IF(S616=6,0,
IF(S616=7,#REF!*4))))))))))</f>
        <v>0</v>
      </c>
      <c r="AU616" s="14" t="e">
        <f>IF(BB616="s",
IF(S616=0,0,
IF(S616=1,#REF!*2,
IF(S616=2,#REF!*2,
IF(S616=3,#REF!*2,
IF(S616=4,#REF!*2,
IF(S616=5,#REF!*2,
IF(S616=6,#REF!*2,
IF(S616=7,#REF!*2)))))))),
IF(BB616="t",
IF(S616=0,#REF!*2*0.8,
IF(S616=1,#REF!*2*0.8,
IF(S616=2,#REF!*2*0.8,
IF(S616=3,#REF!*2*0.8,
IF(S616=4,#REF!*2*0.8,
IF(S616=5,#REF!*2*0.8,
IF(S616=6,#REF!*1*0.8,
IF(S616=7,#REF!*2))))))))))</f>
        <v>#REF!</v>
      </c>
      <c r="AV616" s="14" t="e">
        <f t="shared" si="176"/>
        <v>#REF!</v>
      </c>
      <c r="AW616" s="14">
        <f>IF(BB616="s",
IF(S616=0,0,
IF(S616=1,(14-2)*(#REF!+#REF!)/4*4,
IF(S616=2,(14-2)*(#REF!+#REF!)/4*2,
IF(S616=3,(14-2)*(#REF!+#REF!)/4*3,
IF(S616=4,(14-2)*(#REF!+#REF!)/4,
IF(S616=5,(14-2)*#REF!/4,
IF(S616=6,0,
IF(S616=7,(14)*#REF!)))))))),
IF(BB616="t",
IF(S616=0,0,
IF(S616=1,(11-2)*(#REF!+#REF!)/4*4,
IF(S616=2,(11-2)*(#REF!+#REF!)/4*2,
IF(S616=3,(11-2)*(#REF!+#REF!)/4*3,
IF(S616=4,(11-2)*(#REF!+#REF!)/4,
IF(S616=5,(11-2)*#REF!/4,
IF(S616=6,0,
IF(S616=7,(11)*#REF!))))))))))</f>
        <v>0</v>
      </c>
      <c r="AX616" s="14">
        <f t="shared" si="177"/>
        <v>-11</v>
      </c>
      <c r="AY616" s="14">
        <f t="shared" si="178"/>
        <v>2</v>
      </c>
      <c r="AZ616" s="14">
        <f t="shared" si="179"/>
        <v>0</v>
      </c>
      <c r="BA616" s="14" t="e">
        <f t="shared" si="180"/>
        <v>#REF!</v>
      </c>
      <c r="BB616" s="14" t="s">
        <v>186</v>
      </c>
      <c r="BC616" s="14" t="e">
        <f>IF(BI616="A",0,IF(BB616="s",14*#REF!,IF(BB616="T",11*#REF!,"HATA")))</f>
        <v>#REF!</v>
      </c>
      <c r="BD616" s="14" t="e">
        <f t="shared" si="181"/>
        <v>#REF!</v>
      </c>
      <c r="BE616" s="14" t="e">
        <f t="shared" si="182"/>
        <v>#REF!</v>
      </c>
      <c r="BF616" s="14" t="s">
        <v>510</v>
      </c>
      <c r="BG616" s="14" t="e">
        <f>#REF!-BE616</f>
        <v>#REF!</v>
      </c>
      <c r="BH616" s="14">
        <v>1</v>
      </c>
      <c r="BJ616" s="14">
        <v>1</v>
      </c>
      <c r="BL616" s="14">
        <v>6</v>
      </c>
      <c r="BN616" s="5" t="e">
        <f>#REF!*11</f>
        <v>#REF!</v>
      </c>
      <c r="BO616" s="6"/>
      <c r="BP616" s="7"/>
      <c r="BQ616" s="8"/>
      <c r="BR616" s="8"/>
      <c r="BS616" s="8"/>
      <c r="BT616" s="8"/>
      <c r="BU616" s="8"/>
      <c r="BV616" s="9"/>
      <c r="BW616" s="10"/>
      <c r="BX616" s="11"/>
      <c r="CE616" s="8"/>
      <c r="CF616" s="17"/>
      <c r="CG616" s="17"/>
      <c r="CH616" s="17"/>
      <c r="CI616" s="17"/>
    </row>
    <row r="617" spans="1:87" hidden="1" x14ac:dyDescent="0.25">
      <c r="A617" s="14" t="s">
        <v>707</v>
      </c>
      <c r="B617" s="14" t="s">
        <v>708</v>
      </c>
      <c r="C617" s="14" t="s">
        <v>708</v>
      </c>
      <c r="D617" s="15" t="s">
        <v>90</v>
      </c>
      <c r="E617" s="15" t="s">
        <v>90</v>
      </c>
      <c r="F617" s="16" t="e">
        <f>IF(BB617="S",
IF(#REF!+BJ617=2012,
IF(#REF!=1,"12-13/1",
IF(#REF!=2,"12-13/2",
IF(#REF!=3,"13-14/1",
IF(#REF!=4,"13-14/2","Hata1")))),
IF(#REF!+BJ617=2013,
IF(#REF!=1,"13-14/1",
IF(#REF!=2,"13-14/2",
IF(#REF!=3,"14-15/1",
IF(#REF!=4,"14-15/2","Hata2")))),
IF(#REF!+BJ617=2014,
IF(#REF!=1,"14-15/1",
IF(#REF!=2,"14-15/2",
IF(#REF!=3,"15-16/1",
IF(#REF!=4,"15-16/2","Hata3")))),
IF(#REF!+BJ617=2015,
IF(#REF!=1,"15-16/1",
IF(#REF!=2,"15-16/2",
IF(#REF!=3,"16-17/1",
IF(#REF!=4,"16-17/2","Hata4")))),
IF(#REF!+BJ617=2016,
IF(#REF!=1,"16-17/1",
IF(#REF!=2,"16-17/2",
IF(#REF!=3,"17-18/1",
IF(#REF!=4,"17-18/2","Hata5")))),
IF(#REF!+BJ617=2017,
IF(#REF!=1,"17-18/1",
IF(#REF!=2,"17-18/2",
IF(#REF!=3,"18-19/1",
IF(#REF!=4,"18-19/2","Hata6")))),
IF(#REF!+BJ617=2018,
IF(#REF!=1,"18-19/1",
IF(#REF!=2,"18-19/2",
IF(#REF!=3,"19-20/1",
IF(#REF!=4,"19-20/2","Hata7")))),
IF(#REF!+BJ617=2019,
IF(#REF!=1,"19-20/1",
IF(#REF!=2,"19-20/2",
IF(#REF!=3,"20-21/1",
IF(#REF!=4,"20-21/2","Hata8")))),
IF(#REF!+BJ617=2020,
IF(#REF!=1,"20-21/1",
IF(#REF!=2,"20-21/2",
IF(#REF!=3,"21-22/1",
IF(#REF!=4,"21-22/2","Hata9")))),
IF(#REF!+BJ617=2021,
IF(#REF!=1,"21-22/1",
IF(#REF!=2,"21-22/2",
IF(#REF!=3,"22-23/1",
IF(#REF!=4,"22-23/2","Hata10")))),
IF(#REF!+BJ617=2022,
IF(#REF!=1,"22-23/1",
IF(#REF!=2,"22-23/2",
IF(#REF!=3,"23-24/1",
IF(#REF!=4,"23-24/2","Hata11")))),
IF(#REF!+BJ617=2023,
IF(#REF!=1,"23-24/1",
IF(#REF!=2,"23-24/2",
IF(#REF!=3,"24-25/1",
IF(#REF!=4,"24-25/2","Hata12")))),
)))))))))))),
IF(BB617="T",
IF(#REF!+BJ617=2012,
IF(#REF!=1,"12-13/1",
IF(#REF!=2,"12-13/2",
IF(#REF!=3,"12-13/3",
IF(#REF!=4,"13-14/1",
IF(#REF!=5,"13-14/2",
IF(#REF!=6,"13-14/3","Hata1")))))),
IF(#REF!+BJ617=2013,
IF(#REF!=1,"13-14/1",
IF(#REF!=2,"13-14/2",
IF(#REF!=3,"13-14/3",
IF(#REF!=4,"14-15/1",
IF(#REF!=5,"14-15/2",
IF(#REF!=6,"14-15/3","Hata2")))))),
IF(#REF!+BJ617=2014,
IF(#REF!=1,"14-15/1",
IF(#REF!=2,"14-15/2",
IF(#REF!=3,"14-15/3",
IF(#REF!=4,"15-16/1",
IF(#REF!=5,"15-16/2",
IF(#REF!=6,"15-16/3","Hata3")))))),
IF(AND(#REF!+#REF!&gt;2014,#REF!+#REF!&lt;2015,BJ617=1),
IF(#REF!=0.1,"14-15/0.1",
IF(#REF!=0.2,"14-15/0.2",
IF(#REF!=0.3,"14-15/0.3","Hata4"))),
IF(#REF!+BJ617=2015,
IF(#REF!=1,"15-16/1",
IF(#REF!=2,"15-16/2",
IF(#REF!=3,"15-16/3",
IF(#REF!=4,"16-17/1",
IF(#REF!=5,"16-17/2",
IF(#REF!=6,"16-17/3","Hata5")))))),
IF(#REF!+BJ617=2016,
IF(#REF!=1,"16-17/1",
IF(#REF!=2,"16-17/2",
IF(#REF!=3,"16-17/3",
IF(#REF!=4,"17-18/1",
IF(#REF!=5,"17-18/2",
IF(#REF!=6,"17-18/3","Hata6")))))),
IF(#REF!+BJ617=2017,
IF(#REF!=1,"17-18/1",
IF(#REF!=2,"17-18/2",
IF(#REF!=3,"17-18/3",
IF(#REF!=4,"18-19/1",
IF(#REF!=5,"18-19/2",
IF(#REF!=6,"18-19/3","Hata7")))))),
IF(#REF!+BJ617=2018,
IF(#REF!=1,"18-19/1",
IF(#REF!=2,"18-19/2",
IF(#REF!=3,"18-19/3",
IF(#REF!=4,"19-20/1",
IF(#REF!=5," 19-20/2",
IF(#REF!=6,"19-20/3","Hata8")))))),
IF(#REF!+BJ617=2019,
IF(#REF!=1,"19-20/1",
IF(#REF!=2,"19-20/2",
IF(#REF!=3,"19-20/3",
IF(#REF!=4,"20-21/1",
IF(#REF!=5,"20-21/2",
IF(#REF!=6,"20-21/3","Hata9")))))),
IF(#REF!+BJ617=2020,
IF(#REF!=1,"20-21/1",
IF(#REF!=2,"20-21/2",
IF(#REF!=3,"20-21/3",
IF(#REF!=4,"21-22/1",
IF(#REF!=5,"21-22/2",
IF(#REF!=6,"21-22/3","Hata10")))))),
IF(#REF!+BJ617=2021,
IF(#REF!=1,"21-22/1",
IF(#REF!=2,"21-22/2",
IF(#REF!=3,"21-22/3",
IF(#REF!=4,"22-23/1",
IF(#REF!=5,"22-23/2",
IF(#REF!=6,"22-23/3","Hata11")))))),
IF(#REF!+BJ617=2022,
IF(#REF!=1,"22-23/1",
IF(#REF!=2,"22-23/2",
IF(#REF!=3,"22-23/3",
IF(#REF!=4,"23-24/1",
IF(#REF!=5,"23-24/2",
IF(#REF!=6,"23-24/3","Hata12")))))),
IF(#REF!+BJ617=2023,
IF(#REF!=1,"23-24/1",
IF(#REF!=2,"23-24/2",
IF(#REF!=3,"23-24/3",
IF(#REF!=4,"24-25/1",
IF(#REF!=5,"24-25/2",
IF(#REF!=6,"24-25/3","Hata13")))))),
))))))))))))))
)</f>
        <v>#REF!</v>
      </c>
      <c r="G617" s="15"/>
      <c r="H617" s="14" t="s">
        <v>719</v>
      </c>
      <c r="I617" s="14">
        <v>54699</v>
      </c>
      <c r="J617" s="14" t="s">
        <v>589</v>
      </c>
      <c r="Q617" s="14" t="s">
        <v>709</v>
      </c>
      <c r="R617" s="14" t="s">
        <v>710</v>
      </c>
      <c r="S617" s="16">
        <v>7</v>
      </c>
      <c r="T617" s="14">
        <f>VLOOKUP($S617,[1]sistem!$I$3:$L$10,2,FALSE)</f>
        <v>0</v>
      </c>
      <c r="U617" s="14">
        <f>VLOOKUP($S617,[1]sistem!$I$3:$L$10,3,FALSE)</f>
        <v>1</v>
      </c>
      <c r="V617" s="14">
        <f>VLOOKUP($S617,[1]sistem!$I$3:$L$10,4,FALSE)</f>
        <v>1</v>
      </c>
      <c r="W617" s="14" t="e">
        <f>VLOOKUP($BB617,[1]sistem!$I$13:$L$14,2,FALSE)*#REF!</f>
        <v>#REF!</v>
      </c>
      <c r="X617" s="14" t="e">
        <f>VLOOKUP($BB617,[1]sistem!$I$13:$L$14,3,FALSE)*#REF!</f>
        <v>#REF!</v>
      </c>
      <c r="Y617" s="14" t="e">
        <f>VLOOKUP($BB617,[1]sistem!$I$13:$L$14,4,FALSE)*#REF!</f>
        <v>#REF!</v>
      </c>
      <c r="Z617" s="14" t="e">
        <f t="shared" si="170"/>
        <v>#REF!</v>
      </c>
      <c r="AA617" s="14" t="e">
        <f t="shared" si="170"/>
        <v>#REF!</v>
      </c>
      <c r="AB617" s="14" t="e">
        <f t="shared" si="170"/>
        <v>#REF!</v>
      </c>
      <c r="AC617" s="14" t="e">
        <f t="shared" si="171"/>
        <v>#REF!</v>
      </c>
      <c r="AD617" s="14">
        <f>VLOOKUP(BB617,[1]sistem!$I$18:$J$19,2,FALSE)</f>
        <v>11</v>
      </c>
      <c r="AE617" s="14">
        <v>0.25</v>
      </c>
      <c r="AF617" s="14">
        <f>VLOOKUP($S617,[1]sistem!$I$3:$M$10,5,FALSE)</f>
        <v>1</v>
      </c>
      <c r="AG617" s="14">
        <v>3</v>
      </c>
      <c r="AI617" s="14">
        <f>AG617*AM617</f>
        <v>33</v>
      </c>
      <c r="AJ617" s="14">
        <f>VLOOKUP($S617,[1]sistem!$I$3:$N$10,6,FALSE)</f>
        <v>2</v>
      </c>
      <c r="AK617" s="14">
        <v>2</v>
      </c>
      <c r="AL617" s="14">
        <f t="shared" si="172"/>
        <v>4</v>
      </c>
      <c r="AM617" s="14">
        <f>VLOOKUP($BB617,[1]sistem!$I$18:$K$19,3,FALSE)</f>
        <v>11</v>
      </c>
      <c r="AN617" s="14" t="e">
        <f>AM617*#REF!</f>
        <v>#REF!</v>
      </c>
      <c r="AO617" s="14" t="e">
        <f t="shared" si="173"/>
        <v>#REF!</v>
      </c>
      <c r="AP617" s="14">
        <f>IF(BB617="s",30,25)</f>
        <v>25</v>
      </c>
      <c r="AQ617" s="14" t="e">
        <f t="shared" si="175"/>
        <v>#REF!</v>
      </c>
      <c r="AR617" s="14" t="e">
        <f>ROUND(AQ617-#REF!,0)</f>
        <v>#REF!</v>
      </c>
      <c r="AS617" s="14">
        <f>IF(BB617="s",IF(S617=0,0,
IF(S617=1,#REF!*4*4,
IF(S617=2,0,
IF(S617=3,#REF!*4*2,
IF(S617=4,0,
IF(S617=5,0,
IF(S617=6,0,
IF(S617=7,0)))))))),
IF(BB617="t",
IF(S617=0,0,
IF(S617=1,#REF!*4*4*0.8,
IF(S617=2,0,
IF(S617=3,#REF!*4*2*0.8,
IF(S617=4,0,
IF(S617=5,0,
IF(S617=6,0,
IF(S617=7,0))))))))))</f>
        <v>0</v>
      </c>
      <c r="AT617" s="14" t="e">
        <f>IF(BB617="s",
IF(S617=0,0,
IF(S617=1,0,
IF(S617=2,#REF!*4*2,
IF(S617=3,#REF!*4,
IF(S617=4,#REF!*4,
IF(S617=5,0,
IF(S617=6,0,
IF(S617=7,#REF!*4)))))))),
IF(BB617="t",
IF(S617=0,0,
IF(S617=1,0,
IF(S617=2,#REF!*4*2*0.8,
IF(S617=3,#REF!*4*0.8,
IF(S617=4,#REF!*4*0.8,
IF(S617=5,0,
IF(S617=6,0,
IF(S617=7,#REF!*4))))))))))</f>
        <v>#REF!</v>
      </c>
      <c r="AU617" s="14" t="e">
        <f>IF(BB617="s",
IF(S617=0,0,
IF(S617=1,#REF!*2,
IF(S617=2,#REF!*2,
IF(S617=3,#REF!*2,
IF(S617=4,#REF!*2,
IF(S617=5,#REF!*2,
IF(S617=6,#REF!*2,
IF(S617=7,#REF!*2)))))))),
IF(BB617="t",
IF(S617=0,#REF!*2*0.8,
IF(S617=1,#REF!*2*0.8,
IF(S617=2,#REF!*2*0.8,
IF(S617=3,#REF!*2*0.8,
IF(S617=4,#REF!*2*0.8,
IF(S617=5,#REF!*2*0.8,
IF(S617=6,#REF!*1*0.8,
IF(S617=7,#REF!*2))))))))))</f>
        <v>#REF!</v>
      </c>
      <c r="AV617" s="14" t="e">
        <f t="shared" si="176"/>
        <v>#REF!</v>
      </c>
      <c r="AW617" s="14" t="e">
        <f>IF(BB617="s",
IF(S617=0,0,
IF(S617=1,(14-2)*(#REF!+#REF!)/4*4,
IF(S617=2,(14-2)*(#REF!+#REF!)/4*2,
IF(S617=3,(14-2)*(#REF!+#REF!)/4*3,
IF(S617=4,(14-2)*(#REF!+#REF!)/4,
IF(S617=5,(14-2)*#REF!/4,
IF(S617=6,0,
IF(S617=7,(14)*#REF!)))))))),
IF(BB617="t",
IF(S617=0,0,
IF(S617=1,(11-2)*(#REF!+#REF!)/4*4,
IF(S617=2,(11-2)*(#REF!+#REF!)/4*2,
IF(S617=3,(11-2)*(#REF!+#REF!)/4*3,
IF(S617=4,(11-2)*(#REF!+#REF!)/4,
IF(S617=5,(11-2)*#REF!/4,
IF(S617=6,0,
IF(S617=7,(11)*#REF!))))))))))</f>
        <v>#REF!</v>
      </c>
      <c r="AX617" s="14" t="e">
        <f t="shared" si="177"/>
        <v>#REF!</v>
      </c>
      <c r="AY617" s="14">
        <f t="shared" si="178"/>
        <v>8</v>
      </c>
      <c r="AZ617" s="14">
        <f t="shared" si="179"/>
        <v>4</v>
      </c>
      <c r="BA617" s="14" t="e">
        <f t="shared" si="180"/>
        <v>#REF!</v>
      </c>
      <c r="BB617" s="14" t="s">
        <v>186</v>
      </c>
      <c r="BC617" s="14">
        <f>IF(BI617="A",0,IF(BB617="s",14*#REF!,IF(BB617="T",11*#REF!,"HATA")))</f>
        <v>0</v>
      </c>
      <c r="BD617" s="14" t="e">
        <f t="shared" si="181"/>
        <v>#REF!</v>
      </c>
      <c r="BE617" s="14" t="e">
        <f t="shared" si="182"/>
        <v>#REF!</v>
      </c>
      <c r="BF617" s="14" t="s">
        <v>510</v>
      </c>
      <c r="BG617" s="14" t="e">
        <f>#REF!-BE617</f>
        <v>#REF!</v>
      </c>
      <c r="BH617" s="14">
        <v>0</v>
      </c>
      <c r="BI617" s="14" t="s">
        <v>93</v>
      </c>
      <c r="BJ617" s="14">
        <v>1</v>
      </c>
      <c r="BL617" s="14">
        <v>7</v>
      </c>
      <c r="BN617" s="5" t="e">
        <f>#REF!*11</f>
        <v>#REF!</v>
      </c>
      <c r="BO617" s="6"/>
      <c r="BP617" s="7"/>
      <c r="BQ617" s="8"/>
      <c r="BR617" s="8"/>
      <c r="BS617" s="8"/>
      <c r="BT617" s="8"/>
      <c r="BU617" s="8"/>
      <c r="BV617" s="9"/>
      <c r="BW617" s="10"/>
      <c r="BX617" s="11"/>
      <c r="CE617" s="8"/>
      <c r="CF617" s="17"/>
      <c r="CG617" s="17"/>
      <c r="CH617" s="17"/>
      <c r="CI617" s="17"/>
    </row>
    <row r="618" spans="1:87" hidden="1" x14ac:dyDescent="0.25">
      <c r="A618" s="14" t="s">
        <v>711</v>
      </c>
      <c r="B618" s="14" t="s">
        <v>712</v>
      </c>
      <c r="C618" s="14" t="s">
        <v>712</v>
      </c>
      <c r="D618" s="15" t="s">
        <v>90</v>
      </c>
      <c r="E618" s="15" t="s">
        <v>90</v>
      </c>
      <c r="F618" s="16" t="e">
        <f>IF(BB618="S",
IF(#REF!+BJ618=2012,
IF(#REF!=1,"12-13/1",
IF(#REF!=2,"12-13/2",
IF(#REF!=3,"13-14/1",
IF(#REF!=4,"13-14/2","Hata1")))),
IF(#REF!+BJ618=2013,
IF(#REF!=1,"13-14/1",
IF(#REF!=2,"13-14/2",
IF(#REF!=3,"14-15/1",
IF(#REF!=4,"14-15/2","Hata2")))),
IF(#REF!+BJ618=2014,
IF(#REF!=1,"14-15/1",
IF(#REF!=2,"14-15/2",
IF(#REF!=3,"15-16/1",
IF(#REF!=4,"15-16/2","Hata3")))),
IF(#REF!+BJ618=2015,
IF(#REF!=1,"15-16/1",
IF(#REF!=2,"15-16/2",
IF(#REF!=3,"16-17/1",
IF(#REF!=4,"16-17/2","Hata4")))),
IF(#REF!+BJ618=2016,
IF(#REF!=1,"16-17/1",
IF(#REF!=2,"16-17/2",
IF(#REF!=3,"17-18/1",
IF(#REF!=4,"17-18/2","Hata5")))),
IF(#REF!+BJ618=2017,
IF(#REF!=1,"17-18/1",
IF(#REF!=2,"17-18/2",
IF(#REF!=3,"18-19/1",
IF(#REF!=4,"18-19/2","Hata6")))),
IF(#REF!+BJ618=2018,
IF(#REF!=1,"18-19/1",
IF(#REF!=2,"18-19/2",
IF(#REF!=3,"19-20/1",
IF(#REF!=4,"19-20/2","Hata7")))),
IF(#REF!+BJ618=2019,
IF(#REF!=1,"19-20/1",
IF(#REF!=2,"19-20/2",
IF(#REF!=3,"20-21/1",
IF(#REF!=4,"20-21/2","Hata8")))),
IF(#REF!+BJ618=2020,
IF(#REF!=1,"20-21/1",
IF(#REF!=2,"20-21/2",
IF(#REF!=3,"21-22/1",
IF(#REF!=4,"21-22/2","Hata9")))),
IF(#REF!+BJ618=2021,
IF(#REF!=1,"21-22/1",
IF(#REF!=2,"21-22/2",
IF(#REF!=3,"22-23/1",
IF(#REF!=4,"22-23/2","Hata10")))),
IF(#REF!+BJ618=2022,
IF(#REF!=1,"22-23/1",
IF(#REF!=2,"22-23/2",
IF(#REF!=3,"23-24/1",
IF(#REF!=4,"23-24/2","Hata11")))),
IF(#REF!+BJ618=2023,
IF(#REF!=1,"23-24/1",
IF(#REF!=2,"23-24/2",
IF(#REF!=3,"24-25/1",
IF(#REF!=4,"24-25/2","Hata12")))),
)))))))))))),
IF(BB618="T",
IF(#REF!+BJ618=2012,
IF(#REF!=1,"12-13/1",
IF(#REF!=2,"12-13/2",
IF(#REF!=3,"12-13/3",
IF(#REF!=4,"13-14/1",
IF(#REF!=5,"13-14/2",
IF(#REF!=6,"13-14/3","Hata1")))))),
IF(#REF!+BJ618=2013,
IF(#REF!=1,"13-14/1",
IF(#REF!=2,"13-14/2",
IF(#REF!=3,"13-14/3",
IF(#REF!=4,"14-15/1",
IF(#REF!=5,"14-15/2",
IF(#REF!=6,"14-15/3","Hata2")))))),
IF(#REF!+BJ618=2014,
IF(#REF!=1,"14-15/1",
IF(#REF!=2,"14-15/2",
IF(#REF!=3,"14-15/3",
IF(#REF!=4,"15-16/1",
IF(#REF!=5,"15-16/2",
IF(#REF!=6,"15-16/3","Hata3")))))),
IF(AND(#REF!+#REF!&gt;2014,#REF!+#REF!&lt;2015,BJ618=1),
IF(#REF!=0.1,"14-15/0.1",
IF(#REF!=0.2,"14-15/0.2",
IF(#REF!=0.3,"14-15/0.3","Hata4"))),
IF(#REF!+BJ618=2015,
IF(#REF!=1,"15-16/1",
IF(#REF!=2,"15-16/2",
IF(#REF!=3,"15-16/3",
IF(#REF!=4,"16-17/1",
IF(#REF!=5,"16-17/2",
IF(#REF!=6,"16-17/3","Hata5")))))),
IF(#REF!+BJ618=2016,
IF(#REF!=1,"16-17/1",
IF(#REF!=2,"16-17/2",
IF(#REF!=3,"16-17/3",
IF(#REF!=4,"17-18/1",
IF(#REF!=5,"17-18/2",
IF(#REF!=6,"17-18/3","Hata6")))))),
IF(#REF!+BJ618=2017,
IF(#REF!=1,"17-18/1",
IF(#REF!=2,"17-18/2",
IF(#REF!=3,"17-18/3",
IF(#REF!=4,"18-19/1",
IF(#REF!=5,"18-19/2",
IF(#REF!=6,"18-19/3","Hata7")))))),
IF(#REF!+BJ618=2018,
IF(#REF!=1,"18-19/1",
IF(#REF!=2,"18-19/2",
IF(#REF!=3,"18-19/3",
IF(#REF!=4,"19-20/1",
IF(#REF!=5," 19-20/2",
IF(#REF!=6,"19-20/3","Hata8")))))),
IF(#REF!+BJ618=2019,
IF(#REF!=1,"19-20/1",
IF(#REF!=2,"19-20/2",
IF(#REF!=3,"19-20/3",
IF(#REF!=4,"20-21/1",
IF(#REF!=5,"20-21/2",
IF(#REF!=6,"20-21/3","Hata9")))))),
IF(#REF!+BJ618=2020,
IF(#REF!=1,"20-21/1",
IF(#REF!=2,"20-21/2",
IF(#REF!=3,"20-21/3",
IF(#REF!=4,"21-22/1",
IF(#REF!=5,"21-22/2",
IF(#REF!=6,"21-22/3","Hata10")))))),
IF(#REF!+BJ618=2021,
IF(#REF!=1,"21-22/1",
IF(#REF!=2,"21-22/2",
IF(#REF!=3,"21-22/3",
IF(#REF!=4,"22-23/1",
IF(#REF!=5,"22-23/2",
IF(#REF!=6,"22-23/3","Hata11")))))),
IF(#REF!+BJ618=2022,
IF(#REF!=1,"22-23/1",
IF(#REF!=2,"22-23/2",
IF(#REF!=3,"22-23/3",
IF(#REF!=4,"23-24/1",
IF(#REF!=5,"23-24/2",
IF(#REF!=6,"23-24/3","Hata12")))))),
IF(#REF!+BJ618=2023,
IF(#REF!=1,"23-24/1",
IF(#REF!=2,"23-24/2",
IF(#REF!=3,"23-24/3",
IF(#REF!=4,"24-25/1",
IF(#REF!=5,"24-25/2",
IF(#REF!=6,"24-25/3","Hata13")))))),
))))))))))))))
)</f>
        <v>#REF!</v>
      </c>
      <c r="G618" s="15"/>
      <c r="H618" s="14" t="s">
        <v>719</v>
      </c>
      <c r="I618" s="14">
        <v>54699</v>
      </c>
      <c r="J618" s="14" t="s">
        <v>589</v>
      </c>
      <c r="S618" s="16">
        <v>6</v>
      </c>
      <c r="T618" s="14">
        <f>VLOOKUP($S618,[1]sistem!$I$3:$L$10,2,FALSE)</f>
        <v>0</v>
      </c>
      <c r="U618" s="14">
        <f>VLOOKUP($S618,[1]sistem!$I$3:$L$10,3,FALSE)</f>
        <v>0</v>
      </c>
      <c r="V618" s="14">
        <f>VLOOKUP($S618,[1]sistem!$I$3:$L$10,4,FALSE)</f>
        <v>1</v>
      </c>
      <c r="W618" s="14" t="e">
        <f>VLOOKUP($BB618,[1]sistem!$I$13:$L$14,2,FALSE)*#REF!</f>
        <v>#REF!</v>
      </c>
      <c r="X618" s="14" t="e">
        <f>VLOOKUP($BB618,[1]sistem!$I$13:$L$14,3,FALSE)*#REF!</f>
        <v>#REF!</v>
      </c>
      <c r="Y618" s="14" t="e">
        <f>VLOOKUP($BB618,[1]sistem!$I$13:$L$14,4,FALSE)*#REF!</f>
        <v>#REF!</v>
      </c>
      <c r="Z618" s="14" t="e">
        <f t="shared" si="170"/>
        <v>#REF!</v>
      </c>
      <c r="AA618" s="14" t="e">
        <f t="shared" si="170"/>
        <v>#REF!</v>
      </c>
      <c r="AB618" s="14" t="e">
        <f t="shared" si="170"/>
        <v>#REF!</v>
      </c>
      <c r="AC618" s="14" t="e">
        <f t="shared" si="171"/>
        <v>#REF!</v>
      </c>
      <c r="AD618" s="14">
        <f>VLOOKUP(BB618,[1]sistem!$I$18:$J$19,2,FALSE)</f>
        <v>11</v>
      </c>
      <c r="AE618" s="14">
        <v>0.25</v>
      </c>
      <c r="AF618" s="14">
        <f>VLOOKUP($S618,[1]sistem!$I$3:$M$10,5,FALSE)</f>
        <v>0</v>
      </c>
      <c r="AI618" s="14">
        <v>0</v>
      </c>
      <c r="AJ618" s="14">
        <f>VLOOKUP($S618,[1]sistem!$I$3:$N$10,6,FALSE)</f>
        <v>1</v>
      </c>
      <c r="AK618" s="14">
        <v>2</v>
      </c>
      <c r="AL618" s="14">
        <f t="shared" si="172"/>
        <v>2</v>
      </c>
      <c r="AM618" s="14">
        <f>VLOOKUP($BB618,[1]sistem!$I$18:$K$19,3,FALSE)</f>
        <v>11</v>
      </c>
      <c r="AN618" s="14" t="e">
        <f>AM618*#REF!</f>
        <v>#REF!</v>
      </c>
      <c r="AO618" s="14" t="e">
        <f t="shared" si="173"/>
        <v>#REF!</v>
      </c>
      <c r="AP618" s="14">
        <f>IF(BB618="s",30,25)</f>
        <v>25</v>
      </c>
      <c r="AQ618" s="14" t="e">
        <f t="shared" si="175"/>
        <v>#REF!</v>
      </c>
      <c r="AR618" s="14" t="e">
        <f>ROUND(AQ618-#REF!,0)</f>
        <v>#REF!</v>
      </c>
      <c r="AS618" s="14">
        <f>IF(BB618="s",IF(S618=0,0,
IF(S618=1,#REF!*4*4,
IF(S618=2,0,
IF(S618=3,#REF!*4*2,
IF(S618=4,0,
IF(S618=5,0,
IF(S618=6,0,
IF(S618=7,0)))))))),
IF(BB618="t",
IF(S618=0,0,
IF(S618=1,#REF!*4*4*0.8,
IF(S618=2,0,
IF(S618=3,#REF!*4*2*0.8,
IF(S618=4,0,
IF(S618=5,0,
IF(S618=6,0,
IF(S618=7,0))))))))))</f>
        <v>0</v>
      </c>
      <c r="AT618" s="14">
        <f>IF(BB618="s",
IF(S618=0,0,
IF(S618=1,0,
IF(S618=2,#REF!*4*2,
IF(S618=3,#REF!*4,
IF(S618=4,#REF!*4,
IF(S618=5,0,
IF(S618=6,0,
IF(S618=7,#REF!*4)))))))),
IF(BB618="t",
IF(S618=0,0,
IF(S618=1,0,
IF(S618=2,#REF!*4*2*0.8,
IF(S618=3,#REF!*4*0.8,
IF(S618=4,#REF!*4*0.8,
IF(S618=5,0,
IF(S618=6,0,
IF(S618=7,#REF!*4))))))))))</f>
        <v>0</v>
      </c>
      <c r="AU618" s="14" t="e">
        <f>IF(BB618="s",
IF(S618=0,0,
IF(S618=1,#REF!*2,
IF(S618=2,#REF!*2,
IF(S618=3,#REF!*2,
IF(S618=4,#REF!*2,
IF(S618=5,#REF!*2,
IF(S618=6,#REF!*2,
IF(S618=7,#REF!*2)))))))),
IF(BB618="t",
IF(S618=0,#REF!*2*0.8,
IF(S618=1,#REF!*2*0.8,
IF(S618=2,#REF!*2*0.8,
IF(S618=3,#REF!*2*0.8,
IF(S618=4,#REF!*2*0.8,
IF(S618=5,#REF!*2*0.8,
IF(S618=6,#REF!*1*0.8,
IF(S618=7,#REF!*2))))))))))</f>
        <v>#REF!</v>
      </c>
      <c r="AV618" s="14" t="e">
        <f t="shared" si="176"/>
        <v>#REF!</v>
      </c>
      <c r="AW618" s="14">
        <f>IF(BB618="s",
IF(S618=0,0,
IF(S618=1,(14-2)*(#REF!+#REF!)/4*4,
IF(S618=2,(14-2)*(#REF!+#REF!)/4*2,
IF(S618=3,(14-2)*(#REF!+#REF!)/4*3,
IF(S618=4,(14-2)*(#REF!+#REF!)/4,
IF(S618=5,(14-2)*#REF!/4,
IF(S618=6,0,
IF(S618=7,(14)*#REF!)))))))),
IF(BB618="t",
IF(S618=0,0,
IF(S618=1,(11-2)*(#REF!+#REF!)/4*4,
IF(S618=2,(11-2)*(#REF!+#REF!)/4*2,
IF(S618=3,(11-2)*(#REF!+#REF!)/4*3,
IF(S618=4,(11-2)*(#REF!+#REF!)/4,
IF(S618=5,(11-2)*#REF!/4,
IF(S618=6,0,
IF(S618=7,(11)*#REF!))))))))))</f>
        <v>0</v>
      </c>
      <c r="AX618" s="14">
        <f t="shared" si="177"/>
        <v>0</v>
      </c>
      <c r="AY618" s="14">
        <f t="shared" si="178"/>
        <v>2</v>
      </c>
      <c r="AZ618" s="14">
        <f t="shared" si="179"/>
        <v>0</v>
      </c>
      <c r="BA618" s="14" t="e">
        <f t="shared" si="180"/>
        <v>#REF!</v>
      </c>
      <c r="BB618" s="14" t="s">
        <v>186</v>
      </c>
      <c r="BC618" s="14" t="e">
        <f>IF(BI618="A",0,IF(BB618="s",14*#REF!,IF(BB618="T",11*#REF!,"HATA")))</f>
        <v>#REF!</v>
      </c>
      <c r="BD618" s="14" t="e">
        <f t="shared" si="181"/>
        <v>#REF!</v>
      </c>
      <c r="BE618" s="14" t="e">
        <f t="shared" si="182"/>
        <v>#REF!</v>
      </c>
      <c r="BF618" s="14" t="s">
        <v>510</v>
      </c>
      <c r="BG618" s="14" t="e">
        <f>#REF!-BE618</f>
        <v>#REF!</v>
      </c>
      <c r="BH618" s="14">
        <v>0</v>
      </c>
      <c r="BJ618" s="14">
        <v>1</v>
      </c>
      <c r="BL618" s="14">
        <v>6</v>
      </c>
      <c r="BN618" s="5" t="e">
        <f>#REF!*11</f>
        <v>#REF!</v>
      </c>
      <c r="BO618" s="6"/>
      <c r="BP618" s="7"/>
      <c r="BQ618" s="8"/>
      <c r="BR618" s="8"/>
      <c r="BS618" s="8"/>
      <c r="BT618" s="8"/>
      <c r="BU618" s="8"/>
      <c r="BV618" s="9"/>
      <c r="BW618" s="10"/>
      <c r="BX618" s="11"/>
      <c r="CE618" s="8"/>
      <c r="CF618" s="17"/>
      <c r="CG618" s="17"/>
      <c r="CH618" s="17"/>
      <c r="CI618" s="17"/>
    </row>
    <row r="619" spans="1:87" hidden="1" x14ac:dyDescent="0.25">
      <c r="A619" s="14" t="s">
        <v>187</v>
      </c>
      <c r="B619" s="14" t="s">
        <v>92</v>
      </c>
      <c r="C619" s="14" t="s">
        <v>92</v>
      </c>
      <c r="D619" s="15" t="s">
        <v>90</v>
      </c>
      <c r="E619" s="15" t="s">
        <v>90</v>
      </c>
      <c r="F619" s="16" t="e">
        <f>IF(BB619="S",
IF(#REF!+BJ619=2012,
IF(#REF!=1,"12-13/1",
IF(#REF!=2,"12-13/2",
IF(#REF!=3,"13-14/1",
IF(#REF!=4,"13-14/2","Hata1")))),
IF(#REF!+BJ619=2013,
IF(#REF!=1,"13-14/1",
IF(#REF!=2,"13-14/2",
IF(#REF!=3,"14-15/1",
IF(#REF!=4,"14-15/2","Hata2")))),
IF(#REF!+BJ619=2014,
IF(#REF!=1,"14-15/1",
IF(#REF!=2,"14-15/2",
IF(#REF!=3,"15-16/1",
IF(#REF!=4,"15-16/2","Hata3")))),
IF(#REF!+BJ619=2015,
IF(#REF!=1,"15-16/1",
IF(#REF!=2,"15-16/2",
IF(#REF!=3,"16-17/1",
IF(#REF!=4,"16-17/2","Hata4")))),
IF(#REF!+BJ619=2016,
IF(#REF!=1,"16-17/1",
IF(#REF!=2,"16-17/2",
IF(#REF!=3,"17-18/1",
IF(#REF!=4,"17-18/2","Hata5")))),
IF(#REF!+BJ619=2017,
IF(#REF!=1,"17-18/1",
IF(#REF!=2,"17-18/2",
IF(#REF!=3,"18-19/1",
IF(#REF!=4,"18-19/2","Hata6")))),
IF(#REF!+BJ619=2018,
IF(#REF!=1,"18-19/1",
IF(#REF!=2,"18-19/2",
IF(#REF!=3,"19-20/1",
IF(#REF!=4,"19-20/2","Hata7")))),
IF(#REF!+BJ619=2019,
IF(#REF!=1,"19-20/1",
IF(#REF!=2,"19-20/2",
IF(#REF!=3,"20-21/1",
IF(#REF!=4,"20-21/2","Hata8")))),
IF(#REF!+BJ619=2020,
IF(#REF!=1,"20-21/1",
IF(#REF!=2,"20-21/2",
IF(#REF!=3,"21-22/1",
IF(#REF!=4,"21-22/2","Hata9")))),
IF(#REF!+BJ619=2021,
IF(#REF!=1,"21-22/1",
IF(#REF!=2,"21-22/2",
IF(#REF!=3,"22-23/1",
IF(#REF!=4,"22-23/2","Hata10")))),
IF(#REF!+BJ619=2022,
IF(#REF!=1,"22-23/1",
IF(#REF!=2,"22-23/2",
IF(#REF!=3,"23-24/1",
IF(#REF!=4,"23-24/2","Hata11")))),
IF(#REF!+BJ619=2023,
IF(#REF!=1,"23-24/1",
IF(#REF!=2,"23-24/2",
IF(#REF!=3,"24-25/1",
IF(#REF!=4,"24-25/2","Hata12")))),
)))))))))))),
IF(BB619="T",
IF(#REF!+BJ619=2012,
IF(#REF!=1,"12-13/1",
IF(#REF!=2,"12-13/2",
IF(#REF!=3,"12-13/3",
IF(#REF!=4,"13-14/1",
IF(#REF!=5,"13-14/2",
IF(#REF!=6,"13-14/3","Hata1")))))),
IF(#REF!+BJ619=2013,
IF(#REF!=1,"13-14/1",
IF(#REF!=2,"13-14/2",
IF(#REF!=3,"13-14/3",
IF(#REF!=4,"14-15/1",
IF(#REF!=5,"14-15/2",
IF(#REF!=6,"14-15/3","Hata2")))))),
IF(#REF!+BJ619=2014,
IF(#REF!=1,"14-15/1",
IF(#REF!=2,"14-15/2",
IF(#REF!=3,"14-15/3",
IF(#REF!=4,"15-16/1",
IF(#REF!=5,"15-16/2",
IF(#REF!=6,"15-16/3","Hata3")))))),
IF(AND(#REF!+#REF!&gt;2014,#REF!+#REF!&lt;2015,BJ619=1),
IF(#REF!=0.1,"14-15/0.1",
IF(#REF!=0.2,"14-15/0.2",
IF(#REF!=0.3,"14-15/0.3","Hata4"))),
IF(#REF!+BJ619=2015,
IF(#REF!=1,"15-16/1",
IF(#REF!=2,"15-16/2",
IF(#REF!=3,"15-16/3",
IF(#REF!=4,"16-17/1",
IF(#REF!=5,"16-17/2",
IF(#REF!=6,"16-17/3","Hata5")))))),
IF(#REF!+BJ619=2016,
IF(#REF!=1,"16-17/1",
IF(#REF!=2,"16-17/2",
IF(#REF!=3,"16-17/3",
IF(#REF!=4,"17-18/1",
IF(#REF!=5,"17-18/2",
IF(#REF!=6,"17-18/3","Hata6")))))),
IF(#REF!+BJ619=2017,
IF(#REF!=1,"17-18/1",
IF(#REF!=2,"17-18/2",
IF(#REF!=3,"17-18/3",
IF(#REF!=4,"18-19/1",
IF(#REF!=5,"18-19/2",
IF(#REF!=6,"18-19/3","Hata7")))))),
IF(#REF!+BJ619=2018,
IF(#REF!=1,"18-19/1",
IF(#REF!=2,"18-19/2",
IF(#REF!=3,"18-19/3",
IF(#REF!=4,"19-20/1",
IF(#REF!=5," 19-20/2",
IF(#REF!=6,"19-20/3","Hata8")))))),
IF(#REF!+BJ619=2019,
IF(#REF!=1,"19-20/1",
IF(#REF!=2,"19-20/2",
IF(#REF!=3,"19-20/3",
IF(#REF!=4,"20-21/1",
IF(#REF!=5,"20-21/2",
IF(#REF!=6,"20-21/3","Hata9")))))),
IF(#REF!+BJ619=2020,
IF(#REF!=1,"20-21/1",
IF(#REF!=2,"20-21/2",
IF(#REF!=3,"20-21/3",
IF(#REF!=4,"21-22/1",
IF(#REF!=5,"21-22/2",
IF(#REF!=6,"21-22/3","Hata10")))))),
IF(#REF!+BJ619=2021,
IF(#REF!=1,"21-22/1",
IF(#REF!=2,"21-22/2",
IF(#REF!=3,"21-22/3",
IF(#REF!=4,"22-23/1",
IF(#REF!=5,"22-23/2",
IF(#REF!=6,"22-23/3","Hata11")))))),
IF(#REF!+BJ619=2022,
IF(#REF!=1,"22-23/1",
IF(#REF!=2,"22-23/2",
IF(#REF!=3,"22-23/3",
IF(#REF!=4,"23-24/1",
IF(#REF!=5,"23-24/2",
IF(#REF!=6,"23-24/3","Hata12")))))),
IF(#REF!+BJ619=2023,
IF(#REF!=1,"23-24/1",
IF(#REF!=2,"23-24/2",
IF(#REF!=3,"23-24/3",
IF(#REF!=4,"24-25/1",
IF(#REF!=5,"24-25/2",
IF(#REF!=6,"24-25/3","Hata13")))))),
))))))))))))))
)</f>
        <v>#REF!</v>
      </c>
      <c r="G619" s="15"/>
      <c r="H619" s="14" t="s">
        <v>719</v>
      </c>
      <c r="I619" s="14">
        <v>54699</v>
      </c>
      <c r="J619" s="14" t="s">
        <v>589</v>
      </c>
      <c r="L619" s="14">
        <v>4362</v>
      </c>
      <c r="S619" s="16">
        <v>0</v>
      </c>
      <c r="T619" s="14">
        <f>VLOOKUP($S619,[1]sistem!$I$3:$L$10,2,FALSE)</f>
        <v>0</v>
      </c>
      <c r="U619" s="14">
        <f>VLOOKUP($S619,[1]sistem!$I$3:$L$10,3,FALSE)</f>
        <v>0</v>
      </c>
      <c r="V619" s="14">
        <f>VLOOKUP($S619,[1]sistem!$I$3:$L$10,4,FALSE)</f>
        <v>0</v>
      </c>
      <c r="W619" s="14" t="e">
        <f>VLOOKUP($BB619,[1]sistem!$I$13:$L$14,2,FALSE)*#REF!</f>
        <v>#REF!</v>
      </c>
      <c r="X619" s="14" t="e">
        <f>VLOOKUP($BB619,[1]sistem!$I$13:$L$14,3,FALSE)*#REF!</f>
        <v>#REF!</v>
      </c>
      <c r="Y619" s="14" t="e">
        <f>VLOOKUP($BB619,[1]sistem!$I$13:$L$14,4,FALSE)*#REF!</f>
        <v>#REF!</v>
      </c>
      <c r="Z619" s="14" t="e">
        <f t="shared" si="170"/>
        <v>#REF!</v>
      </c>
      <c r="AA619" s="14" t="e">
        <f t="shared" si="170"/>
        <v>#REF!</v>
      </c>
      <c r="AB619" s="14" t="e">
        <f t="shared" si="170"/>
        <v>#REF!</v>
      </c>
      <c r="AC619" s="14" t="e">
        <f t="shared" si="171"/>
        <v>#REF!</v>
      </c>
      <c r="AD619" s="14">
        <f>VLOOKUP(BB619,[1]sistem!$I$18:$J$19,2,FALSE)</f>
        <v>11</v>
      </c>
      <c r="AE619" s="14">
        <v>0.25</v>
      </c>
      <c r="AF619" s="14">
        <f>VLOOKUP($S619,[1]sistem!$I$3:$M$10,5,FALSE)</f>
        <v>0</v>
      </c>
      <c r="AI619" s="14" t="e">
        <f>(#REF!+#REF!)*AD619</f>
        <v>#REF!</v>
      </c>
      <c r="AJ619" s="14">
        <f>VLOOKUP($S619,[1]sistem!$I$3:$N$10,6,FALSE)</f>
        <v>0</v>
      </c>
      <c r="AK619" s="14">
        <v>2</v>
      </c>
      <c r="AL619" s="14">
        <f t="shared" si="172"/>
        <v>0</v>
      </c>
      <c r="AM619" s="14">
        <f>VLOOKUP($BB619,[1]sistem!$I$18:$K$19,3,FALSE)</f>
        <v>11</v>
      </c>
      <c r="AN619" s="14" t="e">
        <f>AM619*#REF!</f>
        <v>#REF!</v>
      </c>
      <c r="AO619" s="14" t="e">
        <f t="shared" si="173"/>
        <v>#REF!</v>
      </c>
      <c r="AP619" s="14">
        <f>IF(BB619="s",25,25)</f>
        <v>25</v>
      </c>
      <c r="AQ619" s="14" t="e">
        <f t="shared" si="175"/>
        <v>#REF!</v>
      </c>
      <c r="AR619" s="14" t="e">
        <f>ROUND(AQ619-#REF!,0)</f>
        <v>#REF!</v>
      </c>
      <c r="AS619" s="14">
        <f>IF(BB619="s",IF(S619=0,0,
IF(S619=1,#REF!*4*4,
IF(S619=2,0,
IF(S619=3,#REF!*4*2,
IF(S619=4,0,
IF(S619=5,0,
IF(S619=6,0,
IF(S619=7,0)))))))),
IF(BB619="t",
IF(S619=0,0,
IF(S619=1,#REF!*4*4*0.8,
IF(S619=2,0,
IF(S619=3,#REF!*4*2*0.8,
IF(S619=4,0,
IF(S619=5,0,
IF(S619=6,0,
IF(S619=7,0))))))))))</f>
        <v>0</v>
      </c>
      <c r="AT619" s="14">
        <f>IF(BB619="s",
IF(S619=0,0,
IF(S619=1,0,
IF(S619=2,#REF!*4*2,
IF(S619=3,#REF!*4,
IF(S619=4,#REF!*4,
IF(S619=5,0,
IF(S619=6,0,
IF(S619=7,#REF!*4)))))))),
IF(BB619="t",
IF(S619=0,0,
IF(S619=1,0,
IF(S619=2,#REF!*4*2*0.8,
IF(S619=3,#REF!*4*0.8,
IF(S619=4,#REF!*4*0.8,
IF(S619=5,0,
IF(S619=6,0,
IF(S619=7,#REF!*4))))))))))</f>
        <v>0</v>
      </c>
      <c r="AU619" s="14" t="e">
        <f>IF(BB619="s",
IF(S619=0,0,
IF(S619=1,#REF!*2,
IF(S619=2,#REF!*2,
IF(S619=3,#REF!*2,
IF(S619=4,#REF!*2,
IF(S619=5,#REF!*2,
IF(S619=6,#REF!*2,
IF(S619=7,#REF!*2)))))))),
IF(BB619="t",
IF(S619=0,#REF!*2*0.8,
IF(S619=1,#REF!*2*0.8,
IF(S619=2,#REF!*2*0.8,
IF(S619=3,#REF!*2*0.8,
IF(S619=4,#REF!*2*0.8,
IF(S619=5,#REF!*2*0.8,
IF(S619=6,#REF!*1*0.8,
IF(S619=7,#REF!*2))))))))))</f>
        <v>#REF!</v>
      </c>
      <c r="AV619" s="14" t="e">
        <f t="shared" si="176"/>
        <v>#REF!</v>
      </c>
      <c r="AW619" s="14">
        <f>IF(BB619="s",
IF(S619=0,0,
IF(S619=1,(14-2)*(#REF!+#REF!)/4*4,
IF(S619=2,(14-2)*(#REF!+#REF!)/4*2,
IF(S619=3,(14-2)*(#REF!+#REF!)/4*3,
IF(S619=4,(14-2)*(#REF!+#REF!)/4,
IF(S619=5,(14-2)*#REF!/4,
IF(S619=6,0,
IF(S619=7,(14)*#REF!)))))))),
IF(BB619="t",
IF(S619=0,0,
IF(S619=1,(11-2)*(#REF!+#REF!)/4*4,
IF(S619=2,(11-2)*(#REF!+#REF!)/4*2,
IF(S619=3,(11-2)*(#REF!+#REF!)/4*3,
IF(S619=4,(11-2)*(#REF!+#REF!)/4,
IF(S619=5,(11-2)*#REF!/4,
IF(S619=6,0,
IF(S619=7,(11)*#REF!))))))))))</f>
        <v>0</v>
      </c>
      <c r="AX619" s="14" t="e">
        <f t="shared" si="177"/>
        <v>#REF!</v>
      </c>
      <c r="AY619" s="14">
        <f t="shared" si="178"/>
        <v>0</v>
      </c>
      <c r="AZ619" s="14">
        <f t="shared" si="179"/>
        <v>0</v>
      </c>
      <c r="BA619" s="14" t="e">
        <f t="shared" si="180"/>
        <v>#REF!</v>
      </c>
      <c r="BB619" s="14" t="s">
        <v>186</v>
      </c>
      <c r="BC619" s="14" t="e">
        <f>IF(BI619="A",0,IF(BB619="s",14*#REF!,IF(BB619="T",11*#REF!,"HATA")))</f>
        <v>#REF!</v>
      </c>
      <c r="BD619" s="14" t="e">
        <f t="shared" si="181"/>
        <v>#REF!</v>
      </c>
      <c r="BE619" s="14" t="e">
        <f t="shared" si="182"/>
        <v>#REF!</v>
      </c>
      <c r="BF619" s="14" t="e">
        <f>IF(BE619-#REF!=0,"DOĞRU","YANLIŞ")</f>
        <v>#REF!</v>
      </c>
      <c r="BG619" s="14" t="e">
        <f>#REF!-BE619</f>
        <v>#REF!</v>
      </c>
      <c r="BH619" s="14">
        <v>0</v>
      </c>
      <c r="BJ619" s="14">
        <v>1</v>
      </c>
      <c r="BL619" s="14">
        <v>0</v>
      </c>
      <c r="BN619" s="5" t="e">
        <f>#REF!*11</f>
        <v>#REF!</v>
      </c>
      <c r="BO619" s="6"/>
      <c r="BP619" s="7"/>
      <c r="BQ619" s="8"/>
      <c r="BR619" s="8"/>
      <c r="BS619" s="8"/>
      <c r="BT619" s="8"/>
      <c r="BU619" s="8"/>
      <c r="BV619" s="9"/>
      <c r="BW619" s="10"/>
      <c r="BX619" s="11"/>
      <c r="CE619" s="8"/>
      <c r="CF619" s="17"/>
      <c r="CG619" s="17"/>
      <c r="CH619" s="17"/>
      <c r="CI619" s="17"/>
    </row>
    <row r="620" spans="1:87" hidden="1" x14ac:dyDescent="0.25">
      <c r="A620" s="14" t="s">
        <v>713</v>
      </c>
      <c r="B620" s="14" t="s">
        <v>714</v>
      </c>
      <c r="C620" s="14" t="s">
        <v>714</v>
      </c>
      <c r="D620" s="15" t="s">
        <v>90</v>
      </c>
      <c r="E620" s="15" t="s">
        <v>90</v>
      </c>
      <c r="F620" s="16" t="e">
        <f>IF(BB620="S",
IF(#REF!+BJ620=2012,
IF(#REF!=1,"12-13/1",
IF(#REF!=2,"12-13/2",
IF(#REF!=3,"13-14/1",
IF(#REF!=4,"13-14/2","Hata1")))),
IF(#REF!+BJ620=2013,
IF(#REF!=1,"13-14/1",
IF(#REF!=2,"13-14/2",
IF(#REF!=3,"14-15/1",
IF(#REF!=4,"14-15/2","Hata2")))),
IF(#REF!+BJ620=2014,
IF(#REF!=1,"14-15/1",
IF(#REF!=2,"14-15/2",
IF(#REF!=3,"15-16/1",
IF(#REF!=4,"15-16/2","Hata3")))),
IF(#REF!+BJ620=2015,
IF(#REF!=1,"15-16/1",
IF(#REF!=2,"15-16/2",
IF(#REF!=3,"16-17/1",
IF(#REF!=4,"16-17/2","Hata4")))),
IF(#REF!+BJ620=2016,
IF(#REF!=1,"16-17/1",
IF(#REF!=2,"16-17/2",
IF(#REF!=3,"17-18/1",
IF(#REF!=4,"17-18/2","Hata5")))),
IF(#REF!+BJ620=2017,
IF(#REF!=1,"17-18/1",
IF(#REF!=2,"17-18/2",
IF(#REF!=3,"18-19/1",
IF(#REF!=4,"18-19/2","Hata6")))),
IF(#REF!+BJ620=2018,
IF(#REF!=1,"18-19/1",
IF(#REF!=2,"18-19/2",
IF(#REF!=3,"19-20/1",
IF(#REF!=4,"19-20/2","Hata7")))),
IF(#REF!+BJ620=2019,
IF(#REF!=1,"19-20/1",
IF(#REF!=2,"19-20/2",
IF(#REF!=3,"20-21/1",
IF(#REF!=4,"20-21/2","Hata8")))),
IF(#REF!+BJ620=2020,
IF(#REF!=1,"20-21/1",
IF(#REF!=2,"20-21/2",
IF(#REF!=3,"21-22/1",
IF(#REF!=4,"21-22/2","Hata9")))),
IF(#REF!+BJ620=2021,
IF(#REF!=1,"21-22/1",
IF(#REF!=2,"21-22/2",
IF(#REF!=3,"22-23/1",
IF(#REF!=4,"22-23/2","Hata10")))),
IF(#REF!+BJ620=2022,
IF(#REF!=1,"22-23/1",
IF(#REF!=2,"22-23/2",
IF(#REF!=3,"23-24/1",
IF(#REF!=4,"23-24/2","Hata11")))),
IF(#REF!+BJ620=2023,
IF(#REF!=1,"23-24/1",
IF(#REF!=2,"23-24/2",
IF(#REF!=3,"24-25/1",
IF(#REF!=4,"24-25/2","Hata12")))),
)))))))))))),
IF(BB620="T",
IF(#REF!+BJ620=2012,
IF(#REF!=1,"12-13/1",
IF(#REF!=2,"12-13/2",
IF(#REF!=3,"12-13/3",
IF(#REF!=4,"13-14/1",
IF(#REF!=5,"13-14/2",
IF(#REF!=6,"13-14/3","Hata1")))))),
IF(#REF!+BJ620=2013,
IF(#REF!=1,"13-14/1",
IF(#REF!=2,"13-14/2",
IF(#REF!=3,"13-14/3",
IF(#REF!=4,"14-15/1",
IF(#REF!=5,"14-15/2",
IF(#REF!=6,"14-15/3","Hata2")))))),
IF(#REF!+BJ620=2014,
IF(#REF!=1,"14-15/1",
IF(#REF!=2,"14-15/2",
IF(#REF!=3,"14-15/3",
IF(#REF!=4,"15-16/1",
IF(#REF!=5,"15-16/2",
IF(#REF!=6,"15-16/3","Hata3")))))),
IF(AND(#REF!+#REF!&gt;2014,#REF!+#REF!&lt;2015,BJ620=1),
IF(#REF!=0.1,"14-15/0.1",
IF(#REF!=0.2,"14-15/0.2",
IF(#REF!=0.3,"14-15/0.3","Hata4"))),
IF(#REF!+BJ620=2015,
IF(#REF!=1,"15-16/1",
IF(#REF!=2,"15-16/2",
IF(#REF!=3,"15-16/3",
IF(#REF!=4,"16-17/1",
IF(#REF!=5,"16-17/2",
IF(#REF!=6,"16-17/3","Hata5")))))),
IF(#REF!+BJ620=2016,
IF(#REF!=1,"16-17/1",
IF(#REF!=2,"16-17/2",
IF(#REF!=3,"16-17/3",
IF(#REF!=4,"17-18/1",
IF(#REF!=5,"17-18/2",
IF(#REF!=6,"17-18/3","Hata6")))))),
IF(#REF!+BJ620=2017,
IF(#REF!=1,"17-18/1",
IF(#REF!=2,"17-18/2",
IF(#REF!=3,"17-18/3",
IF(#REF!=4,"18-19/1",
IF(#REF!=5,"18-19/2",
IF(#REF!=6,"18-19/3","Hata7")))))),
IF(#REF!+BJ620=2018,
IF(#REF!=1,"18-19/1",
IF(#REF!=2,"18-19/2",
IF(#REF!=3,"18-19/3",
IF(#REF!=4,"19-20/1",
IF(#REF!=5," 19-20/2",
IF(#REF!=6,"19-20/3","Hata8")))))),
IF(#REF!+BJ620=2019,
IF(#REF!=1,"19-20/1",
IF(#REF!=2,"19-20/2",
IF(#REF!=3,"19-20/3",
IF(#REF!=4,"20-21/1",
IF(#REF!=5,"20-21/2",
IF(#REF!=6,"20-21/3","Hata9")))))),
IF(#REF!+BJ620=2020,
IF(#REF!=1,"20-21/1",
IF(#REF!=2,"20-21/2",
IF(#REF!=3,"20-21/3",
IF(#REF!=4,"21-22/1",
IF(#REF!=5,"21-22/2",
IF(#REF!=6,"21-22/3","Hata10")))))),
IF(#REF!+BJ620=2021,
IF(#REF!=1,"21-22/1",
IF(#REF!=2,"21-22/2",
IF(#REF!=3,"21-22/3",
IF(#REF!=4,"22-23/1",
IF(#REF!=5,"22-23/2",
IF(#REF!=6,"22-23/3","Hata11")))))),
IF(#REF!+BJ620=2022,
IF(#REF!=1,"22-23/1",
IF(#REF!=2,"22-23/2",
IF(#REF!=3,"22-23/3",
IF(#REF!=4,"23-24/1",
IF(#REF!=5,"23-24/2",
IF(#REF!=6,"23-24/3","Hata12")))))),
IF(#REF!+BJ620=2023,
IF(#REF!=1,"23-24/1",
IF(#REF!=2,"23-24/2",
IF(#REF!=3,"23-24/3",
IF(#REF!=4,"24-25/1",
IF(#REF!=5,"24-25/2",
IF(#REF!=6,"24-25/3","Hata13")))))),
))))))))))))))
)</f>
        <v>#REF!</v>
      </c>
      <c r="G620" s="15"/>
      <c r="H620" s="14" t="s">
        <v>719</v>
      </c>
      <c r="I620" s="14">
        <v>54699</v>
      </c>
      <c r="J620" s="14" t="s">
        <v>589</v>
      </c>
      <c r="Q620" s="14" t="s">
        <v>715</v>
      </c>
      <c r="R620" s="14" t="s">
        <v>715</v>
      </c>
      <c r="S620" s="16">
        <v>6</v>
      </c>
      <c r="T620" s="14">
        <f>VLOOKUP($S620,[1]sistem!$I$3:$L$10,2,FALSE)</f>
        <v>0</v>
      </c>
      <c r="U620" s="14">
        <f>VLOOKUP($S620,[1]sistem!$I$3:$L$10,3,FALSE)</f>
        <v>0</v>
      </c>
      <c r="V620" s="14">
        <f>VLOOKUP($S620,[1]sistem!$I$3:$L$10,4,FALSE)</f>
        <v>1</v>
      </c>
      <c r="W620" s="14" t="e">
        <f>VLOOKUP($BB620,[1]sistem!$I$13:$L$14,2,FALSE)*#REF!</f>
        <v>#REF!</v>
      </c>
      <c r="X620" s="14" t="e">
        <f>VLOOKUP($BB620,[1]sistem!$I$13:$L$14,3,FALSE)*#REF!</f>
        <v>#REF!</v>
      </c>
      <c r="Y620" s="14" t="e">
        <f>VLOOKUP($BB620,[1]sistem!$I$13:$L$14,4,FALSE)*#REF!</f>
        <v>#REF!</v>
      </c>
      <c r="Z620" s="14" t="e">
        <f t="shared" si="170"/>
        <v>#REF!</v>
      </c>
      <c r="AA620" s="14" t="e">
        <f t="shared" si="170"/>
        <v>#REF!</v>
      </c>
      <c r="AB620" s="14" t="e">
        <f t="shared" si="170"/>
        <v>#REF!</v>
      </c>
      <c r="AC620" s="14" t="e">
        <f t="shared" si="171"/>
        <v>#REF!</v>
      </c>
      <c r="AD620" s="14">
        <f>VLOOKUP(BB620,[1]sistem!$I$18:$J$19,2,FALSE)</f>
        <v>11</v>
      </c>
      <c r="AE620" s="14">
        <v>0.25</v>
      </c>
      <c r="AF620" s="14">
        <f>VLOOKUP($S620,[1]sistem!$I$3:$M$10,5,FALSE)</f>
        <v>0</v>
      </c>
      <c r="AG620" s="14">
        <v>1</v>
      </c>
      <c r="AI620" s="14">
        <f>AG620*AM620</f>
        <v>11</v>
      </c>
      <c r="AJ620" s="14">
        <f>VLOOKUP($S620,[1]sistem!$I$3:$N$10,6,FALSE)</f>
        <v>1</v>
      </c>
      <c r="AK620" s="14">
        <v>2</v>
      </c>
      <c r="AL620" s="14">
        <f t="shared" si="172"/>
        <v>2</v>
      </c>
      <c r="AM620" s="14">
        <f>VLOOKUP($BB620,[1]sistem!$I$18:$K$19,3,FALSE)</f>
        <v>11</v>
      </c>
      <c r="AN620" s="14" t="e">
        <f>AM620*#REF!</f>
        <v>#REF!</v>
      </c>
      <c r="AO620" s="14" t="e">
        <f t="shared" si="173"/>
        <v>#REF!</v>
      </c>
      <c r="AP620" s="14">
        <f>IF(BB620="s",30,25)</f>
        <v>25</v>
      </c>
      <c r="AQ620" s="14" t="e">
        <f t="shared" si="175"/>
        <v>#REF!</v>
      </c>
      <c r="AR620" s="14" t="e">
        <f>ROUND(AQ620-#REF!,0)</f>
        <v>#REF!</v>
      </c>
      <c r="AS620" s="14">
        <f>IF(BB620="s",IF(S620=0,0,
IF(S620=1,#REF!*4*4,
IF(S620=2,0,
IF(S620=3,#REF!*4*2,
IF(S620=4,0,
IF(S620=5,0,
IF(S620=6,0,
IF(S620=7,0)))))))),
IF(BB620="t",
IF(S620=0,0,
IF(S620=1,#REF!*4*4*0.8,
IF(S620=2,0,
IF(S620=3,#REF!*4*2*0.8,
IF(S620=4,0,
IF(S620=5,0,
IF(S620=6,0,
IF(S620=7,0))))))))))</f>
        <v>0</v>
      </c>
      <c r="AT620" s="14">
        <f>IF(BB620="s",
IF(S620=0,0,
IF(S620=1,0,
IF(S620=2,#REF!*4*2,
IF(S620=3,#REF!*4,
IF(S620=4,#REF!*4,
IF(S620=5,0,
IF(S620=6,0,
IF(S620=7,#REF!*4)))))))),
IF(BB620="t",
IF(S620=0,0,
IF(S620=1,0,
IF(S620=2,#REF!*4*2*0.8,
IF(S620=3,#REF!*4*0.8,
IF(S620=4,#REF!*4*0.8,
IF(S620=5,0,
IF(S620=6,0,
IF(S620=7,#REF!*4))))))))))</f>
        <v>0</v>
      </c>
      <c r="AU620" s="14" t="e">
        <f>IF(BB620="s",
IF(S620=0,0,
IF(S620=1,#REF!*2,
IF(S620=2,#REF!*2,
IF(S620=3,#REF!*2,
IF(S620=4,#REF!*2,
IF(S620=5,#REF!*2,
IF(S620=6,#REF!*2,
IF(S620=7,#REF!*2)))))))),
IF(BB620="t",
IF(S620=0,#REF!*2*0.8,
IF(S620=1,#REF!*2*0.8,
IF(S620=2,#REF!*2*0.8,
IF(S620=3,#REF!*2*0.8,
IF(S620=4,#REF!*2*0.8,
IF(S620=5,#REF!*2*0.8,
IF(S620=6,#REF!*1*0.8,
IF(S620=7,#REF!*2))))))))))</f>
        <v>#REF!</v>
      </c>
      <c r="AV620" s="14" t="e">
        <f t="shared" si="176"/>
        <v>#REF!</v>
      </c>
      <c r="AW620" s="14">
        <f>IF(BB620="s",
IF(S620=0,0,
IF(S620=1,(14-2)*(#REF!+#REF!)/4*4,
IF(S620=2,(14-2)*(#REF!+#REF!)/4*2,
IF(S620=3,(14-2)*(#REF!+#REF!)/4*3,
IF(S620=4,(14-2)*(#REF!+#REF!)/4,
IF(S620=5,(14-2)*#REF!/4,
IF(S620=6,0,
IF(S620=7,(14)*#REF!)))))))),
IF(BB620="t",
IF(S620=0,0,
IF(S620=1,(11-2)*(#REF!+#REF!)/4*4,
IF(S620=2,(11-2)*(#REF!+#REF!)/4*2,
IF(S620=3,(11-2)*(#REF!+#REF!)/4*3,
IF(S620=4,(11-2)*(#REF!+#REF!)/4,
IF(S620=5,(11-2)*#REF!/4,
IF(S620=6,0,
IF(S620=7,(11)*#REF!))))))))))</f>
        <v>0</v>
      </c>
      <c r="AX620" s="14">
        <f t="shared" si="177"/>
        <v>-11</v>
      </c>
      <c r="AY620" s="14">
        <f t="shared" si="178"/>
        <v>2</v>
      </c>
      <c r="AZ620" s="14">
        <f t="shared" si="179"/>
        <v>0</v>
      </c>
      <c r="BA620" s="14" t="e">
        <f t="shared" si="180"/>
        <v>#REF!</v>
      </c>
      <c r="BB620" s="14" t="s">
        <v>186</v>
      </c>
      <c r="BC620" s="14" t="e">
        <f>IF(BI620="A",0,IF(BB620="s",14*#REF!,IF(BB620="T",11*#REF!,"HATA")))</f>
        <v>#REF!</v>
      </c>
      <c r="BD620" s="14" t="e">
        <f t="shared" si="181"/>
        <v>#REF!</v>
      </c>
      <c r="BE620" s="14" t="e">
        <f t="shared" si="182"/>
        <v>#REF!</v>
      </c>
      <c r="BF620" s="14" t="s">
        <v>510</v>
      </c>
      <c r="BG620" s="14" t="e">
        <f>#REF!-BE620</f>
        <v>#REF!</v>
      </c>
      <c r="BH620" s="14">
        <v>0</v>
      </c>
      <c r="BJ620" s="14">
        <v>1</v>
      </c>
      <c r="BL620" s="14">
        <v>6</v>
      </c>
      <c r="BN620" s="5" t="e">
        <f>#REF!*11</f>
        <v>#REF!</v>
      </c>
      <c r="BO620" s="6"/>
      <c r="BP620" s="7"/>
      <c r="BQ620" s="8"/>
      <c r="BR620" s="8"/>
      <c r="BS620" s="8"/>
      <c r="BT620" s="8"/>
      <c r="BU620" s="8"/>
      <c r="BV620" s="9"/>
      <c r="BW620" s="10"/>
      <c r="BX620" s="11"/>
      <c r="CE620" s="8"/>
      <c r="CF620" s="17"/>
      <c r="CG620" s="17"/>
      <c r="CH620" s="17"/>
      <c r="CI620" s="17"/>
    </row>
    <row r="621" spans="1:87" hidden="1" x14ac:dyDescent="0.25">
      <c r="A621" s="14" t="s">
        <v>214</v>
      </c>
      <c r="B621" s="14" t="s">
        <v>139</v>
      </c>
      <c r="C621" s="14" t="s">
        <v>139</v>
      </c>
      <c r="D621" s="15" t="s">
        <v>84</v>
      </c>
      <c r="E621" s="15">
        <v>3</v>
      </c>
      <c r="F621" s="16" t="e">
        <f>IF(BB621="S",
IF(#REF!+BJ621=2012,
IF(#REF!=1,"12-13/1",
IF(#REF!=2,"12-13/2",
IF(#REF!=3,"13-14/1",
IF(#REF!=4,"13-14/2","Hata1")))),
IF(#REF!+BJ621=2013,
IF(#REF!=1,"13-14/1",
IF(#REF!=2,"13-14/2",
IF(#REF!=3,"14-15/1",
IF(#REF!=4,"14-15/2","Hata2")))),
IF(#REF!+BJ621=2014,
IF(#REF!=1,"14-15/1",
IF(#REF!=2,"14-15/2",
IF(#REF!=3,"15-16/1",
IF(#REF!=4,"15-16/2","Hata3")))),
IF(#REF!+BJ621=2015,
IF(#REF!=1,"15-16/1",
IF(#REF!=2,"15-16/2",
IF(#REF!=3,"16-17/1",
IF(#REF!=4,"16-17/2","Hata4")))),
IF(#REF!+BJ621=2016,
IF(#REF!=1,"16-17/1",
IF(#REF!=2,"16-17/2",
IF(#REF!=3,"17-18/1",
IF(#REF!=4,"17-18/2","Hata5")))),
IF(#REF!+BJ621=2017,
IF(#REF!=1,"17-18/1",
IF(#REF!=2,"17-18/2",
IF(#REF!=3,"18-19/1",
IF(#REF!=4,"18-19/2","Hata6")))),
IF(#REF!+BJ621=2018,
IF(#REF!=1,"18-19/1",
IF(#REF!=2,"18-19/2",
IF(#REF!=3,"19-20/1",
IF(#REF!=4,"19-20/2","Hata7")))),
IF(#REF!+BJ621=2019,
IF(#REF!=1,"19-20/1",
IF(#REF!=2,"19-20/2",
IF(#REF!=3,"20-21/1",
IF(#REF!=4,"20-21/2","Hata8")))),
IF(#REF!+BJ621=2020,
IF(#REF!=1,"20-21/1",
IF(#REF!=2,"20-21/2",
IF(#REF!=3,"21-22/1",
IF(#REF!=4,"21-22/2","Hata9")))),
IF(#REF!+BJ621=2021,
IF(#REF!=1,"21-22/1",
IF(#REF!=2,"21-22/2",
IF(#REF!=3,"22-23/1",
IF(#REF!=4,"22-23/2","Hata10")))),
IF(#REF!+BJ621=2022,
IF(#REF!=1,"22-23/1",
IF(#REF!=2,"22-23/2",
IF(#REF!=3,"23-24/1",
IF(#REF!=4,"23-24/2","Hata11")))),
IF(#REF!+BJ621=2023,
IF(#REF!=1,"23-24/1",
IF(#REF!=2,"23-24/2",
IF(#REF!=3,"24-25/1",
IF(#REF!=4,"24-25/2","Hata12")))),
)))))))))))),
IF(BB621="T",
IF(#REF!+BJ621=2012,
IF(#REF!=1,"12-13/1",
IF(#REF!=2,"12-13/2",
IF(#REF!=3,"12-13/3",
IF(#REF!=4,"13-14/1",
IF(#REF!=5,"13-14/2",
IF(#REF!=6,"13-14/3","Hata1")))))),
IF(#REF!+BJ621=2013,
IF(#REF!=1,"13-14/1",
IF(#REF!=2,"13-14/2",
IF(#REF!=3,"13-14/3",
IF(#REF!=4,"14-15/1",
IF(#REF!=5,"14-15/2",
IF(#REF!=6,"14-15/3","Hata2")))))),
IF(#REF!+BJ621=2014,
IF(#REF!=1,"14-15/1",
IF(#REF!=2,"14-15/2",
IF(#REF!=3,"14-15/3",
IF(#REF!=4,"15-16/1",
IF(#REF!=5,"15-16/2",
IF(#REF!=6,"15-16/3","Hata3")))))),
IF(AND(#REF!+#REF!&gt;2014,#REF!+#REF!&lt;2015,BJ621=1),
IF(#REF!=0.1,"14-15/0.1",
IF(#REF!=0.2,"14-15/0.2",
IF(#REF!=0.3,"14-15/0.3","Hata4"))),
IF(#REF!+BJ621=2015,
IF(#REF!=1,"15-16/1",
IF(#REF!=2,"15-16/2",
IF(#REF!=3,"15-16/3",
IF(#REF!=4,"16-17/1",
IF(#REF!=5,"16-17/2",
IF(#REF!=6,"16-17/3","Hata5")))))),
IF(#REF!+BJ621=2016,
IF(#REF!=1,"16-17/1",
IF(#REF!=2,"16-17/2",
IF(#REF!=3,"16-17/3",
IF(#REF!=4,"17-18/1",
IF(#REF!=5,"17-18/2",
IF(#REF!=6,"17-18/3","Hata6")))))),
IF(#REF!+BJ621=2017,
IF(#REF!=1,"17-18/1",
IF(#REF!=2,"17-18/2",
IF(#REF!=3,"17-18/3",
IF(#REF!=4,"18-19/1",
IF(#REF!=5,"18-19/2",
IF(#REF!=6,"18-19/3","Hata7")))))),
IF(#REF!+BJ621=2018,
IF(#REF!=1,"18-19/1",
IF(#REF!=2,"18-19/2",
IF(#REF!=3,"18-19/3",
IF(#REF!=4,"19-20/1",
IF(#REF!=5," 19-20/2",
IF(#REF!=6,"19-20/3","Hata8")))))),
IF(#REF!+BJ621=2019,
IF(#REF!=1,"19-20/1",
IF(#REF!=2,"19-20/2",
IF(#REF!=3,"19-20/3",
IF(#REF!=4,"20-21/1",
IF(#REF!=5,"20-21/2",
IF(#REF!=6,"20-21/3","Hata9")))))),
IF(#REF!+BJ621=2020,
IF(#REF!=1,"20-21/1",
IF(#REF!=2,"20-21/2",
IF(#REF!=3,"20-21/3",
IF(#REF!=4,"21-22/1",
IF(#REF!=5,"21-22/2",
IF(#REF!=6,"21-22/3","Hata10")))))),
IF(#REF!+BJ621=2021,
IF(#REF!=1,"21-22/1",
IF(#REF!=2,"21-22/2",
IF(#REF!=3,"21-22/3",
IF(#REF!=4,"22-23/1",
IF(#REF!=5,"22-23/2",
IF(#REF!=6,"22-23/3","Hata11")))))),
IF(#REF!+BJ621=2022,
IF(#REF!=1,"22-23/1",
IF(#REF!=2,"22-23/2",
IF(#REF!=3,"22-23/3",
IF(#REF!=4,"23-24/1",
IF(#REF!=5,"23-24/2",
IF(#REF!=6,"23-24/3","Hata12")))))),
IF(#REF!+BJ621=2023,
IF(#REF!=1,"23-24/1",
IF(#REF!=2,"23-24/2",
IF(#REF!=3,"23-24/3",
IF(#REF!=4,"24-25/1",
IF(#REF!=5,"24-25/2",
IF(#REF!=6,"24-25/3","Hata13")))))),
))))))))))))))
)</f>
        <v>#REF!</v>
      </c>
      <c r="G621" s="15"/>
      <c r="H621" s="14" t="s">
        <v>719</v>
      </c>
      <c r="I621" s="14">
        <v>54699</v>
      </c>
      <c r="J621" s="14" t="s">
        <v>589</v>
      </c>
      <c r="Q621" s="14" t="s">
        <v>716</v>
      </c>
      <c r="R621" s="14" t="s">
        <v>716</v>
      </c>
      <c r="S621" s="16">
        <v>7</v>
      </c>
      <c r="T621" s="14">
        <f>VLOOKUP($S621,[1]sistem!$I$3:$L$10,2,FALSE)</f>
        <v>0</v>
      </c>
      <c r="U621" s="14">
        <f>VLOOKUP($S621,[1]sistem!$I$3:$L$10,3,FALSE)</f>
        <v>1</v>
      </c>
      <c r="V621" s="14">
        <f>VLOOKUP($S621,[1]sistem!$I$3:$L$10,4,FALSE)</f>
        <v>1</v>
      </c>
      <c r="W621" s="14" t="e">
        <f>VLOOKUP($BB621,[1]sistem!$I$13:$L$14,2,FALSE)*#REF!</f>
        <v>#REF!</v>
      </c>
      <c r="X621" s="14" t="e">
        <f>VLOOKUP($BB621,[1]sistem!$I$13:$L$14,3,FALSE)*#REF!</f>
        <v>#REF!</v>
      </c>
      <c r="Y621" s="14" t="e">
        <f>VLOOKUP($BB621,[1]sistem!$I$13:$L$14,4,FALSE)*#REF!</f>
        <v>#REF!</v>
      </c>
      <c r="Z621" s="14" t="e">
        <f t="shared" si="170"/>
        <v>#REF!</v>
      </c>
      <c r="AA621" s="14" t="e">
        <f t="shared" si="170"/>
        <v>#REF!</v>
      </c>
      <c r="AB621" s="14" t="e">
        <f t="shared" si="170"/>
        <v>#REF!</v>
      </c>
      <c r="AC621" s="14" t="e">
        <f t="shared" si="171"/>
        <v>#REF!</v>
      </c>
      <c r="AD621" s="14">
        <f>VLOOKUP(BB621,[1]sistem!$I$18:$J$19,2,FALSE)</f>
        <v>11</v>
      </c>
      <c r="AE621" s="14">
        <v>0.25</v>
      </c>
      <c r="AF621" s="14">
        <f>VLOOKUP($S621,[1]sistem!$I$3:$M$10,5,FALSE)</f>
        <v>1</v>
      </c>
      <c r="AG621" s="14">
        <v>5</v>
      </c>
      <c r="AI621" s="14">
        <f>AG621*AM621</f>
        <v>55</v>
      </c>
      <c r="AJ621" s="14">
        <f>VLOOKUP($S621,[1]sistem!$I$3:$N$10,6,FALSE)</f>
        <v>2</v>
      </c>
      <c r="AK621" s="14">
        <v>2</v>
      </c>
      <c r="AL621" s="14">
        <f t="shared" si="172"/>
        <v>4</v>
      </c>
      <c r="AM621" s="14">
        <f>VLOOKUP($BB621,[1]sistem!$I$18:$K$19,3,FALSE)</f>
        <v>11</v>
      </c>
      <c r="AN621" s="14" t="e">
        <f>AM621*#REF!</f>
        <v>#REF!</v>
      </c>
      <c r="AO621" s="14" t="e">
        <f t="shared" si="173"/>
        <v>#REF!</v>
      </c>
      <c r="AP621" s="14">
        <f>IF(BB621="s",30,25)</f>
        <v>25</v>
      </c>
      <c r="AQ621" s="14" t="e">
        <f t="shared" si="175"/>
        <v>#REF!</v>
      </c>
      <c r="AR621" s="14" t="e">
        <f>ROUND(AQ621-#REF!,0)</f>
        <v>#REF!</v>
      </c>
      <c r="AS621" s="14">
        <f>IF(BB621="s",IF(S621=0,0,
IF(S621=1,#REF!*4*4,
IF(S621=2,0,
IF(S621=3,#REF!*4*2,
IF(S621=4,0,
IF(S621=5,0,
IF(S621=6,0,
IF(S621=7,0)))))))),
IF(BB621="t",
IF(S621=0,0,
IF(S621=1,#REF!*4*4*0.8,
IF(S621=2,0,
IF(S621=3,#REF!*4*2*0.8,
IF(S621=4,0,
IF(S621=5,0,
IF(S621=6,0,
IF(S621=7,0))))))))))</f>
        <v>0</v>
      </c>
      <c r="AT621" s="14" t="e">
        <f>IF(BB621="s",
IF(S621=0,0,
IF(S621=1,0,
IF(S621=2,#REF!*4*2,
IF(S621=3,#REF!*4,
IF(S621=4,#REF!*4,
IF(S621=5,0,
IF(S621=6,0,
IF(S621=7,#REF!*4)))))))),
IF(BB621="t",
IF(S621=0,0,
IF(S621=1,0,
IF(S621=2,#REF!*4*2*0.8,
IF(S621=3,#REF!*4*0.8,
IF(S621=4,#REF!*4*0.8,
IF(S621=5,0,
IF(S621=6,0,
IF(S621=7,#REF!*4))))))))))</f>
        <v>#REF!</v>
      </c>
      <c r="AU621" s="14" t="e">
        <f>IF(BB621="s",
IF(S621=0,0,
IF(S621=1,#REF!*2,
IF(S621=2,#REF!*2,
IF(S621=3,#REF!*2,
IF(S621=4,#REF!*2,
IF(S621=5,#REF!*2,
IF(S621=6,#REF!*2,
IF(S621=7,#REF!*2)))))))),
IF(BB621="t",
IF(S621=0,#REF!*2*0.8,
IF(S621=1,#REF!*2*0.8,
IF(S621=2,#REF!*2*0.8,
IF(S621=3,#REF!*2*0.8,
IF(S621=4,#REF!*2*0.8,
IF(S621=5,#REF!*2*0.8,
IF(S621=6,#REF!*1*0.8,
IF(S621=7,#REF!*2))))))))))</f>
        <v>#REF!</v>
      </c>
      <c r="AV621" s="14" t="e">
        <f t="shared" si="176"/>
        <v>#REF!</v>
      </c>
      <c r="AW621" s="14" t="e">
        <f>IF(BB621="s",
IF(S621=0,0,
IF(S621=1,(14-2)*(#REF!+#REF!)/4*4,
IF(S621=2,(14-2)*(#REF!+#REF!)/4*2,
IF(S621=3,(14-2)*(#REF!+#REF!)/4*3,
IF(S621=4,(14-2)*(#REF!+#REF!)/4,
IF(S621=5,(14-2)*#REF!/4,
IF(S621=6,0,
IF(S621=7,(14)*#REF!)))))))),
IF(BB621="t",
IF(S621=0,0,
IF(S621=1,(11-2)*(#REF!+#REF!)/4*4,
IF(S621=2,(11-2)*(#REF!+#REF!)/4*2,
IF(S621=3,(11-2)*(#REF!+#REF!)/4*3,
IF(S621=4,(11-2)*(#REF!+#REF!)/4,
IF(S621=5,(11-2)*#REF!/4,
IF(S621=6,0,
IF(S621=7,(11)*#REF!))))))))))</f>
        <v>#REF!</v>
      </c>
      <c r="AX621" s="14" t="e">
        <f t="shared" si="177"/>
        <v>#REF!</v>
      </c>
      <c r="AY621" s="14">
        <f t="shared" si="178"/>
        <v>8</v>
      </c>
      <c r="AZ621" s="14">
        <f t="shared" si="179"/>
        <v>4</v>
      </c>
      <c r="BA621" s="14" t="e">
        <f t="shared" si="180"/>
        <v>#REF!</v>
      </c>
      <c r="BB621" s="14" t="s">
        <v>186</v>
      </c>
      <c r="BC621" s="14" t="e">
        <f>IF(BI621="A",0,IF(BB621="s",14*#REF!,IF(BB621="T",11*#REF!,"HATA")))</f>
        <v>#REF!</v>
      </c>
      <c r="BD621" s="14" t="e">
        <f t="shared" si="181"/>
        <v>#REF!</v>
      </c>
      <c r="BE621" s="14" t="e">
        <f t="shared" si="182"/>
        <v>#REF!</v>
      </c>
      <c r="BF621" s="14" t="s">
        <v>510</v>
      </c>
      <c r="BG621" s="14" t="e">
        <f>#REF!-BE621</f>
        <v>#REF!</v>
      </c>
      <c r="BH621" s="14">
        <v>0</v>
      </c>
      <c r="BJ621" s="14">
        <v>1</v>
      </c>
      <c r="BL621" s="14">
        <v>7</v>
      </c>
      <c r="BN621" s="5" t="e">
        <f>#REF!*11</f>
        <v>#REF!</v>
      </c>
      <c r="BO621" s="6"/>
      <c r="BP621" s="7"/>
      <c r="BQ621" s="8"/>
      <c r="BR621" s="8"/>
      <c r="BS621" s="8"/>
      <c r="BT621" s="8"/>
      <c r="BU621" s="8"/>
      <c r="BV621" s="9"/>
      <c r="BW621" s="10"/>
      <c r="BX621" s="11"/>
      <c r="CE621" s="8"/>
      <c r="CF621" s="17"/>
      <c r="CG621" s="17"/>
      <c r="CH621" s="17"/>
      <c r="CI621" s="17"/>
    </row>
    <row r="622" spans="1:87" hidden="1" x14ac:dyDescent="0.25">
      <c r="A622" s="14" t="s">
        <v>218</v>
      </c>
      <c r="B622" s="14" t="s">
        <v>149</v>
      </c>
      <c r="C622" s="14" t="s">
        <v>149</v>
      </c>
      <c r="D622" s="15" t="s">
        <v>84</v>
      </c>
      <c r="E622" s="15">
        <v>3</v>
      </c>
      <c r="F622" s="16" t="e">
        <f>IF(BB622="S",
IF(#REF!+BJ622=2012,
IF(#REF!=1,"12-13/1",
IF(#REF!=2,"12-13/2",
IF(#REF!=3,"13-14/1",
IF(#REF!=4,"13-14/2","Hata1")))),
IF(#REF!+BJ622=2013,
IF(#REF!=1,"13-14/1",
IF(#REF!=2,"13-14/2",
IF(#REF!=3,"14-15/1",
IF(#REF!=4,"14-15/2","Hata2")))),
IF(#REF!+BJ622=2014,
IF(#REF!=1,"14-15/1",
IF(#REF!=2,"14-15/2",
IF(#REF!=3,"15-16/1",
IF(#REF!=4,"15-16/2","Hata3")))),
IF(#REF!+BJ622=2015,
IF(#REF!=1,"15-16/1",
IF(#REF!=2,"15-16/2",
IF(#REF!=3,"16-17/1",
IF(#REF!=4,"16-17/2","Hata4")))),
IF(#REF!+BJ622=2016,
IF(#REF!=1,"16-17/1",
IF(#REF!=2,"16-17/2",
IF(#REF!=3,"17-18/1",
IF(#REF!=4,"17-18/2","Hata5")))),
IF(#REF!+BJ622=2017,
IF(#REF!=1,"17-18/1",
IF(#REF!=2,"17-18/2",
IF(#REF!=3,"18-19/1",
IF(#REF!=4,"18-19/2","Hata6")))),
IF(#REF!+BJ622=2018,
IF(#REF!=1,"18-19/1",
IF(#REF!=2,"18-19/2",
IF(#REF!=3,"19-20/1",
IF(#REF!=4,"19-20/2","Hata7")))),
IF(#REF!+BJ622=2019,
IF(#REF!=1,"19-20/1",
IF(#REF!=2,"19-20/2",
IF(#REF!=3,"20-21/1",
IF(#REF!=4,"20-21/2","Hata8")))),
IF(#REF!+BJ622=2020,
IF(#REF!=1,"20-21/1",
IF(#REF!=2,"20-21/2",
IF(#REF!=3,"21-22/1",
IF(#REF!=4,"21-22/2","Hata9")))),
IF(#REF!+BJ622=2021,
IF(#REF!=1,"21-22/1",
IF(#REF!=2,"21-22/2",
IF(#REF!=3,"22-23/1",
IF(#REF!=4,"22-23/2","Hata10")))),
IF(#REF!+BJ622=2022,
IF(#REF!=1,"22-23/1",
IF(#REF!=2,"22-23/2",
IF(#REF!=3,"23-24/1",
IF(#REF!=4,"23-24/2","Hata11")))),
IF(#REF!+BJ622=2023,
IF(#REF!=1,"23-24/1",
IF(#REF!=2,"23-24/2",
IF(#REF!=3,"24-25/1",
IF(#REF!=4,"24-25/2","Hata12")))),
)))))))))))),
IF(BB622="T",
IF(#REF!+BJ622=2012,
IF(#REF!=1,"12-13/1",
IF(#REF!=2,"12-13/2",
IF(#REF!=3,"12-13/3",
IF(#REF!=4,"13-14/1",
IF(#REF!=5,"13-14/2",
IF(#REF!=6,"13-14/3","Hata1")))))),
IF(#REF!+BJ622=2013,
IF(#REF!=1,"13-14/1",
IF(#REF!=2,"13-14/2",
IF(#REF!=3,"13-14/3",
IF(#REF!=4,"14-15/1",
IF(#REF!=5,"14-15/2",
IF(#REF!=6,"14-15/3","Hata2")))))),
IF(#REF!+BJ622=2014,
IF(#REF!=1,"14-15/1",
IF(#REF!=2,"14-15/2",
IF(#REF!=3,"14-15/3",
IF(#REF!=4,"15-16/1",
IF(#REF!=5,"15-16/2",
IF(#REF!=6,"15-16/3","Hata3")))))),
IF(AND(#REF!+#REF!&gt;2014,#REF!+#REF!&lt;2015,BJ622=1),
IF(#REF!=0.1,"14-15/0.1",
IF(#REF!=0.2,"14-15/0.2",
IF(#REF!=0.3,"14-15/0.3","Hata4"))),
IF(#REF!+BJ622=2015,
IF(#REF!=1,"15-16/1",
IF(#REF!=2,"15-16/2",
IF(#REF!=3,"15-16/3",
IF(#REF!=4,"16-17/1",
IF(#REF!=5,"16-17/2",
IF(#REF!=6,"16-17/3","Hata5")))))),
IF(#REF!+BJ622=2016,
IF(#REF!=1,"16-17/1",
IF(#REF!=2,"16-17/2",
IF(#REF!=3,"16-17/3",
IF(#REF!=4,"17-18/1",
IF(#REF!=5,"17-18/2",
IF(#REF!=6,"17-18/3","Hata6")))))),
IF(#REF!+BJ622=2017,
IF(#REF!=1,"17-18/1",
IF(#REF!=2,"17-18/2",
IF(#REF!=3,"17-18/3",
IF(#REF!=4,"18-19/1",
IF(#REF!=5,"18-19/2",
IF(#REF!=6,"18-19/3","Hata7")))))),
IF(#REF!+BJ622=2018,
IF(#REF!=1,"18-19/1",
IF(#REF!=2,"18-19/2",
IF(#REF!=3,"18-19/3",
IF(#REF!=4,"19-20/1",
IF(#REF!=5," 19-20/2",
IF(#REF!=6,"19-20/3","Hata8")))))),
IF(#REF!+BJ622=2019,
IF(#REF!=1,"19-20/1",
IF(#REF!=2,"19-20/2",
IF(#REF!=3,"19-20/3",
IF(#REF!=4,"20-21/1",
IF(#REF!=5,"20-21/2",
IF(#REF!=6,"20-21/3","Hata9")))))),
IF(#REF!+BJ622=2020,
IF(#REF!=1,"20-21/1",
IF(#REF!=2,"20-21/2",
IF(#REF!=3,"20-21/3",
IF(#REF!=4,"21-22/1",
IF(#REF!=5,"21-22/2",
IF(#REF!=6,"21-22/3","Hata10")))))),
IF(#REF!+BJ622=2021,
IF(#REF!=1,"21-22/1",
IF(#REF!=2,"21-22/2",
IF(#REF!=3,"21-22/3",
IF(#REF!=4,"22-23/1",
IF(#REF!=5,"22-23/2",
IF(#REF!=6,"22-23/3","Hata11")))))),
IF(#REF!+BJ622=2022,
IF(#REF!=1,"22-23/1",
IF(#REF!=2,"22-23/2",
IF(#REF!=3,"22-23/3",
IF(#REF!=4,"23-24/1",
IF(#REF!=5,"23-24/2",
IF(#REF!=6,"23-24/3","Hata12")))))),
IF(#REF!+BJ622=2023,
IF(#REF!=1,"23-24/1",
IF(#REF!=2,"23-24/2",
IF(#REF!=3,"23-24/3",
IF(#REF!=4,"24-25/1",
IF(#REF!=5,"24-25/2",
IF(#REF!=6,"24-25/3","Hata13")))))),
))))))))))))))
)</f>
        <v>#REF!</v>
      </c>
      <c r="G622" s="15"/>
      <c r="H622" s="14" t="s">
        <v>719</v>
      </c>
      <c r="I622" s="14">
        <v>54699</v>
      </c>
      <c r="J622" s="14" t="s">
        <v>589</v>
      </c>
      <c r="S622" s="16">
        <v>7</v>
      </c>
      <c r="T622" s="14">
        <f>VLOOKUP($S622,[1]sistem!$I$3:$L$10,2,FALSE)</f>
        <v>0</v>
      </c>
      <c r="U622" s="14">
        <f>VLOOKUP($S622,[1]sistem!$I$3:$L$10,3,FALSE)</f>
        <v>1</v>
      </c>
      <c r="V622" s="14">
        <f>VLOOKUP($S622,[1]sistem!$I$3:$L$10,4,FALSE)</f>
        <v>1</v>
      </c>
      <c r="W622" s="14" t="e">
        <f>VLOOKUP($BB622,[1]sistem!$I$13:$L$14,2,FALSE)*#REF!</f>
        <v>#REF!</v>
      </c>
      <c r="X622" s="14" t="e">
        <f>VLOOKUP($BB622,[1]sistem!$I$13:$L$14,3,FALSE)*#REF!</f>
        <v>#REF!</v>
      </c>
      <c r="Y622" s="14" t="e">
        <f>VLOOKUP($BB622,[1]sistem!$I$13:$L$14,4,FALSE)*#REF!</f>
        <v>#REF!</v>
      </c>
      <c r="Z622" s="14" t="e">
        <f t="shared" si="170"/>
        <v>#REF!</v>
      </c>
      <c r="AA622" s="14" t="e">
        <f t="shared" si="170"/>
        <v>#REF!</v>
      </c>
      <c r="AB622" s="14" t="e">
        <f t="shared" si="170"/>
        <v>#REF!</v>
      </c>
      <c r="AC622" s="14" t="e">
        <f t="shared" si="171"/>
        <v>#REF!</v>
      </c>
      <c r="AD622" s="14">
        <f>VLOOKUP(BB622,[1]sistem!$I$18:$J$19,2,FALSE)</f>
        <v>11</v>
      </c>
      <c r="AE622" s="14">
        <v>0.25</v>
      </c>
      <c r="AF622" s="14">
        <f>VLOOKUP($S622,[1]sistem!$I$3:$M$10,5,FALSE)</f>
        <v>1</v>
      </c>
      <c r="AG622" s="14">
        <v>5</v>
      </c>
      <c r="AI622" s="14">
        <f>AG622*AM622</f>
        <v>55</v>
      </c>
      <c r="AJ622" s="14">
        <f>VLOOKUP($S622,[1]sistem!$I$3:$N$10,6,FALSE)</f>
        <v>2</v>
      </c>
      <c r="AK622" s="14">
        <v>2</v>
      </c>
      <c r="AL622" s="14">
        <f t="shared" si="172"/>
        <v>4</v>
      </c>
      <c r="AM622" s="14">
        <f>VLOOKUP($BB622,[1]sistem!$I$18:$K$19,3,FALSE)</f>
        <v>11</v>
      </c>
      <c r="AN622" s="14" t="e">
        <f>AM622*#REF!</f>
        <v>#REF!</v>
      </c>
      <c r="AO622" s="14" t="e">
        <f t="shared" si="173"/>
        <v>#REF!</v>
      </c>
      <c r="AP622" s="14">
        <f>IF(BB622="s",30,25)</f>
        <v>25</v>
      </c>
      <c r="AQ622" s="14" t="e">
        <f t="shared" si="175"/>
        <v>#REF!</v>
      </c>
      <c r="AR622" s="14" t="e">
        <f>ROUND(AQ622-#REF!,0)</f>
        <v>#REF!</v>
      </c>
      <c r="AS622" s="14">
        <f>IF(BB622="s",IF(S622=0,0,
IF(S622=1,#REF!*4*4,
IF(S622=2,0,
IF(S622=3,#REF!*4*2,
IF(S622=4,0,
IF(S622=5,0,
IF(S622=6,0,
IF(S622=7,0)))))))),
IF(BB622="t",
IF(S622=0,0,
IF(S622=1,#REF!*4*4*0.8,
IF(S622=2,0,
IF(S622=3,#REF!*4*2*0.8,
IF(S622=4,0,
IF(S622=5,0,
IF(S622=6,0,
IF(S622=7,0))))))))))</f>
        <v>0</v>
      </c>
      <c r="AT622" s="14" t="e">
        <f>IF(BB622="s",
IF(S622=0,0,
IF(S622=1,0,
IF(S622=2,#REF!*4*2,
IF(S622=3,#REF!*4,
IF(S622=4,#REF!*4,
IF(S622=5,0,
IF(S622=6,0,
IF(S622=7,#REF!*4)))))))),
IF(BB622="t",
IF(S622=0,0,
IF(S622=1,0,
IF(S622=2,#REF!*4*2*0.8,
IF(S622=3,#REF!*4*0.8,
IF(S622=4,#REF!*4*0.8,
IF(S622=5,0,
IF(S622=6,0,
IF(S622=7,#REF!*4))))))))))</f>
        <v>#REF!</v>
      </c>
      <c r="AU622" s="14" t="e">
        <f>IF(BB622="s",
IF(S622=0,0,
IF(S622=1,#REF!*2,
IF(S622=2,#REF!*2,
IF(S622=3,#REF!*2,
IF(S622=4,#REF!*2,
IF(S622=5,#REF!*2,
IF(S622=6,#REF!*2,
IF(S622=7,#REF!*2)))))))),
IF(BB622="t",
IF(S622=0,#REF!*2*0.8,
IF(S622=1,#REF!*2*0.8,
IF(S622=2,#REF!*2*0.8,
IF(S622=3,#REF!*2*0.8,
IF(S622=4,#REF!*2*0.8,
IF(S622=5,#REF!*2*0.8,
IF(S622=6,#REF!*1*0.8,
IF(S622=7,#REF!*2))))))))))</f>
        <v>#REF!</v>
      </c>
      <c r="AV622" s="14" t="e">
        <f t="shared" si="176"/>
        <v>#REF!</v>
      </c>
      <c r="AW622" s="14" t="e">
        <f>IF(BB622="s",
IF(S622=0,0,
IF(S622=1,(14-2)*(#REF!+#REF!)/4*4,
IF(S622=2,(14-2)*(#REF!+#REF!)/4*2,
IF(S622=3,(14-2)*(#REF!+#REF!)/4*3,
IF(S622=4,(14-2)*(#REF!+#REF!)/4,
IF(S622=5,(14-2)*#REF!/4,
IF(S622=6,0,
IF(S622=7,(14)*#REF!)))))))),
IF(BB622="t",
IF(S622=0,0,
IF(S622=1,(11-2)*(#REF!+#REF!)/4*4,
IF(S622=2,(11-2)*(#REF!+#REF!)/4*2,
IF(S622=3,(11-2)*(#REF!+#REF!)/4*3,
IF(S622=4,(11-2)*(#REF!+#REF!)/4,
IF(S622=5,(11-2)*#REF!/4,
IF(S622=6,0,
IF(S622=7,(11)*#REF!))))))))))</f>
        <v>#REF!</v>
      </c>
      <c r="AX622" s="14" t="e">
        <f t="shared" si="177"/>
        <v>#REF!</v>
      </c>
      <c r="AY622" s="14">
        <f t="shared" si="178"/>
        <v>8</v>
      </c>
      <c r="AZ622" s="14">
        <f t="shared" si="179"/>
        <v>4</v>
      </c>
      <c r="BA622" s="14" t="e">
        <f t="shared" si="180"/>
        <v>#REF!</v>
      </c>
      <c r="BB622" s="14" t="s">
        <v>186</v>
      </c>
      <c r="BC622" s="14" t="e">
        <f>IF(BI622="A",0,IF(BB622="s",14*#REF!,IF(BB622="T",11*#REF!,"HATA")))</f>
        <v>#REF!</v>
      </c>
      <c r="BD622" s="14" t="e">
        <f t="shared" si="181"/>
        <v>#REF!</v>
      </c>
      <c r="BE622" s="14" t="e">
        <f t="shared" si="182"/>
        <v>#REF!</v>
      </c>
      <c r="BF622" s="14" t="s">
        <v>510</v>
      </c>
      <c r="BG622" s="14" t="e">
        <f>#REF!-BE622</f>
        <v>#REF!</v>
      </c>
      <c r="BH622" s="14">
        <v>0</v>
      </c>
      <c r="BJ622" s="14">
        <v>1</v>
      </c>
      <c r="BL622" s="14">
        <v>7</v>
      </c>
      <c r="BN622" s="5" t="e">
        <f>#REF!*11</f>
        <v>#REF!</v>
      </c>
      <c r="BO622" s="6"/>
      <c r="BP622" s="7"/>
      <c r="BQ622" s="8"/>
      <c r="BR622" s="8"/>
      <c r="BS622" s="8"/>
      <c r="BT622" s="8"/>
      <c r="BU622" s="8"/>
      <c r="BV622" s="9"/>
      <c r="BW622" s="10"/>
      <c r="BX622" s="11"/>
      <c r="CE622" s="8"/>
      <c r="CF622" s="17"/>
      <c r="CG622" s="17"/>
      <c r="CH622" s="17"/>
      <c r="CI622" s="17"/>
    </row>
    <row r="623" spans="1:87" hidden="1" x14ac:dyDescent="0.25">
      <c r="A623" s="14" t="s">
        <v>433</v>
      </c>
      <c r="B623" s="14" t="s">
        <v>132</v>
      </c>
      <c r="C623" s="14" t="s">
        <v>132</v>
      </c>
      <c r="D623" s="15" t="s">
        <v>90</v>
      </c>
      <c r="E623" s="15" t="s">
        <v>90</v>
      </c>
      <c r="F623" s="16" t="e">
        <f>IF(BB623="S",
IF(#REF!+BJ623=2012,
IF(#REF!=1,"12-13/1",
IF(#REF!=2,"12-13/2",
IF(#REF!=3,"13-14/1",
IF(#REF!=4,"13-14/2","Hata1")))),
IF(#REF!+BJ623=2013,
IF(#REF!=1,"13-14/1",
IF(#REF!=2,"13-14/2",
IF(#REF!=3,"14-15/1",
IF(#REF!=4,"14-15/2","Hata2")))),
IF(#REF!+BJ623=2014,
IF(#REF!=1,"14-15/1",
IF(#REF!=2,"14-15/2",
IF(#REF!=3,"15-16/1",
IF(#REF!=4,"15-16/2","Hata3")))),
IF(#REF!+BJ623=2015,
IF(#REF!=1,"15-16/1",
IF(#REF!=2,"15-16/2",
IF(#REF!=3,"16-17/1",
IF(#REF!=4,"16-17/2","Hata4")))),
IF(#REF!+BJ623=2016,
IF(#REF!=1,"16-17/1",
IF(#REF!=2,"16-17/2",
IF(#REF!=3,"17-18/1",
IF(#REF!=4,"17-18/2","Hata5")))),
IF(#REF!+BJ623=2017,
IF(#REF!=1,"17-18/1",
IF(#REF!=2,"17-18/2",
IF(#REF!=3,"18-19/1",
IF(#REF!=4,"18-19/2","Hata6")))),
IF(#REF!+BJ623=2018,
IF(#REF!=1,"18-19/1",
IF(#REF!=2,"18-19/2",
IF(#REF!=3,"19-20/1",
IF(#REF!=4,"19-20/2","Hata7")))),
IF(#REF!+BJ623=2019,
IF(#REF!=1,"19-20/1",
IF(#REF!=2,"19-20/2",
IF(#REF!=3,"20-21/1",
IF(#REF!=4,"20-21/2","Hata8")))),
IF(#REF!+BJ623=2020,
IF(#REF!=1,"20-21/1",
IF(#REF!=2,"20-21/2",
IF(#REF!=3,"21-22/1",
IF(#REF!=4,"21-22/2","Hata9")))),
IF(#REF!+BJ623=2021,
IF(#REF!=1,"21-22/1",
IF(#REF!=2,"21-22/2",
IF(#REF!=3,"22-23/1",
IF(#REF!=4,"22-23/2","Hata10")))),
IF(#REF!+BJ623=2022,
IF(#REF!=1,"22-23/1",
IF(#REF!=2,"22-23/2",
IF(#REF!=3,"23-24/1",
IF(#REF!=4,"23-24/2","Hata11")))),
IF(#REF!+BJ623=2023,
IF(#REF!=1,"23-24/1",
IF(#REF!=2,"23-24/2",
IF(#REF!=3,"24-25/1",
IF(#REF!=4,"24-25/2","Hata12")))),
)))))))))))),
IF(BB623="T",
IF(#REF!+BJ623=2012,
IF(#REF!=1,"12-13/1",
IF(#REF!=2,"12-13/2",
IF(#REF!=3,"12-13/3",
IF(#REF!=4,"13-14/1",
IF(#REF!=5,"13-14/2",
IF(#REF!=6,"13-14/3","Hata1")))))),
IF(#REF!+BJ623=2013,
IF(#REF!=1,"13-14/1",
IF(#REF!=2,"13-14/2",
IF(#REF!=3,"13-14/3",
IF(#REF!=4,"14-15/1",
IF(#REF!=5,"14-15/2",
IF(#REF!=6,"14-15/3","Hata2")))))),
IF(#REF!+BJ623=2014,
IF(#REF!=1,"14-15/1",
IF(#REF!=2,"14-15/2",
IF(#REF!=3,"14-15/3",
IF(#REF!=4,"15-16/1",
IF(#REF!=5,"15-16/2",
IF(#REF!=6,"15-16/3","Hata3")))))),
IF(AND(#REF!+#REF!&gt;2014,#REF!+#REF!&lt;2015,BJ623=1),
IF(#REF!=0.1,"14-15/0.1",
IF(#REF!=0.2,"14-15/0.2",
IF(#REF!=0.3,"14-15/0.3","Hata4"))),
IF(#REF!+BJ623=2015,
IF(#REF!=1,"15-16/1",
IF(#REF!=2,"15-16/2",
IF(#REF!=3,"15-16/3",
IF(#REF!=4,"16-17/1",
IF(#REF!=5,"16-17/2",
IF(#REF!=6,"16-17/3","Hata5")))))),
IF(#REF!+BJ623=2016,
IF(#REF!=1,"16-17/1",
IF(#REF!=2,"16-17/2",
IF(#REF!=3,"16-17/3",
IF(#REF!=4,"17-18/1",
IF(#REF!=5,"17-18/2",
IF(#REF!=6,"17-18/3","Hata6")))))),
IF(#REF!+BJ623=2017,
IF(#REF!=1,"17-18/1",
IF(#REF!=2,"17-18/2",
IF(#REF!=3,"17-18/3",
IF(#REF!=4,"18-19/1",
IF(#REF!=5,"18-19/2",
IF(#REF!=6,"18-19/3","Hata7")))))),
IF(#REF!+BJ623=2018,
IF(#REF!=1,"18-19/1",
IF(#REF!=2,"18-19/2",
IF(#REF!=3,"18-19/3",
IF(#REF!=4,"19-20/1",
IF(#REF!=5," 19-20/2",
IF(#REF!=6,"19-20/3","Hata8")))))),
IF(#REF!+BJ623=2019,
IF(#REF!=1,"19-20/1",
IF(#REF!=2,"19-20/2",
IF(#REF!=3,"19-20/3",
IF(#REF!=4,"20-21/1",
IF(#REF!=5,"20-21/2",
IF(#REF!=6,"20-21/3","Hata9")))))),
IF(#REF!+BJ623=2020,
IF(#REF!=1,"20-21/1",
IF(#REF!=2,"20-21/2",
IF(#REF!=3,"20-21/3",
IF(#REF!=4,"21-22/1",
IF(#REF!=5,"21-22/2",
IF(#REF!=6,"21-22/3","Hata10")))))),
IF(#REF!+BJ623=2021,
IF(#REF!=1,"21-22/1",
IF(#REF!=2,"21-22/2",
IF(#REF!=3,"21-22/3",
IF(#REF!=4,"22-23/1",
IF(#REF!=5,"22-23/2",
IF(#REF!=6,"22-23/3","Hata11")))))),
IF(#REF!+BJ623=2022,
IF(#REF!=1,"22-23/1",
IF(#REF!=2,"22-23/2",
IF(#REF!=3,"22-23/3",
IF(#REF!=4,"23-24/1",
IF(#REF!=5,"23-24/2",
IF(#REF!=6,"23-24/3","Hata12")))))),
IF(#REF!+BJ623=2023,
IF(#REF!=1,"23-24/1",
IF(#REF!=2,"23-24/2",
IF(#REF!=3,"23-24/3",
IF(#REF!=4,"24-25/1",
IF(#REF!=5,"24-25/2",
IF(#REF!=6,"24-25/3","Hata13")))))),
))))))))))))))
)</f>
        <v>#REF!</v>
      </c>
      <c r="G623" s="15"/>
      <c r="H623" s="14" t="s">
        <v>719</v>
      </c>
      <c r="I623" s="14">
        <v>54699</v>
      </c>
      <c r="J623" s="14" t="s">
        <v>589</v>
      </c>
      <c r="Q623" s="14" t="s">
        <v>133</v>
      </c>
      <c r="R623" s="14" t="s">
        <v>133</v>
      </c>
      <c r="S623" s="16">
        <v>7</v>
      </c>
      <c r="T623" s="14">
        <f>VLOOKUP($S623,[1]sistem!$I$3:$L$10,2,FALSE)</f>
        <v>0</v>
      </c>
      <c r="U623" s="14">
        <f>VLOOKUP($S623,[1]sistem!$I$3:$L$10,3,FALSE)</f>
        <v>1</v>
      </c>
      <c r="V623" s="14">
        <f>VLOOKUP($S623,[1]sistem!$I$3:$L$10,4,FALSE)</f>
        <v>1</v>
      </c>
      <c r="W623" s="14" t="e">
        <f>VLOOKUP($BB623,[1]sistem!$I$13:$L$14,2,FALSE)*#REF!</f>
        <v>#REF!</v>
      </c>
      <c r="X623" s="14" t="e">
        <f>VLOOKUP($BB623,[1]sistem!$I$13:$L$14,3,FALSE)*#REF!</f>
        <v>#REF!</v>
      </c>
      <c r="Y623" s="14" t="e">
        <f>VLOOKUP($BB623,[1]sistem!$I$13:$L$14,4,FALSE)*#REF!</f>
        <v>#REF!</v>
      </c>
      <c r="Z623" s="14" t="e">
        <f t="shared" si="170"/>
        <v>#REF!</v>
      </c>
      <c r="AA623" s="14" t="e">
        <f t="shared" si="170"/>
        <v>#REF!</v>
      </c>
      <c r="AB623" s="14" t="e">
        <f t="shared" si="170"/>
        <v>#REF!</v>
      </c>
      <c r="AC623" s="14" t="e">
        <f t="shared" si="171"/>
        <v>#REF!</v>
      </c>
      <c r="AD623" s="14">
        <f>VLOOKUP(BB623,[1]sistem!$I$18:$J$19,2,FALSE)</f>
        <v>11</v>
      </c>
      <c r="AE623" s="14">
        <v>0.25</v>
      </c>
      <c r="AF623" s="14">
        <f>VLOOKUP($S623,[1]sistem!$I$3:$M$10,5,FALSE)</f>
        <v>1</v>
      </c>
      <c r="AG623" s="14">
        <v>3</v>
      </c>
      <c r="AI623" s="14">
        <f>AG623*AM623</f>
        <v>33</v>
      </c>
      <c r="AJ623" s="14">
        <f>VLOOKUP($S623,[1]sistem!$I$3:$N$10,6,FALSE)</f>
        <v>2</v>
      </c>
      <c r="AK623" s="14">
        <v>2</v>
      </c>
      <c r="AL623" s="14">
        <f t="shared" si="172"/>
        <v>4</v>
      </c>
      <c r="AM623" s="14">
        <f>VLOOKUP($BB623,[1]sistem!$I$18:$K$19,3,FALSE)</f>
        <v>11</v>
      </c>
      <c r="AN623" s="14" t="e">
        <f>AM623*#REF!</f>
        <v>#REF!</v>
      </c>
      <c r="AO623" s="14" t="e">
        <f t="shared" si="173"/>
        <v>#REF!</v>
      </c>
      <c r="AP623" s="14">
        <f>IF(BB623="s",30,25)</f>
        <v>25</v>
      </c>
      <c r="AQ623" s="14" t="e">
        <f t="shared" si="175"/>
        <v>#REF!</v>
      </c>
      <c r="AR623" s="14" t="e">
        <f>ROUND(AQ623-#REF!,0)</f>
        <v>#REF!</v>
      </c>
      <c r="AS623" s="14">
        <f>IF(BB623="s",IF(S623=0,0,
IF(S623=1,#REF!*4*4,
IF(S623=2,0,
IF(S623=3,#REF!*4*2,
IF(S623=4,0,
IF(S623=5,0,
IF(S623=6,0,
IF(S623=7,0)))))))),
IF(BB623="t",
IF(S623=0,0,
IF(S623=1,#REF!*4*4*0.8,
IF(S623=2,0,
IF(S623=3,#REF!*4*2*0.8,
IF(S623=4,0,
IF(S623=5,0,
IF(S623=6,0,
IF(S623=7,0))))))))))</f>
        <v>0</v>
      </c>
      <c r="AT623" s="14" t="e">
        <f>IF(BB623="s",
IF(S623=0,0,
IF(S623=1,0,
IF(S623=2,#REF!*4*2,
IF(S623=3,#REF!*4,
IF(S623=4,#REF!*4,
IF(S623=5,0,
IF(S623=6,0,
IF(S623=7,#REF!*4)))))))),
IF(BB623="t",
IF(S623=0,0,
IF(S623=1,0,
IF(S623=2,#REF!*4*2*0.8,
IF(S623=3,#REF!*4*0.8,
IF(S623=4,#REF!*4*0.8,
IF(S623=5,0,
IF(S623=6,0,
IF(S623=7,#REF!*4))))))))))</f>
        <v>#REF!</v>
      </c>
      <c r="AU623" s="14" t="e">
        <f>IF(BB623="s",
IF(S623=0,0,
IF(S623=1,#REF!*2,
IF(S623=2,#REF!*2,
IF(S623=3,#REF!*2,
IF(S623=4,#REF!*2,
IF(S623=5,#REF!*2,
IF(S623=6,#REF!*2,
IF(S623=7,#REF!*2)))))))),
IF(BB623="t",
IF(S623=0,#REF!*2*0.8,
IF(S623=1,#REF!*2*0.8,
IF(S623=2,#REF!*2*0.8,
IF(S623=3,#REF!*2*0.8,
IF(S623=4,#REF!*2*0.8,
IF(S623=5,#REF!*2*0.8,
IF(S623=6,#REF!*1*0.8,
IF(S623=7,#REF!*2))))))))))</f>
        <v>#REF!</v>
      </c>
      <c r="AV623" s="14" t="e">
        <f t="shared" si="176"/>
        <v>#REF!</v>
      </c>
      <c r="AW623" s="14" t="e">
        <f>IF(BB623="s",
IF(S623=0,0,
IF(S623=1,(14-2)*(#REF!+#REF!)/4*4,
IF(S623=2,(14-2)*(#REF!+#REF!)/4*2,
IF(S623=3,(14-2)*(#REF!+#REF!)/4*3,
IF(S623=4,(14-2)*(#REF!+#REF!)/4,
IF(S623=5,(14-2)*#REF!/4,
IF(S623=6,0,
IF(S623=7,(14)*#REF!)))))))),
IF(BB623="t",
IF(S623=0,0,
IF(S623=1,(11-2)*(#REF!+#REF!)/4*4,
IF(S623=2,(11-2)*(#REF!+#REF!)/4*2,
IF(S623=3,(11-2)*(#REF!+#REF!)/4*3,
IF(S623=4,(11-2)*(#REF!+#REF!)/4,
IF(S623=5,(11-2)*#REF!/4,
IF(S623=6,0,
IF(S623=7,(11)*#REF!))))))))))</f>
        <v>#REF!</v>
      </c>
      <c r="AX623" s="14" t="e">
        <f t="shared" si="177"/>
        <v>#REF!</v>
      </c>
      <c r="AY623" s="14">
        <f t="shared" si="178"/>
        <v>8</v>
      </c>
      <c r="AZ623" s="14">
        <f t="shared" si="179"/>
        <v>4</v>
      </c>
      <c r="BA623" s="14" t="e">
        <f t="shared" si="180"/>
        <v>#REF!</v>
      </c>
      <c r="BB623" s="14" t="s">
        <v>186</v>
      </c>
      <c r="BC623" s="14">
        <f>IF(BI623="A",0,IF(BB623="s",14*#REF!,IF(BB623="T",11*#REF!,"HATA")))</f>
        <v>0</v>
      </c>
      <c r="BD623" s="14" t="e">
        <f t="shared" si="181"/>
        <v>#REF!</v>
      </c>
      <c r="BE623" s="14" t="e">
        <f t="shared" si="182"/>
        <v>#REF!</v>
      </c>
      <c r="BF623" s="14" t="s">
        <v>510</v>
      </c>
      <c r="BG623" s="14" t="e">
        <f>#REF!-BE623</f>
        <v>#REF!</v>
      </c>
      <c r="BH623" s="14">
        <v>0</v>
      </c>
      <c r="BI623" s="14" t="s">
        <v>93</v>
      </c>
      <c r="BJ623" s="14">
        <v>1</v>
      </c>
      <c r="BL623" s="14">
        <v>7</v>
      </c>
      <c r="BN623" s="5" t="e">
        <f>#REF!*11</f>
        <v>#REF!</v>
      </c>
      <c r="BO623" s="6"/>
      <c r="BP623" s="7"/>
      <c r="BQ623" s="8"/>
      <c r="BR623" s="8"/>
      <c r="BS623" s="8"/>
      <c r="BT623" s="8"/>
      <c r="BU623" s="8"/>
      <c r="BV623" s="9"/>
      <c r="BW623" s="10"/>
      <c r="BX623" s="11"/>
      <c r="CE623" s="8"/>
      <c r="CF623" s="17"/>
      <c r="CG623" s="17"/>
      <c r="CH623" s="17"/>
      <c r="CI623" s="17"/>
    </row>
    <row r="624" spans="1:87" hidden="1" x14ac:dyDescent="0.25">
      <c r="A624" s="14" t="s">
        <v>717</v>
      </c>
      <c r="B624" s="14" t="s">
        <v>718</v>
      </c>
      <c r="C624" s="14" t="s">
        <v>718</v>
      </c>
      <c r="D624" s="15" t="s">
        <v>90</v>
      </c>
      <c r="E624" s="15" t="s">
        <v>90</v>
      </c>
      <c r="F624" s="16" t="e">
        <f>IF(BB624="S",
IF(#REF!+BJ624=2012,
IF(#REF!=1,"12-13/1",
IF(#REF!=2,"12-13/2",
IF(#REF!=3,"13-14/1",
IF(#REF!=4,"13-14/2","Hata1")))),
IF(#REF!+BJ624=2013,
IF(#REF!=1,"13-14/1",
IF(#REF!=2,"13-14/2",
IF(#REF!=3,"14-15/1",
IF(#REF!=4,"14-15/2","Hata2")))),
IF(#REF!+BJ624=2014,
IF(#REF!=1,"14-15/1",
IF(#REF!=2,"14-15/2",
IF(#REF!=3,"15-16/1",
IF(#REF!=4,"15-16/2","Hata3")))),
IF(#REF!+BJ624=2015,
IF(#REF!=1,"15-16/1",
IF(#REF!=2,"15-16/2",
IF(#REF!=3,"16-17/1",
IF(#REF!=4,"16-17/2","Hata4")))),
IF(#REF!+BJ624=2016,
IF(#REF!=1,"16-17/1",
IF(#REF!=2,"16-17/2",
IF(#REF!=3,"17-18/1",
IF(#REF!=4,"17-18/2","Hata5")))),
IF(#REF!+BJ624=2017,
IF(#REF!=1,"17-18/1",
IF(#REF!=2,"17-18/2",
IF(#REF!=3,"18-19/1",
IF(#REF!=4,"18-19/2","Hata6")))),
IF(#REF!+BJ624=2018,
IF(#REF!=1,"18-19/1",
IF(#REF!=2,"18-19/2",
IF(#REF!=3,"19-20/1",
IF(#REF!=4,"19-20/2","Hata7")))),
IF(#REF!+BJ624=2019,
IF(#REF!=1,"19-20/1",
IF(#REF!=2,"19-20/2",
IF(#REF!=3,"20-21/1",
IF(#REF!=4,"20-21/2","Hata8")))),
IF(#REF!+BJ624=2020,
IF(#REF!=1,"20-21/1",
IF(#REF!=2,"20-21/2",
IF(#REF!=3,"21-22/1",
IF(#REF!=4,"21-22/2","Hata9")))),
IF(#REF!+BJ624=2021,
IF(#REF!=1,"21-22/1",
IF(#REF!=2,"21-22/2",
IF(#REF!=3,"22-23/1",
IF(#REF!=4,"22-23/2","Hata10")))),
IF(#REF!+BJ624=2022,
IF(#REF!=1,"22-23/1",
IF(#REF!=2,"22-23/2",
IF(#REF!=3,"23-24/1",
IF(#REF!=4,"23-24/2","Hata11")))),
IF(#REF!+BJ624=2023,
IF(#REF!=1,"23-24/1",
IF(#REF!=2,"23-24/2",
IF(#REF!=3,"24-25/1",
IF(#REF!=4,"24-25/2","Hata12")))),
)))))))))))),
IF(BB624="T",
IF(#REF!+BJ624=2012,
IF(#REF!=1,"12-13/1",
IF(#REF!=2,"12-13/2",
IF(#REF!=3,"12-13/3",
IF(#REF!=4,"13-14/1",
IF(#REF!=5,"13-14/2",
IF(#REF!=6,"13-14/3","Hata1")))))),
IF(#REF!+BJ624=2013,
IF(#REF!=1,"13-14/1",
IF(#REF!=2,"13-14/2",
IF(#REF!=3,"13-14/3",
IF(#REF!=4,"14-15/1",
IF(#REF!=5,"14-15/2",
IF(#REF!=6,"14-15/3","Hata2")))))),
IF(#REF!+BJ624=2014,
IF(#REF!=1,"14-15/1",
IF(#REF!=2,"14-15/2",
IF(#REF!=3,"14-15/3",
IF(#REF!=4,"15-16/1",
IF(#REF!=5,"15-16/2",
IF(#REF!=6,"15-16/3","Hata3")))))),
IF(AND(#REF!+#REF!&gt;2014,#REF!+#REF!&lt;2015,BJ624=1),
IF(#REF!=0.1,"14-15/0.1",
IF(#REF!=0.2,"14-15/0.2",
IF(#REF!=0.3,"14-15/0.3","Hata4"))),
IF(#REF!+BJ624=2015,
IF(#REF!=1,"15-16/1",
IF(#REF!=2,"15-16/2",
IF(#REF!=3,"15-16/3",
IF(#REF!=4,"16-17/1",
IF(#REF!=5,"16-17/2",
IF(#REF!=6,"16-17/3","Hata5")))))),
IF(#REF!+BJ624=2016,
IF(#REF!=1,"16-17/1",
IF(#REF!=2,"16-17/2",
IF(#REF!=3,"16-17/3",
IF(#REF!=4,"17-18/1",
IF(#REF!=5,"17-18/2",
IF(#REF!=6,"17-18/3","Hata6")))))),
IF(#REF!+BJ624=2017,
IF(#REF!=1,"17-18/1",
IF(#REF!=2,"17-18/2",
IF(#REF!=3,"17-18/3",
IF(#REF!=4,"18-19/1",
IF(#REF!=5,"18-19/2",
IF(#REF!=6,"18-19/3","Hata7")))))),
IF(#REF!+BJ624=2018,
IF(#REF!=1,"18-19/1",
IF(#REF!=2,"18-19/2",
IF(#REF!=3,"18-19/3",
IF(#REF!=4,"19-20/1",
IF(#REF!=5," 19-20/2",
IF(#REF!=6,"19-20/3","Hata8")))))),
IF(#REF!+BJ624=2019,
IF(#REF!=1,"19-20/1",
IF(#REF!=2,"19-20/2",
IF(#REF!=3,"19-20/3",
IF(#REF!=4,"20-21/1",
IF(#REF!=5,"20-21/2",
IF(#REF!=6,"20-21/3","Hata9")))))),
IF(#REF!+BJ624=2020,
IF(#REF!=1,"20-21/1",
IF(#REF!=2,"20-21/2",
IF(#REF!=3,"20-21/3",
IF(#REF!=4,"21-22/1",
IF(#REF!=5,"21-22/2",
IF(#REF!=6,"21-22/3","Hata10")))))),
IF(#REF!+BJ624=2021,
IF(#REF!=1,"21-22/1",
IF(#REF!=2,"21-22/2",
IF(#REF!=3,"21-22/3",
IF(#REF!=4,"22-23/1",
IF(#REF!=5,"22-23/2",
IF(#REF!=6,"22-23/3","Hata11")))))),
IF(#REF!+BJ624=2022,
IF(#REF!=1,"22-23/1",
IF(#REF!=2,"22-23/2",
IF(#REF!=3,"22-23/3",
IF(#REF!=4,"23-24/1",
IF(#REF!=5,"23-24/2",
IF(#REF!=6,"23-24/3","Hata12")))))),
IF(#REF!+BJ624=2023,
IF(#REF!=1,"23-24/1",
IF(#REF!=2,"23-24/2",
IF(#REF!=3,"23-24/3",
IF(#REF!=4,"24-25/1",
IF(#REF!=5,"24-25/2",
IF(#REF!=6,"24-25/3","Hata13")))))),
))))))))))))))
)</f>
        <v>#REF!</v>
      </c>
      <c r="G624" s="15"/>
      <c r="H624" s="14" t="s">
        <v>719</v>
      </c>
      <c r="I624" s="14">
        <v>54699</v>
      </c>
      <c r="J624" s="14" t="s">
        <v>589</v>
      </c>
      <c r="S624" s="16">
        <v>6</v>
      </c>
      <c r="T624" s="14">
        <f>VLOOKUP($S624,[1]sistem!$I$3:$L$10,2,FALSE)</f>
        <v>0</v>
      </c>
      <c r="U624" s="14">
        <f>VLOOKUP($S624,[1]sistem!$I$3:$L$10,3,FALSE)</f>
        <v>0</v>
      </c>
      <c r="V624" s="14">
        <f>VLOOKUP($S624,[1]sistem!$I$3:$L$10,4,FALSE)</f>
        <v>1</v>
      </c>
      <c r="W624" s="14" t="e">
        <f>VLOOKUP($BB624,[1]sistem!$I$13:$L$14,2,FALSE)*#REF!</f>
        <v>#REF!</v>
      </c>
      <c r="X624" s="14" t="e">
        <f>VLOOKUP($BB624,[1]sistem!$I$13:$L$14,3,FALSE)*#REF!</f>
        <v>#REF!</v>
      </c>
      <c r="Y624" s="14" t="e">
        <f>VLOOKUP($BB624,[1]sistem!$I$13:$L$14,4,FALSE)*#REF!</f>
        <v>#REF!</v>
      </c>
      <c r="Z624" s="14" t="e">
        <f t="shared" si="170"/>
        <v>#REF!</v>
      </c>
      <c r="AA624" s="14" t="e">
        <f t="shared" si="170"/>
        <v>#REF!</v>
      </c>
      <c r="AB624" s="14" t="e">
        <f t="shared" si="170"/>
        <v>#REF!</v>
      </c>
      <c r="AC624" s="14" t="e">
        <f t="shared" si="171"/>
        <v>#REF!</v>
      </c>
      <c r="AD624" s="14">
        <f>VLOOKUP(BB624,[1]sistem!$I$18:$J$19,2,FALSE)</f>
        <v>11</v>
      </c>
      <c r="AE624" s="14">
        <v>0.25</v>
      </c>
      <c r="AF624" s="14">
        <f>VLOOKUP($S624,[1]sistem!$I$3:$M$10,5,FALSE)</f>
        <v>0</v>
      </c>
      <c r="AG624" s="14">
        <v>1</v>
      </c>
      <c r="AI624" s="14">
        <f>AG624*AM624</f>
        <v>11</v>
      </c>
      <c r="AJ624" s="14">
        <f>VLOOKUP($S624,[1]sistem!$I$3:$N$10,6,FALSE)</f>
        <v>1</v>
      </c>
      <c r="AK624" s="14">
        <v>2</v>
      </c>
      <c r="AL624" s="14">
        <f t="shared" si="172"/>
        <v>2</v>
      </c>
      <c r="AM624" s="14">
        <f>VLOOKUP($BB624,[1]sistem!$I$18:$K$19,3,FALSE)</f>
        <v>11</v>
      </c>
      <c r="AN624" s="14" t="e">
        <f>AM624*#REF!</f>
        <v>#REF!</v>
      </c>
      <c r="AO624" s="14" t="e">
        <f t="shared" si="173"/>
        <v>#REF!</v>
      </c>
      <c r="AP624" s="14">
        <f>IF(BB624="s",30,25)</f>
        <v>25</v>
      </c>
      <c r="AQ624" s="14" t="e">
        <f t="shared" si="175"/>
        <v>#REF!</v>
      </c>
      <c r="AR624" s="14" t="e">
        <f>ROUND(AQ624-#REF!,0)</f>
        <v>#REF!</v>
      </c>
      <c r="AS624" s="14">
        <f>IF(BB624="s",IF(S624=0,0,
IF(S624=1,#REF!*4*4,
IF(S624=2,0,
IF(S624=3,#REF!*4*2,
IF(S624=4,0,
IF(S624=5,0,
IF(S624=6,0,
IF(S624=7,0)))))))),
IF(BB624="t",
IF(S624=0,0,
IF(S624=1,#REF!*4*4*0.8,
IF(S624=2,0,
IF(S624=3,#REF!*4*2*0.8,
IF(S624=4,0,
IF(S624=5,0,
IF(S624=6,0,
IF(S624=7,0))))))))))</f>
        <v>0</v>
      </c>
      <c r="AT624" s="14">
        <f>IF(BB624="s",
IF(S624=0,0,
IF(S624=1,0,
IF(S624=2,#REF!*4*2,
IF(S624=3,#REF!*4,
IF(S624=4,#REF!*4,
IF(S624=5,0,
IF(S624=6,0,
IF(S624=7,#REF!*4)))))))),
IF(BB624="t",
IF(S624=0,0,
IF(S624=1,0,
IF(S624=2,#REF!*4*2*0.8,
IF(S624=3,#REF!*4*0.8,
IF(S624=4,#REF!*4*0.8,
IF(S624=5,0,
IF(S624=6,0,
IF(S624=7,#REF!*4))))))))))</f>
        <v>0</v>
      </c>
      <c r="AU624" s="14" t="e">
        <f>IF(BB624="s",
IF(S624=0,0,
IF(S624=1,#REF!*2,
IF(S624=2,#REF!*2,
IF(S624=3,#REF!*2,
IF(S624=4,#REF!*2,
IF(S624=5,#REF!*2,
IF(S624=6,#REF!*2,
IF(S624=7,#REF!*2)))))))),
IF(BB624="t",
IF(S624=0,#REF!*2*0.8,
IF(S624=1,#REF!*2*0.8,
IF(S624=2,#REF!*2*0.8,
IF(S624=3,#REF!*2*0.8,
IF(S624=4,#REF!*2*0.8,
IF(S624=5,#REF!*2*0.8,
IF(S624=6,#REF!*1*0.8,
IF(S624=7,#REF!*2))))))))))</f>
        <v>#REF!</v>
      </c>
      <c r="AV624" s="14" t="e">
        <f t="shared" si="176"/>
        <v>#REF!</v>
      </c>
      <c r="AW624" s="14">
        <f>IF(BB624="s",
IF(S624=0,0,
IF(S624=1,(14-2)*(#REF!+#REF!)/4*4,
IF(S624=2,(14-2)*(#REF!+#REF!)/4*2,
IF(S624=3,(14-2)*(#REF!+#REF!)/4*3,
IF(S624=4,(14-2)*(#REF!+#REF!)/4,
IF(S624=5,(14-2)*#REF!/4,
IF(S624=6,0,
IF(S624=7,(14)*#REF!)))))))),
IF(BB624="t",
IF(S624=0,0,
IF(S624=1,(11-2)*(#REF!+#REF!)/4*4,
IF(S624=2,(11-2)*(#REF!+#REF!)/4*2,
IF(S624=3,(11-2)*(#REF!+#REF!)/4*3,
IF(S624=4,(11-2)*(#REF!+#REF!)/4,
IF(S624=5,(11-2)*#REF!/4,
IF(S624=6,0,
IF(S624=7,(11)*#REF!))))))))))</f>
        <v>0</v>
      </c>
      <c r="AX624" s="14">
        <f t="shared" si="177"/>
        <v>-11</v>
      </c>
      <c r="AY624" s="14">
        <f t="shared" si="178"/>
        <v>2</v>
      </c>
      <c r="AZ624" s="14">
        <f t="shared" si="179"/>
        <v>0</v>
      </c>
      <c r="BA624" s="14" t="e">
        <f t="shared" si="180"/>
        <v>#REF!</v>
      </c>
      <c r="BB624" s="14" t="s">
        <v>186</v>
      </c>
      <c r="BC624" s="14" t="e">
        <f>IF(BI624="A",0,IF(BB624="s",14*#REF!,IF(BB624="T",11*#REF!,"HATA")))</f>
        <v>#REF!</v>
      </c>
      <c r="BD624" s="14" t="e">
        <f t="shared" si="181"/>
        <v>#REF!</v>
      </c>
      <c r="BE624" s="14" t="e">
        <f t="shared" si="182"/>
        <v>#REF!</v>
      </c>
      <c r="BF624" s="14" t="s">
        <v>510</v>
      </c>
      <c r="BG624" s="14" t="e">
        <f>#REF!-BE624</f>
        <v>#REF!</v>
      </c>
      <c r="BH624" s="14">
        <v>0</v>
      </c>
      <c r="BJ624" s="14">
        <v>1</v>
      </c>
      <c r="BL624" s="14">
        <v>6</v>
      </c>
      <c r="BN624" s="5" t="e">
        <f>#REF!*11</f>
        <v>#REF!</v>
      </c>
      <c r="BO624" s="6"/>
      <c r="BP624" s="7"/>
      <c r="BQ624" s="8"/>
      <c r="BR624" s="8"/>
      <c r="BS624" s="8"/>
      <c r="BT624" s="8"/>
      <c r="BU624" s="8"/>
      <c r="BV624" s="9"/>
      <c r="BW624" s="10"/>
      <c r="BX624" s="11"/>
      <c r="CE624" s="8"/>
      <c r="CF624" s="17"/>
      <c r="CG624" s="17"/>
      <c r="CH624" s="17"/>
      <c r="CI624" s="17"/>
    </row>
    <row r="625" spans="1:87" hidden="1" x14ac:dyDescent="0.25">
      <c r="A625" s="14" t="s">
        <v>720</v>
      </c>
      <c r="B625" s="31" t="s">
        <v>332</v>
      </c>
      <c r="C625" s="14" t="s">
        <v>332</v>
      </c>
      <c r="D625" s="15" t="s">
        <v>90</v>
      </c>
      <c r="E625" s="15" t="s">
        <v>90</v>
      </c>
      <c r="F625" s="16" t="s">
        <v>497</v>
      </c>
      <c r="G625" s="14"/>
      <c r="H625" s="14" t="s">
        <v>721</v>
      </c>
      <c r="I625" s="14">
        <v>206096</v>
      </c>
      <c r="J625" s="14" t="s">
        <v>499</v>
      </c>
      <c r="L625" s="15">
        <v>3894</v>
      </c>
      <c r="P625" s="15"/>
      <c r="Q625" s="14" t="s">
        <v>332</v>
      </c>
      <c r="R625" s="14" t="s">
        <v>332</v>
      </c>
      <c r="S625" s="16">
        <v>2</v>
      </c>
      <c r="T625" s="14">
        <v>0</v>
      </c>
      <c r="U625" s="14">
        <v>2</v>
      </c>
      <c r="V625" s="14">
        <v>1</v>
      </c>
      <c r="W625" s="14">
        <v>6</v>
      </c>
      <c r="X625" s="14">
        <v>12</v>
      </c>
      <c r="Y625" s="14">
        <v>18</v>
      </c>
      <c r="Z625" s="14">
        <v>0</v>
      </c>
      <c r="AA625" s="14">
        <v>24</v>
      </c>
      <c r="AB625" s="14">
        <v>18</v>
      </c>
      <c r="AC625" s="14">
        <v>42</v>
      </c>
      <c r="AD625" s="14">
        <v>14</v>
      </c>
      <c r="AE625" s="14">
        <v>0.25</v>
      </c>
      <c r="AF625" s="14">
        <v>2</v>
      </c>
      <c r="AG625" s="14">
        <v>1</v>
      </c>
      <c r="AI625" s="14">
        <v>14</v>
      </c>
      <c r="AJ625" s="14">
        <v>3</v>
      </c>
      <c r="AK625" s="14">
        <v>2</v>
      </c>
      <c r="AL625" s="14">
        <v>6</v>
      </c>
      <c r="AM625" s="14">
        <v>14</v>
      </c>
      <c r="AN625" s="14">
        <v>84</v>
      </c>
      <c r="AO625" s="14">
        <v>146</v>
      </c>
      <c r="AP625" s="14">
        <v>25</v>
      </c>
      <c r="AQ625" s="14">
        <v>6</v>
      </c>
      <c r="AR625" s="15">
        <v>0</v>
      </c>
      <c r="AS625" s="14">
        <v>0</v>
      </c>
      <c r="AT625" s="14">
        <v>48</v>
      </c>
      <c r="AU625" s="14">
        <v>12</v>
      </c>
      <c r="AV625" s="14">
        <v>18</v>
      </c>
      <c r="AW625" s="14">
        <v>36</v>
      </c>
      <c r="AX625" s="14">
        <v>22</v>
      </c>
      <c r="AY625" s="14">
        <v>12</v>
      </c>
      <c r="AZ625" s="14">
        <v>6</v>
      </c>
      <c r="BA625" s="14">
        <v>144</v>
      </c>
      <c r="BB625" s="14" t="s">
        <v>87</v>
      </c>
      <c r="BC625" s="14">
        <v>84</v>
      </c>
      <c r="BD625" s="14">
        <v>228</v>
      </c>
      <c r="BE625" s="14">
        <v>8</v>
      </c>
      <c r="BF625" s="14" t="s">
        <v>500</v>
      </c>
      <c r="BG625" s="14">
        <v>-2</v>
      </c>
      <c r="BH625" s="14">
        <v>1</v>
      </c>
      <c r="BJ625" s="14">
        <v>1</v>
      </c>
      <c r="BL625" s="14">
        <v>2</v>
      </c>
      <c r="BN625" s="32">
        <v>0</v>
      </c>
      <c r="BO625" s="33"/>
      <c r="BP625" s="34">
        <v>0</v>
      </c>
      <c r="BQ625" s="35"/>
      <c r="BR625" s="36"/>
      <c r="BS625" s="36"/>
      <c r="BT625" s="36"/>
      <c r="BU625" s="36"/>
      <c r="BV625" s="37"/>
      <c r="BW625" s="38"/>
      <c r="BX625" s="39"/>
      <c r="BY625" s="8"/>
      <c r="BZ625" s="8"/>
      <c r="CA625" s="8"/>
      <c r="CB625" s="8"/>
      <c r="CC625" s="8"/>
      <c r="CE625" s="8"/>
      <c r="CF625" s="17"/>
      <c r="CG625" s="17"/>
      <c r="CH625" s="17"/>
      <c r="CI625" s="17"/>
    </row>
    <row r="626" spans="1:87" hidden="1" x14ac:dyDescent="0.25">
      <c r="A626" s="14" t="s">
        <v>722</v>
      </c>
      <c r="B626" s="14" t="s">
        <v>335</v>
      </c>
      <c r="C626" s="14" t="s">
        <v>335</v>
      </c>
      <c r="D626" s="15" t="s">
        <v>90</v>
      </c>
      <c r="E626" s="15" t="s">
        <v>90</v>
      </c>
      <c r="F626" s="16" t="e">
        <f>IF(BB626="S",
IF(#REF!+BJ626=2012,
IF(#REF!=1,"12-13/1",
IF(#REF!=2,"12-13/2",
IF(#REF!=3,"13-14/1",
IF(#REF!=4,"13-14/2","Hata1")))),
IF(#REF!+BJ626=2013,
IF(#REF!=1,"13-14/1",
IF(#REF!=2,"13-14/2",
IF(#REF!=3,"14-15/1",
IF(#REF!=4,"14-15/2","Hata2")))),
IF(#REF!+BJ626=2014,
IF(#REF!=1,"14-15/1",
IF(#REF!=2,"14-15/2",
IF(#REF!=3,"15-16/1",
IF(#REF!=4,"15-16/2","Hata3")))),
IF(#REF!+BJ626=2015,
IF(#REF!=1,"15-16/1",
IF(#REF!=2,"15-16/2",
IF(#REF!=3,"16-17/1",
IF(#REF!=4,"16-17/2","Hata4")))),
IF(#REF!+BJ626=2016,
IF(#REF!=1,"16-17/1",
IF(#REF!=2,"16-17/2",
IF(#REF!=3,"17-18/1",
IF(#REF!=4,"17-18/2","Hata5")))),
IF(#REF!+BJ626=2017,
IF(#REF!=1,"17-18/1",
IF(#REF!=2,"17-18/2",
IF(#REF!=3,"18-19/1",
IF(#REF!=4,"18-19/2","Hata6")))),
IF(#REF!+BJ626=2018,
IF(#REF!=1,"18-19/1",
IF(#REF!=2,"18-19/2",
IF(#REF!=3,"19-20/1",
IF(#REF!=4,"19-20/2","Hata7")))),
IF(#REF!+BJ626=2019,
IF(#REF!=1,"19-20/1",
IF(#REF!=2,"19-20/2",
IF(#REF!=3,"20-21/1",
IF(#REF!=4,"20-21/2","Hata8")))),
IF(#REF!+BJ626=2020,
IF(#REF!=1,"20-21/1",
IF(#REF!=2,"20-21/2",
IF(#REF!=3,"21-22/1",
IF(#REF!=4,"21-22/2","Hata9")))),
IF(#REF!+BJ626=2021,
IF(#REF!=1,"21-22/1",
IF(#REF!=2,"21-22/2",
IF(#REF!=3,"22-23/1",
IF(#REF!=4,"22-23/2","Hata10")))),
IF(#REF!+BJ626=2022,
IF(#REF!=1,"22-23/1",
IF(#REF!=2,"22-23/2",
IF(#REF!=3,"23-24/1",
IF(#REF!=4,"23-24/2","Hata11")))),
IF(#REF!+BJ626=2023,
IF(#REF!=1,"23-24/1",
IF(#REF!=2,"23-24/2",
IF(#REF!=3,"24-25/1",
IF(#REF!=4,"24-25/2","Hata12")))),
)))))))))))),
IF(BB626="T",
IF(#REF!+BJ626=2012,
IF(#REF!=1,"12-13/1",
IF(#REF!=2,"12-13/2",
IF(#REF!=3,"12-13/3",
IF(#REF!=4,"13-14/1",
IF(#REF!=5,"13-14/2",
IF(#REF!=6,"13-14/3","Hata1")))))),
IF(#REF!+BJ626=2013,
IF(#REF!=1,"13-14/1",
IF(#REF!=2,"13-14/2",
IF(#REF!=3,"13-14/3",
IF(#REF!=4,"14-15/1",
IF(#REF!=5,"14-15/2",
IF(#REF!=6,"14-15/3","Hata2")))))),
IF(#REF!+BJ626=2014,
IF(#REF!=1,"14-15/1",
IF(#REF!=2,"14-15/2",
IF(#REF!=3,"14-15/3",
IF(#REF!=4,"15-16/1",
IF(#REF!=5,"15-16/2",
IF(#REF!=6,"15-16/3","Hata3")))))),
IF(AND(#REF!+#REF!&gt;2014,#REF!+#REF!&lt;2015,BJ626=1),
IF(#REF!=0.1,"14-15/0.1",
IF(#REF!=0.2,"14-15/0.2",
IF(#REF!=0.3,"14-15/0.3","Hata4"))),
IF(#REF!+BJ626=2015,
IF(#REF!=1,"15-16/1",
IF(#REF!=2,"15-16/2",
IF(#REF!=3,"15-16/3",
IF(#REF!=4,"16-17/1",
IF(#REF!=5,"16-17/2",
IF(#REF!=6,"16-17/3","Hata5")))))),
IF(#REF!+BJ626=2016,
IF(#REF!=1,"16-17/1",
IF(#REF!=2,"16-17/2",
IF(#REF!=3,"16-17/3",
IF(#REF!=4,"17-18/1",
IF(#REF!=5,"17-18/2",
IF(#REF!=6,"17-18/3","Hata6")))))),
IF(#REF!+BJ626=2017,
IF(#REF!=1,"17-18/1",
IF(#REF!=2,"17-18/2",
IF(#REF!=3,"17-18/3",
IF(#REF!=4,"18-19/1",
IF(#REF!=5,"18-19/2",
IF(#REF!=6,"18-19/3","Hata7")))))),
IF(#REF!+BJ626=2018,
IF(#REF!=1,"18-19/1",
IF(#REF!=2,"18-19/2",
IF(#REF!=3,"18-19/3",
IF(#REF!=4,"19-20/1",
IF(#REF!=5," 19-20/2",
IF(#REF!=6,"19-20/3","Hata8")))))),
IF(#REF!+BJ626=2019,
IF(#REF!=1,"19-20/1",
IF(#REF!=2,"19-20/2",
IF(#REF!=3,"19-20/3",
IF(#REF!=4,"20-21/1",
IF(#REF!=5,"20-21/2",
IF(#REF!=6,"20-21/3","Hata9")))))),
IF(#REF!+BJ626=2020,
IF(#REF!=1,"20-21/1",
IF(#REF!=2,"20-21/2",
IF(#REF!=3,"20-21/3",
IF(#REF!=4,"21-22/1",
IF(#REF!=5,"21-22/2",
IF(#REF!=6,"21-22/3","Hata10")))))),
IF(#REF!+BJ626=2021,
IF(#REF!=1,"21-22/1",
IF(#REF!=2,"21-22/2",
IF(#REF!=3,"21-22/3",
IF(#REF!=4,"22-23/1",
IF(#REF!=5,"22-23/2",
IF(#REF!=6,"22-23/3","Hata11")))))),
IF(#REF!+BJ626=2022,
IF(#REF!=1,"22-23/1",
IF(#REF!=2,"22-23/2",
IF(#REF!=3,"22-23/3",
IF(#REF!=4,"23-24/1",
IF(#REF!=5,"23-24/2",
IF(#REF!=6,"23-24/3","Hata12")))))),
IF(#REF!+BJ626=2023,
IF(#REF!=1,"23-24/1",
IF(#REF!=2,"23-24/2",
IF(#REF!=3,"23-24/3",
IF(#REF!=4,"24-25/1",
IF(#REF!=5,"24-25/2",
IF(#REF!=6,"24-25/3","Hata13")))))),
))))))))))))))
)</f>
        <v>#REF!</v>
      </c>
      <c r="G626" s="15"/>
      <c r="H626" s="14" t="s">
        <v>721</v>
      </c>
      <c r="I626" s="14">
        <v>206032</v>
      </c>
      <c r="J626" s="14" t="s">
        <v>499</v>
      </c>
      <c r="Q626" s="14" t="s">
        <v>335</v>
      </c>
      <c r="R626" s="14" t="s">
        <v>335</v>
      </c>
      <c r="S626" s="16">
        <v>2</v>
      </c>
      <c r="T626" s="14">
        <f>VLOOKUP($S626,[1]sistem!$I$3:$L$10,2,FALSE)</f>
        <v>0</v>
      </c>
      <c r="U626" s="14">
        <f>VLOOKUP($S626,[1]sistem!$I$3:$L$10,3,FALSE)</f>
        <v>2</v>
      </c>
      <c r="V626" s="14">
        <f>VLOOKUP($S626,[1]sistem!$I$3:$L$10,4,FALSE)</f>
        <v>1</v>
      </c>
      <c r="W626" s="14" t="e">
        <f>VLOOKUP($BB626,[1]sistem!$I$13:$L$14,2,FALSE)*#REF!</f>
        <v>#REF!</v>
      </c>
      <c r="X626" s="14" t="e">
        <f>VLOOKUP($BB626,[1]sistem!$I$13:$L$14,3,FALSE)*#REF!</f>
        <v>#REF!</v>
      </c>
      <c r="Y626" s="14" t="e">
        <f>VLOOKUP($BB626,[1]sistem!$I$13:$L$14,4,FALSE)*#REF!</f>
        <v>#REF!</v>
      </c>
      <c r="Z626" s="14" t="e">
        <f t="shared" ref="Z626:AB641" si="185">T626*W626</f>
        <v>#REF!</v>
      </c>
      <c r="AA626" s="14" t="e">
        <f t="shared" si="185"/>
        <v>#REF!</v>
      </c>
      <c r="AB626" s="14" t="e">
        <f t="shared" si="185"/>
        <v>#REF!</v>
      </c>
      <c r="AC626" s="14" t="e">
        <f t="shared" ref="AC626:AC641" si="186">SUM(Z626:AB626)</f>
        <v>#REF!</v>
      </c>
      <c r="AD626" s="14">
        <f>VLOOKUP(BB626,[1]sistem!$I$18:$J$19,2,FALSE)</f>
        <v>14</v>
      </c>
      <c r="AE626" s="14">
        <v>0.25</v>
      </c>
      <c r="AF626" s="14">
        <f>VLOOKUP($S626,[1]sistem!$I$3:$M$10,5,FALSE)</f>
        <v>2</v>
      </c>
      <c r="AG626" s="14">
        <v>1</v>
      </c>
      <c r="AI626" s="14">
        <f>AG626*AM626</f>
        <v>14</v>
      </c>
      <c r="AJ626" s="14">
        <f>VLOOKUP($S626,[1]sistem!$I$3:$N$10,6,FALSE)</f>
        <v>3</v>
      </c>
      <c r="AK626" s="14">
        <v>2</v>
      </c>
      <c r="AL626" s="14">
        <f t="shared" ref="AL626:AL641" si="187">AJ626*AK626</f>
        <v>6</v>
      </c>
      <c r="AM626" s="14">
        <f>VLOOKUP($BB626,[1]sistem!$I$18:$K$19,3,FALSE)</f>
        <v>14</v>
      </c>
      <c r="AN626" s="14" t="e">
        <f>AM626*#REF!</f>
        <v>#REF!</v>
      </c>
      <c r="AO626" s="14" t="e">
        <f t="shared" ref="AO626:AO641" si="188">AN626+AL626+AI626+Z626+AA626+AB626</f>
        <v>#REF!</v>
      </c>
      <c r="AP626" s="14">
        <f t="shared" ref="AP626:AP641" si="189">IF(BB626="s",25,25)</f>
        <v>25</v>
      </c>
      <c r="AQ626" s="14" t="e">
        <f t="shared" ref="AQ626:AQ641" si="190">ROUND(AO626/AP626,0)</f>
        <v>#REF!</v>
      </c>
      <c r="AR626" s="14" t="e">
        <f>ROUND(AQ626-#REF!,0)</f>
        <v>#REF!</v>
      </c>
      <c r="AS626" s="14">
        <f>IF(BB626="s",IF(S626=0,0,
IF(S626=1,#REF!*4*4,
IF(S626=2,0,
IF(S626=3,#REF!*4*2,
IF(S626=4,0,
IF(S626=5,0,
IF(S626=6,0,
IF(S626=7,0)))))))),
IF(BB626="t",
IF(S626=0,0,
IF(S626=1,#REF!*4*4*0.8,
IF(S626=2,0,
IF(S626=3,#REF!*4*2*0.8,
IF(S626=4,0,
IF(S626=5,0,
IF(S626=6,0,
IF(S626=7,0))))))))))</f>
        <v>0</v>
      </c>
      <c r="AT626" s="14" t="e">
        <f>IF(BB626="s",
IF(S626=0,0,
IF(S626=1,0,
IF(S626=2,#REF!*4*2,
IF(S626=3,#REF!*4,
IF(S626=4,#REF!*4,
IF(S626=5,0,
IF(S626=6,0,
IF(S626=7,#REF!*4)))))))),
IF(BB626="t",
IF(S626=0,0,
IF(S626=1,0,
IF(S626=2,#REF!*4*2*0.8,
IF(S626=3,#REF!*4*0.8,
IF(S626=4,#REF!*4*0.8,
IF(S626=5,0,
IF(S626=6,0,
IF(S626=7,#REF!*4))))))))))</f>
        <v>#REF!</v>
      </c>
      <c r="AU626" s="14" t="e">
        <f>IF(BB626="s",
IF(S626=0,0,
IF(S626=1,#REF!*2,
IF(S626=2,#REF!*2,
IF(S626=3,#REF!*2,
IF(S626=4,#REF!*2,
IF(S626=5,#REF!*2,
IF(S626=6,#REF!*2,
IF(S626=7,#REF!*2)))))))),
IF(BB626="t",
IF(S626=0,#REF!*2*0.8,
IF(S626=1,#REF!*2*0.8,
IF(S626=2,#REF!*2*0.8,
IF(S626=3,#REF!*2*0.8,
IF(S626=4,#REF!*2*0.8,
IF(S626=5,#REF!*2*0.8,
IF(S626=6,#REF!*1*0.8,
IF(S626=7,#REF!*2))))))))))</f>
        <v>#REF!</v>
      </c>
      <c r="AV626" s="14" t="e">
        <f t="shared" ref="AV626:AV641" si="191">SUM(AS626:AU626)-SUM(Z626:AB626)</f>
        <v>#REF!</v>
      </c>
      <c r="AW626" s="14" t="e">
        <f>IF(BB626="s",
IF(S626=0,0,
IF(S626=1,(14-2)*(#REF!+#REF!)/4*4,
IF(S626=2,(14-2)*(#REF!+#REF!)/4*2,
IF(S626=3,(14-2)*(#REF!+#REF!)/4*3,
IF(S626=4,(14-2)*(#REF!+#REF!)/4,
IF(S626=5,(14-2)*#REF!/4,
IF(S626=6,0,
IF(S626=7,(14)*#REF!)))))))),
IF(BB626="t",
IF(S626=0,0,
IF(S626=1,(11-2)*(#REF!+#REF!)/4*4,
IF(S626=2,(11-2)*(#REF!+#REF!)/4*2,
IF(S626=3,(11-2)*(#REF!+#REF!)/4*3,
IF(S626=4,(11-2)*(#REF!+#REF!)/4,
IF(S626=5,(11-2)*#REF!/4,
IF(S626=6,0,
IF(S626=7,(11)*#REF!))))))))))</f>
        <v>#REF!</v>
      </c>
      <c r="AX626" s="14" t="e">
        <f t="shared" ref="AX626:AX641" si="192">AW626-AI626</f>
        <v>#REF!</v>
      </c>
      <c r="AY626" s="14">
        <f t="shared" ref="AY626:AY641" si="193">IF(BB626="s",
IF(S626=0,0,
IF(S626=1,4*5,
IF(S626=2,4*3,
IF(S626=3,4*4,
IF(S626=4,4*2,
IF(S626=5,4,
IF(S626=6,4/2,
IF(S626=7,4*2,)))))))),
IF(BB626="t",
IF(S626=0,0,
IF(S626=1,4*5,
IF(S626=2,4*3,
IF(S626=3,4*4,
IF(S626=4,4*2,
IF(S626=5,4,
IF(S626=6,4/2,
IF(S626=7,4*2))))))))))</f>
        <v>12</v>
      </c>
      <c r="AZ626" s="14">
        <f t="shared" ref="AZ626:AZ641" si="194">AY626-AL626</f>
        <v>6</v>
      </c>
      <c r="BA626" s="14" t="e">
        <f t="shared" ref="BA626:BA641" si="195">AS626+AT626+AU626+(IF(BH626=1,(AW626)*2,AW626))+AY626</f>
        <v>#REF!</v>
      </c>
      <c r="BB626" s="14" t="s">
        <v>87</v>
      </c>
      <c r="BC626" s="14" t="e">
        <f>IF(BI626="A",0,IF(BB626="s",14*#REF!,IF(BB626="T",11*#REF!,"HATA")))</f>
        <v>#REF!</v>
      </c>
      <c r="BD626" s="14" t="e">
        <f t="shared" ref="BD626:BD641" si="196">IF(BI626="Z",(BC626+BA626)*1.15,(BC626+BA626))</f>
        <v>#REF!</v>
      </c>
      <c r="BE626" s="14" t="e">
        <f t="shared" ref="BE626:BE641" si="197">IF(BB626="s",ROUND(BD626/30,0),IF(BB626="T",ROUND(BD626/25,0),"HATA"))</f>
        <v>#REF!</v>
      </c>
      <c r="BF626" s="14" t="e">
        <f>IF(BE626-#REF!=0,"DOĞRU","YANLIŞ")</f>
        <v>#REF!</v>
      </c>
      <c r="BG626" s="14" t="e">
        <f>#REF!-BE626</f>
        <v>#REF!</v>
      </c>
      <c r="BH626" s="14">
        <v>1</v>
      </c>
      <c r="BJ626" s="14">
        <v>1</v>
      </c>
      <c r="BL626" s="14">
        <v>2</v>
      </c>
      <c r="BN626" s="5" t="e">
        <f>#REF!*14</f>
        <v>#REF!</v>
      </c>
      <c r="BO626" s="6"/>
      <c r="BP626" s="7"/>
      <c r="BQ626" s="8"/>
      <c r="BR626" s="8"/>
      <c r="BS626" s="8"/>
      <c r="BT626" s="8"/>
      <c r="BU626" s="8"/>
      <c r="BV626" s="9"/>
      <c r="BW626" s="10"/>
      <c r="BX626" s="11"/>
      <c r="CE626" s="8"/>
      <c r="CF626" s="17"/>
      <c r="CG626" s="17"/>
      <c r="CH626" s="17"/>
      <c r="CI626" s="17"/>
    </row>
    <row r="627" spans="1:87" hidden="1" x14ac:dyDescent="0.25">
      <c r="A627" s="14" t="s">
        <v>117</v>
      </c>
      <c r="B627" s="14" t="s">
        <v>118</v>
      </c>
      <c r="C627" s="14" t="s">
        <v>118</v>
      </c>
      <c r="D627" s="15" t="s">
        <v>90</v>
      </c>
      <c r="E627" s="15" t="s">
        <v>90</v>
      </c>
      <c r="F627" s="16" t="e">
        <f>IF(BB627="S",
IF(#REF!+BJ627=2012,
IF(#REF!=1,"12-13/1",
IF(#REF!=2,"12-13/2",
IF(#REF!=3,"13-14/1",
IF(#REF!=4,"13-14/2","Hata1")))),
IF(#REF!+BJ627=2013,
IF(#REF!=1,"13-14/1",
IF(#REF!=2,"13-14/2",
IF(#REF!=3,"14-15/1",
IF(#REF!=4,"14-15/2","Hata2")))),
IF(#REF!+BJ627=2014,
IF(#REF!=1,"14-15/1",
IF(#REF!=2,"14-15/2",
IF(#REF!=3,"15-16/1",
IF(#REF!=4,"15-16/2","Hata3")))),
IF(#REF!+BJ627=2015,
IF(#REF!=1,"15-16/1",
IF(#REF!=2,"15-16/2",
IF(#REF!=3,"16-17/1",
IF(#REF!=4,"16-17/2","Hata4")))),
IF(#REF!+BJ627=2016,
IF(#REF!=1,"16-17/1",
IF(#REF!=2,"16-17/2",
IF(#REF!=3,"17-18/1",
IF(#REF!=4,"17-18/2","Hata5")))),
IF(#REF!+BJ627=2017,
IF(#REF!=1,"17-18/1",
IF(#REF!=2,"17-18/2",
IF(#REF!=3,"18-19/1",
IF(#REF!=4,"18-19/2","Hata6")))),
IF(#REF!+BJ627=2018,
IF(#REF!=1,"18-19/1",
IF(#REF!=2,"18-19/2",
IF(#REF!=3,"19-20/1",
IF(#REF!=4,"19-20/2","Hata7")))),
IF(#REF!+BJ627=2019,
IF(#REF!=1,"19-20/1",
IF(#REF!=2,"19-20/2",
IF(#REF!=3,"20-21/1",
IF(#REF!=4,"20-21/2","Hata8")))),
IF(#REF!+BJ627=2020,
IF(#REF!=1,"20-21/1",
IF(#REF!=2,"20-21/2",
IF(#REF!=3,"21-22/1",
IF(#REF!=4,"21-22/2","Hata9")))),
IF(#REF!+BJ627=2021,
IF(#REF!=1,"21-22/1",
IF(#REF!=2,"21-22/2",
IF(#REF!=3,"22-23/1",
IF(#REF!=4,"22-23/2","Hata10")))),
IF(#REF!+BJ627=2022,
IF(#REF!=1,"22-23/1",
IF(#REF!=2,"22-23/2",
IF(#REF!=3,"23-24/1",
IF(#REF!=4,"23-24/2","Hata11")))),
IF(#REF!+BJ627=2023,
IF(#REF!=1,"23-24/1",
IF(#REF!=2,"23-24/2",
IF(#REF!=3,"24-25/1",
IF(#REF!=4,"24-25/2","Hata12")))),
)))))))))))),
IF(BB627="T",
IF(#REF!+BJ627=2012,
IF(#REF!=1,"12-13/1",
IF(#REF!=2,"12-13/2",
IF(#REF!=3,"12-13/3",
IF(#REF!=4,"13-14/1",
IF(#REF!=5,"13-14/2",
IF(#REF!=6,"13-14/3","Hata1")))))),
IF(#REF!+BJ627=2013,
IF(#REF!=1,"13-14/1",
IF(#REF!=2,"13-14/2",
IF(#REF!=3,"13-14/3",
IF(#REF!=4,"14-15/1",
IF(#REF!=5,"14-15/2",
IF(#REF!=6,"14-15/3","Hata2")))))),
IF(#REF!+BJ627=2014,
IF(#REF!=1,"14-15/1",
IF(#REF!=2,"14-15/2",
IF(#REF!=3,"14-15/3",
IF(#REF!=4,"15-16/1",
IF(#REF!=5,"15-16/2",
IF(#REF!=6,"15-16/3","Hata3")))))),
IF(AND(#REF!+#REF!&gt;2014,#REF!+#REF!&lt;2015,BJ627=1),
IF(#REF!=0.1,"14-15/0.1",
IF(#REF!=0.2,"14-15/0.2",
IF(#REF!=0.3,"14-15/0.3","Hata4"))),
IF(#REF!+BJ627=2015,
IF(#REF!=1,"15-16/1",
IF(#REF!=2,"15-16/2",
IF(#REF!=3,"15-16/3",
IF(#REF!=4,"16-17/1",
IF(#REF!=5,"16-17/2",
IF(#REF!=6,"16-17/3","Hata5")))))),
IF(#REF!+BJ627=2016,
IF(#REF!=1,"16-17/1",
IF(#REF!=2,"16-17/2",
IF(#REF!=3,"16-17/3",
IF(#REF!=4,"17-18/1",
IF(#REF!=5,"17-18/2",
IF(#REF!=6,"17-18/3","Hata6")))))),
IF(#REF!+BJ627=2017,
IF(#REF!=1,"17-18/1",
IF(#REF!=2,"17-18/2",
IF(#REF!=3,"17-18/3",
IF(#REF!=4,"18-19/1",
IF(#REF!=5,"18-19/2",
IF(#REF!=6,"18-19/3","Hata7")))))),
IF(#REF!+BJ627=2018,
IF(#REF!=1,"18-19/1",
IF(#REF!=2,"18-19/2",
IF(#REF!=3,"18-19/3",
IF(#REF!=4,"19-20/1",
IF(#REF!=5," 19-20/2",
IF(#REF!=6,"19-20/3","Hata8")))))),
IF(#REF!+BJ627=2019,
IF(#REF!=1,"19-20/1",
IF(#REF!=2,"19-20/2",
IF(#REF!=3,"19-20/3",
IF(#REF!=4,"20-21/1",
IF(#REF!=5,"20-21/2",
IF(#REF!=6,"20-21/3","Hata9")))))),
IF(#REF!+BJ627=2020,
IF(#REF!=1,"20-21/1",
IF(#REF!=2,"20-21/2",
IF(#REF!=3,"20-21/3",
IF(#REF!=4,"21-22/1",
IF(#REF!=5,"21-22/2",
IF(#REF!=6,"21-22/3","Hata10")))))),
IF(#REF!+BJ627=2021,
IF(#REF!=1,"21-22/1",
IF(#REF!=2,"21-22/2",
IF(#REF!=3,"21-22/3",
IF(#REF!=4,"22-23/1",
IF(#REF!=5,"22-23/2",
IF(#REF!=6,"22-23/3","Hata11")))))),
IF(#REF!+BJ627=2022,
IF(#REF!=1,"22-23/1",
IF(#REF!=2,"22-23/2",
IF(#REF!=3,"22-23/3",
IF(#REF!=4,"23-24/1",
IF(#REF!=5,"23-24/2",
IF(#REF!=6,"23-24/3","Hata12")))))),
IF(#REF!+BJ627=2023,
IF(#REF!=1,"23-24/1",
IF(#REF!=2,"23-24/2",
IF(#REF!=3,"23-24/3",
IF(#REF!=4,"24-25/1",
IF(#REF!=5,"24-25/2",
IF(#REF!=6,"24-25/3","Hata13")))))),
))))))))))))))
)</f>
        <v>#REF!</v>
      </c>
      <c r="G627" s="15"/>
      <c r="H627" s="14" t="s">
        <v>721</v>
      </c>
      <c r="I627" s="14">
        <v>206032</v>
      </c>
      <c r="J627" s="14" t="s">
        <v>499</v>
      </c>
      <c r="Q627" s="14" t="s">
        <v>119</v>
      </c>
      <c r="R627" s="14" t="s">
        <v>120</v>
      </c>
      <c r="S627" s="16">
        <v>7</v>
      </c>
      <c r="T627" s="14">
        <f>VLOOKUP($S627,[1]sistem!$I$3:$L$10,2,FALSE)</f>
        <v>0</v>
      </c>
      <c r="U627" s="14">
        <f>VLOOKUP($S627,[1]sistem!$I$3:$L$10,3,FALSE)</f>
        <v>1</v>
      </c>
      <c r="V627" s="14">
        <f>VLOOKUP($S627,[1]sistem!$I$3:$L$10,4,FALSE)</f>
        <v>1</v>
      </c>
      <c r="W627" s="14" t="e">
        <f>VLOOKUP($BB627,[1]sistem!$I$13:$L$14,2,FALSE)*#REF!</f>
        <v>#REF!</v>
      </c>
      <c r="X627" s="14" t="e">
        <f>VLOOKUP($BB627,[1]sistem!$I$13:$L$14,3,FALSE)*#REF!</f>
        <v>#REF!</v>
      </c>
      <c r="Y627" s="14" t="e">
        <f>VLOOKUP($BB627,[1]sistem!$I$13:$L$14,4,FALSE)*#REF!</f>
        <v>#REF!</v>
      </c>
      <c r="Z627" s="14" t="e">
        <f t="shared" si="185"/>
        <v>#REF!</v>
      </c>
      <c r="AA627" s="14" t="e">
        <f t="shared" si="185"/>
        <v>#REF!</v>
      </c>
      <c r="AB627" s="14" t="e">
        <f t="shared" si="185"/>
        <v>#REF!</v>
      </c>
      <c r="AC627" s="14" t="e">
        <f t="shared" si="186"/>
        <v>#REF!</v>
      </c>
      <c r="AD627" s="14">
        <f>VLOOKUP(BB627,[1]sistem!$I$18:$J$19,2,FALSE)</f>
        <v>14</v>
      </c>
      <c r="AE627" s="14">
        <v>0.25</v>
      </c>
      <c r="AF627" s="14">
        <f>VLOOKUP($S627,[1]sistem!$I$3:$M$10,5,FALSE)</f>
        <v>1</v>
      </c>
      <c r="AI627" s="14" t="e">
        <f>(#REF!+#REF!)*AD627</f>
        <v>#REF!</v>
      </c>
      <c r="AJ627" s="14">
        <f>VLOOKUP($S627,[1]sistem!$I$3:$N$10,6,FALSE)</f>
        <v>2</v>
      </c>
      <c r="AK627" s="14">
        <v>2</v>
      </c>
      <c r="AL627" s="14">
        <f t="shared" si="187"/>
        <v>4</v>
      </c>
      <c r="AM627" s="14">
        <f>VLOOKUP($BB627,[1]sistem!$I$18:$K$19,3,FALSE)</f>
        <v>14</v>
      </c>
      <c r="AN627" s="14" t="e">
        <f>AM627*#REF!</f>
        <v>#REF!</v>
      </c>
      <c r="AO627" s="14" t="e">
        <f t="shared" si="188"/>
        <v>#REF!</v>
      </c>
      <c r="AP627" s="14">
        <f t="shared" si="189"/>
        <v>25</v>
      </c>
      <c r="AQ627" s="14" t="e">
        <f t="shared" si="190"/>
        <v>#REF!</v>
      </c>
      <c r="AR627" s="14" t="e">
        <f>ROUND(AQ627-#REF!,0)</f>
        <v>#REF!</v>
      </c>
      <c r="AS627" s="14">
        <f>IF(BB627="s",IF(S627=0,0,
IF(S627=1,#REF!*4*4,
IF(S627=2,0,
IF(S627=3,#REF!*4*2,
IF(S627=4,0,
IF(S627=5,0,
IF(S627=6,0,
IF(S627=7,0)))))))),
IF(BB627="t",
IF(S627=0,0,
IF(S627=1,#REF!*4*4*0.8,
IF(S627=2,0,
IF(S627=3,#REF!*4*2*0.8,
IF(S627=4,0,
IF(S627=5,0,
IF(S627=6,0,
IF(S627=7,0))))))))))</f>
        <v>0</v>
      </c>
      <c r="AT627" s="14" t="e">
        <f>IF(BB627="s",
IF(S627=0,0,
IF(S627=1,0,
IF(S627=2,#REF!*4*2,
IF(S627=3,#REF!*4,
IF(S627=4,#REF!*4,
IF(S627=5,0,
IF(S627=6,0,
IF(S627=7,#REF!*4)))))))),
IF(BB627="t",
IF(S627=0,0,
IF(S627=1,0,
IF(S627=2,#REF!*4*2*0.8,
IF(S627=3,#REF!*4*0.8,
IF(S627=4,#REF!*4*0.8,
IF(S627=5,0,
IF(S627=6,0,
IF(S627=7,#REF!*4))))))))))</f>
        <v>#REF!</v>
      </c>
      <c r="AU627" s="14" t="e">
        <f>IF(BB627="s",
IF(S627=0,0,
IF(S627=1,#REF!*2,
IF(S627=2,#REF!*2,
IF(S627=3,#REF!*2,
IF(S627=4,#REF!*2,
IF(S627=5,#REF!*2,
IF(S627=6,#REF!*2,
IF(S627=7,#REF!*2)))))))),
IF(BB627="t",
IF(S627=0,#REF!*2*0.8,
IF(S627=1,#REF!*2*0.8,
IF(S627=2,#REF!*2*0.8,
IF(S627=3,#REF!*2*0.8,
IF(S627=4,#REF!*2*0.8,
IF(S627=5,#REF!*2*0.8,
IF(S627=6,#REF!*1*0.8,
IF(S627=7,#REF!*2))))))))))</f>
        <v>#REF!</v>
      </c>
      <c r="AV627" s="14" t="e">
        <f t="shared" si="191"/>
        <v>#REF!</v>
      </c>
      <c r="AW627" s="14" t="e">
        <f>IF(BB627="s",
IF(S627=0,0,
IF(S627=1,(14-2)*(#REF!+#REF!)/4*4,
IF(S627=2,(14-2)*(#REF!+#REF!)/4*2,
IF(S627=3,(14-2)*(#REF!+#REF!)/4*3,
IF(S627=4,(14-2)*(#REF!+#REF!)/4,
IF(S627=5,(14-2)*#REF!/4,
IF(S627=6,0,
IF(S627=7,(14)*#REF!)))))))),
IF(BB627="t",
IF(S627=0,0,
IF(S627=1,(11-2)*(#REF!+#REF!)/4*4,
IF(S627=2,(11-2)*(#REF!+#REF!)/4*2,
IF(S627=3,(11-2)*(#REF!+#REF!)/4*3,
IF(S627=4,(11-2)*(#REF!+#REF!)/4,
IF(S627=5,(11-2)*#REF!/4,
IF(S627=6,0,
IF(S627=7,(11)*#REF!))))))))))</f>
        <v>#REF!</v>
      </c>
      <c r="AX627" s="14" t="e">
        <f t="shared" si="192"/>
        <v>#REF!</v>
      </c>
      <c r="AY627" s="14">
        <f t="shared" si="193"/>
        <v>8</v>
      </c>
      <c r="AZ627" s="14">
        <f t="shared" si="194"/>
        <v>4</v>
      </c>
      <c r="BA627" s="14" t="e">
        <f t="shared" si="195"/>
        <v>#REF!</v>
      </c>
      <c r="BB627" s="14" t="s">
        <v>87</v>
      </c>
      <c r="BC627" s="14">
        <f>IF(BI627="A",0,IF(BB627="s",14*#REF!,IF(BB627="T",11*#REF!,"HATA")))</f>
        <v>0</v>
      </c>
      <c r="BD627" s="14" t="e">
        <f t="shared" si="196"/>
        <v>#REF!</v>
      </c>
      <c r="BE627" s="14" t="e">
        <f t="shared" si="197"/>
        <v>#REF!</v>
      </c>
      <c r="BF627" s="14" t="e">
        <f>IF(BE627-#REF!=0,"DOĞRU","YANLIŞ")</f>
        <v>#REF!</v>
      </c>
      <c r="BG627" s="14" t="e">
        <f>#REF!-BE627</f>
        <v>#REF!</v>
      </c>
      <c r="BH627" s="14">
        <v>0</v>
      </c>
      <c r="BI627" s="14" t="s">
        <v>93</v>
      </c>
      <c r="BJ627" s="14">
        <v>1</v>
      </c>
      <c r="BL627" s="14">
        <v>7</v>
      </c>
      <c r="BN627" s="5" t="e">
        <f>#REF!*14</f>
        <v>#REF!</v>
      </c>
      <c r="BO627" s="6"/>
      <c r="BP627" s="7"/>
      <c r="BQ627" s="8"/>
      <c r="BR627" s="8"/>
      <c r="BS627" s="8"/>
      <c r="BT627" s="8"/>
      <c r="BU627" s="8"/>
      <c r="BV627" s="9"/>
      <c r="BW627" s="10"/>
      <c r="BX627" s="11"/>
      <c r="CE627" s="8"/>
      <c r="CF627" s="17"/>
      <c r="CG627" s="17"/>
      <c r="CH627" s="17"/>
      <c r="CI627" s="17"/>
    </row>
    <row r="628" spans="1:87" hidden="1" x14ac:dyDescent="0.25">
      <c r="A628" s="14" t="s">
        <v>91</v>
      </c>
      <c r="B628" s="14" t="s">
        <v>92</v>
      </c>
      <c r="C628" s="14" t="s">
        <v>92</v>
      </c>
      <c r="D628" s="15" t="s">
        <v>90</v>
      </c>
      <c r="E628" s="15" t="s">
        <v>90</v>
      </c>
      <c r="F628" s="16" t="e">
        <f>IF(BB628="S",
IF(#REF!+BJ628=2012,
IF(#REF!=1,"12-13/1",
IF(#REF!=2,"12-13/2",
IF(#REF!=3,"13-14/1",
IF(#REF!=4,"13-14/2","Hata1")))),
IF(#REF!+BJ628=2013,
IF(#REF!=1,"13-14/1",
IF(#REF!=2,"13-14/2",
IF(#REF!=3,"14-15/1",
IF(#REF!=4,"14-15/2","Hata2")))),
IF(#REF!+BJ628=2014,
IF(#REF!=1,"14-15/1",
IF(#REF!=2,"14-15/2",
IF(#REF!=3,"15-16/1",
IF(#REF!=4,"15-16/2","Hata3")))),
IF(#REF!+BJ628=2015,
IF(#REF!=1,"15-16/1",
IF(#REF!=2,"15-16/2",
IF(#REF!=3,"16-17/1",
IF(#REF!=4,"16-17/2","Hata4")))),
IF(#REF!+BJ628=2016,
IF(#REF!=1,"16-17/1",
IF(#REF!=2,"16-17/2",
IF(#REF!=3,"17-18/1",
IF(#REF!=4,"17-18/2","Hata5")))),
IF(#REF!+BJ628=2017,
IF(#REF!=1,"17-18/1",
IF(#REF!=2,"17-18/2",
IF(#REF!=3,"18-19/1",
IF(#REF!=4,"18-19/2","Hata6")))),
IF(#REF!+BJ628=2018,
IF(#REF!=1,"18-19/1",
IF(#REF!=2,"18-19/2",
IF(#REF!=3,"19-20/1",
IF(#REF!=4,"19-20/2","Hata7")))),
IF(#REF!+BJ628=2019,
IF(#REF!=1,"19-20/1",
IF(#REF!=2,"19-20/2",
IF(#REF!=3,"20-21/1",
IF(#REF!=4,"20-21/2","Hata8")))),
IF(#REF!+BJ628=2020,
IF(#REF!=1,"20-21/1",
IF(#REF!=2,"20-21/2",
IF(#REF!=3,"21-22/1",
IF(#REF!=4,"21-22/2","Hata9")))),
IF(#REF!+BJ628=2021,
IF(#REF!=1,"21-22/1",
IF(#REF!=2,"21-22/2",
IF(#REF!=3,"22-23/1",
IF(#REF!=4,"22-23/2","Hata10")))),
IF(#REF!+BJ628=2022,
IF(#REF!=1,"22-23/1",
IF(#REF!=2,"22-23/2",
IF(#REF!=3,"23-24/1",
IF(#REF!=4,"23-24/2","Hata11")))),
IF(#REF!+BJ628=2023,
IF(#REF!=1,"23-24/1",
IF(#REF!=2,"23-24/2",
IF(#REF!=3,"24-25/1",
IF(#REF!=4,"24-25/2","Hata12")))),
)))))))))))),
IF(BB628="T",
IF(#REF!+BJ628=2012,
IF(#REF!=1,"12-13/1",
IF(#REF!=2,"12-13/2",
IF(#REF!=3,"12-13/3",
IF(#REF!=4,"13-14/1",
IF(#REF!=5,"13-14/2",
IF(#REF!=6,"13-14/3","Hata1")))))),
IF(#REF!+BJ628=2013,
IF(#REF!=1,"13-14/1",
IF(#REF!=2,"13-14/2",
IF(#REF!=3,"13-14/3",
IF(#REF!=4,"14-15/1",
IF(#REF!=5,"14-15/2",
IF(#REF!=6,"14-15/3","Hata2")))))),
IF(#REF!+BJ628=2014,
IF(#REF!=1,"14-15/1",
IF(#REF!=2,"14-15/2",
IF(#REF!=3,"14-15/3",
IF(#REF!=4,"15-16/1",
IF(#REF!=5,"15-16/2",
IF(#REF!=6,"15-16/3","Hata3")))))),
IF(AND(#REF!+#REF!&gt;2014,#REF!+#REF!&lt;2015,BJ628=1),
IF(#REF!=0.1,"14-15/0.1",
IF(#REF!=0.2,"14-15/0.2",
IF(#REF!=0.3,"14-15/0.3","Hata4"))),
IF(#REF!+BJ628=2015,
IF(#REF!=1,"15-16/1",
IF(#REF!=2,"15-16/2",
IF(#REF!=3,"15-16/3",
IF(#REF!=4,"16-17/1",
IF(#REF!=5,"16-17/2",
IF(#REF!=6,"16-17/3","Hata5")))))),
IF(#REF!+BJ628=2016,
IF(#REF!=1,"16-17/1",
IF(#REF!=2,"16-17/2",
IF(#REF!=3,"16-17/3",
IF(#REF!=4,"17-18/1",
IF(#REF!=5,"17-18/2",
IF(#REF!=6,"17-18/3","Hata6")))))),
IF(#REF!+BJ628=2017,
IF(#REF!=1,"17-18/1",
IF(#REF!=2,"17-18/2",
IF(#REF!=3,"17-18/3",
IF(#REF!=4,"18-19/1",
IF(#REF!=5,"18-19/2",
IF(#REF!=6,"18-19/3","Hata7")))))),
IF(#REF!+BJ628=2018,
IF(#REF!=1,"18-19/1",
IF(#REF!=2,"18-19/2",
IF(#REF!=3,"18-19/3",
IF(#REF!=4,"19-20/1",
IF(#REF!=5," 19-20/2",
IF(#REF!=6,"19-20/3","Hata8")))))),
IF(#REF!+BJ628=2019,
IF(#REF!=1,"19-20/1",
IF(#REF!=2,"19-20/2",
IF(#REF!=3,"19-20/3",
IF(#REF!=4,"20-21/1",
IF(#REF!=5,"20-21/2",
IF(#REF!=6,"20-21/3","Hata9")))))),
IF(#REF!+BJ628=2020,
IF(#REF!=1,"20-21/1",
IF(#REF!=2,"20-21/2",
IF(#REF!=3,"20-21/3",
IF(#REF!=4,"21-22/1",
IF(#REF!=5,"21-22/2",
IF(#REF!=6,"21-22/3","Hata10")))))),
IF(#REF!+BJ628=2021,
IF(#REF!=1,"21-22/1",
IF(#REF!=2,"21-22/2",
IF(#REF!=3,"21-22/3",
IF(#REF!=4,"22-23/1",
IF(#REF!=5,"22-23/2",
IF(#REF!=6,"22-23/3","Hata11")))))),
IF(#REF!+BJ628=2022,
IF(#REF!=1,"22-23/1",
IF(#REF!=2,"22-23/2",
IF(#REF!=3,"22-23/3",
IF(#REF!=4,"23-24/1",
IF(#REF!=5,"23-24/2",
IF(#REF!=6,"23-24/3","Hata12")))))),
IF(#REF!+BJ628=2023,
IF(#REF!=1,"23-24/1",
IF(#REF!=2,"23-24/2",
IF(#REF!=3,"23-24/3",
IF(#REF!=4,"24-25/1",
IF(#REF!=5,"24-25/2",
IF(#REF!=6,"24-25/3","Hata13")))))),
))))))))))))))
)</f>
        <v>#REF!</v>
      </c>
      <c r="G628" s="15"/>
      <c r="H628" s="14" t="s">
        <v>721</v>
      </c>
      <c r="I628" s="14">
        <v>206032</v>
      </c>
      <c r="J628" s="14" t="s">
        <v>499</v>
      </c>
      <c r="L628" s="14">
        <v>4358</v>
      </c>
      <c r="S628" s="16">
        <v>0</v>
      </c>
      <c r="T628" s="14">
        <f>VLOOKUP($S628,[1]sistem!$I$3:$L$10,2,FALSE)</f>
        <v>0</v>
      </c>
      <c r="U628" s="14">
        <f>VLOOKUP($S628,[1]sistem!$I$3:$L$10,3,FALSE)</f>
        <v>0</v>
      </c>
      <c r="V628" s="14">
        <f>VLOOKUP($S628,[1]sistem!$I$3:$L$10,4,FALSE)</f>
        <v>0</v>
      </c>
      <c r="W628" s="14" t="e">
        <f>VLOOKUP($BB628,[1]sistem!$I$13:$L$14,2,FALSE)*#REF!</f>
        <v>#REF!</v>
      </c>
      <c r="X628" s="14" t="e">
        <f>VLOOKUP($BB628,[1]sistem!$I$13:$L$14,3,FALSE)*#REF!</f>
        <v>#REF!</v>
      </c>
      <c r="Y628" s="14" t="e">
        <f>VLOOKUP($BB628,[1]sistem!$I$13:$L$14,4,FALSE)*#REF!</f>
        <v>#REF!</v>
      </c>
      <c r="Z628" s="14" t="e">
        <f t="shared" si="185"/>
        <v>#REF!</v>
      </c>
      <c r="AA628" s="14" t="e">
        <f t="shared" si="185"/>
        <v>#REF!</v>
      </c>
      <c r="AB628" s="14" t="e">
        <f t="shared" si="185"/>
        <v>#REF!</v>
      </c>
      <c r="AC628" s="14" t="e">
        <f t="shared" si="186"/>
        <v>#REF!</v>
      </c>
      <c r="AD628" s="14">
        <f>VLOOKUP(BB628,[1]sistem!$I$18:$J$19,2,FALSE)</f>
        <v>11</v>
      </c>
      <c r="AE628" s="14">
        <v>0.25</v>
      </c>
      <c r="AF628" s="14">
        <f>VLOOKUP($S628,[1]sistem!$I$3:$M$10,5,FALSE)</f>
        <v>0</v>
      </c>
      <c r="AI628" s="14" t="e">
        <f>(#REF!+#REF!)*AD628</f>
        <v>#REF!</v>
      </c>
      <c r="AJ628" s="14">
        <f>VLOOKUP($S628,[1]sistem!$I$3:$N$10,6,FALSE)</f>
        <v>0</v>
      </c>
      <c r="AK628" s="14">
        <v>2</v>
      </c>
      <c r="AL628" s="14">
        <f t="shared" si="187"/>
        <v>0</v>
      </c>
      <c r="AM628" s="14">
        <f>VLOOKUP($BB628,[1]sistem!$I$18:$K$19,3,FALSE)</f>
        <v>11</v>
      </c>
      <c r="AN628" s="14" t="e">
        <f>AM628*#REF!</f>
        <v>#REF!</v>
      </c>
      <c r="AO628" s="14" t="e">
        <f t="shared" si="188"/>
        <v>#REF!</v>
      </c>
      <c r="AP628" s="14">
        <f t="shared" si="189"/>
        <v>25</v>
      </c>
      <c r="AQ628" s="14" t="e">
        <f t="shared" si="190"/>
        <v>#REF!</v>
      </c>
      <c r="AR628" s="14" t="e">
        <f>ROUND(AQ628-#REF!,0)</f>
        <v>#REF!</v>
      </c>
      <c r="AS628" s="14">
        <f>IF(BB628="s",IF(S628=0,0,
IF(S628=1,#REF!*4*4,
IF(S628=2,0,
IF(S628=3,#REF!*4*2,
IF(S628=4,0,
IF(S628=5,0,
IF(S628=6,0,
IF(S628=7,0)))))))),
IF(BB628="t",
IF(S628=0,0,
IF(S628=1,#REF!*4*4*0.8,
IF(S628=2,0,
IF(S628=3,#REF!*4*2*0.8,
IF(S628=4,0,
IF(S628=5,0,
IF(S628=6,0,
IF(S628=7,0))))))))))</f>
        <v>0</v>
      </c>
      <c r="AT628" s="14">
        <f>IF(BB628="s",
IF(S628=0,0,
IF(S628=1,0,
IF(S628=2,#REF!*4*2,
IF(S628=3,#REF!*4,
IF(S628=4,#REF!*4,
IF(S628=5,0,
IF(S628=6,0,
IF(S628=7,#REF!*4)))))))),
IF(BB628="t",
IF(S628=0,0,
IF(S628=1,0,
IF(S628=2,#REF!*4*2*0.8,
IF(S628=3,#REF!*4*0.8,
IF(S628=4,#REF!*4*0.8,
IF(S628=5,0,
IF(S628=6,0,
IF(S628=7,#REF!*4))))))))))</f>
        <v>0</v>
      </c>
      <c r="AU628" s="14" t="e">
        <f>IF(BB628="s",
IF(S628=0,0,
IF(S628=1,#REF!*2,
IF(S628=2,#REF!*2,
IF(S628=3,#REF!*2,
IF(S628=4,#REF!*2,
IF(S628=5,#REF!*2,
IF(S628=6,#REF!*2,
IF(S628=7,#REF!*2)))))))),
IF(BB628="t",
IF(S628=0,#REF!*2*0.8,
IF(S628=1,#REF!*2*0.8,
IF(S628=2,#REF!*2*0.8,
IF(S628=3,#REF!*2*0.8,
IF(S628=4,#REF!*2*0.8,
IF(S628=5,#REF!*2*0.8,
IF(S628=6,#REF!*1*0.8,
IF(S628=7,#REF!*2))))))))))</f>
        <v>#REF!</v>
      </c>
      <c r="AV628" s="14" t="e">
        <f t="shared" si="191"/>
        <v>#REF!</v>
      </c>
      <c r="AW628" s="14">
        <f>IF(BB628="s",
IF(S628=0,0,
IF(S628=1,(14-2)*(#REF!+#REF!)/4*4,
IF(S628=2,(14-2)*(#REF!+#REF!)/4*2,
IF(S628=3,(14-2)*(#REF!+#REF!)/4*3,
IF(S628=4,(14-2)*(#REF!+#REF!)/4,
IF(S628=5,(14-2)*#REF!/4,
IF(S628=6,0,
IF(S628=7,(14)*#REF!)))))))),
IF(BB628="t",
IF(S628=0,0,
IF(S628=1,(11-2)*(#REF!+#REF!)/4*4,
IF(S628=2,(11-2)*(#REF!+#REF!)/4*2,
IF(S628=3,(11-2)*(#REF!+#REF!)/4*3,
IF(S628=4,(11-2)*(#REF!+#REF!)/4,
IF(S628=5,(11-2)*#REF!/4,
IF(S628=6,0,
IF(S628=7,(11)*#REF!))))))))))</f>
        <v>0</v>
      </c>
      <c r="AX628" s="14" t="e">
        <f t="shared" si="192"/>
        <v>#REF!</v>
      </c>
      <c r="AY628" s="14">
        <f t="shared" si="193"/>
        <v>0</v>
      </c>
      <c r="AZ628" s="14">
        <f t="shared" si="194"/>
        <v>0</v>
      </c>
      <c r="BA628" s="14" t="e">
        <f t="shared" si="195"/>
        <v>#REF!</v>
      </c>
      <c r="BB628" s="14" t="s">
        <v>186</v>
      </c>
      <c r="BC628" s="14" t="e">
        <f>IF(BI628="A",0,IF(BB628="s",14*#REF!,IF(BB628="T",11*#REF!,"HATA")))</f>
        <v>#REF!</v>
      </c>
      <c r="BD628" s="14" t="e">
        <f t="shared" si="196"/>
        <v>#REF!</v>
      </c>
      <c r="BE628" s="14" t="e">
        <f t="shared" si="197"/>
        <v>#REF!</v>
      </c>
      <c r="BF628" s="14" t="e">
        <f>IF(BE628-#REF!=0,"DOĞRU","YANLIŞ")</f>
        <v>#REF!</v>
      </c>
      <c r="BG628" s="14" t="e">
        <f>#REF!-BE628</f>
        <v>#REF!</v>
      </c>
      <c r="BH628" s="14">
        <v>0</v>
      </c>
      <c r="BJ628" s="14">
        <v>1</v>
      </c>
      <c r="BL628" s="14">
        <v>0</v>
      </c>
      <c r="BN628" s="5" t="e">
        <f>#REF!*14</f>
        <v>#REF!</v>
      </c>
      <c r="BO628" s="6"/>
      <c r="BP628" s="7"/>
      <c r="BQ628" s="8"/>
      <c r="BR628" s="8"/>
      <c r="BS628" s="8"/>
      <c r="BT628" s="8"/>
      <c r="BU628" s="8"/>
      <c r="BV628" s="9"/>
      <c r="BW628" s="10"/>
      <c r="BX628" s="11"/>
      <c r="CE628" s="8"/>
      <c r="CF628" s="17"/>
      <c r="CG628" s="17"/>
      <c r="CH628" s="17"/>
      <c r="CI628" s="17"/>
    </row>
    <row r="629" spans="1:87" hidden="1" x14ac:dyDescent="0.25">
      <c r="A629" s="14" t="s">
        <v>138</v>
      </c>
      <c r="B629" s="14" t="s">
        <v>139</v>
      </c>
      <c r="C629" s="14" t="s">
        <v>139</v>
      </c>
      <c r="D629" s="15" t="s">
        <v>84</v>
      </c>
      <c r="E629" s="15">
        <v>3</v>
      </c>
      <c r="F629" s="16" t="e">
        <f>IF(BB629="S",
IF(#REF!+BJ629=2012,
IF(#REF!=1,"12-13/1",
IF(#REF!=2,"12-13/2",
IF(#REF!=3,"13-14/1",
IF(#REF!=4,"13-14/2","Hata1")))),
IF(#REF!+BJ629=2013,
IF(#REF!=1,"13-14/1",
IF(#REF!=2,"13-14/2",
IF(#REF!=3,"14-15/1",
IF(#REF!=4,"14-15/2","Hata2")))),
IF(#REF!+BJ629=2014,
IF(#REF!=1,"14-15/1",
IF(#REF!=2,"14-15/2",
IF(#REF!=3,"15-16/1",
IF(#REF!=4,"15-16/2","Hata3")))),
IF(#REF!+BJ629=2015,
IF(#REF!=1,"15-16/1",
IF(#REF!=2,"15-16/2",
IF(#REF!=3,"16-17/1",
IF(#REF!=4,"16-17/2","Hata4")))),
IF(#REF!+BJ629=2016,
IF(#REF!=1,"16-17/1",
IF(#REF!=2,"16-17/2",
IF(#REF!=3,"17-18/1",
IF(#REF!=4,"17-18/2","Hata5")))),
IF(#REF!+BJ629=2017,
IF(#REF!=1,"17-18/1",
IF(#REF!=2,"17-18/2",
IF(#REF!=3,"18-19/1",
IF(#REF!=4,"18-19/2","Hata6")))),
IF(#REF!+BJ629=2018,
IF(#REF!=1,"18-19/1",
IF(#REF!=2,"18-19/2",
IF(#REF!=3,"19-20/1",
IF(#REF!=4,"19-20/2","Hata7")))),
IF(#REF!+BJ629=2019,
IF(#REF!=1,"19-20/1",
IF(#REF!=2,"19-20/2",
IF(#REF!=3,"20-21/1",
IF(#REF!=4,"20-21/2","Hata8")))),
IF(#REF!+BJ629=2020,
IF(#REF!=1,"20-21/1",
IF(#REF!=2,"20-21/2",
IF(#REF!=3,"21-22/1",
IF(#REF!=4,"21-22/2","Hata9")))),
IF(#REF!+BJ629=2021,
IF(#REF!=1,"21-22/1",
IF(#REF!=2,"21-22/2",
IF(#REF!=3,"22-23/1",
IF(#REF!=4,"22-23/2","Hata10")))),
IF(#REF!+BJ629=2022,
IF(#REF!=1,"22-23/1",
IF(#REF!=2,"22-23/2",
IF(#REF!=3,"23-24/1",
IF(#REF!=4,"23-24/2","Hata11")))),
IF(#REF!+BJ629=2023,
IF(#REF!=1,"23-24/1",
IF(#REF!=2,"23-24/2",
IF(#REF!=3,"24-25/1",
IF(#REF!=4,"24-25/2","Hata12")))),
)))))))))))),
IF(BB629="T",
IF(#REF!+BJ629=2012,
IF(#REF!=1,"12-13/1",
IF(#REF!=2,"12-13/2",
IF(#REF!=3,"12-13/3",
IF(#REF!=4,"13-14/1",
IF(#REF!=5,"13-14/2",
IF(#REF!=6,"13-14/3","Hata1")))))),
IF(#REF!+BJ629=2013,
IF(#REF!=1,"13-14/1",
IF(#REF!=2,"13-14/2",
IF(#REF!=3,"13-14/3",
IF(#REF!=4,"14-15/1",
IF(#REF!=5,"14-15/2",
IF(#REF!=6,"14-15/3","Hata2")))))),
IF(#REF!+BJ629=2014,
IF(#REF!=1,"14-15/1",
IF(#REF!=2,"14-15/2",
IF(#REF!=3,"14-15/3",
IF(#REF!=4,"15-16/1",
IF(#REF!=5,"15-16/2",
IF(#REF!=6,"15-16/3","Hata3")))))),
IF(AND(#REF!+#REF!&gt;2014,#REF!+#REF!&lt;2015,BJ629=1),
IF(#REF!=0.1,"14-15/0.1",
IF(#REF!=0.2,"14-15/0.2",
IF(#REF!=0.3,"14-15/0.3","Hata4"))),
IF(#REF!+BJ629=2015,
IF(#REF!=1,"15-16/1",
IF(#REF!=2,"15-16/2",
IF(#REF!=3,"15-16/3",
IF(#REF!=4,"16-17/1",
IF(#REF!=5,"16-17/2",
IF(#REF!=6,"16-17/3","Hata5")))))),
IF(#REF!+BJ629=2016,
IF(#REF!=1,"16-17/1",
IF(#REF!=2,"16-17/2",
IF(#REF!=3,"16-17/3",
IF(#REF!=4,"17-18/1",
IF(#REF!=5,"17-18/2",
IF(#REF!=6,"17-18/3","Hata6")))))),
IF(#REF!+BJ629=2017,
IF(#REF!=1,"17-18/1",
IF(#REF!=2,"17-18/2",
IF(#REF!=3,"17-18/3",
IF(#REF!=4,"18-19/1",
IF(#REF!=5,"18-19/2",
IF(#REF!=6,"18-19/3","Hata7")))))),
IF(#REF!+BJ629=2018,
IF(#REF!=1,"18-19/1",
IF(#REF!=2,"18-19/2",
IF(#REF!=3,"18-19/3",
IF(#REF!=4,"19-20/1",
IF(#REF!=5," 19-20/2",
IF(#REF!=6,"19-20/3","Hata8")))))),
IF(#REF!+BJ629=2019,
IF(#REF!=1,"19-20/1",
IF(#REF!=2,"19-20/2",
IF(#REF!=3,"19-20/3",
IF(#REF!=4,"20-21/1",
IF(#REF!=5,"20-21/2",
IF(#REF!=6,"20-21/3","Hata9")))))),
IF(#REF!+BJ629=2020,
IF(#REF!=1,"20-21/1",
IF(#REF!=2,"20-21/2",
IF(#REF!=3,"20-21/3",
IF(#REF!=4,"21-22/1",
IF(#REF!=5,"21-22/2",
IF(#REF!=6,"21-22/3","Hata10")))))),
IF(#REF!+BJ629=2021,
IF(#REF!=1,"21-22/1",
IF(#REF!=2,"21-22/2",
IF(#REF!=3,"21-22/3",
IF(#REF!=4,"22-23/1",
IF(#REF!=5,"22-23/2",
IF(#REF!=6,"22-23/3","Hata11")))))),
IF(#REF!+BJ629=2022,
IF(#REF!=1,"22-23/1",
IF(#REF!=2,"22-23/2",
IF(#REF!=3,"22-23/3",
IF(#REF!=4,"23-24/1",
IF(#REF!=5,"23-24/2",
IF(#REF!=6,"23-24/3","Hata12")))))),
IF(#REF!+BJ629=2023,
IF(#REF!=1,"23-24/1",
IF(#REF!=2,"23-24/2",
IF(#REF!=3,"23-24/3",
IF(#REF!=4,"24-25/1",
IF(#REF!=5,"24-25/2",
IF(#REF!=6,"24-25/3","Hata13")))))),
))))))))))))))
)</f>
        <v>#REF!</v>
      </c>
      <c r="G629" s="15"/>
      <c r="H629" s="14" t="s">
        <v>721</v>
      </c>
      <c r="I629" s="14">
        <v>206032</v>
      </c>
      <c r="J629" s="14" t="s">
        <v>499</v>
      </c>
      <c r="Q629" s="14" t="s">
        <v>140</v>
      </c>
      <c r="R629" s="14" t="s">
        <v>140</v>
      </c>
      <c r="S629" s="16">
        <v>7</v>
      </c>
      <c r="T629" s="14">
        <f>VLOOKUP($S629,[1]sistem!$I$3:$L$10,2,FALSE)</f>
        <v>0</v>
      </c>
      <c r="U629" s="14">
        <f>VLOOKUP($S629,[1]sistem!$I$3:$L$10,3,FALSE)</f>
        <v>1</v>
      </c>
      <c r="V629" s="14">
        <f>VLOOKUP($S629,[1]sistem!$I$3:$L$10,4,FALSE)</f>
        <v>1</v>
      </c>
      <c r="W629" s="14" t="e">
        <f>VLOOKUP($BB629,[1]sistem!$I$13:$L$14,2,FALSE)*#REF!</f>
        <v>#REF!</v>
      </c>
      <c r="X629" s="14" t="e">
        <f>VLOOKUP($BB629,[1]sistem!$I$13:$L$14,3,FALSE)*#REF!</f>
        <v>#REF!</v>
      </c>
      <c r="Y629" s="14" t="e">
        <f>VLOOKUP($BB629,[1]sistem!$I$13:$L$14,4,FALSE)*#REF!</f>
        <v>#REF!</v>
      </c>
      <c r="Z629" s="14" t="e">
        <f t="shared" si="185"/>
        <v>#REF!</v>
      </c>
      <c r="AA629" s="14" t="e">
        <f t="shared" si="185"/>
        <v>#REF!</v>
      </c>
      <c r="AB629" s="14" t="e">
        <f t="shared" si="185"/>
        <v>#REF!</v>
      </c>
      <c r="AC629" s="14" t="e">
        <f t="shared" si="186"/>
        <v>#REF!</v>
      </c>
      <c r="AD629" s="14">
        <f>VLOOKUP(BB629,[1]sistem!$I$18:$J$19,2,FALSE)</f>
        <v>14</v>
      </c>
      <c r="AE629" s="14">
        <v>0.25</v>
      </c>
      <c r="AF629" s="14">
        <f>VLOOKUP($S629,[1]sistem!$I$3:$M$10,5,FALSE)</f>
        <v>1</v>
      </c>
      <c r="AG629" s="14">
        <v>4</v>
      </c>
      <c r="AI629" s="14">
        <f>AG629*AM629</f>
        <v>56</v>
      </c>
      <c r="AJ629" s="14">
        <f>VLOOKUP($S629,[1]sistem!$I$3:$N$10,6,FALSE)</f>
        <v>2</v>
      </c>
      <c r="AK629" s="14">
        <v>2</v>
      </c>
      <c r="AL629" s="14">
        <f t="shared" si="187"/>
        <v>4</v>
      </c>
      <c r="AM629" s="14">
        <f>VLOOKUP($BB629,[1]sistem!$I$18:$K$19,3,FALSE)</f>
        <v>14</v>
      </c>
      <c r="AN629" s="14" t="e">
        <f>AM629*#REF!</f>
        <v>#REF!</v>
      </c>
      <c r="AO629" s="14" t="e">
        <f t="shared" si="188"/>
        <v>#REF!</v>
      </c>
      <c r="AP629" s="14">
        <f t="shared" si="189"/>
        <v>25</v>
      </c>
      <c r="AQ629" s="14" t="e">
        <f t="shared" si="190"/>
        <v>#REF!</v>
      </c>
      <c r="AR629" s="14" t="e">
        <f>ROUND(AQ629-#REF!,0)</f>
        <v>#REF!</v>
      </c>
      <c r="AS629" s="14">
        <f>IF(BB629="s",IF(S629=0,0,
IF(S629=1,#REF!*4*4,
IF(S629=2,0,
IF(S629=3,#REF!*4*2,
IF(S629=4,0,
IF(S629=5,0,
IF(S629=6,0,
IF(S629=7,0)))))))),
IF(BB629="t",
IF(S629=0,0,
IF(S629=1,#REF!*4*4*0.8,
IF(S629=2,0,
IF(S629=3,#REF!*4*2*0.8,
IF(S629=4,0,
IF(S629=5,0,
IF(S629=6,0,
IF(S629=7,0))))))))))</f>
        <v>0</v>
      </c>
      <c r="AT629" s="14" t="e">
        <f>IF(BB629="s",
IF(S629=0,0,
IF(S629=1,0,
IF(S629=2,#REF!*4*2,
IF(S629=3,#REF!*4,
IF(S629=4,#REF!*4,
IF(S629=5,0,
IF(S629=6,0,
IF(S629=7,#REF!*4)))))))),
IF(BB629="t",
IF(S629=0,0,
IF(S629=1,0,
IF(S629=2,#REF!*4*2*0.8,
IF(S629=3,#REF!*4*0.8,
IF(S629=4,#REF!*4*0.8,
IF(S629=5,0,
IF(S629=6,0,
IF(S629=7,#REF!*4))))))))))</f>
        <v>#REF!</v>
      </c>
      <c r="AU629" s="14" t="e">
        <f>IF(BB629="s",
IF(S629=0,0,
IF(S629=1,#REF!*2,
IF(S629=2,#REF!*2,
IF(S629=3,#REF!*2,
IF(S629=4,#REF!*2,
IF(S629=5,#REF!*2,
IF(S629=6,#REF!*2,
IF(S629=7,#REF!*2)))))))),
IF(BB629="t",
IF(S629=0,#REF!*2*0.8,
IF(S629=1,#REF!*2*0.8,
IF(S629=2,#REF!*2*0.8,
IF(S629=3,#REF!*2*0.8,
IF(S629=4,#REF!*2*0.8,
IF(S629=5,#REF!*2*0.8,
IF(S629=6,#REF!*1*0.8,
IF(S629=7,#REF!*2))))))))))</f>
        <v>#REF!</v>
      </c>
      <c r="AV629" s="14" t="e">
        <f t="shared" si="191"/>
        <v>#REF!</v>
      </c>
      <c r="AW629" s="14" t="e">
        <f>IF(BB629="s",
IF(S629=0,0,
IF(S629=1,(14-2)*(#REF!+#REF!)/4*4,
IF(S629=2,(14-2)*(#REF!+#REF!)/4*2,
IF(S629=3,(14-2)*(#REF!+#REF!)/4*3,
IF(S629=4,(14-2)*(#REF!+#REF!)/4,
IF(S629=5,(14-2)*#REF!/4,
IF(S629=6,0,
IF(S629=7,(14)*#REF!)))))))),
IF(BB629="t",
IF(S629=0,0,
IF(S629=1,(11-2)*(#REF!+#REF!)/4*4,
IF(S629=2,(11-2)*(#REF!+#REF!)/4*2,
IF(S629=3,(11-2)*(#REF!+#REF!)/4*3,
IF(S629=4,(11-2)*(#REF!+#REF!)/4,
IF(S629=5,(11-2)*#REF!/4,
IF(S629=6,0,
IF(S629=7,(11)*#REF!))))))))))</f>
        <v>#REF!</v>
      </c>
      <c r="AX629" s="14" t="e">
        <f t="shared" si="192"/>
        <v>#REF!</v>
      </c>
      <c r="AY629" s="14">
        <f t="shared" si="193"/>
        <v>8</v>
      </c>
      <c r="AZ629" s="14">
        <f t="shared" si="194"/>
        <v>4</v>
      </c>
      <c r="BA629" s="14" t="e">
        <f t="shared" si="195"/>
        <v>#REF!</v>
      </c>
      <c r="BB629" s="14" t="s">
        <v>87</v>
      </c>
      <c r="BC629" s="14" t="e">
        <f>IF(BI629="A",0,IF(BB629="s",14*#REF!,IF(BB629="T",11*#REF!,"HATA")))</f>
        <v>#REF!</v>
      </c>
      <c r="BD629" s="14" t="e">
        <f t="shared" si="196"/>
        <v>#REF!</v>
      </c>
      <c r="BE629" s="14" t="e">
        <f t="shared" si="197"/>
        <v>#REF!</v>
      </c>
      <c r="BF629" s="14" t="e">
        <f>IF(BE629-#REF!=0,"DOĞRU","YANLIŞ")</f>
        <v>#REF!</v>
      </c>
      <c r="BG629" s="14" t="e">
        <f>#REF!-BE629</f>
        <v>#REF!</v>
      </c>
      <c r="BH629" s="14">
        <v>0</v>
      </c>
      <c r="BJ629" s="14">
        <v>1</v>
      </c>
      <c r="BL629" s="14">
        <v>7</v>
      </c>
      <c r="BN629" s="5" t="e">
        <f>#REF!*14</f>
        <v>#REF!</v>
      </c>
      <c r="BO629" s="6"/>
      <c r="BP629" s="7"/>
      <c r="BQ629" s="8"/>
      <c r="BR629" s="8"/>
      <c r="BS629" s="8"/>
      <c r="BT629" s="8"/>
      <c r="BU629" s="8"/>
      <c r="BV629" s="9"/>
      <c r="BW629" s="10"/>
      <c r="BX629" s="11"/>
      <c r="CE629" s="8"/>
      <c r="CF629" s="17"/>
      <c r="CG629" s="17"/>
      <c r="CH629" s="17"/>
      <c r="CI629" s="17"/>
    </row>
    <row r="630" spans="1:87" hidden="1" x14ac:dyDescent="0.25">
      <c r="A630" s="14" t="s">
        <v>723</v>
      </c>
      <c r="B630" s="14" t="s">
        <v>724</v>
      </c>
      <c r="C630" s="14" t="s">
        <v>724</v>
      </c>
      <c r="D630" s="15" t="s">
        <v>90</v>
      </c>
      <c r="E630" s="15" t="s">
        <v>90</v>
      </c>
      <c r="F630" s="16" t="e">
        <f>IF(BB630="S",
IF(#REF!+BJ630=2012,
IF(#REF!=1,"12-13/1",
IF(#REF!=2,"12-13/2",
IF(#REF!=3,"13-14/1",
IF(#REF!=4,"13-14/2","Hata1")))),
IF(#REF!+BJ630=2013,
IF(#REF!=1,"13-14/1",
IF(#REF!=2,"13-14/2",
IF(#REF!=3,"14-15/1",
IF(#REF!=4,"14-15/2","Hata2")))),
IF(#REF!+BJ630=2014,
IF(#REF!=1,"14-15/1",
IF(#REF!=2,"14-15/2",
IF(#REF!=3,"15-16/1",
IF(#REF!=4,"15-16/2","Hata3")))),
IF(#REF!+BJ630=2015,
IF(#REF!=1,"15-16/1",
IF(#REF!=2,"15-16/2",
IF(#REF!=3,"16-17/1",
IF(#REF!=4,"16-17/2","Hata4")))),
IF(#REF!+BJ630=2016,
IF(#REF!=1,"16-17/1",
IF(#REF!=2,"16-17/2",
IF(#REF!=3,"17-18/1",
IF(#REF!=4,"17-18/2","Hata5")))),
IF(#REF!+BJ630=2017,
IF(#REF!=1,"17-18/1",
IF(#REF!=2,"17-18/2",
IF(#REF!=3,"18-19/1",
IF(#REF!=4,"18-19/2","Hata6")))),
IF(#REF!+BJ630=2018,
IF(#REF!=1,"18-19/1",
IF(#REF!=2,"18-19/2",
IF(#REF!=3,"19-20/1",
IF(#REF!=4,"19-20/2","Hata7")))),
IF(#REF!+BJ630=2019,
IF(#REF!=1,"19-20/1",
IF(#REF!=2,"19-20/2",
IF(#REF!=3,"20-21/1",
IF(#REF!=4,"20-21/2","Hata8")))),
IF(#REF!+BJ630=2020,
IF(#REF!=1,"20-21/1",
IF(#REF!=2,"20-21/2",
IF(#REF!=3,"21-22/1",
IF(#REF!=4,"21-22/2","Hata9")))),
IF(#REF!+BJ630=2021,
IF(#REF!=1,"21-22/1",
IF(#REF!=2,"21-22/2",
IF(#REF!=3,"22-23/1",
IF(#REF!=4,"22-23/2","Hata10")))),
IF(#REF!+BJ630=2022,
IF(#REF!=1,"22-23/1",
IF(#REF!=2,"22-23/2",
IF(#REF!=3,"23-24/1",
IF(#REF!=4,"23-24/2","Hata11")))),
IF(#REF!+BJ630=2023,
IF(#REF!=1,"23-24/1",
IF(#REF!=2,"23-24/2",
IF(#REF!=3,"24-25/1",
IF(#REF!=4,"24-25/2","Hata12")))),
)))))))))))),
IF(BB630="T",
IF(#REF!+BJ630=2012,
IF(#REF!=1,"12-13/1",
IF(#REF!=2,"12-13/2",
IF(#REF!=3,"12-13/3",
IF(#REF!=4,"13-14/1",
IF(#REF!=5,"13-14/2",
IF(#REF!=6,"13-14/3","Hata1")))))),
IF(#REF!+BJ630=2013,
IF(#REF!=1,"13-14/1",
IF(#REF!=2,"13-14/2",
IF(#REF!=3,"13-14/3",
IF(#REF!=4,"14-15/1",
IF(#REF!=5,"14-15/2",
IF(#REF!=6,"14-15/3","Hata2")))))),
IF(#REF!+BJ630=2014,
IF(#REF!=1,"14-15/1",
IF(#REF!=2,"14-15/2",
IF(#REF!=3,"14-15/3",
IF(#REF!=4,"15-16/1",
IF(#REF!=5,"15-16/2",
IF(#REF!=6,"15-16/3","Hata3")))))),
IF(AND(#REF!+#REF!&gt;2014,#REF!+#REF!&lt;2015,BJ630=1),
IF(#REF!=0.1,"14-15/0.1",
IF(#REF!=0.2,"14-15/0.2",
IF(#REF!=0.3,"14-15/0.3","Hata4"))),
IF(#REF!+BJ630=2015,
IF(#REF!=1,"15-16/1",
IF(#REF!=2,"15-16/2",
IF(#REF!=3,"15-16/3",
IF(#REF!=4,"16-17/1",
IF(#REF!=5,"16-17/2",
IF(#REF!=6,"16-17/3","Hata5")))))),
IF(#REF!+BJ630=2016,
IF(#REF!=1,"16-17/1",
IF(#REF!=2,"16-17/2",
IF(#REF!=3,"16-17/3",
IF(#REF!=4,"17-18/1",
IF(#REF!=5,"17-18/2",
IF(#REF!=6,"17-18/3","Hata6")))))),
IF(#REF!+BJ630=2017,
IF(#REF!=1,"17-18/1",
IF(#REF!=2,"17-18/2",
IF(#REF!=3,"17-18/3",
IF(#REF!=4,"18-19/1",
IF(#REF!=5,"18-19/2",
IF(#REF!=6,"18-19/3","Hata7")))))),
IF(#REF!+BJ630=2018,
IF(#REF!=1,"18-19/1",
IF(#REF!=2,"18-19/2",
IF(#REF!=3,"18-19/3",
IF(#REF!=4,"19-20/1",
IF(#REF!=5," 19-20/2",
IF(#REF!=6,"19-20/3","Hata8")))))),
IF(#REF!+BJ630=2019,
IF(#REF!=1,"19-20/1",
IF(#REF!=2,"19-20/2",
IF(#REF!=3,"19-20/3",
IF(#REF!=4,"20-21/1",
IF(#REF!=5,"20-21/2",
IF(#REF!=6,"20-21/3","Hata9")))))),
IF(#REF!+BJ630=2020,
IF(#REF!=1,"20-21/1",
IF(#REF!=2,"20-21/2",
IF(#REF!=3,"20-21/3",
IF(#REF!=4,"21-22/1",
IF(#REF!=5,"21-22/2",
IF(#REF!=6,"21-22/3","Hata10")))))),
IF(#REF!+BJ630=2021,
IF(#REF!=1,"21-22/1",
IF(#REF!=2,"21-22/2",
IF(#REF!=3,"21-22/3",
IF(#REF!=4,"22-23/1",
IF(#REF!=5,"22-23/2",
IF(#REF!=6,"22-23/3","Hata11")))))),
IF(#REF!+BJ630=2022,
IF(#REF!=1,"22-23/1",
IF(#REF!=2,"22-23/2",
IF(#REF!=3,"22-23/3",
IF(#REF!=4,"23-24/1",
IF(#REF!=5,"23-24/2",
IF(#REF!=6,"23-24/3","Hata12")))))),
IF(#REF!+BJ630=2023,
IF(#REF!=1,"23-24/1",
IF(#REF!=2,"23-24/2",
IF(#REF!=3,"23-24/3",
IF(#REF!=4,"24-25/1",
IF(#REF!=5,"24-25/2",
IF(#REF!=6,"24-25/3","Hata13")))))),
))))))))))))))
)</f>
        <v>#REF!</v>
      </c>
      <c r="G630" s="15"/>
      <c r="H630" s="14" t="s">
        <v>721</v>
      </c>
      <c r="I630" s="14">
        <v>206032</v>
      </c>
      <c r="J630" s="14" t="s">
        <v>499</v>
      </c>
      <c r="S630" s="16">
        <v>3</v>
      </c>
      <c r="T630" s="14">
        <f>VLOOKUP($S630,[1]sistem!$I$3:$L$10,2,FALSE)</f>
        <v>2</v>
      </c>
      <c r="U630" s="14">
        <f>VLOOKUP($S630,[1]sistem!$I$3:$L$10,3,FALSE)</f>
        <v>1</v>
      </c>
      <c r="V630" s="14">
        <f>VLOOKUP($S630,[1]sistem!$I$3:$L$10,4,FALSE)</f>
        <v>1</v>
      </c>
      <c r="W630" s="14" t="e">
        <f>VLOOKUP($BB630,[1]sistem!$I$13:$L$14,2,FALSE)*#REF!</f>
        <v>#REF!</v>
      </c>
      <c r="X630" s="14" t="e">
        <f>VLOOKUP($BB630,[1]sistem!$I$13:$L$14,3,FALSE)*#REF!</f>
        <v>#REF!</v>
      </c>
      <c r="Y630" s="14" t="e">
        <f>VLOOKUP($BB630,[1]sistem!$I$13:$L$14,4,FALSE)*#REF!</f>
        <v>#REF!</v>
      </c>
      <c r="Z630" s="14" t="e">
        <f t="shared" si="185"/>
        <v>#REF!</v>
      </c>
      <c r="AA630" s="14" t="e">
        <f t="shared" si="185"/>
        <v>#REF!</v>
      </c>
      <c r="AB630" s="14" t="e">
        <f t="shared" si="185"/>
        <v>#REF!</v>
      </c>
      <c r="AC630" s="14" t="e">
        <f t="shared" si="186"/>
        <v>#REF!</v>
      </c>
      <c r="AD630" s="14">
        <f>VLOOKUP(BB630,[1]sistem!$I$18:$J$19,2,FALSE)</f>
        <v>14</v>
      </c>
      <c r="AE630" s="14">
        <v>0.25</v>
      </c>
      <c r="AF630" s="14">
        <f>VLOOKUP($S630,[1]sistem!$I$3:$M$10,5,FALSE)</f>
        <v>3</v>
      </c>
      <c r="AI630" s="14" t="e">
        <f>(#REF!+#REF!)*AD630</f>
        <v>#REF!</v>
      </c>
      <c r="AJ630" s="14">
        <f>VLOOKUP($S630,[1]sistem!$I$3:$N$10,6,FALSE)</f>
        <v>4</v>
      </c>
      <c r="AK630" s="14">
        <v>2</v>
      </c>
      <c r="AL630" s="14">
        <f t="shared" si="187"/>
        <v>8</v>
      </c>
      <c r="AM630" s="14">
        <f>VLOOKUP($BB630,[1]sistem!$I$18:$K$19,3,FALSE)</f>
        <v>14</v>
      </c>
      <c r="AN630" s="14" t="e">
        <f>AM630*#REF!</f>
        <v>#REF!</v>
      </c>
      <c r="AO630" s="14" t="e">
        <f t="shared" si="188"/>
        <v>#REF!</v>
      </c>
      <c r="AP630" s="14">
        <f t="shared" si="189"/>
        <v>25</v>
      </c>
      <c r="AQ630" s="14" t="e">
        <f t="shared" si="190"/>
        <v>#REF!</v>
      </c>
      <c r="AR630" s="14" t="e">
        <f>ROUND(AQ630-#REF!,0)</f>
        <v>#REF!</v>
      </c>
      <c r="AS630" s="14" t="e">
        <f>IF(BB630="s",IF(S630=0,0,
IF(S630=1,#REF!*4*4,
IF(S630=2,0,
IF(S630=3,#REF!*4*2,
IF(S630=4,0,
IF(S630=5,0,
IF(S630=6,0,
IF(S630=7,0)))))))),
IF(BB630="t",
IF(S630=0,0,
IF(S630=1,#REF!*4*4*0.8,
IF(S630=2,0,
IF(S630=3,#REF!*4*2*0.8,
IF(S630=4,0,
IF(S630=5,0,
IF(S630=6,0,
IF(S630=7,0))))))))))</f>
        <v>#REF!</v>
      </c>
      <c r="AT630" s="14" t="e">
        <f>IF(BB630="s",
IF(S630=0,0,
IF(S630=1,0,
IF(S630=2,#REF!*4*2,
IF(S630=3,#REF!*4,
IF(S630=4,#REF!*4,
IF(S630=5,0,
IF(S630=6,0,
IF(S630=7,#REF!*4)))))))),
IF(BB630="t",
IF(S630=0,0,
IF(S630=1,0,
IF(S630=2,#REF!*4*2*0.8,
IF(S630=3,#REF!*4*0.8,
IF(S630=4,#REF!*4*0.8,
IF(S630=5,0,
IF(S630=6,0,
IF(S630=7,#REF!*4))))))))))</f>
        <v>#REF!</v>
      </c>
      <c r="AU630" s="14" t="e">
        <f>IF(BB630="s",
IF(S630=0,0,
IF(S630=1,#REF!*2,
IF(S630=2,#REF!*2,
IF(S630=3,#REF!*2,
IF(S630=4,#REF!*2,
IF(S630=5,#REF!*2,
IF(S630=6,#REF!*2,
IF(S630=7,#REF!*2)))))))),
IF(BB630="t",
IF(S630=0,#REF!*2*0.8,
IF(S630=1,#REF!*2*0.8,
IF(S630=2,#REF!*2*0.8,
IF(S630=3,#REF!*2*0.8,
IF(S630=4,#REF!*2*0.8,
IF(S630=5,#REF!*2*0.8,
IF(S630=6,#REF!*1*0.8,
IF(S630=7,#REF!*2))))))))))</f>
        <v>#REF!</v>
      </c>
      <c r="AV630" s="14" t="e">
        <f t="shared" si="191"/>
        <v>#REF!</v>
      </c>
      <c r="AW630" s="14" t="e">
        <f>IF(BB630="s",
IF(S630=0,0,
IF(S630=1,(14-2)*(#REF!+#REF!)/4*4,
IF(S630=2,(14-2)*(#REF!+#REF!)/4*2,
IF(S630=3,(14-2)*(#REF!+#REF!)/4*3,
IF(S630=4,(14-2)*(#REF!+#REF!)/4,
IF(S630=5,(14-2)*#REF!/4,
IF(S630=6,0,
IF(S630=7,(14)*#REF!)))))))),
IF(BB630="t",
IF(S630=0,0,
IF(S630=1,(11-2)*(#REF!+#REF!)/4*4,
IF(S630=2,(11-2)*(#REF!+#REF!)/4*2,
IF(S630=3,(11-2)*(#REF!+#REF!)/4*3,
IF(S630=4,(11-2)*(#REF!+#REF!)/4,
IF(S630=5,(11-2)*#REF!/4,
IF(S630=6,0,
IF(S630=7,(11)*#REF!))))))))))</f>
        <v>#REF!</v>
      </c>
      <c r="AX630" s="14" t="e">
        <f t="shared" si="192"/>
        <v>#REF!</v>
      </c>
      <c r="AY630" s="14">
        <f t="shared" si="193"/>
        <v>16</v>
      </c>
      <c r="AZ630" s="14">
        <f t="shared" si="194"/>
        <v>8</v>
      </c>
      <c r="BA630" s="14" t="e">
        <f t="shared" si="195"/>
        <v>#REF!</v>
      </c>
      <c r="BB630" s="14" t="s">
        <v>87</v>
      </c>
      <c r="BC630" s="14" t="e">
        <f>IF(BI630="A",0,IF(BB630="s",14*#REF!,IF(BB630="T",11*#REF!,"HATA")))</f>
        <v>#REF!</v>
      </c>
      <c r="BD630" s="14" t="e">
        <f t="shared" si="196"/>
        <v>#REF!</v>
      </c>
      <c r="BE630" s="14" t="e">
        <f t="shared" si="197"/>
        <v>#REF!</v>
      </c>
      <c r="BF630" s="14" t="e">
        <f>IF(BE630-#REF!=0,"DOĞRU","YANLIŞ")</f>
        <v>#REF!</v>
      </c>
      <c r="BG630" s="14" t="e">
        <f>#REF!-BE630</f>
        <v>#REF!</v>
      </c>
      <c r="BH630" s="14">
        <v>0</v>
      </c>
      <c r="BJ630" s="14">
        <v>1</v>
      </c>
      <c r="BL630" s="14">
        <v>3</v>
      </c>
      <c r="BN630" s="5" t="e">
        <f>#REF!*14</f>
        <v>#REF!</v>
      </c>
      <c r="BO630" s="6"/>
      <c r="BP630" s="7"/>
      <c r="BQ630" s="8"/>
      <c r="BR630" s="8"/>
      <c r="BS630" s="8"/>
      <c r="BT630" s="8"/>
      <c r="BU630" s="8"/>
      <c r="BV630" s="9"/>
      <c r="BW630" s="10"/>
      <c r="BX630" s="11"/>
      <c r="CE630" s="8"/>
      <c r="CF630" s="17"/>
      <c r="CG630" s="17"/>
      <c r="CH630" s="17"/>
      <c r="CI630" s="17"/>
    </row>
    <row r="631" spans="1:87" hidden="1" x14ac:dyDescent="0.25">
      <c r="A631" s="14" t="s">
        <v>725</v>
      </c>
      <c r="B631" s="14" t="s">
        <v>518</v>
      </c>
      <c r="C631" s="14" t="s">
        <v>518</v>
      </c>
      <c r="D631" s="15" t="s">
        <v>90</v>
      </c>
      <c r="E631" s="15" t="s">
        <v>90</v>
      </c>
      <c r="F631" s="16" t="e">
        <f>IF(BB631="S",
IF(#REF!+BJ631=2012,
IF(#REF!=1,"12-13/1",
IF(#REF!=2,"12-13/2",
IF(#REF!=3,"13-14/1",
IF(#REF!=4,"13-14/2","Hata1")))),
IF(#REF!+BJ631=2013,
IF(#REF!=1,"13-14/1",
IF(#REF!=2,"13-14/2",
IF(#REF!=3,"14-15/1",
IF(#REF!=4,"14-15/2","Hata2")))),
IF(#REF!+BJ631=2014,
IF(#REF!=1,"14-15/1",
IF(#REF!=2,"14-15/2",
IF(#REF!=3,"15-16/1",
IF(#REF!=4,"15-16/2","Hata3")))),
IF(#REF!+BJ631=2015,
IF(#REF!=1,"15-16/1",
IF(#REF!=2,"15-16/2",
IF(#REF!=3,"16-17/1",
IF(#REF!=4,"16-17/2","Hata4")))),
IF(#REF!+BJ631=2016,
IF(#REF!=1,"16-17/1",
IF(#REF!=2,"16-17/2",
IF(#REF!=3,"17-18/1",
IF(#REF!=4,"17-18/2","Hata5")))),
IF(#REF!+BJ631=2017,
IF(#REF!=1,"17-18/1",
IF(#REF!=2,"17-18/2",
IF(#REF!=3,"18-19/1",
IF(#REF!=4,"18-19/2","Hata6")))),
IF(#REF!+BJ631=2018,
IF(#REF!=1,"18-19/1",
IF(#REF!=2,"18-19/2",
IF(#REF!=3,"19-20/1",
IF(#REF!=4,"19-20/2","Hata7")))),
IF(#REF!+BJ631=2019,
IF(#REF!=1,"19-20/1",
IF(#REF!=2,"19-20/2",
IF(#REF!=3,"20-21/1",
IF(#REF!=4,"20-21/2","Hata8")))),
IF(#REF!+BJ631=2020,
IF(#REF!=1,"20-21/1",
IF(#REF!=2,"20-21/2",
IF(#REF!=3,"21-22/1",
IF(#REF!=4,"21-22/2","Hata9")))),
IF(#REF!+BJ631=2021,
IF(#REF!=1,"21-22/1",
IF(#REF!=2,"21-22/2",
IF(#REF!=3,"22-23/1",
IF(#REF!=4,"22-23/2","Hata10")))),
IF(#REF!+BJ631=2022,
IF(#REF!=1,"22-23/1",
IF(#REF!=2,"22-23/2",
IF(#REF!=3,"23-24/1",
IF(#REF!=4,"23-24/2","Hata11")))),
IF(#REF!+BJ631=2023,
IF(#REF!=1,"23-24/1",
IF(#REF!=2,"23-24/2",
IF(#REF!=3,"24-25/1",
IF(#REF!=4,"24-25/2","Hata12")))),
)))))))))))),
IF(BB631="T",
IF(#REF!+BJ631=2012,
IF(#REF!=1,"12-13/1",
IF(#REF!=2,"12-13/2",
IF(#REF!=3,"12-13/3",
IF(#REF!=4,"13-14/1",
IF(#REF!=5,"13-14/2",
IF(#REF!=6,"13-14/3","Hata1")))))),
IF(#REF!+BJ631=2013,
IF(#REF!=1,"13-14/1",
IF(#REF!=2,"13-14/2",
IF(#REF!=3,"13-14/3",
IF(#REF!=4,"14-15/1",
IF(#REF!=5,"14-15/2",
IF(#REF!=6,"14-15/3","Hata2")))))),
IF(#REF!+BJ631=2014,
IF(#REF!=1,"14-15/1",
IF(#REF!=2,"14-15/2",
IF(#REF!=3,"14-15/3",
IF(#REF!=4,"15-16/1",
IF(#REF!=5,"15-16/2",
IF(#REF!=6,"15-16/3","Hata3")))))),
IF(AND(#REF!+#REF!&gt;2014,#REF!+#REF!&lt;2015,BJ631=1),
IF(#REF!=0.1,"14-15/0.1",
IF(#REF!=0.2,"14-15/0.2",
IF(#REF!=0.3,"14-15/0.3","Hata4"))),
IF(#REF!+BJ631=2015,
IF(#REF!=1,"15-16/1",
IF(#REF!=2,"15-16/2",
IF(#REF!=3,"15-16/3",
IF(#REF!=4,"16-17/1",
IF(#REF!=5,"16-17/2",
IF(#REF!=6,"16-17/3","Hata5")))))),
IF(#REF!+BJ631=2016,
IF(#REF!=1,"16-17/1",
IF(#REF!=2,"16-17/2",
IF(#REF!=3,"16-17/3",
IF(#REF!=4,"17-18/1",
IF(#REF!=5,"17-18/2",
IF(#REF!=6,"17-18/3","Hata6")))))),
IF(#REF!+BJ631=2017,
IF(#REF!=1,"17-18/1",
IF(#REF!=2,"17-18/2",
IF(#REF!=3,"17-18/3",
IF(#REF!=4,"18-19/1",
IF(#REF!=5,"18-19/2",
IF(#REF!=6,"18-19/3","Hata7")))))),
IF(#REF!+BJ631=2018,
IF(#REF!=1,"18-19/1",
IF(#REF!=2,"18-19/2",
IF(#REF!=3,"18-19/3",
IF(#REF!=4,"19-20/1",
IF(#REF!=5," 19-20/2",
IF(#REF!=6,"19-20/3","Hata8")))))),
IF(#REF!+BJ631=2019,
IF(#REF!=1,"19-20/1",
IF(#REF!=2,"19-20/2",
IF(#REF!=3,"19-20/3",
IF(#REF!=4,"20-21/1",
IF(#REF!=5,"20-21/2",
IF(#REF!=6,"20-21/3","Hata9")))))),
IF(#REF!+BJ631=2020,
IF(#REF!=1,"20-21/1",
IF(#REF!=2,"20-21/2",
IF(#REF!=3,"20-21/3",
IF(#REF!=4,"21-22/1",
IF(#REF!=5,"21-22/2",
IF(#REF!=6,"21-22/3","Hata10")))))),
IF(#REF!+BJ631=2021,
IF(#REF!=1,"21-22/1",
IF(#REF!=2,"21-22/2",
IF(#REF!=3,"21-22/3",
IF(#REF!=4,"22-23/1",
IF(#REF!=5,"22-23/2",
IF(#REF!=6,"22-23/3","Hata11")))))),
IF(#REF!+BJ631=2022,
IF(#REF!=1,"22-23/1",
IF(#REF!=2,"22-23/2",
IF(#REF!=3,"22-23/3",
IF(#REF!=4,"23-24/1",
IF(#REF!=5,"23-24/2",
IF(#REF!=6,"23-24/3","Hata12")))))),
IF(#REF!+BJ631=2023,
IF(#REF!=1,"23-24/1",
IF(#REF!=2,"23-24/2",
IF(#REF!=3,"23-24/3",
IF(#REF!=4,"24-25/1",
IF(#REF!=5,"24-25/2",
IF(#REF!=6,"24-25/3","Hata13")))))),
))))))))))))))
)</f>
        <v>#REF!</v>
      </c>
      <c r="G631" s="15"/>
      <c r="H631" s="14" t="s">
        <v>721</v>
      </c>
      <c r="I631" s="14">
        <v>206032</v>
      </c>
      <c r="J631" s="14" t="s">
        <v>499</v>
      </c>
      <c r="Q631" s="14" t="s">
        <v>519</v>
      </c>
      <c r="R631" s="14" t="s">
        <v>519</v>
      </c>
      <c r="S631" s="16">
        <v>3</v>
      </c>
      <c r="T631" s="14">
        <f>VLOOKUP($S631,[1]sistem!$I$3:$L$10,2,FALSE)</f>
        <v>2</v>
      </c>
      <c r="U631" s="14">
        <f>VLOOKUP($S631,[1]sistem!$I$3:$L$10,3,FALSE)</f>
        <v>1</v>
      </c>
      <c r="V631" s="14">
        <f>VLOOKUP($S631,[1]sistem!$I$3:$L$10,4,FALSE)</f>
        <v>1</v>
      </c>
      <c r="W631" s="14" t="e">
        <f>VLOOKUP($BB631,[1]sistem!$I$13:$L$14,2,FALSE)*#REF!</f>
        <v>#REF!</v>
      </c>
      <c r="X631" s="14" t="e">
        <f>VLOOKUP($BB631,[1]sistem!$I$13:$L$14,3,FALSE)*#REF!</f>
        <v>#REF!</v>
      </c>
      <c r="Y631" s="14" t="e">
        <f>VLOOKUP($BB631,[1]sistem!$I$13:$L$14,4,FALSE)*#REF!</f>
        <v>#REF!</v>
      </c>
      <c r="Z631" s="14" t="e">
        <f t="shared" si="185"/>
        <v>#REF!</v>
      </c>
      <c r="AA631" s="14" t="e">
        <f t="shared" si="185"/>
        <v>#REF!</v>
      </c>
      <c r="AB631" s="14" t="e">
        <f t="shared" si="185"/>
        <v>#REF!</v>
      </c>
      <c r="AC631" s="14" t="e">
        <f t="shared" si="186"/>
        <v>#REF!</v>
      </c>
      <c r="AD631" s="14">
        <f>VLOOKUP(BB631,[1]sistem!$I$18:$J$19,2,FALSE)</f>
        <v>14</v>
      </c>
      <c r="AE631" s="14">
        <v>0.25</v>
      </c>
      <c r="AF631" s="14">
        <f>VLOOKUP($S631,[1]sistem!$I$3:$M$10,5,FALSE)</f>
        <v>3</v>
      </c>
      <c r="AI631" s="14" t="e">
        <f>(#REF!+#REF!)*AD631</f>
        <v>#REF!</v>
      </c>
      <c r="AJ631" s="14">
        <f>VLOOKUP($S631,[1]sistem!$I$3:$N$10,6,FALSE)</f>
        <v>4</v>
      </c>
      <c r="AK631" s="14">
        <v>2</v>
      </c>
      <c r="AL631" s="14">
        <f t="shared" si="187"/>
        <v>8</v>
      </c>
      <c r="AM631" s="14">
        <f>VLOOKUP($BB631,[1]sistem!$I$18:$K$19,3,FALSE)</f>
        <v>14</v>
      </c>
      <c r="AN631" s="14" t="e">
        <f>AM631*#REF!</f>
        <v>#REF!</v>
      </c>
      <c r="AO631" s="14" t="e">
        <f t="shared" si="188"/>
        <v>#REF!</v>
      </c>
      <c r="AP631" s="14">
        <f t="shared" si="189"/>
        <v>25</v>
      </c>
      <c r="AQ631" s="14" t="e">
        <f t="shared" si="190"/>
        <v>#REF!</v>
      </c>
      <c r="AR631" s="14" t="e">
        <f>ROUND(AQ631-#REF!,0)</f>
        <v>#REF!</v>
      </c>
      <c r="AS631" s="14" t="e">
        <f>IF(BB631="s",IF(S631=0,0,
IF(S631=1,#REF!*4*4,
IF(S631=2,0,
IF(S631=3,#REF!*4*2,
IF(S631=4,0,
IF(S631=5,0,
IF(S631=6,0,
IF(S631=7,0)))))))),
IF(BB631="t",
IF(S631=0,0,
IF(S631=1,#REF!*4*4*0.8,
IF(S631=2,0,
IF(S631=3,#REF!*4*2*0.8,
IF(S631=4,0,
IF(S631=5,0,
IF(S631=6,0,
IF(S631=7,0))))))))))</f>
        <v>#REF!</v>
      </c>
      <c r="AT631" s="14" t="e">
        <f>IF(BB631="s",
IF(S631=0,0,
IF(S631=1,0,
IF(S631=2,#REF!*4*2,
IF(S631=3,#REF!*4,
IF(S631=4,#REF!*4,
IF(S631=5,0,
IF(S631=6,0,
IF(S631=7,#REF!*4)))))))),
IF(BB631="t",
IF(S631=0,0,
IF(S631=1,0,
IF(S631=2,#REF!*4*2*0.8,
IF(S631=3,#REF!*4*0.8,
IF(S631=4,#REF!*4*0.8,
IF(S631=5,0,
IF(S631=6,0,
IF(S631=7,#REF!*4))))))))))</f>
        <v>#REF!</v>
      </c>
      <c r="AU631" s="14" t="e">
        <f>IF(BB631="s",
IF(S631=0,0,
IF(S631=1,#REF!*2,
IF(S631=2,#REF!*2,
IF(S631=3,#REF!*2,
IF(S631=4,#REF!*2,
IF(S631=5,#REF!*2,
IF(S631=6,#REF!*2,
IF(S631=7,#REF!*2)))))))),
IF(BB631="t",
IF(S631=0,#REF!*2*0.8,
IF(S631=1,#REF!*2*0.8,
IF(S631=2,#REF!*2*0.8,
IF(S631=3,#REF!*2*0.8,
IF(S631=4,#REF!*2*0.8,
IF(S631=5,#REF!*2*0.8,
IF(S631=6,#REF!*1*0.8,
IF(S631=7,#REF!*2))))))))))</f>
        <v>#REF!</v>
      </c>
      <c r="AV631" s="14" t="e">
        <f t="shared" si="191"/>
        <v>#REF!</v>
      </c>
      <c r="AW631" s="14" t="e">
        <f>IF(BB631="s",
IF(S631=0,0,
IF(S631=1,(14-2)*(#REF!+#REF!)/4*4,
IF(S631=2,(14-2)*(#REF!+#REF!)/4*2,
IF(S631=3,(14-2)*(#REF!+#REF!)/4*3,
IF(S631=4,(14-2)*(#REF!+#REF!)/4,
IF(S631=5,(14-2)*#REF!/4,
IF(S631=6,0,
IF(S631=7,(14)*#REF!)))))))),
IF(BB631="t",
IF(S631=0,0,
IF(S631=1,(11-2)*(#REF!+#REF!)/4*4,
IF(S631=2,(11-2)*(#REF!+#REF!)/4*2,
IF(S631=3,(11-2)*(#REF!+#REF!)/4*3,
IF(S631=4,(11-2)*(#REF!+#REF!)/4,
IF(S631=5,(11-2)*#REF!/4,
IF(S631=6,0,
IF(S631=7,(11)*#REF!))))))))))</f>
        <v>#REF!</v>
      </c>
      <c r="AX631" s="14" t="e">
        <f t="shared" si="192"/>
        <v>#REF!</v>
      </c>
      <c r="AY631" s="14">
        <f t="shared" si="193"/>
        <v>16</v>
      </c>
      <c r="AZ631" s="14">
        <f t="shared" si="194"/>
        <v>8</v>
      </c>
      <c r="BA631" s="14" t="e">
        <f t="shared" si="195"/>
        <v>#REF!</v>
      </c>
      <c r="BB631" s="14" t="s">
        <v>87</v>
      </c>
      <c r="BC631" s="14" t="e">
        <f>IF(BI631="A",0,IF(BB631="s",14*#REF!,IF(BB631="T",11*#REF!,"HATA")))</f>
        <v>#REF!</v>
      </c>
      <c r="BD631" s="14" t="e">
        <f t="shared" si="196"/>
        <v>#REF!</v>
      </c>
      <c r="BE631" s="14" t="e">
        <f t="shared" si="197"/>
        <v>#REF!</v>
      </c>
      <c r="BF631" s="14" t="e">
        <f>IF(BE631-#REF!=0,"DOĞRU","YANLIŞ")</f>
        <v>#REF!</v>
      </c>
      <c r="BG631" s="14" t="e">
        <f>#REF!-BE631</f>
        <v>#REF!</v>
      </c>
      <c r="BH631" s="14">
        <v>0</v>
      </c>
      <c r="BJ631" s="14">
        <v>1</v>
      </c>
      <c r="BL631" s="14">
        <v>3</v>
      </c>
      <c r="BN631" s="5" t="e">
        <f>#REF!*14</f>
        <v>#REF!</v>
      </c>
      <c r="BO631" s="6"/>
      <c r="BP631" s="7"/>
      <c r="BQ631" s="8"/>
      <c r="BR631" s="8"/>
      <c r="BS631" s="8"/>
      <c r="BT631" s="8"/>
      <c r="BU631" s="8"/>
      <c r="BV631" s="9"/>
      <c r="BW631" s="10"/>
      <c r="BX631" s="11"/>
      <c r="CE631" s="8"/>
      <c r="CF631" s="17"/>
      <c r="CG631" s="17"/>
      <c r="CH631" s="17"/>
      <c r="CI631" s="17"/>
    </row>
    <row r="632" spans="1:87" hidden="1" x14ac:dyDescent="0.25">
      <c r="A632" s="14" t="s">
        <v>148</v>
      </c>
      <c r="B632" s="14" t="s">
        <v>149</v>
      </c>
      <c r="C632" s="14" t="s">
        <v>149</v>
      </c>
      <c r="D632" s="15" t="s">
        <v>84</v>
      </c>
      <c r="E632" s="15">
        <v>3</v>
      </c>
      <c r="F632" s="16" t="e">
        <f>IF(BB632="S",
IF(#REF!+BJ632=2012,
IF(#REF!=1,"12-13/1",
IF(#REF!=2,"12-13/2",
IF(#REF!=3,"13-14/1",
IF(#REF!=4,"13-14/2","Hata1")))),
IF(#REF!+BJ632=2013,
IF(#REF!=1,"13-14/1",
IF(#REF!=2,"13-14/2",
IF(#REF!=3,"14-15/1",
IF(#REF!=4,"14-15/2","Hata2")))),
IF(#REF!+BJ632=2014,
IF(#REF!=1,"14-15/1",
IF(#REF!=2,"14-15/2",
IF(#REF!=3,"15-16/1",
IF(#REF!=4,"15-16/2","Hata3")))),
IF(#REF!+BJ632=2015,
IF(#REF!=1,"15-16/1",
IF(#REF!=2,"15-16/2",
IF(#REF!=3,"16-17/1",
IF(#REF!=4,"16-17/2","Hata4")))),
IF(#REF!+BJ632=2016,
IF(#REF!=1,"16-17/1",
IF(#REF!=2,"16-17/2",
IF(#REF!=3,"17-18/1",
IF(#REF!=4,"17-18/2","Hata5")))),
IF(#REF!+BJ632=2017,
IF(#REF!=1,"17-18/1",
IF(#REF!=2,"17-18/2",
IF(#REF!=3,"18-19/1",
IF(#REF!=4,"18-19/2","Hata6")))),
IF(#REF!+BJ632=2018,
IF(#REF!=1,"18-19/1",
IF(#REF!=2,"18-19/2",
IF(#REF!=3,"19-20/1",
IF(#REF!=4,"19-20/2","Hata7")))),
IF(#REF!+BJ632=2019,
IF(#REF!=1,"19-20/1",
IF(#REF!=2,"19-20/2",
IF(#REF!=3,"20-21/1",
IF(#REF!=4,"20-21/2","Hata8")))),
IF(#REF!+BJ632=2020,
IF(#REF!=1,"20-21/1",
IF(#REF!=2,"20-21/2",
IF(#REF!=3,"21-22/1",
IF(#REF!=4,"21-22/2","Hata9")))),
IF(#REF!+BJ632=2021,
IF(#REF!=1,"21-22/1",
IF(#REF!=2,"21-22/2",
IF(#REF!=3,"22-23/1",
IF(#REF!=4,"22-23/2","Hata10")))),
IF(#REF!+BJ632=2022,
IF(#REF!=1,"22-23/1",
IF(#REF!=2,"22-23/2",
IF(#REF!=3,"23-24/1",
IF(#REF!=4,"23-24/2","Hata11")))),
IF(#REF!+BJ632=2023,
IF(#REF!=1,"23-24/1",
IF(#REF!=2,"23-24/2",
IF(#REF!=3,"24-25/1",
IF(#REF!=4,"24-25/2","Hata12")))),
)))))))))))),
IF(BB632="T",
IF(#REF!+BJ632=2012,
IF(#REF!=1,"12-13/1",
IF(#REF!=2,"12-13/2",
IF(#REF!=3,"12-13/3",
IF(#REF!=4,"13-14/1",
IF(#REF!=5,"13-14/2",
IF(#REF!=6,"13-14/3","Hata1")))))),
IF(#REF!+BJ632=2013,
IF(#REF!=1,"13-14/1",
IF(#REF!=2,"13-14/2",
IF(#REF!=3,"13-14/3",
IF(#REF!=4,"14-15/1",
IF(#REF!=5,"14-15/2",
IF(#REF!=6,"14-15/3","Hata2")))))),
IF(#REF!+BJ632=2014,
IF(#REF!=1,"14-15/1",
IF(#REF!=2,"14-15/2",
IF(#REF!=3,"14-15/3",
IF(#REF!=4,"15-16/1",
IF(#REF!=5,"15-16/2",
IF(#REF!=6,"15-16/3","Hata3")))))),
IF(AND(#REF!+#REF!&gt;2014,#REF!+#REF!&lt;2015,BJ632=1),
IF(#REF!=0.1,"14-15/0.1",
IF(#REF!=0.2,"14-15/0.2",
IF(#REF!=0.3,"14-15/0.3","Hata4"))),
IF(#REF!+BJ632=2015,
IF(#REF!=1,"15-16/1",
IF(#REF!=2,"15-16/2",
IF(#REF!=3,"15-16/3",
IF(#REF!=4,"16-17/1",
IF(#REF!=5,"16-17/2",
IF(#REF!=6,"16-17/3","Hata5")))))),
IF(#REF!+BJ632=2016,
IF(#REF!=1,"16-17/1",
IF(#REF!=2,"16-17/2",
IF(#REF!=3,"16-17/3",
IF(#REF!=4,"17-18/1",
IF(#REF!=5,"17-18/2",
IF(#REF!=6,"17-18/3","Hata6")))))),
IF(#REF!+BJ632=2017,
IF(#REF!=1,"17-18/1",
IF(#REF!=2,"17-18/2",
IF(#REF!=3,"17-18/3",
IF(#REF!=4,"18-19/1",
IF(#REF!=5,"18-19/2",
IF(#REF!=6,"18-19/3","Hata7")))))),
IF(#REF!+BJ632=2018,
IF(#REF!=1,"18-19/1",
IF(#REF!=2,"18-19/2",
IF(#REF!=3,"18-19/3",
IF(#REF!=4,"19-20/1",
IF(#REF!=5," 19-20/2",
IF(#REF!=6,"19-20/3","Hata8")))))),
IF(#REF!+BJ632=2019,
IF(#REF!=1,"19-20/1",
IF(#REF!=2,"19-20/2",
IF(#REF!=3,"19-20/3",
IF(#REF!=4,"20-21/1",
IF(#REF!=5,"20-21/2",
IF(#REF!=6,"20-21/3","Hata9")))))),
IF(#REF!+BJ632=2020,
IF(#REF!=1,"20-21/1",
IF(#REF!=2,"20-21/2",
IF(#REF!=3,"20-21/3",
IF(#REF!=4,"21-22/1",
IF(#REF!=5,"21-22/2",
IF(#REF!=6,"21-22/3","Hata10")))))),
IF(#REF!+BJ632=2021,
IF(#REF!=1,"21-22/1",
IF(#REF!=2,"21-22/2",
IF(#REF!=3,"21-22/3",
IF(#REF!=4,"22-23/1",
IF(#REF!=5,"22-23/2",
IF(#REF!=6,"22-23/3","Hata11")))))),
IF(#REF!+BJ632=2022,
IF(#REF!=1,"22-23/1",
IF(#REF!=2,"22-23/2",
IF(#REF!=3,"22-23/3",
IF(#REF!=4,"23-24/1",
IF(#REF!=5,"23-24/2",
IF(#REF!=6,"23-24/3","Hata12")))))),
IF(#REF!+BJ632=2023,
IF(#REF!=1,"23-24/1",
IF(#REF!=2,"23-24/2",
IF(#REF!=3,"23-24/3",
IF(#REF!=4,"24-25/1",
IF(#REF!=5,"24-25/2",
IF(#REF!=6,"24-25/3","Hata13")))))),
))))))))))))))
)</f>
        <v>#REF!</v>
      </c>
      <c r="G632" s="15"/>
      <c r="H632" s="14" t="s">
        <v>721</v>
      </c>
      <c r="I632" s="14">
        <v>206032</v>
      </c>
      <c r="J632" s="14" t="s">
        <v>499</v>
      </c>
      <c r="Q632" s="14" t="s">
        <v>140</v>
      </c>
      <c r="R632" s="14" t="s">
        <v>140</v>
      </c>
      <c r="S632" s="16">
        <v>7</v>
      </c>
      <c r="T632" s="14">
        <f>VLOOKUP($S632,[1]sistem!$I$3:$L$10,2,FALSE)</f>
        <v>0</v>
      </c>
      <c r="U632" s="14">
        <f>VLOOKUP($S632,[1]sistem!$I$3:$L$10,3,FALSE)</f>
        <v>1</v>
      </c>
      <c r="V632" s="14">
        <f>VLOOKUP($S632,[1]sistem!$I$3:$L$10,4,FALSE)</f>
        <v>1</v>
      </c>
      <c r="W632" s="14" t="e">
        <f>VLOOKUP($BB632,[1]sistem!$I$13:$L$14,2,FALSE)*#REF!</f>
        <v>#REF!</v>
      </c>
      <c r="X632" s="14" t="e">
        <f>VLOOKUP($BB632,[1]sistem!$I$13:$L$14,3,FALSE)*#REF!</f>
        <v>#REF!</v>
      </c>
      <c r="Y632" s="14" t="e">
        <f>VLOOKUP($BB632,[1]sistem!$I$13:$L$14,4,FALSE)*#REF!</f>
        <v>#REF!</v>
      </c>
      <c r="Z632" s="14" t="e">
        <f t="shared" si="185"/>
        <v>#REF!</v>
      </c>
      <c r="AA632" s="14" t="e">
        <f t="shared" si="185"/>
        <v>#REF!</v>
      </c>
      <c r="AB632" s="14" t="e">
        <f t="shared" si="185"/>
        <v>#REF!</v>
      </c>
      <c r="AC632" s="14" t="e">
        <f t="shared" si="186"/>
        <v>#REF!</v>
      </c>
      <c r="AD632" s="14">
        <f>VLOOKUP(BB632,[1]sistem!$I$18:$J$19,2,FALSE)</f>
        <v>14</v>
      </c>
      <c r="AE632" s="14">
        <v>0.25</v>
      </c>
      <c r="AF632" s="14">
        <f>VLOOKUP($S632,[1]sistem!$I$3:$M$10,5,FALSE)</f>
        <v>1</v>
      </c>
      <c r="AG632" s="14">
        <v>4</v>
      </c>
      <c r="AI632" s="14">
        <f>AG632*AM632</f>
        <v>56</v>
      </c>
      <c r="AJ632" s="14">
        <f>VLOOKUP($S632,[1]sistem!$I$3:$N$10,6,FALSE)</f>
        <v>2</v>
      </c>
      <c r="AK632" s="14">
        <v>2</v>
      </c>
      <c r="AL632" s="14">
        <f t="shared" si="187"/>
        <v>4</v>
      </c>
      <c r="AM632" s="14">
        <f>VLOOKUP($BB632,[1]sistem!$I$18:$K$19,3,FALSE)</f>
        <v>14</v>
      </c>
      <c r="AN632" s="14" t="e">
        <f>AM632*#REF!</f>
        <v>#REF!</v>
      </c>
      <c r="AO632" s="14" t="e">
        <f t="shared" si="188"/>
        <v>#REF!</v>
      </c>
      <c r="AP632" s="14">
        <f t="shared" si="189"/>
        <v>25</v>
      </c>
      <c r="AQ632" s="14" t="e">
        <f t="shared" si="190"/>
        <v>#REF!</v>
      </c>
      <c r="AR632" s="14" t="e">
        <f>ROUND(AQ632-#REF!,0)</f>
        <v>#REF!</v>
      </c>
      <c r="AS632" s="14">
        <f>IF(BB632="s",IF(S632=0,0,
IF(S632=1,#REF!*4*4,
IF(S632=2,0,
IF(S632=3,#REF!*4*2,
IF(S632=4,0,
IF(S632=5,0,
IF(S632=6,0,
IF(S632=7,0)))))))),
IF(BB632="t",
IF(S632=0,0,
IF(S632=1,#REF!*4*4*0.8,
IF(S632=2,0,
IF(S632=3,#REF!*4*2*0.8,
IF(S632=4,0,
IF(S632=5,0,
IF(S632=6,0,
IF(S632=7,0))))))))))</f>
        <v>0</v>
      </c>
      <c r="AT632" s="14" t="e">
        <f>IF(BB632="s",
IF(S632=0,0,
IF(S632=1,0,
IF(S632=2,#REF!*4*2,
IF(S632=3,#REF!*4,
IF(S632=4,#REF!*4,
IF(S632=5,0,
IF(S632=6,0,
IF(S632=7,#REF!*4)))))))),
IF(BB632="t",
IF(S632=0,0,
IF(S632=1,0,
IF(S632=2,#REF!*4*2*0.8,
IF(S632=3,#REF!*4*0.8,
IF(S632=4,#REF!*4*0.8,
IF(S632=5,0,
IF(S632=6,0,
IF(S632=7,#REF!*4))))))))))</f>
        <v>#REF!</v>
      </c>
      <c r="AU632" s="14" t="e">
        <f>IF(BB632="s",
IF(S632=0,0,
IF(S632=1,#REF!*2,
IF(S632=2,#REF!*2,
IF(S632=3,#REF!*2,
IF(S632=4,#REF!*2,
IF(S632=5,#REF!*2,
IF(S632=6,#REF!*2,
IF(S632=7,#REF!*2)))))))),
IF(BB632="t",
IF(S632=0,#REF!*2*0.8,
IF(S632=1,#REF!*2*0.8,
IF(S632=2,#REF!*2*0.8,
IF(S632=3,#REF!*2*0.8,
IF(S632=4,#REF!*2*0.8,
IF(S632=5,#REF!*2*0.8,
IF(S632=6,#REF!*1*0.8,
IF(S632=7,#REF!*2))))))))))</f>
        <v>#REF!</v>
      </c>
      <c r="AV632" s="14" t="e">
        <f t="shared" si="191"/>
        <v>#REF!</v>
      </c>
      <c r="AW632" s="14" t="e">
        <f>IF(BB632="s",
IF(S632=0,0,
IF(S632=1,(14-2)*(#REF!+#REF!)/4*4,
IF(S632=2,(14-2)*(#REF!+#REF!)/4*2,
IF(S632=3,(14-2)*(#REF!+#REF!)/4*3,
IF(S632=4,(14-2)*(#REF!+#REF!)/4,
IF(S632=5,(14-2)*#REF!/4,
IF(S632=6,0,
IF(S632=7,(14)*#REF!)))))))),
IF(BB632="t",
IF(S632=0,0,
IF(S632=1,(11-2)*(#REF!+#REF!)/4*4,
IF(S632=2,(11-2)*(#REF!+#REF!)/4*2,
IF(S632=3,(11-2)*(#REF!+#REF!)/4*3,
IF(S632=4,(11-2)*(#REF!+#REF!)/4,
IF(S632=5,(11-2)*#REF!/4,
IF(S632=6,0,
IF(S632=7,(11)*#REF!))))))))))</f>
        <v>#REF!</v>
      </c>
      <c r="AX632" s="14" t="e">
        <f t="shared" si="192"/>
        <v>#REF!</v>
      </c>
      <c r="AY632" s="14">
        <f t="shared" si="193"/>
        <v>8</v>
      </c>
      <c r="AZ632" s="14">
        <f t="shared" si="194"/>
        <v>4</v>
      </c>
      <c r="BA632" s="14" t="e">
        <f t="shared" si="195"/>
        <v>#REF!</v>
      </c>
      <c r="BB632" s="14" t="s">
        <v>87</v>
      </c>
      <c r="BC632" s="14" t="e">
        <f>IF(BI632="A",0,IF(BB632="s",14*#REF!,IF(BB632="T",11*#REF!,"HATA")))</f>
        <v>#REF!</v>
      </c>
      <c r="BD632" s="14" t="e">
        <f t="shared" si="196"/>
        <v>#REF!</v>
      </c>
      <c r="BE632" s="14" t="e">
        <f t="shared" si="197"/>
        <v>#REF!</v>
      </c>
      <c r="BF632" s="14" t="e">
        <f>IF(BE632-#REF!=0,"DOĞRU","YANLIŞ")</f>
        <v>#REF!</v>
      </c>
      <c r="BG632" s="14" t="e">
        <f>#REF!-BE632</f>
        <v>#REF!</v>
      </c>
      <c r="BH632" s="14">
        <v>0</v>
      </c>
      <c r="BJ632" s="14">
        <v>1</v>
      </c>
      <c r="BL632" s="14">
        <v>7</v>
      </c>
      <c r="BN632" s="5" t="e">
        <f>#REF!*14</f>
        <v>#REF!</v>
      </c>
      <c r="BO632" s="6"/>
      <c r="BP632" s="7"/>
      <c r="BQ632" s="8"/>
      <c r="BR632" s="8"/>
      <c r="BS632" s="8"/>
      <c r="BT632" s="8"/>
      <c r="BU632" s="8"/>
      <c r="BV632" s="9"/>
      <c r="BW632" s="10"/>
      <c r="BX632" s="11"/>
      <c r="CD632" s="17"/>
      <c r="CE632" s="8"/>
      <c r="CF632" s="17"/>
      <c r="CG632" s="17"/>
      <c r="CH632" s="17"/>
      <c r="CI632" s="17"/>
    </row>
    <row r="633" spans="1:87" hidden="1" x14ac:dyDescent="0.25">
      <c r="A633" s="14" t="s">
        <v>726</v>
      </c>
      <c r="B633" s="14" t="s">
        <v>727</v>
      </c>
      <c r="C633" s="14" t="s">
        <v>727</v>
      </c>
      <c r="D633" s="15" t="s">
        <v>90</v>
      </c>
      <c r="E633" s="15" t="s">
        <v>90</v>
      </c>
      <c r="F633" s="16" t="e">
        <f>IF(BB633="S",
IF(#REF!+BJ633=2012,
IF(#REF!=1,"12-13/1",
IF(#REF!=2,"12-13/2",
IF(#REF!=3,"13-14/1",
IF(#REF!=4,"13-14/2","Hata1")))),
IF(#REF!+BJ633=2013,
IF(#REF!=1,"13-14/1",
IF(#REF!=2,"13-14/2",
IF(#REF!=3,"14-15/1",
IF(#REF!=4,"14-15/2","Hata2")))),
IF(#REF!+BJ633=2014,
IF(#REF!=1,"14-15/1",
IF(#REF!=2,"14-15/2",
IF(#REF!=3,"15-16/1",
IF(#REF!=4,"15-16/2","Hata3")))),
IF(#REF!+BJ633=2015,
IF(#REF!=1,"15-16/1",
IF(#REF!=2,"15-16/2",
IF(#REF!=3,"16-17/1",
IF(#REF!=4,"16-17/2","Hata4")))),
IF(#REF!+BJ633=2016,
IF(#REF!=1,"16-17/1",
IF(#REF!=2,"16-17/2",
IF(#REF!=3,"17-18/1",
IF(#REF!=4,"17-18/2","Hata5")))),
IF(#REF!+BJ633=2017,
IF(#REF!=1,"17-18/1",
IF(#REF!=2,"17-18/2",
IF(#REF!=3,"18-19/1",
IF(#REF!=4,"18-19/2","Hata6")))),
IF(#REF!+BJ633=2018,
IF(#REF!=1,"18-19/1",
IF(#REF!=2,"18-19/2",
IF(#REF!=3,"19-20/1",
IF(#REF!=4,"19-20/2","Hata7")))),
IF(#REF!+BJ633=2019,
IF(#REF!=1,"19-20/1",
IF(#REF!=2,"19-20/2",
IF(#REF!=3,"20-21/1",
IF(#REF!=4,"20-21/2","Hata8")))),
IF(#REF!+BJ633=2020,
IF(#REF!=1,"20-21/1",
IF(#REF!=2,"20-21/2",
IF(#REF!=3,"21-22/1",
IF(#REF!=4,"21-22/2","Hata9")))),
IF(#REF!+BJ633=2021,
IF(#REF!=1,"21-22/1",
IF(#REF!=2,"21-22/2",
IF(#REF!=3,"22-23/1",
IF(#REF!=4,"22-23/2","Hata10")))),
IF(#REF!+BJ633=2022,
IF(#REF!=1,"22-23/1",
IF(#REF!=2,"22-23/2",
IF(#REF!=3,"23-24/1",
IF(#REF!=4,"23-24/2","Hata11")))),
IF(#REF!+BJ633=2023,
IF(#REF!=1,"23-24/1",
IF(#REF!=2,"23-24/2",
IF(#REF!=3,"24-25/1",
IF(#REF!=4,"24-25/2","Hata12")))),
)))))))))))),
IF(BB633="T",
IF(#REF!+BJ633=2012,
IF(#REF!=1,"12-13/1",
IF(#REF!=2,"12-13/2",
IF(#REF!=3,"12-13/3",
IF(#REF!=4,"13-14/1",
IF(#REF!=5,"13-14/2",
IF(#REF!=6,"13-14/3","Hata1")))))),
IF(#REF!+BJ633=2013,
IF(#REF!=1,"13-14/1",
IF(#REF!=2,"13-14/2",
IF(#REF!=3,"13-14/3",
IF(#REF!=4,"14-15/1",
IF(#REF!=5,"14-15/2",
IF(#REF!=6,"14-15/3","Hata2")))))),
IF(#REF!+BJ633=2014,
IF(#REF!=1,"14-15/1",
IF(#REF!=2,"14-15/2",
IF(#REF!=3,"14-15/3",
IF(#REF!=4,"15-16/1",
IF(#REF!=5,"15-16/2",
IF(#REF!=6,"15-16/3","Hata3")))))),
IF(AND(#REF!+#REF!&gt;2014,#REF!+#REF!&lt;2015,BJ633=1),
IF(#REF!=0.1,"14-15/0.1",
IF(#REF!=0.2,"14-15/0.2",
IF(#REF!=0.3,"14-15/0.3","Hata4"))),
IF(#REF!+BJ633=2015,
IF(#REF!=1,"15-16/1",
IF(#REF!=2,"15-16/2",
IF(#REF!=3,"15-16/3",
IF(#REF!=4,"16-17/1",
IF(#REF!=5,"16-17/2",
IF(#REF!=6,"16-17/3","Hata5")))))),
IF(#REF!+BJ633=2016,
IF(#REF!=1,"16-17/1",
IF(#REF!=2,"16-17/2",
IF(#REF!=3,"16-17/3",
IF(#REF!=4,"17-18/1",
IF(#REF!=5,"17-18/2",
IF(#REF!=6,"17-18/3","Hata6")))))),
IF(#REF!+BJ633=2017,
IF(#REF!=1,"17-18/1",
IF(#REF!=2,"17-18/2",
IF(#REF!=3,"17-18/3",
IF(#REF!=4,"18-19/1",
IF(#REF!=5,"18-19/2",
IF(#REF!=6,"18-19/3","Hata7")))))),
IF(#REF!+BJ633=2018,
IF(#REF!=1,"18-19/1",
IF(#REF!=2,"18-19/2",
IF(#REF!=3,"18-19/3",
IF(#REF!=4,"19-20/1",
IF(#REF!=5," 19-20/2",
IF(#REF!=6,"19-20/3","Hata8")))))),
IF(#REF!+BJ633=2019,
IF(#REF!=1,"19-20/1",
IF(#REF!=2,"19-20/2",
IF(#REF!=3,"19-20/3",
IF(#REF!=4,"20-21/1",
IF(#REF!=5,"20-21/2",
IF(#REF!=6,"20-21/3","Hata9")))))),
IF(#REF!+BJ633=2020,
IF(#REF!=1,"20-21/1",
IF(#REF!=2,"20-21/2",
IF(#REF!=3,"20-21/3",
IF(#REF!=4,"21-22/1",
IF(#REF!=5,"21-22/2",
IF(#REF!=6,"21-22/3","Hata10")))))),
IF(#REF!+BJ633=2021,
IF(#REF!=1,"21-22/1",
IF(#REF!=2,"21-22/2",
IF(#REF!=3,"21-22/3",
IF(#REF!=4,"22-23/1",
IF(#REF!=5,"22-23/2",
IF(#REF!=6,"22-23/3","Hata11")))))),
IF(#REF!+BJ633=2022,
IF(#REF!=1,"22-23/1",
IF(#REF!=2,"22-23/2",
IF(#REF!=3,"22-23/3",
IF(#REF!=4,"23-24/1",
IF(#REF!=5,"23-24/2",
IF(#REF!=6,"23-24/3","Hata12")))))),
IF(#REF!+BJ633=2023,
IF(#REF!=1,"23-24/1",
IF(#REF!=2,"23-24/2",
IF(#REF!=3,"23-24/3",
IF(#REF!=4,"24-25/1",
IF(#REF!=5,"24-25/2",
IF(#REF!=6,"24-25/3","Hata13")))))),
))))))))))))))
)</f>
        <v>#REF!</v>
      </c>
      <c r="G633" s="15"/>
      <c r="H633" s="14" t="s">
        <v>721</v>
      </c>
      <c r="I633" s="14">
        <v>206032</v>
      </c>
      <c r="J633" s="14" t="s">
        <v>499</v>
      </c>
      <c r="Q633" s="14" t="s">
        <v>404</v>
      </c>
      <c r="R633" s="14" t="s">
        <v>404</v>
      </c>
      <c r="S633" s="16">
        <v>7</v>
      </c>
      <c r="T633" s="14">
        <f>VLOOKUP($S633,[1]sistem!$I$3:$L$10,2,FALSE)</f>
        <v>0</v>
      </c>
      <c r="U633" s="14">
        <f>VLOOKUP($S633,[1]sistem!$I$3:$L$10,3,FALSE)</f>
        <v>1</v>
      </c>
      <c r="V633" s="14">
        <f>VLOOKUP($S633,[1]sistem!$I$3:$L$10,4,FALSE)</f>
        <v>1</v>
      </c>
      <c r="W633" s="14" t="e">
        <f>VLOOKUP($BB633,[1]sistem!$I$13:$L$14,2,FALSE)*#REF!</f>
        <v>#REF!</v>
      </c>
      <c r="X633" s="14" t="e">
        <f>VLOOKUP($BB633,[1]sistem!$I$13:$L$14,3,FALSE)*#REF!</f>
        <v>#REF!</v>
      </c>
      <c r="Y633" s="14" t="e">
        <f>VLOOKUP($BB633,[1]sistem!$I$13:$L$14,4,FALSE)*#REF!</f>
        <v>#REF!</v>
      </c>
      <c r="Z633" s="14" t="e">
        <f t="shared" si="185"/>
        <v>#REF!</v>
      </c>
      <c r="AA633" s="14" t="e">
        <f t="shared" si="185"/>
        <v>#REF!</v>
      </c>
      <c r="AB633" s="14" t="e">
        <f t="shared" si="185"/>
        <v>#REF!</v>
      </c>
      <c r="AC633" s="14" t="e">
        <f t="shared" si="186"/>
        <v>#REF!</v>
      </c>
      <c r="AD633" s="14">
        <f>VLOOKUP(BB633,[1]sistem!$I$18:$J$19,2,FALSE)</f>
        <v>14</v>
      </c>
      <c r="AE633" s="14">
        <v>0.25</v>
      </c>
      <c r="AF633" s="14">
        <f>VLOOKUP($S633,[1]sistem!$I$3:$M$10,5,FALSE)</f>
        <v>1</v>
      </c>
      <c r="AI633" s="14" t="e">
        <f>(#REF!+#REF!)*AD633</f>
        <v>#REF!</v>
      </c>
      <c r="AJ633" s="14">
        <f>VLOOKUP($S633,[1]sistem!$I$3:$N$10,6,FALSE)</f>
        <v>2</v>
      </c>
      <c r="AK633" s="14">
        <v>2</v>
      </c>
      <c r="AL633" s="14">
        <f t="shared" si="187"/>
        <v>4</v>
      </c>
      <c r="AM633" s="14">
        <f>VLOOKUP($BB633,[1]sistem!$I$18:$K$19,3,FALSE)</f>
        <v>14</v>
      </c>
      <c r="AN633" s="14" t="e">
        <f>AM633*#REF!</f>
        <v>#REF!</v>
      </c>
      <c r="AO633" s="14" t="e">
        <f t="shared" si="188"/>
        <v>#REF!</v>
      </c>
      <c r="AP633" s="14">
        <f t="shared" si="189"/>
        <v>25</v>
      </c>
      <c r="AQ633" s="14" t="e">
        <f t="shared" si="190"/>
        <v>#REF!</v>
      </c>
      <c r="AR633" s="14" t="e">
        <f>ROUND(AQ633-#REF!,0)</f>
        <v>#REF!</v>
      </c>
      <c r="AS633" s="14">
        <f>IF(BB633="s",IF(S633=0,0,
IF(S633=1,#REF!*4*4,
IF(S633=2,0,
IF(S633=3,#REF!*4*2,
IF(S633=4,0,
IF(S633=5,0,
IF(S633=6,0,
IF(S633=7,0)))))))),
IF(BB633="t",
IF(S633=0,0,
IF(S633=1,#REF!*4*4*0.8,
IF(S633=2,0,
IF(S633=3,#REF!*4*2*0.8,
IF(S633=4,0,
IF(S633=5,0,
IF(S633=6,0,
IF(S633=7,0))))))))))</f>
        <v>0</v>
      </c>
      <c r="AT633" s="14" t="e">
        <f>IF(BB633="s",
IF(S633=0,0,
IF(S633=1,0,
IF(S633=2,#REF!*4*2,
IF(S633=3,#REF!*4,
IF(S633=4,#REF!*4,
IF(S633=5,0,
IF(S633=6,0,
IF(S633=7,#REF!*4)))))))),
IF(BB633="t",
IF(S633=0,0,
IF(S633=1,0,
IF(S633=2,#REF!*4*2*0.8,
IF(S633=3,#REF!*4*0.8,
IF(S633=4,#REF!*4*0.8,
IF(S633=5,0,
IF(S633=6,0,
IF(S633=7,#REF!*4))))))))))</f>
        <v>#REF!</v>
      </c>
      <c r="AU633" s="14" t="e">
        <f>IF(BB633="s",
IF(S633=0,0,
IF(S633=1,#REF!*2,
IF(S633=2,#REF!*2,
IF(S633=3,#REF!*2,
IF(S633=4,#REF!*2,
IF(S633=5,#REF!*2,
IF(S633=6,#REF!*2,
IF(S633=7,#REF!*2)))))))),
IF(BB633="t",
IF(S633=0,#REF!*2*0.8,
IF(S633=1,#REF!*2*0.8,
IF(S633=2,#REF!*2*0.8,
IF(S633=3,#REF!*2*0.8,
IF(S633=4,#REF!*2*0.8,
IF(S633=5,#REF!*2*0.8,
IF(S633=6,#REF!*1*0.8,
IF(S633=7,#REF!*2))))))))))</f>
        <v>#REF!</v>
      </c>
      <c r="AV633" s="14" t="e">
        <f t="shared" si="191"/>
        <v>#REF!</v>
      </c>
      <c r="AW633" s="14" t="e">
        <f>IF(BB633="s",
IF(S633=0,0,
IF(S633=1,(14-2)*(#REF!+#REF!)/4*4,
IF(S633=2,(14-2)*(#REF!+#REF!)/4*2,
IF(S633=3,(14-2)*(#REF!+#REF!)/4*3,
IF(S633=4,(14-2)*(#REF!+#REF!)/4,
IF(S633=5,(14-2)*#REF!/4,
IF(S633=6,0,
IF(S633=7,(14)*#REF!)))))))),
IF(BB633="t",
IF(S633=0,0,
IF(S633=1,(11-2)*(#REF!+#REF!)/4*4,
IF(S633=2,(11-2)*(#REF!+#REF!)/4*2,
IF(S633=3,(11-2)*(#REF!+#REF!)/4*3,
IF(S633=4,(11-2)*(#REF!+#REF!)/4,
IF(S633=5,(11-2)*#REF!/4,
IF(S633=6,0,
IF(S633=7,(11)*#REF!))))))))))</f>
        <v>#REF!</v>
      </c>
      <c r="AX633" s="14" t="e">
        <f t="shared" si="192"/>
        <v>#REF!</v>
      </c>
      <c r="AY633" s="14">
        <f t="shared" si="193"/>
        <v>8</v>
      </c>
      <c r="AZ633" s="14">
        <f t="shared" si="194"/>
        <v>4</v>
      </c>
      <c r="BA633" s="14" t="e">
        <f t="shared" si="195"/>
        <v>#REF!</v>
      </c>
      <c r="BB633" s="14" t="s">
        <v>87</v>
      </c>
      <c r="BC633" s="14">
        <f>IF(BI633="A",0,IF(BB633="s",14*#REF!,IF(BB633="T",11*#REF!,"HATA")))</f>
        <v>0</v>
      </c>
      <c r="BD633" s="14" t="e">
        <f t="shared" si="196"/>
        <v>#REF!</v>
      </c>
      <c r="BE633" s="14" t="e">
        <f t="shared" si="197"/>
        <v>#REF!</v>
      </c>
      <c r="BF633" s="14" t="e">
        <f>IF(BE633-#REF!=0,"DOĞRU","YANLIŞ")</f>
        <v>#REF!</v>
      </c>
      <c r="BG633" s="14" t="e">
        <f>#REF!-BE633</f>
        <v>#REF!</v>
      </c>
      <c r="BH633" s="14">
        <v>0</v>
      </c>
      <c r="BI633" s="14" t="s">
        <v>93</v>
      </c>
      <c r="BJ633" s="14">
        <v>1</v>
      </c>
      <c r="BL633" s="14">
        <v>7</v>
      </c>
      <c r="BN633" s="5" t="e">
        <f>#REF!*14</f>
        <v>#REF!</v>
      </c>
      <c r="BO633" s="6"/>
      <c r="BP633" s="7"/>
      <c r="BQ633" s="8"/>
      <c r="BR633" s="8"/>
      <c r="BS633" s="8"/>
      <c r="BT633" s="8"/>
      <c r="BU633" s="8"/>
      <c r="BV633" s="9"/>
      <c r="BW633" s="10"/>
      <c r="BX633" s="11"/>
      <c r="CE633" s="8"/>
      <c r="CF633" s="17"/>
      <c r="CG633" s="17"/>
      <c r="CH633" s="17"/>
      <c r="CI633" s="17"/>
    </row>
    <row r="634" spans="1:87" hidden="1" x14ac:dyDescent="0.25">
      <c r="A634" s="14" t="s">
        <v>131</v>
      </c>
      <c r="B634" s="14" t="s">
        <v>132</v>
      </c>
      <c r="C634" s="14" t="s">
        <v>132</v>
      </c>
      <c r="D634" s="15" t="s">
        <v>90</v>
      </c>
      <c r="E634" s="15" t="s">
        <v>90</v>
      </c>
      <c r="F634" s="16" t="e">
        <f>IF(BB634="S",
IF(#REF!+BJ634=2012,
IF(#REF!=1,"12-13/1",
IF(#REF!=2,"12-13/2",
IF(#REF!=3,"13-14/1",
IF(#REF!=4,"13-14/2","Hata1")))),
IF(#REF!+BJ634=2013,
IF(#REF!=1,"13-14/1",
IF(#REF!=2,"13-14/2",
IF(#REF!=3,"14-15/1",
IF(#REF!=4,"14-15/2","Hata2")))),
IF(#REF!+BJ634=2014,
IF(#REF!=1,"14-15/1",
IF(#REF!=2,"14-15/2",
IF(#REF!=3,"15-16/1",
IF(#REF!=4,"15-16/2","Hata3")))),
IF(#REF!+BJ634=2015,
IF(#REF!=1,"15-16/1",
IF(#REF!=2,"15-16/2",
IF(#REF!=3,"16-17/1",
IF(#REF!=4,"16-17/2","Hata4")))),
IF(#REF!+BJ634=2016,
IF(#REF!=1,"16-17/1",
IF(#REF!=2,"16-17/2",
IF(#REF!=3,"17-18/1",
IF(#REF!=4,"17-18/2","Hata5")))),
IF(#REF!+BJ634=2017,
IF(#REF!=1,"17-18/1",
IF(#REF!=2,"17-18/2",
IF(#REF!=3,"18-19/1",
IF(#REF!=4,"18-19/2","Hata6")))),
IF(#REF!+BJ634=2018,
IF(#REF!=1,"18-19/1",
IF(#REF!=2,"18-19/2",
IF(#REF!=3,"19-20/1",
IF(#REF!=4,"19-20/2","Hata7")))),
IF(#REF!+BJ634=2019,
IF(#REF!=1,"19-20/1",
IF(#REF!=2,"19-20/2",
IF(#REF!=3,"20-21/1",
IF(#REF!=4,"20-21/2","Hata8")))),
IF(#REF!+BJ634=2020,
IF(#REF!=1,"20-21/1",
IF(#REF!=2,"20-21/2",
IF(#REF!=3,"21-22/1",
IF(#REF!=4,"21-22/2","Hata9")))),
IF(#REF!+BJ634=2021,
IF(#REF!=1,"21-22/1",
IF(#REF!=2,"21-22/2",
IF(#REF!=3,"22-23/1",
IF(#REF!=4,"22-23/2","Hata10")))),
IF(#REF!+BJ634=2022,
IF(#REF!=1,"22-23/1",
IF(#REF!=2,"22-23/2",
IF(#REF!=3,"23-24/1",
IF(#REF!=4,"23-24/2","Hata11")))),
IF(#REF!+BJ634=2023,
IF(#REF!=1,"23-24/1",
IF(#REF!=2,"23-24/2",
IF(#REF!=3,"24-25/1",
IF(#REF!=4,"24-25/2","Hata12")))),
)))))))))))),
IF(BB634="T",
IF(#REF!+BJ634=2012,
IF(#REF!=1,"12-13/1",
IF(#REF!=2,"12-13/2",
IF(#REF!=3,"12-13/3",
IF(#REF!=4,"13-14/1",
IF(#REF!=5,"13-14/2",
IF(#REF!=6,"13-14/3","Hata1")))))),
IF(#REF!+BJ634=2013,
IF(#REF!=1,"13-14/1",
IF(#REF!=2,"13-14/2",
IF(#REF!=3,"13-14/3",
IF(#REF!=4,"14-15/1",
IF(#REF!=5,"14-15/2",
IF(#REF!=6,"14-15/3","Hata2")))))),
IF(#REF!+BJ634=2014,
IF(#REF!=1,"14-15/1",
IF(#REF!=2,"14-15/2",
IF(#REF!=3,"14-15/3",
IF(#REF!=4,"15-16/1",
IF(#REF!=5,"15-16/2",
IF(#REF!=6,"15-16/3","Hata3")))))),
IF(AND(#REF!+#REF!&gt;2014,#REF!+#REF!&lt;2015,BJ634=1),
IF(#REF!=0.1,"14-15/0.1",
IF(#REF!=0.2,"14-15/0.2",
IF(#REF!=0.3,"14-15/0.3","Hata4"))),
IF(#REF!+BJ634=2015,
IF(#REF!=1,"15-16/1",
IF(#REF!=2,"15-16/2",
IF(#REF!=3,"15-16/3",
IF(#REF!=4,"16-17/1",
IF(#REF!=5,"16-17/2",
IF(#REF!=6,"16-17/3","Hata5")))))),
IF(#REF!+BJ634=2016,
IF(#REF!=1,"16-17/1",
IF(#REF!=2,"16-17/2",
IF(#REF!=3,"16-17/3",
IF(#REF!=4,"17-18/1",
IF(#REF!=5,"17-18/2",
IF(#REF!=6,"17-18/3","Hata6")))))),
IF(#REF!+BJ634=2017,
IF(#REF!=1,"17-18/1",
IF(#REF!=2,"17-18/2",
IF(#REF!=3,"17-18/3",
IF(#REF!=4,"18-19/1",
IF(#REF!=5,"18-19/2",
IF(#REF!=6,"18-19/3","Hata7")))))),
IF(#REF!+BJ634=2018,
IF(#REF!=1,"18-19/1",
IF(#REF!=2,"18-19/2",
IF(#REF!=3,"18-19/3",
IF(#REF!=4,"19-20/1",
IF(#REF!=5," 19-20/2",
IF(#REF!=6,"19-20/3","Hata8")))))),
IF(#REF!+BJ634=2019,
IF(#REF!=1,"19-20/1",
IF(#REF!=2,"19-20/2",
IF(#REF!=3,"19-20/3",
IF(#REF!=4,"20-21/1",
IF(#REF!=5,"20-21/2",
IF(#REF!=6,"20-21/3","Hata9")))))),
IF(#REF!+BJ634=2020,
IF(#REF!=1,"20-21/1",
IF(#REF!=2,"20-21/2",
IF(#REF!=3,"20-21/3",
IF(#REF!=4,"21-22/1",
IF(#REF!=5,"21-22/2",
IF(#REF!=6,"21-22/3","Hata10")))))),
IF(#REF!+BJ634=2021,
IF(#REF!=1,"21-22/1",
IF(#REF!=2,"21-22/2",
IF(#REF!=3,"21-22/3",
IF(#REF!=4,"22-23/1",
IF(#REF!=5,"22-23/2",
IF(#REF!=6,"22-23/3","Hata11")))))),
IF(#REF!+BJ634=2022,
IF(#REF!=1,"22-23/1",
IF(#REF!=2,"22-23/2",
IF(#REF!=3,"22-23/3",
IF(#REF!=4,"23-24/1",
IF(#REF!=5,"23-24/2",
IF(#REF!=6,"23-24/3","Hata12")))))),
IF(#REF!+BJ634=2023,
IF(#REF!=1,"23-24/1",
IF(#REF!=2,"23-24/2",
IF(#REF!=3,"23-24/3",
IF(#REF!=4,"24-25/1",
IF(#REF!=5,"24-25/2",
IF(#REF!=6,"24-25/3","Hata13")))))),
))))))))))))))
)</f>
        <v>#REF!</v>
      </c>
      <c r="G634" s="15"/>
      <c r="H634" s="14" t="s">
        <v>721</v>
      </c>
      <c r="I634" s="14">
        <v>206032</v>
      </c>
      <c r="J634" s="14" t="s">
        <v>499</v>
      </c>
      <c r="Q634" s="14" t="s">
        <v>133</v>
      </c>
      <c r="R634" s="14" t="s">
        <v>133</v>
      </c>
      <c r="S634" s="16">
        <v>7</v>
      </c>
      <c r="T634" s="14">
        <f>VLOOKUP($S634,[1]sistem!$I$3:$L$10,2,FALSE)</f>
        <v>0</v>
      </c>
      <c r="U634" s="14">
        <f>VLOOKUP($S634,[1]sistem!$I$3:$L$10,3,FALSE)</f>
        <v>1</v>
      </c>
      <c r="V634" s="14">
        <f>VLOOKUP($S634,[1]sistem!$I$3:$L$10,4,FALSE)</f>
        <v>1</v>
      </c>
      <c r="W634" s="14" t="e">
        <f>VLOOKUP($BB634,[1]sistem!$I$13:$L$14,2,FALSE)*#REF!</f>
        <v>#REF!</v>
      </c>
      <c r="X634" s="14" t="e">
        <f>VLOOKUP($BB634,[1]sistem!$I$13:$L$14,3,FALSE)*#REF!</f>
        <v>#REF!</v>
      </c>
      <c r="Y634" s="14" t="e">
        <f>VLOOKUP($BB634,[1]sistem!$I$13:$L$14,4,FALSE)*#REF!</f>
        <v>#REF!</v>
      </c>
      <c r="Z634" s="14" t="e">
        <f t="shared" si="185"/>
        <v>#REF!</v>
      </c>
      <c r="AA634" s="14" t="e">
        <f t="shared" si="185"/>
        <v>#REF!</v>
      </c>
      <c r="AB634" s="14" t="e">
        <f t="shared" si="185"/>
        <v>#REF!</v>
      </c>
      <c r="AC634" s="14" t="e">
        <f t="shared" si="186"/>
        <v>#REF!</v>
      </c>
      <c r="AD634" s="14">
        <f>VLOOKUP(BB634,[1]sistem!$I$18:$J$19,2,FALSE)</f>
        <v>14</v>
      </c>
      <c r="AE634" s="14">
        <v>0.25</v>
      </c>
      <c r="AF634" s="14">
        <f>VLOOKUP($S634,[1]sistem!$I$3:$M$10,5,FALSE)</f>
        <v>1</v>
      </c>
      <c r="AI634" s="14" t="e">
        <f>(#REF!+#REF!)*AD634</f>
        <v>#REF!</v>
      </c>
      <c r="AJ634" s="14">
        <f>VLOOKUP($S634,[1]sistem!$I$3:$N$10,6,FALSE)</f>
        <v>2</v>
      </c>
      <c r="AK634" s="14">
        <v>2</v>
      </c>
      <c r="AL634" s="14">
        <f t="shared" si="187"/>
        <v>4</v>
      </c>
      <c r="AM634" s="14">
        <f>VLOOKUP($BB634,[1]sistem!$I$18:$K$19,3,FALSE)</f>
        <v>14</v>
      </c>
      <c r="AN634" s="14" t="e">
        <f>AM634*#REF!</f>
        <v>#REF!</v>
      </c>
      <c r="AO634" s="14" t="e">
        <f t="shared" si="188"/>
        <v>#REF!</v>
      </c>
      <c r="AP634" s="14">
        <f t="shared" si="189"/>
        <v>25</v>
      </c>
      <c r="AQ634" s="14" t="e">
        <f t="shared" si="190"/>
        <v>#REF!</v>
      </c>
      <c r="AR634" s="14" t="e">
        <f>ROUND(AQ634-#REF!,0)</f>
        <v>#REF!</v>
      </c>
      <c r="AS634" s="14">
        <f>IF(BB634="s",IF(S634=0,0,
IF(S634=1,#REF!*4*4,
IF(S634=2,0,
IF(S634=3,#REF!*4*2,
IF(S634=4,0,
IF(S634=5,0,
IF(S634=6,0,
IF(S634=7,0)))))))),
IF(BB634="t",
IF(S634=0,0,
IF(S634=1,#REF!*4*4*0.8,
IF(S634=2,0,
IF(S634=3,#REF!*4*2*0.8,
IF(S634=4,0,
IF(S634=5,0,
IF(S634=6,0,
IF(S634=7,0))))))))))</f>
        <v>0</v>
      </c>
      <c r="AT634" s="14" t="e">
        <f>IF(BB634="s",
IF(S634=0,0,
IF(S634=1,0,
IF(S634=2,#REF!*4*2,
IF(S634=3,#REF!*4,
IF(S634=4,#REF!*4,
IF(S634=5,0,
IF(S634=6,0,
IF(S634=7,#REF!*4)))))))),
IF(BB634="t",
IF(S634=0,0,
IF(S634=1,0,
IF(S634=2,#REF!*4*2*0.8,
IF(S634=3,#REF!*4*0.8,
IF(S634=4,#REF!*4*0.8,
IF(S634=5,0,
IF(S634=6,0,
IF(S634=7,#REF!*4))))))))))</f>
        <v>#REF!</v>
      </c>
      <c r="AU634" s="14" t="e">
        <f>IF(BB634="s",
IF(S634=0,0,
IF(S634=1,#REF!*2,
IF(S634=2,#REF!*2,
IF(S634=3,#REF!*2,
IF(S634=4,#REF!*2,
IF(S634=5,#REF!*2,
IF(S634=6,#REF!*2,
IF(S634=7,#REF!*2)))))))),
IF(BB634="t",
IF(S634=0,#REF!*2*0.8,
IF(S634=1,#REF!*2*0.8,
IF(S634=2,#REF!*2*0.8,
IF(S634=3,#REF!*2*0.8,
IF(S634=4,#REF!*2*0.8,
IF(S634=5,#REF!*2*0.8,
IF(S634=6,#REF!*1*0.8,
IF(S634=7,#REF!*2))))))))))</f>
        <v>#REF!</v>
      </c>
      <c r="AV634" s="14" t="e">
        <f t="shared" si="191"/>
        <v>#REF!</v>
      </c>
      <c r="AW634" s="14" t="e">
        <f>IF(BB634="s",
IF(S634=0,0,
IF(S634=1,(14-2)*(#REF!+#REF!)/4*4,
IF(S634=2,(14-2)*(#REF!+#REF!)/4*2,
IF(S634=3,(14-2)*(#REF!+#REF!)/4*3,
IF(S634=4,(14-2)*(#REF!+#REF!)/4,
IF(S634=5,(14-2)*#REF!/4,
IF(S634=6,0,
IF(S634=7,(14)*#REF!)))))))),
IF(BB634="t",
IF(S634=0,0,
IF(S634=1,(11-2)*(#REF!+#REF!)/4*4,
IF(S634=2,(11-2)*(#REF!+#REF!)/4*2,
IF(S634=3,(11-2)*(#REF!+#REF!)/4*3,
IF(S634=4,(11-2)*(#REF!+#REF!)/4,
IF(S634=5,(11-2)*#REF!/4,
IF(S634=6,0,
IF(S634=7,(11)*#REF!))))))))))</f>
        <v>#REF!</v>
      </c>
      <c r="AX634" s="14" t="e">
        <f t="shared" si="192"/>
        <v>#REF!</v>
      </c>
      <c r="AY634" s="14">
        <f t="shared" si="193"/>
        <v>8</v>
      </c>
      <c r="AZ634" s="14">
        <f t="shared" si="194"/>
        <v>4</v>
      </c>
      <c r="BA634" s="14" t="e">
        <f t="shared" si="195"/>
        <v>#REF!</v>
      </c>
      <c r="BB634" s="14" t="s">
        <v>87</v>
      </c>
      <c r="BC634" s="14">
        <f>IF(BI634="A",0,IF(BB634="s",14*#REF!,IF(BB634="T",11*#REF!,"HATA")))</f>
        <v>0</v>
      </c>
      <c r="BD634" s="14" t="e">
        <f t="shared" si="196"/>
        <v>#REF!</v>
      </c>
      <c r="BE634" s="14" t="e">
        <f t="shared" si="197"/>
        <v>#REF!</v>
      </c>
      <c r="BF634" s="14" t="e">
        <f>IF(BE634-#REF!=0,"DOĞRU","YANLIŞ")</f>
        <v>#REF!</v>
      </c>
      <c r="BG634" s="14" t="e">
        <f>#REF!-BE634</f>
        <v>#REF!</v>
      </c>
      <c r="BH634" s="14">
        <v>0</v>
      </c>
      <c r="BI634" s="14" t="s">
        <v>93</v>
      </c>
      <c r="BJ634" s="14">
        <v>1</v>
      </c>
      <c r="BL634" s="14">
        <v>7</v>
      </c>
      <c r="BN634" s="5" t="e">
        <f>#REF!*14</f>
        <v>#REF!</v>
      </c>
      <c r="BO634" s="6"/>
      <c r="BP634" s="7"/>
      <c r="BQ634" s="8"/>
      <c r="BR634" s="8"/>
      <c r="BS634" s="8"/>
      <c r="BT634" s="8"/>
      <c r="BU634" s="8"/>
      <c r="BV634" s="9"/>
      <c r="BW634" s="10"/>
      <c r="BX634" s="11"/>
      <c r="CE634" s="8"/>
      <c r="CF634" s="17"/>
      <c r="CG634" s="17"/>
      <c r="CH634" s="17"/>
      <c r="CI634" s="17"/>
    </row>
    <row r="635" spans="1:87" hidden="1" x14ac:dyDescent="0.25">
      <c r="A635" s="14" t="s">
        <v>91</v>
      </c>
      <c r="B635" s="14" t="s">
        <v>92</v>
      </c>
      <c r="C635" s="14" t="s">
        <v>92</v>
      </c>
      <c r="D635" s="15" t="s">
        <v>90</v>
      </c>
      <c r="E635" s="15" t="s">
        <v>90</v>
      </c>
      <c r="F635" s="16" t="e">
        <f>IF(BB635="S",
IF(#REF!+BJ635=2012,
IF(#REF!=1,"12-13/1",
IF(#REF!=2,"12-13/2",
IF(#REF!=3,"13-14/1",
IF(#REF!=4,"13-14/2","Hata1")))),
IF(#REF!+BJ635=2013,
IF(#REF!=1,"13-14/1",
IF(#REF!=2,"13-14/2",
IF(#REF!=3,"14-15/1",
IF(#REF!=4,"14-15/2","Hata2")))),
IF(#REF!+BJ635=2014,
IF(#REF!=1,"14-15/1",
IF(#REF!=2,"14-15/2",
IF(#REF!=3,"15-16/1",
IF(#REF!=4,"15-16/2","Hata3")))),
IF(#REF!+BJ635=2015,
IF(#REF!=1,"15-16/1",
IF(#REF!=2,"15-16/2",
IF(#REF!=3,"16-17/1",
IF(#REF!=4,"16-17/2","Hata4")))),
IF(#REF!+BJ635=2016,
IF(#REF!=1,"16-17/1",
IF(#REF!=2,"16-17/2",
IF(#REF!=3,"17-18/1",
IF(#REF!=4,"17-18/2","Hata5")))),
IF(#REF!+BJ635=2017,
IF(#REF!=1,"17-18/1",
IF(#REF!=2,"17-18/2",
IF(#REF!=3,"18-19/1",
IF(#REF!=4,"18-19/2","Hata6")))),
IF(#REF!+BJ635=2018,
IF(#REF!=1,"18-19/1",
IF(#REF!=2,"18-19/2",
IF(#REF!=3,"19-20/1",
IF(#REF!=4,"19-20/2","Hata7")))),
IF(#REF!+BJ635=2019,
IF(#REF!=1,"19-20/1",
IF(#REF!=2,"19-20/2",
IF(#REF!=3,"20-21/1",
IF(#REF!=4,"20-21/2","Hata8")))),
IF(#REF!+BJ635=2020,
IF(#REF!=1,"20-21/1",
IF(#REF!=2,"20-21/2",
IF(#REF!=3,"21-22/1",
IF(#REF!=4,"21-22/2","Hata9")))),
IF(#REF!+BJ635=2021,
IF(#REF!=1,"21-22/1",
IF(#REF!=2,"21-22/2",
IF(#REF!=3,"22-23/1",
IF(#REF!=4,"22-23/2","Hata10")))),
IF(#REF!+BJ635=2022,
IF(#REF!=1,"22-23/1",
IF(#REF!=2,"22-23/2",
IF(#REF!=3,"23-24/1",
IF(#REF!=4,"23-24/2","Hata11")))),
IF(#REF!+BJ635=2023,
IF(#REF!=1,"23-24/1",
IF(#REF!=2,"23-24/2",
IF(#REF!=3,"24-25/1",
IF(#REF!=4,"24-25/2","Hata12")))),
)))))))))))),
IF(BB635="T",
IF(#REF!+BJ635=2012,
IF(#REF!=1,"12-13/1",
IF(#REF!=2,"12-13/2",
IF(#REF!=3,"12-13/3",
IF(#REF!=4,"13-14/1",
IF(#REF!=5,"13-14/2",
IF(#REF!=6,"13-14/3","Hata1")))))),
IF(#REF!+BJ635=2013,
IF(#REF!=1,"13-14/1",
IF(#REF!=2,"13-14/2",
IF(#REF!=3,"13-14/3",
IF(#REF!=4,"14-15/1",
IF(#REF!=5,"14-15/2",
IF(#REF!=6,"14-15/3","Hata2")))))),
IF(#REF!+BJ635=2014,
IF(#REF!=1,"14-15/1",
IF(#REF!=2,"14-15/2",
IF(#REF!=3,"14-15/3",
IF(#REF!=4,"15-16/1",
IF(#REF!=5,"15-16/2",
IF(#REF!=6,"15-16/3","Hata3")))))),
IF(AND(#REF!+#REF!&gt;2014,#REF!+#REF!&lt;2015,BJ635=1),
IF(#REF!=0.1,"14-15/0.1",
IF(#REF!=0.2,"14-15/0.2",
IF(#REF!=0.3,"14-15/0.3","Hata4"))),
IF(#REF!+BJ635=2015,
IF(#REF!=1,"15-16/1",
IF(#REF!=2,"15-16/2",
IF(#REF!=3,"15-16/3",
IF(#REF!=4,"16-17/1",
IF(#REF!=5,"16-17/2",
IF(#REF!=6,"16-17/3","Hata5")))))),
IF(#REF!+BJ635=2016,
IF(#REF!=1,"16-17/1",
IF(#REF!=2,"16-17/2",
IF(#REF!=3,"16-17/3",
IF(#REF!=4,"17-18/1",
IF(#REF!=5,"17-18/2",
IF(#REF!=6,"17-18/3","Hata6")))))),
IF(#REF!+BJ635=2017,
IF(#REF!=1,"17-18/1",
IF(#REF!=2,"17-18/2",
IF(#REF!=3,"17-18/3",
IF(#REF!=4,"18-19/1",
IF(#REF!=5,"18-19/2",
IF(#REF!=6,"18-19/3","Hata7")))))),
IF(#REF!+BJ635=2018,
IF(#REF!=1,"18-19/1",
IF(#REF!=2,"18-19/2",
IF(#REF!=3,"18-19/3",
IF(#REF!=4,"19-20/1",
IF(#REF!=5," 19-20/2",
IF(#REF!=6,"19-20/3","Hata8")))))),
IF(#REF!+BJ635=2019,
IF(#REF!=1,"19-20/1",
IF(#REF!=2,"19-20/2",
IF(#REF!=3,"19-20/3",
IF(#REF!=4,"20-21/1",
IF(#REF!=5,"20-21/2",
IF(#REF!=6,"20-21/3","Hata9")))))),
IF(#REF!+BJ635=2020,
IF(#REF!=1,"20-21/1",
IF(#REF!=2,"20-21/2",
IF(#REF!=3,"20-21/3",
IF(#REF!=4,"21-22/1",
IF(#REF!=5,"21-22/2",
IF(#REF!=6,"21-22/3","Hata10")))))),
IF(#REF!+BJ635=2021,
IF(#REF!=1,"21-22/1",
IF(#REF!=2,"21-22/2",
IF(#REF!=3,"21-22/3",
IF(#REF!=4,"22-23/1",
IF(#REF!=5,"22-23/2",
IF(#REF!=6,"22-23/3","Hata11")))))),
IF(#REF!+BJ635=2022,
IF(#REF!=1,"22-23/1",
IF(#REF!=2,"22-23/2",
IF(#REF!=3,"22-23/3",
IF(#REF!=4,"23-24/1",
IF(#REF!=5,"23-24/2",
IF(#REF!=6,"23-24/3","Hata12")))))),
IF(#REF!+BJ635=2023,
IF(#REF!=1,"23-24/1",
IF(#REF!=2,"23-24/2",
IF(#REF!=3,"23-24/3",
IF(#REF!=4,"24-25/1",
IF(#REF!=5,"24-25/2",
IF(#REF!=6,"24-25/3","Hata13")))))),
))))))))))))))
)</f>
        <v>#REF!</v>
      </c>
      <c r="G635" s="15"/>
      <c r="H635" s="14" t="s">
        <v>721</v>
      </c>
      <c r="I635" s="14">
        <v>206032</v>
      </c>
      <c r="J635" s="14" t="s">
        <v>499</v>
      </c>
      <c r="L635" s="14">
        <v>4358</v>
      </c>
      <c r="S635" s="16">
        <v>0</v>
      </c>
      <c r="T635" s="14">
        <f>VLOOKUP($S635,[1]sistem!$I$3:$L$10,2,FALSE)</f>
        <v>0</v>
      </c>
      <c r="U635" s="14">
        <f>VLOOKUP($S635,[1]sistem!$I$3:$L$10,3,FALSE)</f>
        <v>0</v>
      </c>
      <c r="V635" s="14">
        <f>VLOOKUP($S635,[1]sistem!$I$3:$L$10,4,FALSE)</f>
        <v>0</v>
      </c>
      <c r="W635" s="14" t="e">
        <f>VLOOKUP($BB635,[1]sistem!$I$13:$L$14,2,FALSE)*#REF!</f>
        <v>#REF!</v>
      </c>
      <c r="X635" s="14" t="e">
        <f>VLOOKUP($BB635,[1]sistem!$I$13:$L$14,3,FALSE)*#REF!</f>
        <v>#REF!</v>
      </c>
      <c r="Y635" s="14" t="e">
        <f>VLOOKUP($BB635,[1]sistem!$I$13:$L$14,4,FALSE)*#REF!</f>
        <v>#REF!</v>
      </c>
      <c r="Z635" s="14" t="e">
        <f t="shared" si="185"/>
        <v>#REF!</v>
      </c>
      <c r="AA635" s="14" t="e">
        <f t="shared" si="185"/>
        <v>#REF!</v>
      </c>
      <c r="AB635" s="14" t="e">
        <f t="shared" si="185"/>
        <v>#REF!</v>
      </c>
      <c r="AC635" s="14" t="e">
        <f t="shared" si="186"/>
        <v>#REF!</v>
      </c>
      <c r="AD635" s="14">
        <f>VLOOKUP(BB635,[1]sistem!$I$18:$J$19,2,FALSE)</f>
        <v>11</v>
      </c>
      <c r="AE635" s="14">
        <v>0.25</v>
      </c>
      <c r="AF635" s="14">
        <f>VLOOKUP($S635,[1]sistem!$I$3:$M$10,5,FALSE)</f>
        <v>0</v>
      </c>
      <c r="AI635" s="14" t="e">
        <f>(#REF!+#REF!)*AD635</f>
        <v>#REF!</v>
      </c>
      <c r="AJ635" s="14">
        <f>VLOOKUP($S635,[1]sistem!$I$3:$N$10,6,FALSE)</f>
        <v>0</v>
      </c>
      <c r="AK635" s="14">
        <v>2</v>
      </c>
      <c r="AL635" s="14">
        <f t="shared" si="187"/>
        <v>0</v>
      </c>
      <c r="AM635" s="14">
        <f>VLOOKUP($BB635,[1]sistem!$I$18:$K$19,3,FALSE)</f>
        <v>11</v>
      </c>
      <c r="AN635" s="14" t="e">
        <f>AM635*#REF!</f>
        <v>#REF!</v>
      </c>
      <c r="AO635" s="14" t="e">
        <f t="shared" si="188"/>
        <v>#REF!</v>
      </c>
      <c r="AP635" s="14">
        <f t="shared" si="189"/>
        <v>25</v>
      </c>
      <c r="AQ635" s="14" t="e">
        <f t="shared" si="190"/>
        <v>#REF!</v>
      </c>
      <c r="AR635" s="14" t="e">
        <f>ROUND(AQ635-#REF!,0)</f>
        <v>#REF!</v>
      </c>
      <c r="AS635" s="14">
        <f>IF(BB635="s",IF(S635=0,0,
IF(S635=1,#REF!*4*4,
IF(S635=2,0,
IF(S635=3,#REF!*4*2,
IF(S635=4,0,
IF(S635=5,0,
IF(S635=6,0,
IF(S635=7,0)))))))),
IF(BB635="t",
IF(S635=0,0,
IF(S635=1,#REF!*4*4*0.8,
IF(S635=2,0,
IF(S635=3,#REF!*4*2*0.8,
IF(S635=4,0,
IF(S635=5,0,
IF(S635=6,0,
IF(S635=7,0))))))))))</f>
        <v>0</v>
      </c>
      <c r="AT635" s="14">
        <f>IF(BB635="s",
IF(S635=0,0,
IF(S635=1,0,
IF(S635=2,#REF!*4*2,
IF(S635=3,#REF!*4,
IF(S635=4,#REF!*4,
IF(S635=5,0,
IF(S635=6,0,
IF(S635=7,#REF!*4)))))))),
IF(BB635="t",
IF(S635=0,0,
IF(S635=1,0,
IF(S635=2,#REF!*4*2*0.8,
IF(S635=3,#REF!*4*0.8,
IF(S635=4,#REF!*4*0.8,
IF(S635=5,0,
IF(S635=6,0,
IF(S635=7,#REF!*4))))))))))</f>
        <v>0</v>
      </c>
      <c r="AU635" s="14" t="e">
        <f>IF(BB635="s",
IF(S635=0,0,
IF(S635=1,#REF!*2,
IF(S635=2,#REF!*2,
IF(S635=3,#REF!*2,
IF(S635=4,#REF!*2,
IF(S635=5,#REF!*2,
IF(S635=6,#REF!*2,
IF(S635=7,#REF!*2)))))))),
IF(BB635="t",
IF(S635=0,#REF!*2*0.8,
IF(S635=1,#REF!*2*0.8,
IF(S635=2,#REF!*2*0.8,
IF(S635=3,#REF!*2*0.8,
IF(S635=4,#REF!*2*0.8,
IF(S635=5,#REF!*2*0.8,
IF(S635=6,#REF!*1*0.8,
IF(S635=7,#REF!*2))))))))))</f>
        <v>#REF!</v>
      </c>
      <c r="AV635" s="14" t="e">
        <f t="shared" si="191"/>
        <v>#REF!</v>
      </c>
      <c r="AW635" s="14">
        <f>IF(BB635="s",
IF(S635=0,0,
IF(S635=1,(14-2)*(#REF!+#REF!)/4*4,
IF(S635=2,(14-2)*(#REF!+#REF!)/4*2,
IF(S635=3,(14-2)*(#REF!+#REF!)/4*3,
IF(S635=4,(14-2)*(#REF!+#REF!)/4,
IF(S635=5,(14-2)*#REF!/4,
IF(S635=6,0,
IF(S635=7,(14)*#REF!)))))))),
IF(BB635="t",
IF(S635=0,0,
IF(S635=1,(11-2)*(#REF!+#REF!)/4*4,
IF(S635=2,(11-2)*(#REF!+#REF!)/4*2,
IF(S635=3,(11-2)*(#REF!+#REF!)/4*3,
IF(S635=4,(11-2)*(#REF!+#REF!)/4,
IF(S635=5,(11-2)*#REF!/4,
IF(S635=6,0,
IF(S635=7,(11)*#REF!))))))))))</f>
        <v>0</v>
      </c>
      <c r="AX635" s="14" t="e">
        <f t="shared" si="192"/>
        <v>#REF!</v>
      </c>
      <c r="AY635" s="14">
        <f t="shared" si="193"/>
        <v>0</v>
      </c>
      <c r="AZ635" s="14">
        <f t="shared" si="194"/>
        <v>0</v>
      </c>
      <c r="BA635" s="14" t="e">
        <f t="shared" si="195"/>
        <v>#REF!</v>
      </c>
      <c r="BB635" s="14" t="s">
        <v>186</v>
      </c>
      <c r="BC635" s="14" t="e">
        <f>IF(BI635="A",0,IF(BB635="s",14*#REF!,IF(BB635="T",11*#REF!,"HATA")))</f>
        <v>#REF!</v>
      </c>
      <c r="BD635" s="14" t="e">
        <f t="shared" si="196"/>
        <v>#REF!</v>
      </c>
      <c r="BE635" s="14" t="e">
        <f t="shared" si="197"/>
        <v>#REF!</v>
      </c>
      <c r="BF635" s="14" t="e">
        <f>IF(BE635-#REF!=0,"DOĞRU","YANLIŞ")</f>
        <v>#REF!</v>
      </c>
      <c r="BG635" s="14" t="e">
        <f>#REF!-BE635</f>
        <v>#REF!</v>
      </c>
      <c r="BH635" s="14">
        <v>0</v>
      </c>
      <c r="BJ635" s="14">
        <v>1</v>
      </c>
      <c r="BL635" s="14">
        <v>0</v>
      </c>
      <c r="BN635" s="5" t="e">
        <f>#REF!*14</f>
        <v>#REF!</v>
      </c>
      <c r="BO635" s="6"/>
      <c r="BP635" s="7"/>
      <c r="BQ635" s="8"/>
      <c r="BR635" s="8"/>
      <c r="BS635" s="8"/>
      <c r="BT635" s="8"/>
      <c r="BU635" s="8"/>
      <c r="BV635" s="9"/>
      <c r="BW635" s="10"/>
      <c r="BX635" s="11"/>
      <c r="CE635" s="8"/>
      <c r="CF635" s="17"/>
      <c r="CG635" s="17"/>
      <c r="CH635" s="17"/>
      <c r="CI635" s="17"/>
    </row>
    <row r="636" spans="1:87" hidden="1" x14ac:dyDescent="0.25">
      <c r="A636" s="14" t="s">
        <v>96</v>
      </c>
      <c r="B636" s="14" t="s">
        <v>97</v>
      </c>
      <c r="C636" s="14" t="s">
        <v>97</v>
      </c>
      <c r="D636" s="15" t="s">
        <v>90</v>
      </c>
      <c r="E636" s="15" t="s">
        <v>90</v>
      </c>
      <c r="F636" s="16" t="e">
        <f>IF(BB636="S",
IF(#REF!+BJ636=2012,
IF(#REF!=1,"12-13/1",
IF(#REF!=2,"12-13/2",
IF(#REF!=3,"13-14/1",
IF(#REF!=4,"13-14/2","Hata1")))),
IF(#REF!+BJ636=2013,
IF(#REF!=1,"13-14/1",
IF(#REF!=2,"13-14/2",
IF(#REF!=3,"14-15/1",
IF(#REF!=4,"14-15/2","Hata2")))),
IF(#REF!+BJ636=2014,
IF(#REF!=1,"14-15/1",
IF(#REF!=2,"14-15/2",
IF(#REF!=3,"15-16/1",
IF(#REF!=4,"15-16/2","Hata3")))),
IF(#REF!+BJ636=2015,
IF(#REF!=1,"15-16/1",
IF(#REF!=2,"15-16/2",
IF(#REF!=3,"16-17/1",
IF(#REF!=4,"16-17/2","Hata4")))),
IF(#REF!+BJ636=2016,
IF(#REF!=1,"16-17/1",
IF(#REF!=2,"16-17/2",
IF(#REF!=3,"17-18/1",
IF(#REF!=4,"17-18/2","Hata5")))),
IF(#REF!+BJ636=2017,
IF(#REF!=1,"17-18/1",
IF(#REF!=2,"17-18/2",
IF(#REF!=3,"18-19/1",
IF(#REF!=4,"18-19/2","Hata6")))),
IF(#REF!+BJ636=2018,
IF(#REF!=1,"18-19/1",
IF(#REF!=2,"18-19/2",
IF(#REF!=3,"19-20/1",
IF(#REF!=4,"19-20/2","Hata7")))),
IF(#REF!+BJ636=2019,
IF(#REF!=1,"19-20/1",
IF(#REF!=2,"19-20/2",
IF(#REF!=3,"20-21/1",
IF(#REF!=4,"20-21/2","Hata8")))),
IF(#REF!+BJ636=2020,
IF(#REF!=1,"20-21/1",
IF(#REF!=2,"20-21/2",
IF(#REF!=3,"21-22/1",
IF(#REF!=4,"21-22/2","Hata9")))),
IF(#REF!+BJ636=2021,
IF(#REF!=1,"21-22/1",
IF(#REF!=2,"21-22/2",
IF(#REF!=3,"22-23/1",
IF(#REF!=4,"22-23/2","Hata10")))),
IF(#REF!+BJ636=2022,
IF(#REF!=1,"22-23/1",
IF(#REF!=2,"22-23/2",
IF(#REF!=3,"23-24/1",
IF(#REF!=4,"23-24/2","Hata11")))),
IF(#REF!+BJ636=2023,
IF(#REF!=1,"23-24/1",
IF(#REF!=2,"23-24/2",
IF(#REF!=3,"24-25/1",
IF(#REF!=4,"24-25/2","Hata12")))),
)))))))))))),
IF(BB636="T",
IF(#REF!+BJ636=2012,
IF(#REF!=1,"12-13/1",
IF(#REF!=2,"12-13/2",
IF(#REF!=3,"12-13/3",
IF(#REF!=4,"13-14/1",
IF(#REF!=5,"13-14/2",
IF(#REF!=6,"13-14/3","Hata1")))))),
IF(#REF!+BJ636=2013,
IF(#REF!=1,"13-14/1",
IF(#REF!=2,"13-14/2",
IF(#REF!=3,"13-14/3",
IF(#REF!=4,"14-15/1",
IF(#REF!=5,"14-15/2",
IF(#REF!=6,"14-15/3","Hata2")))))),
IF(#REF!+BJ636=2014,
IF(#REF!=1,"14-15/1",
IF(#REF!=2,"14-15/2",
IF(#REF!=3,"14-15/3",
IF(#REF!=4,"15-16/1",
IF(#REF!=5,"15-16/2",
IF(#REF!=6,"15-16/3","Hata3")))))),
IF(AND(#REF!+#REF!&gt;2014,#REF!+#REF!&lt;2015,BJ636=1),
IF(#REF!=0.1,"14-15/0.1",
IF(#REF!=0.2,"14-15/0.2",
IF(#REF!=0.3,"14-15/0.3","Hata4"))),
IF(#REF!+BJ636=2015,
IF(#REF!=1,"15-16/1",
IF(#REF!=2,"15-16/2",
IF(#REF!=3,"15-16/3",
IF(#REF!=4,"16-17/1",
IF(#REF!=5,"16-17/2",
IF(#REF!=6,"16-17/3","Hata5")))))),
IF(#REF!+BJ636=2016,
IF(#REF!=1,"16-17/1",
IF(#REF!=2,"16-17/2",
IF(#REF!=3,"16-17/3",
IF(#REF!=4,"17-18/1",
IF(#REF!=5,"17-18/2",
IF(#REF!=6,"17-18/3","Hata6")))))),
IF(#REF!+BJ636=2017,
IF(#REF!=1,"17-18/1",
IF(#REF!=2,"17-18/2",
IF(#REF!=3,"17-18/3",
IF(#REF!=4,"18-19/1",
IF(#REF!=5,"18-19/2",
IF(#REF!=6,"18-19/3","Hata7")))))),
IF(#REF!+BJ636=2018,
IF(#REF!=1,"18-19/1",
IF(#REF!=2,"18-19/2",
IF(#REF!=3,"18-19/3",
IF(#REF!=4,"19-20/1",
IF(#REF!=5," 19-20/2",
IF(#REF!=6,"19-20/3","Hata8")))))),
IF(#REF!+BJ636=2019,
IF(#REF!=1,"19-20/1",
IF(#REF!=2,"19-20/2",
IF(#REF!=3,"19-20/3",
IF(#REF!=4,"20-21/1",
IF(#REF!=5,"20-21/2",
IF(#REF!=6,"20-21/3","Hata9")))))),
IF(#REF!+BJ636=2020,
IF(#REF!=1,"20-21/1",
IF(#REF!=2,"20-21/2",
IF(#REF!=3,"20-21/3",
IF(#REF!=4,"21-22/1",
IF(#REF!=5,"21-22/2",
IF(#REF!=6,"21-22/3","Hata10")))))),
IF(#REF!+BJ636=2021,
IF(#REF!=1,"21-22/1",
IF(#REF!=2,"21-22/2",
IF(#REF!=3,"21-22/3",
IF(#REF!=4,"22-23/1",
IF(#REF!=5,"22-23/2",
IF(#REF!=6,"22-23/3","Hata11")))))),
IF(#REF!+BJ636=2022,
IF(#REF!=1,"22-23/1",
IF(#REF!=2,"22-23/2",
IF(#REF!=3,"22-23/3",
IF(#REF!=4,"23-24/1",
IF(#REF!=5,"23-24/2",
IF(#REF!=6,"23-24/3","Hata12")))))),
IF(#REF!+BJ636=2023,
IF(#REF!=1,"23-24/1",
IF(#REF!=2,"23-24/2",
IF(#REF!=3,"23-24/3",
IF(#REF!=4,"24-25/1",
IF(#REF!=5,"24-25/2",
IF(#REF!=6,"24-25/3","Hata13")))))),
))))))))))))))
)</f>
        <v>#REF!</v>
      </c>
      <c r="G636" s="15"/>
      <c r="H636" s="14" t="s">
        <v>721</v>
      </c>
      <c r="I636" s="14">
        <v>206032</v>
      </c>
      <c r="J636" s="14" t="s">
        <v>499</v>
      </c>
      <c r="M636" s="14">
        <v>845678</v>
      </c>
      <c r="Q636" s="14" t="s">
        <v>98</v>
      </c>
      <c r="R636" s="14" t="s">
        <v>98</v>
      </c>
      <c r="S636" s="16">
        <v>0</v>
      </c>
      <c r="T636" s="14">
        <f>VLOOKUP($S636,[1]sistem!$I$3:$L$10,2,FALSE)</f>
        <v>0</v>
      </c>
      <c r="U636" s="14">
        <f>VLOOKUP($S636,[1]sistem!$I$3:$L$10,3,FALSE)</f>
        <v>0</v>
      </c>
      <c r="V636" s="14">
        <f>VLOOKUP($S636,[1]sistem!$I$3:$L$10,4,FALSE)</f>
        <v>0</v>
      </c>
      <c r="W636" s="14" t="e">
        <f>VLOOKUP($BB636,[1]sistem!$I$13:$L$14,2,FALSE)*#REF!</f>
        <v>#REF!</v>
      </c>
      <c r="X636" s="14" t="e">
        <f>VLOOKUP($BB636,[1]sistem!$I$13:$L$14,3,FALSE)*#REF!</f>
        <v>#REF!</v>
      </c>
      <c r="Y636" s="14" t="e">
        <f>VLOOKUP($BB636,[1]sistem!$I$13:$L$14,4,FALSE)*#REF!</f>
        <v>#REF!</v>
      </c>
      <c r="Z636" s="14" t="e">
        <f t="shared" si="185"/>
        <v>#REF!</v>
      </c>
      <c r="AA636" s="14" t="e">
        <f t="shared" si="185"/>
        <v>#REF!</v>
      </c>
      <c r="AB636" s="14" t="e">
        <f t="shared" si="185"/>
        <v>#REF!</v>
      </c>
      <c r="AC636" s="14" t="e">
        <f t="shared" si="186"/>
        <v>#REF!</v>
      </c>
      <c r="AD636" s="14">
        <f>VLOOKUP(BB636,[1]sistem!$I$18:$J$19,2,FALSE)</f>
        <v>14</v>
      </c>
      <c r="AE636" s="14">
        <v>0.25</v>
      </c>
      <c r="AF636" s="14">
        <f>VLOOKUP($S636,[1]sistem!$I$3:$M$10,5,FALSE)</f>
        <v>0</v>
      </c>
      <c r="AI636" s="14" t="e">
        <f>(#REF!+#REF!)*AD636</f>
        <v>#REF!</v>
      </c>
      <c r="AJ636" s="14">
        <f>VLOOKUP($S636,[1]sistem!$I$3:$N$10,6,FALSE)</f>
        <v>0</v>
      </c>
      <c r="AK636" s="14">
        <v>2</v>
      </c>
      <c r="AL636" s="14">
        <f t="shared" si="187"/>
        <v>0</v>
      </c>
      <c r="AM636" s="14">
        <f>VLOOKUP($BB636,[1]sistem!$I$18:$K$19,3,FALSE)</f>
        <v>14</v>
      </c>
      <c r="AN636" s="14" t="e">
        <f>AM636*#REF!</f>
        <v>#REF!</v>
      </c>
      <c r="AO636" s="14" t="e">
        <f t="shared" si="188"/>
        <v>#REF!</v>
      </c>
      <c r="AP636" s="14">
        <f t="shared" si="189"/>
        <v>25</v>
      </c>
      <c r="AQ636" s="14" t="e">
        <f t="shared" si="190"/>
        <v>#REF!</v>
      </c>
      <c r="AR636" s="14" t="e">
        <f>ROUND(AQ636-#REF!,0)</f>
        <v>#REF!</v>
      </c>
      <c r="AS636" s="14">
        <f>IF(BB636="s",IF(S636=0,0,
IF(S636=1,#REF!*4*4,
IF(S636=2,0,
IF(S636=3,#REF!*4*2,
IF(S636=4,0,
IF(S636=5,0,
IF(S636=6,0,
IF(S636=7,0)))))))),
IF(BB636="t",
IF(S636=0,0,
IF(S636=1,#REF!*4*4*0.8,
IF(S636=2,0,
IF(S636=3,#REF!*4*2*0.8,
IF(S636=4,0,
IF(S636=5,0,
IF(S636=6,0,
IF(S636=7,0))))))))))</f>
        <v>0</v>
      </c>
      <c r="AT636" s="14">
        <f>IF(BB636="s",
IF(S636=0,0,
IF(S636=1,0,
IF(S636=2,#REF!*4*2,
IF(S636=3,#REF!*4,
IF(S636=4,#REF!*4,
IF(S636=5,0,
IF(S636=6,0,
IF(S636=7,#REF!*4)))))))),
IF(BB636="t",
IF(S636=0,0,
IF(S636=1,0,
IF(S636=2,#REF!*4*2*0.8,
IF(S636=3,#REF!*4*0.8,
IF(S636=4,#REF!*4*0.8,
IF(S636=5,0,
IF(S636=6,0,
IF(S636=7,#REF!*4))))))))))</f>
        <v>0</v>
      </c>
      <c r="AU636" s="14">
        <f>IF(BB636="s",
IF(S636=0,0,
IF(S636=1,#REF!*2,
IF(S636=2,#REF!*2,
IF(S636=3,#REF!*2,
IF(S636=4,#REF!*2,
IF(S636=5,#REF!*2,
IF(S636=6,#REF!*2,
IF(S636=7,#REF!*2)))))))),
IF(BB636="t",
IF(S636=0,#REF!*2*0.8,
IF(S636=1,#REF!*2*0.8,
IF(S636=2,#REF!*2*0.8,
IF(S636=3,#REF!*2*0.8,
IF(S636=4,#REF!*2*0.8,
IF(S636=5,#REF!*2*0.8,
IF(S636=6,#REF!*1*0.8,
IF(S636=7,#REF!*2))))))))))</f>
        <v>0</v>
      </c>
      <c r="AV636" s="14" t="e">
        <f t="shared" si="191"/>
        <v>#REF!</v>
      </c>
      <c r="AW636" s="14">
        <f>IF(BB636="s",
IF(S636=0,0,
IF(S636=1,(14-2)*(#REF!+#REF!)/4*4,
IF(S636=2,(14-2)*(#REF!+#REF!)/4*2,
IF(S636=3,(14-2)*(#REF!+#REF!)/4*3,
IF(S636=4,(14-2)*(#REF!+#REF!)/4,
IF(S636=5,(14-2)*#REF!/4,
IF(S636=6,0,
IF(S636=7,(14)*#REF!)))))))),
IF(BB636="t",
IF(S636=0,0,
IF(S636=1,(11-2)*(#REF!+#REF!)/4*4,
IF(S636=2,(11-2)*(#REF!+#REF!)/4*2,
IF(S636=3,(11-2)*(#REF!+#REF!)/4*3,
IF(S636=4,(11-2)*(#REF!+#REF!)/4,
IF(S636=5,(11-2)*#REF!/4,
IF(S636=6,0,
IF(S636=7,(11)*#REF!))))))))))</f>
        <v>0</v>
      </c>
      <c r="AX636" s="14" t="e">
        <f t="shared" si="192"/>
        <v>#REF!</v>
      </c>
      <c r="AY636" s="14">
        <f t="shared" si="193"/>
        <v>0</v>
      </c>
      <c r="AZ636" s="14">
        <f t="shared" si="194"/>
        <v>0</v>
      </c>
      <c r="BA636" s="14">
        <f t="shared" si="195"/>
        <v>0</v>
      </c>
      <c r="BB636" s="14" t="s">
        <v>87</v>
      </c>
      <c r="BC636" s="14" t="e">
        <f>IF(BI636="A",0,IF(BB636="s",14*#REF!,IF(BB636="T",11*#REF!,"HATA")))</f>
        <v>#REF!</v>
      </c>
      <c r="BD636" s="14" t="e">
        <f t="shared" si="196"/>
        <v>#REF!</v>
      </c>
      <c r="BE636" s="14" t="e">
        <f t="shared" si="197"/>
        <v>#REF!</v>
      </c>
      <c r="BF636" s="14" t="e">
        <f>IF(BE636-#REF!=0,"DOĞRU","YANLIŞ")</f>
        <v>#REF!</v>
      </c>
      <c r="BG636" s="14" t="e">
        <f>#REF!-BE636</f>
        <v>#REF!</v>
      </c>
      <c r="BH636" s="14">
        <v>0</v>
      </c>
      <c r="BJ636" s="14">
        <v>1</v>
      </c>
      <c r="BL636" s="14">
        <v>0</v>
      </c>
      <c r="BN636" s="5" t="e">
        <f>#REF!*14</f>
        <v>#REF!</v>
      </c>
      <c r="BO636" s="6"/>
      <c r="BP636" s="7"/>
      <c r="BQ636" s="8"/>
      <c r="BR636" s="8"/>
      <c r="BS636" s="8"/>
      <c r="BT636" s="8"/>
      <c r="BU636" s="8"/>
      <c r="BV636" s="9"/>
      <c r="BW636" s="10"/>
      <c r="BX636" s="11"/>
      <c r="CE636" s="8"/>
      <c r="CF636" s="17"/>
      <c r="CG636" s="17"/>
      <c r="CH636" s="17"/>
      <c r="CI636" s="17"/>
    </row>
    <row r="637" spans="1:87" hidden="1" x14ac:dyDescent="0.25">
      <c r="A637" s="14" t="s">
        <v>511</v>
      </c>
      <c r="B637" s="14" t="s">
        <v>345</v>
      </c>
      <c r="C637" s="14" t="s">
        <v>345</v>
      </c>
      <c r="D637" s="15" t="s">
        <v>90</v>
      </c>
      <c r="E637" s="15" t="s">
        <v>90</v>
      </c>
      <c r="F637" s="16" t="e">
        <f>IF(BB637="S",
IF(#REF!+BJ637=2012,
IF(#REF!=1,"12-13/1",
IF(#REF!=2,"12-13/2",
IF(#REF!=3,"13-14/1",
IF(#REF!=4,"13-14/2","Hata1")))),
IF(#REF!+BJ637=2013,
IF(#REF!=1,"13-14/1",
IF(#REF!=2,"13-14/2",
IF(#REF!=3,"14-15/1",
IF(#REF!=4,"14-15/2","Hata2")))),
IF(#REF!+BJ637=2014,
IF(#REF!=1,"14-15/1",
IF(#REF!=2,"14-15/2",
IF(#REF!=3,"15-16/1",
IF(#REF!=4,"15-16/2","Hata3")))),
IF(#REF!+BJ637=2015,
IF(#REF!=1,"15-16/1",
IF(#REF!=2,"15-16/2",
IF(#REF!=3,"16-17/1",
IF(#REF!=4,"16-17/2","Hata4")))),
IF(#REF!+BJ637=2016,
IF(#REF!=1,"16-17/1",
IF(#REF!=2,"16-17/2",
IF(#REF!=3,"17-18/1",
IF(#REF!=4,"17-18/2","Hata5")))),
IF(#REF!+BJ637=2017,
IF(#REF!=1,"17-18/1",
IF(#REF!=2,"17-18/2",
IF(#REF!=3,"18-19/1",
IF(#REF!=4,"18-19/2","Hata6")))),
IF(#REF!+BJ637=2018,
IF(#REF!=1,"18-19/1",
IF(#REF!=2,"18-19/2",
IF(#REF!=3,"19-20/1",
IF(#REF!=4,"19-20/2","Hata7")))),
IF(#REF!+BJ637=2019,
IF(#REF!=1,"19-20/1",
IF(#REF!=2,"19-20/2",
IF(#REF!=3,"20-21/1",
IF(#REF!=4,"20-21/2","Hata8")))),
IF(#REF!+BJ637=2020,
IF(#REF!=1,"20-21/1",
IF(#REF!=2,"20-21/2",
IF(#REF!=3,"21-22/1",
IF(#REF!=4,"21-22/2","Hata9")))),
IF(#REF!+BJ637=2021,
IF(#REF!=1,"21-22/1",
IF(#REF!=2,"21-22/2",
IF(#REF!=3,"22-23/1",
IF(#REF!=4,"22-23/2","Hata10")))),
IF(#REF!+BJ637=2022,
IF(#REF!=1,"22-23/1",
IF(#REF!=2,"22-23/2",
IF(#REF!=3,"23-24/1",
IF(#REF!=4,"23-24/2","Hata11")))),
IF(#REF!+BJ637=2023,
IF(#REF!=1,"23-24/1",
IF(#REF!=2,"23-24/2",
IF(#REF!=3,"24-25/1",
IF(#REF!=4,"24-25/2","Hata12")))),
)))))))))))),
IF(BB637="T",
IF(#REF!+BJ637=2012,
IF(#REF!=1,"12-13/1",
IF(#REF!=2,"12-13/2",
IF(#REF!=3,"12-13/3",
IF(#REF!=4,"13-14/1",
IF(#REF!=5,"13-14/2",
IF(#REF!=6,"13-14/3","Hata1")))))),
IF(#REF!+BJ637=2013,
IF(#REF!=1,"13-14/1",
IF(#REF!=2,"13-14/2",
IF(#REF!=3,"13-14/3",
IF(#REF!=4,"14-15/1",
IF(#REF!=5,"14-15/2",
IF(#REF!=6,"14-15/3","Hata2")))))),
IF(#REF!+BJ637=2014,
IF(#REF!=1,"14-15/1",
IF(#REF!=2,"14-15/2",
IF(#REF!=3,"14-15/3",
IF(#REF!=4,"15-16/1",
IF(#REF!=5,"15-16/2",
IF(#REF!=6,"15-16/3","Hata3")))))),
IF(AND(#REF!+#REF!&gt;2014,#REF!+#REF!&lt;2015,BJ637=1),
IF(#REF!=0.1,"14-15/0.1",
IF(#REF!=0.2,"14-15/0.2",
IF(#REF!=0.3,"14-15/0.3","Hata4"))),
IF(#REF!+BJ637=2015,
IF(#REF!=1,"15-16/1",
IF(#REF!=2,"15-16/2",
IF(#REF!=3,"15-16/3",
IF(#REF!=4,"16-17/1",
IF(#REF!=5,"16-17/2",
IF(#REF!=6,"16-17/3","Hata5")))))),
IF(#REF!+BJ637=2016,
IF(#REF!=1,"16-17/1",
IF(#REF!=2,"16-17/2",
IF(#REF!=3,"16-17/3",
IF(#REF!=4,"17-18/1",
IF(#REF!=5,"17-18/2",
IF(#REF!=6,"17-18/3","Hata6")))))),
IF(#REF!+BJ637=2017,
IF(#REF!=1,"17-18/1",
IF(#REF!=2,"17-18/2",
IF(#REF!=3,"17-18/3",
IF(#REF!=4,"18-19/1",
IF(#REF!=5,"18-19/2",
IF(#REF!=6,"18-19/3","Hata7")))))),
IF(#REF!+BJ637=2018,
IF(#REF!=1,"18-19/1",
IF(#REF!=2,"18-19/2",
IF(#REF!=3,"18-19/3",
IF(#REF!=4,"19-20/1",
IF(#REF!=5," 19-20/2",
IF(#REF!=6,"19-20/3","Hata8")))))),
IF(#REF!+BJ637=2019,
IF(#REF!=1,"19-20/1",
IF(#REF!=2,"19-20/2",
IF(#REF!=3,"19-20/3",
IF(#REF!=4,"20-21/1",
IF(#REF!=5,"20-21/2",
IF(#REF!=6,"20-21/3","Hata9")))))),
IF(#REF!+BJ637=2020,
IF(#REF!=1,"20-21/1",
IF(#REF!=2,"20-21/2",
IF(#REF!=3,"20-21/3",
IF(#REF!=4,"21-22/1",
IF(#REF!=5,"21-22/2",
IF(#REF!=6,"21-22/3","Hata10")))))),
IF(#REF!+BJ637=2021,
IF(#REF!=1,"21-22/1",
IF(#REF!=2,"21-22/2",
IF(#REF!=3,"21-22/3",
IF(#REF!=4,"22-23/1",
IF(#REF!=5,"22-23/2",
IF(#REF!=6,"22-23/3","Hata11")))))),
IF(#REF!+BJ637=2022,
IF(#REF!=1,"22-23/1",
IF(#REF!=2,"22-23/2",
IF(#REF!=3,"22-23/3",
IF(#REF!=4,"23-24/1",
IF(#REF!=5,"23-24/2",
IF(#REF!=6,"23-24/3","Hata12")))))),
IF(#REF!+BJ637=2023,
IF(#REF!=1,"23-24/1",
IF(#REF!=2,"23-24/2",
IF(#REF!=3,"23-24/3",
IF(#REF!=4,"24-25/1",
IF(#REF!=5,"24-25/2",
IF(#REF!=6,"24-25/3","Hata13")))))),
))))))))))))))
)</f>
        <v>#REF!</v>
      </c>
      <c r="G637" s="15"/>
      <c r="H637" s="14" t="s">
        <v>721</v>
      </c>
      <c r="I637" s="14">
        <v>206032</v>
      </c>
      <c r="J637" s="14" t="s">
        <v>499</v>
      </c>
      <c r="M637" s="14">
        <v>4236909</v>
      </c>
      <c r="Q637" s="14" t="s">
        <v>345</v>
      </c>
      <c r="R637" s="14" t="s">
        <v>345</v>
      </c>
      <c r="S637" s="16">
        <v>2</v>
      </c>
      <c r="T637" s="14">
        <f>VLOOKUP($S637,[1]sistem!$I$3:$L$10,2,FALSE)</f>
        <v>0</v>
      </c>
      <c r="U637" s="14">
        <f>VLOOKUP($S637,[1]sistem!$I$3:$L$10,3,FALSE)</f>
        <v>2</v>
      </c>
      <c r="V637" s="14">
        <f>VLOOKUP($S637,[1]sistem!$I$3:$L$10,4,FALSE)</f>
        <v>1</v>
      </c>
      <c r="W637" s="14" t="e">
        <f>VLOOKUP($BB637,[1]sistem!$I$13:$L$14,2,FALSE)*#REF!</f>
        <v>#REF!</v>
      </c>
      <c r="X637" s="14" t="e">
        <f>VLOOKUP($BB637,[1]sistem!$I$13:$L$14,3,FALSE)*#REF!</f>
        <v>#REF!</v>
      </c>
      <c r="Y637" s="14" t="e">
        <f>VLOOKUP($BB637,[1]sistem!$I$13:$L$14,4,FALSE)*#REF!</f>
        <v>#REF!</v>
      </c>
      <c r="Z637" s="14" t="e">
        <f t="shared" si="185"/>
        <v>#REF!</v>
      </c>
      <c r="AA637" s="14" t="e">
        <f t="shared" si="185"/>
        <v>#REF!</v>
      </c>
      <c r="AB637" s="14" t="e">
        <f t="shared" si="185"/>
        <v>#REF!</v>
      </c>
      <c r="AC637" s="14" t="e">
        <f t="shared" si="186"/>
        <v>#REF!</v>
      </c>
      <c r="AD637" s="14">
        <f>VLOOKUP(BB637,[1]sistem!$I$18:$J$19,2,FALSE)</f>
        <v>14</v>
      </c>
      <c r="AE637" s="14">
        <v>0.25</v>
      </c>
      <c r="AF637" s="14">
        <f>VLOOKUP($S637,[1]sistem!$I$3:$M$10,5,FALSE)</f>
        <v>2</v>
      </c>
      <c r="AI637" s="14" t="e">
        <f>(#REF!+#REF!)*AD637</f>
        <v>#REF!</v>
      </c>
      <c r="AJ637" s="14">
        <f>VLOOKUP($S637,[1]sistem!$I$3:$N$10,6,FALSE)</f>
        <v>3</v>
      </c>
      <c r="AK637" s="14">
        <v>2</v>
      </c>
      <c r="AL637" s="14">
        <f t="shared" si="187"/>
        <v>6</v>
      </c>
      <c r="AM637" s="14">
        <f>VLOOKUP($BB637,[1]sistem!$I$18:$K$19,3,FALSE)</f>
        <v>14</v>
      </c>
      <c r="AN637" s="14" t="e">
        <f>AM637*#REF!</f>
        <v>#REF!</v>
      </c>
      <c r="AO637" s="14" t="e">
        <f t="shared" si="188"/>
        <v>#REF!</v>
      </c>
      <c r="AP637" s="14">
        <f t="shared" si="189"/>
        <v>25</v>
      </c>
      <c r="AQ637" s="14" t="e">
        <f t="shared" si="190"/>
        <v>#REF!</v>
      </c>
      <c r="AR637" s="14" t="e">
        <f>ROUND(AQ637-#REF!,0)</f>
        <v>#REF!</v>
      </c>
      <c r="AS637" s="14">
        <f>IF(BB637="s",IF(S637=0,0,
IF(S637=1,#REF!*4*4,
IF(S637=2,0,
IF(S637=3,#REF!*4*2,
IF(S637=4,0,
IF(S637=5,0,
IF(S637=6,0,
IF(S637=7,0)))))))),
IF(BB637="t",
IF(S637=0,0,
IF(S637=1,#REF!*4*4*0.8,
IF(S637=2,0,
IF(S637=3,#REF!*4*2*0.8,
IF(S637=4,0,
IF(S637=5,0,
IF(S637=6,0,
IF(S637=7,0))))))))))</f>
        <v>0</v>
      </c>
      <c r="AT637" s="14" t="e">
        <f>IF(BB637="s",
IF(S637=0,0,
IF(S637=1,0,
IF(S637=2,#REF!*4*2,
IF(S637=3,#REF!*4,
IF(S637=4,#REF!*4,
IF(S637=5,0,
IF(S637=6,0,
IF(S637=7,#REF!*4)))))))),
IF(BB637="t",
IF(S637=0,0,
IF(S637=1,0,
IF(S637=2,#REF!*4*2*0.8,
IF(S637=3,#REF!*4*0.8,
IF(S637=4,#REF!*4*0.8,
IF(S637=5,0,
IF(S637=6,0,
IF(S637=7,#REF!*4))))))))))</f>
        <v>#REF!</v>
      </c>
      <c r="AU637" s="14" t="e">
        <f>IF(BB637="s",
IF(S637=0,0,
IF(S637=1,#REF!*2,
IF(S637=2,#REF!*2,
IF(S637=3,#REF!*2,
IF(S637=4,#REF!*2,
IF(S637=5,#REF!*2,
IF(S637=6,#REF!*2,
IF(S637=7,#REF!*2)))))))),
IF(BB637="t",
IF(S637=0,#REF!*2*0.8,
IF(S637=1,#REF!*2*0.8,
IF(S637=2,#REF!*2*0.8,
IF(S637=3,#REF!*2*0.8,
IF(S637=4,#REF!*2*0.8,
IF(S637=5,#REF!*2*0.8,
IF(S637=6,#REF!*1*0.8,
IF(S637=7,#REF!*2))))))))))</f>
        <v>#REF!</v>
      </c>
      <c r="AV637" s="14" t="e">
        <f t="shared" si="191"/>
        <v>#REF!</v>
      </c>
      <c r="AW637" s="14" t="e">
        <f>IF(BB637="s",
IF(S637=0,0,
IF(S637=1,(14-2)*(#REF!+#REF!)/4*4,
IF(S637=2,(14-2)*(#REF!+#REF!)/4*2,
IF(S637=3,(14-2)*(#REF!+#REF!)/4*3,
IF(S637=4,(14-2)*(#REF!+#REF!)/4,
IF(S637=5,(14-2)*#REF!/4,
IF(S637=6,0,
IF(S637=7,(14)*#REF!)))))))),
IF(BB637="t",
IF(S637=0,0,
IF(S637=1,(11-2)*(#REF!+#REF!)/4*4,
IF(S637=2,(11-2)*(#REF!+#REF!)/4*2,
IF(S637=3,(11-2)*(#REF!+#REF!)/4*3,
IF(S637=4,(11-2)*(#REF!+#REF!)/4,
IF(S637=5,(11-2)*#REF!/4,
IF(S637=6,0,
IF(S637=7,(11)*#REF!))))))))))</f>
        <v>#REF!</v>
      </c>
      <c r="AX637" s="14" t="e">
        <f t="shared" si="192"/>
        <v>#REF!</v>
      </c>
      <c r="AY637" s="14">
        <f t="shared" si="193"/>
        <v>12</v>
      </c>
      <c r="AZ637" s="14">
        <f t="shared" si="194"/>
        <v>6</v>
      </c>
      <c r="BA637" s="14" t="e">
        <f t="shared" si="195"/>
        <v>#REF!</v>
      </c>
      <c r="BB637" s="14" t="s">
        <v>87</v>
      </c>
      <c r="BC637" s="14" t="e">
        <f>IF(BI637="A",0,IF(BB637="s",14*#REF!,IF(BB637="T",11*#REF!,"HATA")))</f>
        <v>#REF!</v>
      </c>
      <c r="BD637" s="14" t="e">
        <f t="shared" si="196"/>
        <v>#REF!</v>
      </c>
      <c r="BE637" s="14" t="e">
        <f t="shared" si="197"/>
        <v>#REF!</v>
      </c>
      <c r="BF637" s="14" t="e">
        <f>IF(BE637-#REF!=0,"DOĞRU","YANLIŞ")</f>
        <v>#REF!</v>
      </c>
      <c r="BG637" s="14" t="e">
        <f>#REF!-BE637</f>
        <v>#REF!</v>
      </c>
      <c r="BH637" s="14">
        <v>1</v>
      </c>
      <c r="BJ637" s="14">
        <v>1</v>
      </c>
      <c r="BL637" s="14">
        <v>2</v>
      </c>
      <c r="BN637" s="5" t="e">
        <f>#REF!*14</f>
        <v>#REF!</v>
      </c>
      <c r="BO637" s="6"/>
      <c r="BP637" s="7"/>
      <c r="BQ637" s="8"/>
      <c r="BR637" s="8"/>
      <c r="BS637" s="8"/>
      <c r="BT637" s="8"/>
      <c r="BU637" s="8"/>
      <c r="BV637" s="9"/>
      <c r="BW637" s="10"/>
      <c r="BX637" s="11"/>
      <c r="CE637" s="8"/>
      <c r="CF637" s="17"/>
      <c r="CG637" s="17"/>
      <c r="CH637" s="17"/>
      <c r="CI637" s="17"/>
    </row>
    <row r="638" spans="1:87" hidden="1" x14ac:dyDescent="0.25">
      <c r="A638" s="14" t="s">
        <v>728</v>
      </c>
      <c r="B638" s="14" t="s">
        <v>729</v>
      </c>
      <c r="C638" s="14" t="s">
        <v>729</v>
      </c>
      <c r="D638" s="15" t="s">
        <v>90</v>
      </c>
      <c r="E638" s="15" t="s">
        <v>90</v>
      </c>
      <c r="F638" s="16" t="e">
        <f>IF(BB638="S",
IF(#REF!+BJ638=2012,
IF(#REF!=1,"12-13/1",
IF(#REF!=2,"12-13/2",
IF(#REF!=3,"13-14/1",
IF(#REF!=4,"13-14/2","Hata1")))),
IF(#REF!+BJ638=2013,
IF(#REF!=1,"13-14/1",
IF(#REF!=2,"13-14/2",
IF(#REF!=3,"14-15/1",
IF(#REF!=4,"14-15/2","Hata2")))),
IF(#REF!+BJ638=2014,
IF(#REF!=1,"14-15/1",
IF(#REF!=2,"14-15/2",
IF(#REF!=3,"15-16/1",
IF(#REF!=4,"15-16/2","Hata3")))),
IF(#REF!+BJ638=2015,
IF(#REF!=1,"15-16/1",
IF(#REF!=2,"15-16/2",
IF(#REF!=3,"16-17/1",
IF(#REF!=4,"16-17/2","Hata4")))),
IF(#REF!+BJ638=2016,
IF(#REF!=1,"16-17/1",
IF(#REF!=2,"16-17/2",
IF(#REF!=3,"17-18/1",
IF(#REF!=4,"17-18/2","Hata5")))),
IF(#REF!+BJ638=2017,
IF(#REF!=1,"17-18/1",
IF(#REF!=2,"17-18/2",
IF(#REF!=3,"18-19/1",
IF(#REF!=4,"18-19/2","Hata6")))),
IF(#REF!+BJ638=2018,
IF(#REF!=1,"18-19/1",
IF(#REF!=2,"18-19/2",
IF(#REF!=3,"19-20/1",
IF(#REF!=4,"19-20/2","Hata7")))),
IF(#REF!+BJ638=2019,
IF(#REF!=1,"19-20/1",
IF(#REF!=2,"19-20/2",
IF(#REF!=3,"20-21/1",
IF(#REF!=4,"20-21/2","Hata8")))),
IF(#REF!+BJ638=2020,
IF(#REF!=1,"20-21/1",
IF(#REF!=2,"20-21/2",
IF(#REF!=3,"21-22/1",
IF(#REF!=4,"21-22/2","Hata9")))),
IF(#REF!+BJ638=2021,
IF(#REF!=1,"21-22/1",
IF(#REF!=2,"21-22/2",
IF(#REF!=3,"22-23/1",
IF(#REF!=4,"22-23/2","Hata10")))),
IF(#REF!+BJ638=2022,
IF(#REF!=1,"22-23/1",
IF(#REF!=2,"22-23/2",
IF(#REF!=3,"23-24/1",
IF(#REF!=4,"23-24/2","Hata11")))),
IF(#REF!+BJ638=2023,
IF(#REF!=1,"23-24/1",
IF(#REF!=2,"23-24/2",
IF(#REF!=3,"24-25/1",
IF(#REF!=4,"24-25/2","Hata12")))),
)))))))))))),
IF(BB638="T",
IF(#REF!+BJ638=2012,
IF(#REF!=1,"12-13/1",
IF(#REF!=2,"12-13/2",
IF(#REF!=3,"12-13/3",
IF(#REF!=4,"13-14/1",
IF(#REF!=5,"13-14/2",
IF(#REF!=6,"13-14/3","Hata1")))))),
IF(#REF!+BJ638=2013,
IF(#REF!=1,"13-14/1",
IF(#REF!=2,"13-14/2",
IF(#REF!=3,"13-14/3",
IF(#REF!=4,"14-15/1",
IF(#REF!=5,"14-15/2",
IF(#REF!=6,"14-15/3","Hata2")))))),
IF(#REF!+BJ638=2014,
IF(#REF!=1,"14-15/1",
IF(#REF!=2,"14-15/2",
IF(#REF!=3,"14-15/3",
IF(#REF!=4,"15-16/1",
IF(#REF!=5,"15-16/2",
IF(#REF!=6,"15-16/3","Hata3")))))),
IF(AND(#REF!+#REF!&gt;2014,#REF!+#REF!&lt;2015,BJ638=1),
IF(#REF!=0.1,"14-15/0.1",
IF(#REF!=0.2,"14-15/0.2",
IF(#REF!=0.3,"14-15/0.3","Hata4"))),
IF(#REF!+BJ638=2015,
IF(#REF!=1,"15-16/1",
IF(#REF!=2,"15-16/2",
IF(#REF!=3,"15-16/3",
IF(#REF!=4,"16-17/1",
IF(#REF!=5,"16-17/2",
IF(#REF!=6,"16-17/3","Hata5")))))),
IF(#REF!+BJ638=2016,
IF(#REF!=1,"16-17/1",
IF(#REF!=2,"16-17/2",
IF(#REF!=3,"16-17/3",
IF(#REF!=4,"17-18/1",
IF(#REF!=5,"17-18/2",
IF(#REF!=6,"17-18/3","Hata6")))))),
IF(#REF!+BJ638=2017,
IF(#REF!=1,"17-18/1",
IF(#REF!=2,"17-18/2",
IF(#REF!=3,"17-18/3",
IF(#REF!=4,"18-19/1",
IF(#REF!=5,"18-19/2",
IF(#REF!=6,"18-19/3","Hata7")))))),
IF(#REF!+BJ638=2018,
IF(#REF!=1,"18-19/1",
IF(#REF!=2,"18-19/2",
IF(#REF!=3,"18-19/3",
IF(#REF!=4,"19-20/1",
IF(#REF!=5," 19-20/2",
IF(#REF!=6,"19-20/3","Hata8")))))),
IF(#REF!+BJ638=2019,
IF(#REF!=1,"19-20/1",
IF(#REF!=2,"19-20/2",
IF(#REF!=3,"19-20/3",
IF(#REF!=4,"20-21/1",
IF(#REF!=5,"20-21/2",
IF(#REF!=6,"20-21/3","Hata9")))))),
IF(#REF!+BJ638=2020,
IF(#REF!=1,"20-21/1",
IF(#REF!=2,"20-21/2",
IF(#REF!=3,"20-21/3",
IF(#REF!=4,"21-22/1",
IF(#REF!=5,"21-22/2",
IF(#REF!=6,"21-22/3","Hata10")))))),
IF(#REF!+BJ638=2021,
IF(#REF!=1,"21-22/1",
IF(#REF!=2,"21-22/2",
IF(#REF!=3,"21-22/3",
IF(#REF!=4,"22-23/1",
IF(#REF!=5,"22-23/2",
IF(#REF!=6,"22-23/3","Hata11")))))),
IF(#REF!+BJ638=2022,
IF(#REF!=1,"22-23/1",
IF(#REF!=2,"22-23/2",
IF(#REF!=3,"22-23/3",
IF(#REF!=4,"23-24/1",
IF(#REF!=5,"23-24/2",
IF(#REF!=6,"23-24/3","Hata12")))))),
IF(#REF!+BJ638=2023,
IF(#REF!=1,"23-24/1",
IF(#REF!=2,"23-24/2",
IF(#REF!=3,"23-24/3",
IF(#REF!=4,"24-25/1",
IF(#REF!=5,"24-25/2",
IF(#REF!=6,"24-25/3","Hata13")))))),
))))))))))))))
)</f>
        <v>#REF!</v>
      </c>
      <c r="G638" s="15"/>
      <c r="H638" s="14" t="s">
        <v>721</v>
      </c>
      <c r="I638" s="14">
        <v>206032</v>
      </c>
      <c r="J638" s="14" t="s">
        <v>499</v>
      </c>
      <c r="M638" s="14">
        <v>1314792</v>
      </c>
      <c r="S638" s="16">
        <v>4</v>
      </c>
      <c r="T638" s="14">
        <f>VLOOKUP($S638,[1]sistem!$I$3:$L$10,2,FALSE)</f>
        <v>0</v>
      </c>
      <c r="U638" s="14">
        <f>VLOOKUP($S638,[1]sistem!$I$3:$L$10,3,FALSE)</f>
        <v>1</v>
      </c>
      <c r="V638" s="14">
        <f>VLOOKUP($S638,[1]sistem!$I$3:$L$10,4,FALSE)</f>
        <v>1</v>
      </c>
      <c r="W638" s="14" t="e">
        <f>VLOOKUP($BB638,[1]sistem!$I$13:$L$14,2,FALSE)*#REF!</f>
        <v>#REF!</v>
      </c>
      <c r="X638" s="14" t="e">
        <f>VLOOKUP($BB638,[1]sistem!$I$13:$L$14,3,FALSE)*#REF!</f>
        <v>#REF!</v>
      </c>
      <c r="Y638" s="14" t="e">
        <f>VLOOKUP($BB638,[1]sistem!$I$13:$L$14,4,FALSE)*#REF!</f>
        <v>#REF!</v>
      </c>
      <c r="Z638" s="14" t="e">
        <f t="shared" si="185"/>
        <v>#REF!</v>
      </c>
      <c r="AA638" s="14" t="e">
        <f t="shared" si="185"/>
        <v>#REF!</v>
      </c>
      <c r="AB638" s="14" t="e">
        <f t="shared" si="185"/>
        <v>#REF!</v>
      </c>
      <c r="AC638" s="14" t="e">
        <f t="shared" si="186"/>
        <v>#REF!</v>
      </c>
      <c r="AD638" s="14">
        <f>VLOOKUP(BB638,[1]sistem!$I$18:$J$19,2,FALSE)</f>
        <v>14</v>
      </c>
      <c r="AE638" s="14">
        <v>0.25</v>
      </c>
      <c r="AF638" s="14">
        <f>VLOOKUP($S638,[1]sistem!$I$3:$M$10,5,FALSE)</f>
        <v>1</v>
      </c>
      <c r="AG638" s="14">
        <v>6</v>
      </c>
      <c r="AI638" s="14">
        <f>AG638*AM638</f>
        <v>84</v>
      </c>
      <c r="AJ638" s="14">
        <f>VLOOKUP($S638,[1]sistem!$I$3:$N$10,6,FALSE)</f>
        <v>2</v>
      </c>
      <c r="AK638" s="14">
        <v>2</v>
      </c>
      <c r="AL638" s="14">
        <f t="shared" si="187"/>
        <v>4</v>
      </c>
      <c r="AM638" s="14">
        <f>VLOOKUP($BB638,[1]sistem!$I$18:$K$19,3,FALSE)</f>
        <v>14</v>
      </c>
      <c r="AN638" s="14" t="e">
        <f>AM638*#REF!</f>
        <v>#REF!</v>
      </c>
      <c r="AO638" s="14" t="e">
        <f t="shared" si="188"/>
        <v>#REF!</v>
      </c>
      <c r="AP638" s="14">
        <f t="shared" si="189"/>
        <v>25</v>
      </c>
      <c r="AQ638" s="14" t="e">
        <f t="shared" si="190"/>
        <v>#REF!</v>
      </c>
      <c r="AR638" s="14" t="e">
        <f>ROUND(AQ638-#REF!,0)</f>
        <v>#REF!</v>
      </c>
      <c r="AS638" s="14">
        <f>IF(BB638="s",IF(S638=0,0,
IF(S638=1,#REF!*4*4,
IF(S638=2,0,
IF(S638=3,#REF!*4*2,
IF(S638=4,0,
IF(S638=5,0,
IF(S638=6,0,
IF(S638=7,0)))))))),
IF(BB638="t",
IF(S638=0,0,
IF(S638=1,#REF!*4*4*0.8,
IF(S638=2,0,
IF(S638=3,#REF!*4*2*0.8,
IF(S638=4,0,
IF(S638=5,0,
IF(S638=6,0,
IF(S638=7,0))))))))))</f>
        <v>0</v>
      </c>
      <c r="AT638" s="14" t="e">
        <f>IF(BB638="s",
IF(S638=0,0,
IF(S638=1,0,
IF(S638=2,#REF!*4*2,
IF(S638=3,#REF!*4,
IF(S638=4,#REF!*4,
IF(S638=5,0,
IF(S638=6,0,
IF(S638=7,#REF!*4)))))))),
IF(BB638="t",
IF(S638=0,0,
IF(S638=1,0,
IF(S638=2,#REF!*4*2*0.8,
IF(S638=3,#REF!*4*0.8,
IF(S638=4,#REF!*4*0.8,
IF(S638=5,0,
IF(S638=6,0,
IF(S638=7,#REF!*4))))))))))</f>
        <v>#REF!</v>
      </c>
      <c r="AU638" s="14" t="e">
        <f>IF(BB638="s",
IF(S638=0,0,
IF(S638=1,#REF!*2,
IF(S638=2,#REF!*2,
IF(S638=3,#REF!*2,
IF(S638=4,#REF!*2,
IF(S638=5,#REF!*2,
IF(S638=6,#REF!*2,
IF(S638=7,#REF!*2)))))))),
IF(BB638="t",
IF(S638=0,#REF!*2*0.8,
IF(S638=1,#REF!*2*0.8,
IF(S638=2,#REF!*2*0.8,
IF(S638=3,#REF!*2*0.8,
IF(S638=4,#REF!*2*0.8,
IF(S638=5,#REF!*2*0.8,
IF(S638=6,#REF!*1*0.8,
IF(S638=7,#REF!*2))))))))))</f>
        <v>#REF!</v>
      </c>
      <c r="AV638" s="14" t="e">
        <f t="shared" si="191"/>
        <v>#REF!</v>
      </c>
      <c r="AW638" s="14" t="e">
        <f>IF(BB638="s",
IF(S638=0,0,
IF(S638=1,(14-2)*(#REF!+#REF!)/4*4,
IF(S638=2,(14-2)*(#REF!+#REF!)/4*2,
IF(S638=3,(14-2)*(#REF!+#REF!)/4*3,
IF(S638=4,(14-2)*(#REF!+#REF!)/4,
IF(S638=5,(14-2)*#REF!/4,
IF(S638=6,0,
IF(S638=7,(14)*#REF!)))))))),
IF(BB638="t",
IF(S638=0,0,
IF(S638=1,(11-2)*(#REF!+#REF!)/4*4,
IF(S638=2,(11-2)*(#REF!+#REF!)/4*2,
IF(S638=3,(11-2)*(#REF!+#REF!)/4*3,
IF(S638=4,(11-2)*(#REF!+#REF!)/4,
IF(S638=5,(11-2)*#REF!/4,
IF(S638=6,0,
IF(S638=7,(11)*#REF!))))))))))</f>
        <v>#REF!</v>
      </c>
      <c r="AX638" s="14" t="e">
        <f t="shared" si="192"/>
        <v>#REF!</v>
      </c>
      <c r="AY638" s="14">
        <f t="shared" si="193"/>
        <v>8</v>
      </c>
      <c r="AZ638" s="14">
        <f t="shared" si="194"/>
        <v>4</v>
      </c>
      <c r="BA638" s="14" t="e">
        <f t="shared" si="195"/>
        <v>#REF!</v>
      </c>
      <c r="BB638" s="14" t="s">
        <v>87</v>
      </c>
      <c r="BC638" s="14" t="e">
        <f>IF(BI638="A",0,IF(BB638="s",14*#REF!,IF(BB638="T",11*#REF!,"HATA")))</f>
        <v>#REF!</v>
      </c>
      <c r="BD638" s="14" t="e">
        <f t="shared" si="196"/>
        <v>#REF!</v>
      </c>
      <c r="BE638" s="14" t="e">
        <f t="shared" si="197"/>
        <v>#REF!</v>
      </c>
      <c r="BF638" s="14" t="e">
        <f>IF(BE638-#REF!=0,"DOĞRU","YANLIŞ")</f>
        <v>#REF!</v>
      </c>
      <c r="BG638" s="14" t="e">
        <f>#REF!-BE638</f>
        <v>#REF!</v>
      </c>
      <c r="BH638" s="14">
        <v>1</v>
      </c>
      <c r="BJ638" s="14">
        <v>1</v>
      </c>
      <c r="BL638" s="14">
        <v>4</v>
      </c>
      <c r="BN638" s="5" t="e">
        <f>#REF!*14</f>
        <v>#REF!</v>
      </c>
      <c r="BO638" s="6"/>
      <c r="BP638" s="7"/>
      <c r="BQ638" s="8"/>
      <c r="BR638" s="8"/>
      <c r="BS638" s="8"/>
      <c r="BT638" s="8"/>
      <c r="BU638" s="8"/>
      <c r="BV638" s="9"/>
      <c r="BW638" s="10"/>
      <c r="BX638" s="11"/>
      <c r="CE638" s="8"/>
      <c r="CF638" s="17"/>
      <c r="CG638" s="17"/>
      <c r="CH638" s="17"/>
      <c r="CI638" s="17"/>
    </row>
    <row r="639" spans="1:87" hidden="1" x14ac:dyDescent="0.25">
      <c r="A639" s="14" t="s">
        <v>730</v>
      </c>
      <c r="B639" s="14" t="s">
        <v>731</v>
      </c>
      <c r="C639" s="14" t="s">
        <v>731</v>
      </c>
      <c r="D639" s="15" t="s">
        <v>90</v>
      </c>
      <c r="E639" s="15" t="s">
        <v>90</v>
      </c>
      <c r="F639" s="16" t="e">
        <f>IF(BB639="S",
IF(#REF!+BJ639=2012,
IF(#REF!=1,"12-13/1",
IF(#REF!=2,"12-13/2",
IF(#REF!=3,"13-14/1",
IF(#REF!=4,"13-14/2","Hata1")))),
IF(#REF!+BJ639=2013,
IF(#REF!=1,"13-14/1",
IF(#REF!=2,"13-14/2",
IF(#REF!=3,"14-15/1",
IF(#REF!=4,"14-15/2","Hata2")))),
IF(#REF!+BJ639=2014,
IF(#REF!=1,"14-15/1",
IF(#REF!=2,"14-15/2",
IF(#REF!=3,"15-16/1",
IF(#REF!=4,"15-16/2","Hata3")))),
IF(#REF!+BJ639=2015,
IF(#REF!=1,"15-16/1",
IF(#REF!=2,"15-16/2",
IF(#REF!=3,"16-17/1",
IF(#REF!=4,"16-17/2","Hata4")))),
IF(#REF!+BJ639=2016,
IF(#REF!=1,"16-17/1",
IF(#REF!=2,"16-17/2",
IF(#REF!=3,"17-18/1",
IF(#REF!=4,"17-18/2","Hata5")))),
IF(#REF!+BJ639=2017,
IF(#REF!=1,"17-18/1",
IF(#REF!=2,"17-18/2",
IF(#REF!=3,"18-19/1",
IF(#REF!=4,"18-19/2","Hata6")))),
IF(#REF!+BJ639=2018,
IF(#REF!=1,"18-19/1",
IF(#REF!=2,"18-19/2",
IF(#REF!=3,"19-20/1",
IF(#REF!=4,"19-20/2","Hata7")))),
IF(#REF!+BJ639=2019,
IF(#REF!=1,"19-20/1",
IF(#REF!=2,"19-20/2",
IF(#REF!=3,"20-21/1",
IF(#REF!=4,"20-21/2","Hata8")))),
IF(#REF!+BJ639=2020,
IF(#REF!=1,"20-21/1",
IF(#REF!=2,"20-21/2",
IF(#REF!=3,"21-22/1",
IF(#REF!=4,"21-22/2","Hata9")))),
IF(#REF!+BJ639=2021,
IF(#REF!=1,"21-22/1",
IF(#REF!=2,"21-22/2",
IF(#REF!=3,"22-23/1",
IF(#REF!=4,"22-23/2","Hata10")))),
IF(#REF!+BJ639=2022,
IF(#REF!=1,"22-23/1",
IF(#REF!=2,"22-23/2",
IF(#REF!=3,"23-24/1",
IF(#REF!=4,"23-24/2","Hata11")))),
IF(#REF!+BJ639=2023,
IF(#REF!=1,"23-24/1",
IF(#REF!=2,"23-24/2",
IF(#REF!=3,"24-25/1",
IF(#REF!=4,"24-25/2","Hata12")))),
)))))))))))),
IF(BB639="T",
IF(#REF!+BJ639=2012,
IF(#REF!=1,"12-13/1",
IF(#REF!=2,"12-13/2",
IF(#REF!=3,"12-13/3",
IF(#REF!=4,"13-14/1",
IF(#REF!=5,"13-14/2",
IF(#REF!=6,"13-14/3","Hata1")))))),
IF(#REF!+BJ639=2013,
IF(#REF!=1,"13-14/1",
IF(#REF!=2,"13-14/2",
IF(#REF!=3,"13-14/3",
IF(#REF!=4,"14-15/1",
IF(#REF!=5,"14-15/2",
IF(#REF!=6,"14-15/3","Hata2")))))),
IF(#REF!+BJ639=2014,
IF(#REF!=1,"14-15/1",
IF(#REF!=2,"14-15/2",
IF(#REF!=3,"14-15/3",
IF(#REF!=4,"15-16/1",
IF(#REF!=5,"15-16/2",
IF(#REF!=6,"15-16/3","Hata3")))))),
IF(AND(#REF!+#REF!&gt;2014,#REF!+#REF!&lt;2015,BJ639=1),
IF(#REF!=0.1,"14-15/0.1",
IF(#REF!=0.2,"14-15/0.2",
IF(#REF!=0.3,"14-15/0.3","Hata4"))),
IF(#REF!+BJ639=2015,
IF(#REF!=1,"15-16/1",
IF(#REF!=2,"15-16/2",
IF(#REF!=3,"15-16/3",
IF(#REF!=4,"16-17/1",
IF(#REF!=5,"16-17/2",
IF(#REF!=6,"16-17/3","Hata5")))))),
IF(#REF!+BJ639=2016,
IF(#REF!=1,"16-17/1",
IF(#REF!=2,"16-17/2",
IF(#REF!=3,"16-17/3",
IF(#REF!=4,"17-18/1",
IF(#REF!=5,"17-18/2",
IF(#REF!=6,"17-18/3","Hata6")))))),
IF(#REF!+BJ639=2017,
IF(#REF!=1,"17-18/1",
IF(#REF!=2,"17-18/2",
IF(#REF!=3,"17-18/3",
IF(#REF!=4,"18-19/1",
IF(#REF!=5,"18-19/2",
IF(#REF!=6,"18-19/3","Hata7")))))),
IF(#REF!+BJ639=2018,
IF(#REF!=1,"18-19/1",
IF(#REF!=2,"18-19/2",
IF(#REF!=3,"18-19/3",
IF(#REF!=4,"19-20/1",
IF(#REF!=5," 19-20/2",
IF(#REF!=6,"19-20/3","Hata8")))))),
IF(#REF!+BJ639=2019,
IF(#REF!=1,"19-20/1",
IF(#REF!=2,"19-20/2",
IF(#REF!=3,"19-20/3",
IF(#REF!=4,"20-21/1",
IF(#REF!=5,"20-21/2",
IF(#REF!=6,"20-21/3","Hata9")))))),
IF(#REF!+BJ639=2020,
IF(#REF!=1,"20-21/1",
IF(#REF!=2,"20-21/2",
IF(#REF!=3,"20-21/3",
IF(#REF!=4,"21-22/1",
IF(#REF!=5,"21-22/2",
IF(#REF!=6,"21-22/3","Hata10")))))),
IF(#REF!+BJ639=2021,
IF(#REF!=1,"21-22/1",
IF(#REF!=2,"21-22/2",
IF(#REF!=3,"21-22/3",
IF(#REF!=4,"22-23/1",
IF(#REF!=5,"22-23/2",
IF(#REF!=6,"22-23/3","Hata11")))))),
IF(#REF!+BJ639=2022,
IF(#REF!=1,"22-23/1",
IF(#REF!=2,"22-23/2",
IF(#REF!=3,"22-23/3",
IF(#REF!=4,"23-24/1",
IF(#REF!=5,"23-24/2",
IF(#REF!=6,"23-24/3","Hata12")))))),
IF(#REF!+BJ639=2023,
IF(#REF!=1,"23-24/1",
IF(#REF!=2,"23-24/2",
IF(#REF!=3,"23-24/3",
IF(#REF!=4,"24-25/1",
IF(#REF!=5,"24-25/2",
IF(#REF!=6,"24-25/3","Hata13")))))),
))))))))))))))
)</f>
        <v>#REF!</v>
      </c>
      <c r="G639" s="15"/>
      <c r="H639" s="14" t="s">
        <v>721</v>
      </c>
      <c r="I639" s="14">
        <v>206032</v>
      </c>
      <c r="J639" s="14" t="s">
        <v>499</v>
      </c>
      <c r="M639" s="14">
        <v>1314803</v>
      </c>
      <c r="S639" s="16">
        <v>4</v>
      </c>
      <c r="T639" s="14">
        <f>VLOOKUP($S639,[1]sistem!$I$3:$L$10,2,FALSE)</f>
        <v>0</v>
      </c>
      <c r="U639" s="14">
        <f>VLOOKUP($S639,[1]sistem!$I$3:$L$10,3,FALSE)</f>
        <v>1</v>
      </c>
      <c r="V639" s="14">
        <f>VLOOKUP($S639,[1]sistem!$I$3:$L$10,4,FALSE)</f>
        <v>1</v>
      </c>
      <c r="W639" s="14" t="e">
        <f>VLOOKUP($BB639,[1]sistem!$I$13:$L$14,2,FALSE)*#REF!</f>
        <v>#REF!</v>
      </c>
      <c r="X639" s="14" t="e">
        <f>VLOOKUP($BB639,[1]sistem!$I$13:$L$14,3,FALSE)*#REF!</f>
        <v>#REF!</v>
      </c>
      <c r="Y639" s="14" t="e">
        <f>VLOOKUP($BB639,[1]sistem!$I$13:$L$14,4,FALSE)*#REF!</f>
        <v>#REF!</v>
      </c>
      <c r="Z639" s="14" t="e">
        <f t="shared" si="185"/>
        <v>#REF!</v>
      </c>
      <c r="AA639" s="14" t="e">
        <f t="shared" si="185"/>
        <v>#REF!</v>
      </c>
      <c r="AB639" s="14" t="e">
        <f t="shared" si="185"/>
        <v>#REF!</v>
      </c>
      <c r="AC639" s="14" t="e">
        <f t="shared" si="186"/>
        <v>#REF!</v>
      </c>
      <c r="AD639" s="14">
        <f>VLOOKUP(BB639,[1]sistem!$I$18:$J$19,2,FALSE)</f>
        <v>14</v>
      </c>
      <c r="AE639" s="14">
        <v>0.25</v>
      </c>
      <c r="AF639" s="14">
        <f>VLOOKUP($S639,[1]sistem!$I$3:$M$10,5,FALSE)</f>
        <v>1</v>
      </c>
      <c r="AG639" s="14">
        <v>6</v>
      </c>
      <c r="AI639" s="14">
        <f>AG639*AM639</f>
        <v>84</v>
      </c>
      <c r="AJ639" s="14">
        <f>VLOOKUP($S639,[1]sistem!$I$3:$N$10,6,FALSE)</f>
        <v>2</v>
      </c>
      <c r="AK639" s="14">
        <v>2</v>
      </c>
      <c r="AL639" s="14">
        <f t="shared" si="187"/>
        <v>4</v>
      </c>
      <c r="AM639" s="14">
        <f>VLOOKUP($BB639,[1]sistem!$I$18:$K$19,3,FALSE)</f>
        <v>14</v>
      </c>
      <c r="AN639" s="14" t="e">
        <f>AM639*#REF!</f>
        <v>#REF!</v>
      </c>
      <c r="AO639" s="14" t="e">
        <f t="shared" si="188"/>
        <v>#REF!</v>
      </c>
      <c r="AP639" s="14">
        <f t="shared" si="189"/>
        <v>25</v>
      </c>
      <c r="AQ639" s="14" t="e">
        <f t="shared" si="190"/>
        <v>#REF!</v>
      </c>
      <c r="AR639" s="14" t="e">
        <f>ROUND(AQ639-#REF!,0)</f>
        <v>#REF!</v>
      </c>
      <c r="AS639" s="14">
        <f>IF(BB639="s",IF(S639=0,0,
IF(S639=1,#REF!*4*4,
IF(S639=2,0,
IF(S639=3,#REF!*4*2,
IF(S639=4,0,
IF(S639=5,0,
IF(S639=6,0,
IF(S639=7,0)))))))),
IF(BB639="t",
IF(S639=0,0,
IF(S639=1,#REF!*4*4*0.8,
IF(S639=2,0,
IF(S639=3,#REF!*4*2*0.8,
IF(S639=4,0,
IF(S639=5,0,
IF(S639=6,0,
IF(S639=7,0))))))))))</f>
        <v>0</v>
      </c>
      <c r="AT639" s="14" t="e">
        <f>IF(BB639="s",
IF(S639=0,0,
IF(S639=1,0,
IF(S639=2,#REF!*4*2,
IF(S639=3,#REF!*4,
IF(S639=4,#REF!*4,
IF(S639=5,0,
IF(S639=6,0,
IF(S639=7,#REF!*4)))))))),
IF(BB639="t",
IF(S639=0,0,
IF(S639=1,0,
IF(S639=2,#REF!*4*2*0.8,
IF(S639=3,#REF!*4*0.8,
IF(S639=4,#REF!*4*0.8,
IF(S639=5,0,
IF(S639=6,0,
IF(S639=7,#REF!*4))))))))))</f>
        <v>#REF!</v>
      </c>
      <c r="AU639" s="14" t="e">
        <f>IF(BB639="s",
IF(S639=0,0,
IF(S639=1,#REF!*2,
IF(S639=2,#REF!*2,
IF(S639=3,#REF!*2,
IF(S639=4,#REF!*2,
IF(S639=5,#REF!*2,
IF(S639=6,#REF!*2,
IF(S639=7,#REF!*2)))))))),
IF(BB639="t",
IF(S639=0,#REF!*2*0.8,
IF(S639=1,#REF!*2*0.8,
IF(S639=2,#REF!*2*0.8,
IF(S639=3,#REF!*2*0.8,
IF(S639=4,#REF!*2*0.8,
IF(S639=5,#REF!*2*0.8,
IF(S639=6,#REF!*1*0.8,
IF(S639=7,#REF!*2))))))))))</f>
        <v>#REF!</v>
      </c>
      <c r="AV639" s="14" t="e">
        <f t="shared" si="191"/>
        <v>#REF!</v>
      </c>
      <c r="AW639" s="14" t="e">
        <f>IF(BB639="s",
IF(S639=0,0,
IF(S639=1,(14-2)*(#REF!+#REF!)/4*4,
IF(S639=2,(14-2)*(#REF!+#REF!)/4*2,
IF(S639=3,(14-2)*(#REF!+#REF!)/4*3,
IF(S639=4,(14-2)*(#REF!+#REF!)/4,
IF(S639=5,(14-2)*#REF!/4,
IF(S639=6,0,
IF(S639=7,(14)*#REF!)))))))),
IF(BB639="t",
IF(S639=0,0,
IF(S639=1,(11-2)*(#REF!+#REF!)/4*4,
IF(S639=2,(11-2)*(#REF!+#REF!)/4*2,
IF(S639=3,(11-2)*(#REF!+#REF!)/4*3,
IF(S639=4,(11-2)*(#REF!+#REF!)/4,
IF(S639=5,(11-2)*#REF!/4,
IF(S639=6,0,
IF(S639=7,(11)*#REF!))))))))))</f>
        <v>#REF!</v>
      </c>
      <c r="AX639" s="14" t="e">
        <f t="shared" si="192"/>
        <v>#REF!</v>
      </c>
      <c r="AY639" s="14">
        <f t="shared" si="193"/>
        <v>8</v>
      </c>
      <c r="AZ639" s="14">
        <f t="shared" si="194"/>
        <v>4</v>
      </c>
      <c r="BA639" s="14" t="e">
        <f t="shared" si="195"/>
        <v>#REF!</v>
      </c>
      <c r="BB639" s="14" t="s">
        <v>87</v>
      </c>
      <c r="BC639" s="14" t="e">
        <f>IF(BI639="A",0,IF(BB639="s",14*#REF!,IF(BB639="T",11*#REF!,"HATA")))</f>
        <v>#REF!</v>
      </c>
      <c r="BD639" s="14" t="e">
        <f t="shared" si="196"/>
        <v>#REF!</v>
      </c>
      <c r="BE639" s="14" t="e">
        <f t="shared" si="197"/>
        <v>#REF!</v>
      </c>
      <c r="BF639" s="14" t="e">
        <f>IF(BE639-#REF!=0,"DOĞRU","YANLIŞ")</f>
        <v>#REF!</v>
      </c>
      <c r="BG639" s="14" t="e">
        <f>#REF!-BE639</f>
        <v>#REF!</v>
      </c>
      <c r="BH639" s="14">
        <v>0</v>
      </c>
      <c r="BJ639" s="14">
        <v>1</v>
      </c>
      <c r="BL639" s="14">
        <v>4</v>
      </c>
      <c r="BN639" s="5" t="e">
        <f>#REF!*14</f>
        <v>#REF!</v>
      </c>
      <c r="BO639" s="6"/>
      <c r="BP639" s="7"/>
      <c r="BQ639" s="8"/>
      <c r="BR639" s="8"/>
      <c r="BS639" s="8"/>
      <c r="BT639" s="8"/>
      <c r="BU639" s="8"/>
      <c r="BV639" s="9"/>
      <c r="BW639" s="10"/>
      <c r="BX639" s="11"/>
      <c r="CE639" s="8"/>
      <c r="CF639" s="17"/>
      <c r="CG639" s="17"/>
      <c r="CH639" s="17"/>
      <c r="CI639" s="17"/>
    </row>
    <row r="640" spans="1:87" hidden="1" x14ac:dyDescent="0.25">
      <c r="A640" s="14" t="s">
        <v>732</v>
      </c>
      <c r="B640" s="14" t="s">
        <v>521</v>
      </c>
      <c r="C640" s="14" t="s">
        <v>521</v>
      </c>
      <c r="D640" s="15" t="s">
        <v>90</v>
      </c>
      <c r="E640" s="15" t="s">
        <v>90</v>
      </c>
      <c r="F640" s="16" t="e">
        <f>IF(BB640="S",
IF(#REF!+BJ640=2012,
IF(#REF!=1,"12-13/1",
IF(#REF!=2,"12-13/2",
IF(#REF!=3,"13-14/1",
IF(#REF!=4,"13-14/2","Hata1")))),
IF(#REF!+BJ640=2013,
IF(#REF!=1,"13-14/1",
IF(#REF!=2,"13-14/2",
IF(#REF!=3,"14-15/1",
IF(#REF!=4,"14-15/2","Hata2")))),
IF(#REF!+BJ640=2014,
IF(#REF!=1,"14-15/1",
IF(#REF!=2,"14-15/2",
IF(#REF!=3,"15-16/1",
IF(#REF!=4,"15-16/2","Hata3")))),
IF(#REF!+BJ640=2015,
IF(#REF!=1,"15-16/1",
IF(#REF!=2,"15-16/2",
IF(#REF!=3,"16-17/1",
IF(#REF!=4,"16-17/2","Hata4")))),
IF(#REF!+BJ640=2016,
IF(#REF!=1,"16-17/1",
IF(#REF!=2,"16-17/2",
IF(#REF!=3,"17-18/1",
IF(#REF!=4,"17-18/2","Hata5")))),
IF(#REF!+BJ640=2017,
IF(#REF!=1,"17-18/1",
IF(#REF!=2,"17-18/2",
IF(#REF!=3,"18-19/1",
IF(#REF!=4,"18-19/2","Hata6")))),
IF(#REF!+BJ640=2018,
IF(#REF!=1,"18-19/1",
IF(#REF!=2,"18-19/2",
IF(#REF!=3,"19-20/1",
IF(#REF!=4,"19-20/2","Hata7")))),
IF(#REF!+BJ640=2019,
IF(#REF!=1,"19-20/1",
IF(#REF!=2,"19-20/2",
IF(#REF!=3,"20-21/1",
IF(#REF!=4,"20-21/2","Hata8")))),
IF(#REF!+BJ640=2020,
IF(#REF!=1,"20-21/1",
IF(#REF!=2,"20-21/2",
IF(#REF!=3,"21-22/1",
IF(#REF!=4,"21-22/2","Hata9")))),
IF(#REF!+BJ640=2021,
IF(#REF!=1,"21-22/1",
IF(#REF!=2,"21-22/2",
IF(#REF!=3,"22-23/1",
IF(#REF!=4,"22-23/2","Hata10")))),
IF(#REF!+BJ640=2022,
IF(#REF!=1,"22-23/1",
IF(#REF!=2,"22-23/2",
IF(#REF!=3,"23-24/1",
IF(#REF!=4,"23-24/2","Hata11")))),
IF(#REF!+BJ640=2023,
IF(#REF!=1,"23-24/1",
IF(#REF!=2,"23-24/2",
IF(#REF!=3,"24-25/1",
IF(#REF!=4,"24-25/2","Hata12")))),
)))))))))))),
IF(BB640="T",
IF(#REF!+BJ640=2012,
IF(#REF!=1,"12-13/1",
IF(#REF!=2,"12-13/2",
IF(#REF!=3,"12-13/3",
IF(#REF!=4,"13-14/1",
IF(#REF!=5,"13-14/2",
IF(#REF!=6,"13-14/3","Hata1")))))),
IF(#REF!+BJ640=2013,
IF(#REF!=1,"13-14/1",
IF(#REF!=2,"13-14/2",
IF(#REF!=3,"13-14/3",
IF(#REF!=4,"14-15/1",
IF(#REF!=5,"14-15/2",
IF(#REF!=6,"14-15/3","Hata2")))))),
IF(#REF!+BJ640=2014,
IF(#REF!=1,"14-15/1",
IF(#REF!=2,"14-15/2",
IF(#REF!=3,"14-15/3",
IF(#REF!=4,"15-16/1",
IF(#REF!=5,"15-16/2",
IF(#REF!=6,"15-16/3","Hata3")))))),
IF(AND(#REF!+#REF!&gt;2014,#REF!+#REF!&lt;2015,BJ640=1),
IF(#REF!=0.1,"14-15/0.1",
IF(#REF!=0.2,"14-15/0.2",
IF(#REF!=0.3,"14-15/0.3","Hata4"))),
IF(#REF!+BJ640=2015,
IF(#REF!=1,"15-16/1",
IF(#REF!=2,"15-16/2",
IF(#REF!=3,"15-16/3",
IF(#REF!=4,"16-17/1",
IF(#REF!=5,"16-17/2",
IF(#REF!=6,"16-17/3","Hata5")))))),
IF(#REF!+BJ640=2016,
IF(#REF!=1,"16-17/1",
IF(#REF!=2,"16-17/2",
IF(#REF!=3,"16-17/3",
IF(#REF!=4,"17-18/1",
IF(#REF!=5,"17-18/2",
IF(#REF!=6,"17-18/3","Hata6")))))),
IF(#REF!+BJ640=2017,
IF(#REF!=1,"17-18/1",
IF(#REF!=2,"17-18/2",
IF(#REF!=3,"17-18/3",
IF(#REF!=4,"18-19/1",
IF(#REF!=5,"18-19/2",
IF(#REF!=6,"18-19/3","Hata7")))))),
IF(#REF!+BJ640=2018,
IF(#REF!=1,"18-19/1",
IF(#REF!=2,"18-19/2",
IF(#REF!=3,"18-19/3",
IF(#REF!=4,"19-20/1",
IF(#REF!=5," 19-20/2",
IF(#REF!=6,"19-20/3","Hata8")))))),
IF(#REF!+BJ640=2019,
IF(#REF!=1,"19-20/1",
IF(#REF!=2,"19-20/2",
IF(#REF!=3,"19-20/3",
IF(#REF!=4,"20-21/1",
IF(#REF!=5,"20-21/2",
IF(#REF!=6,"20-21/3","Hata9")))))),
IF(#REF!+BJ640=2020,
IF(#REF!=1,"20-21/1",
IF(#REF!=2,"20-21/2",
IF(#REF!=3,"20-21/3",
IF(#REF!=4,"21-22/1",
IF(#REF!=5,"21-22/2",
IF(#REF!=6,"21-22/3","Hata10")))))),
IF(#REF!+BJ640=2021,
IF(#REF!=1,"21-22/1",
IF(#REF!=2,"21-22/2",
IF(#REF!=3,"21-22/3",
IF(#REF!=4,"22-23/1",
IF(#REF!=5,"22-23/2",
IF(#REF!=6,"22-23/3","Hata11")))))),
IF(#REF!+BJ640=2022,
IF(#REF!=1,"22-23/1",
IF(#REF!=2,"22-23/2",
IF(#REF!=3,"22-23/3",
IF(#REF!=4,"23-24/1",
IF(#REF!=5,"23-24/2",
IF(#REF!=6,"23-24/3","Hata12")))))),
IF(#REF!+BJ640=2023,
IF(#REF!=1,"23-24/1",
IF(#REF!=2,"23-24/2",
IF(#REF!=3,"23-24/3",
IF(#REF!=4,"24-25/1",
IF(#REF!=5,"24-25/2",
IF(#REF!=6,"24-25/3","Hata13")))))),
))))))))))))))
)</f>
        <v>#REF!</v>
      </c>
      <c r="G640" s="15"/>
      <c r="H640" s="14" t="s">
        <v>721</v>
      </c>
      <c r="I640" s="14">
        <v>206032</v>
      </c>
      <c r="J640" s="14" t="s">
        <v>499</v>
      </c>
      <c r="M640" s="14">
        <v>55007</v>
      </c>
      <c r="Q640" s="14" t="s">
        <v>521</v>
      </c>
      <c r="R640" s="14" t="s">
        <v>521</v>
      </c>
      <c r="S640" s="16">
        <v>3</v>
      </c>
      <c r="T640" s="14">
        <f>VLOOKUP($S640,[1]sistem!$I$3:$L$10,2,FALSE)</f>
        <v>2</v>
      </c>
      <c r="U640" s="14">
        <f>VLOOKUP($S640,[1]sistem!$I$3:$L$10,3,FALSE)</f>
        <v>1</v>
      </c>
      <c r="V640" s="14">
        <f>VLOOKUP($S640,[1]sistem!$I$3:$L$10,4,FALSE)</f>
        <v>1</v>
      </c>
      <c r="W640" s="14" t="e">
        <f>VLOOKUP($BB640,[1]sistem!$I$13:$L$14,2,FALSE)*#REF!</f>
        <v>#REF!</v>
      </c>
      <c r="X640" s="14" t="e">
        <f>VLOOKUP($BB640,[1]sistem!$I$13:$L$14,3,FALSE)*#REF!</f>
        <v>#REF!</v>
      </c>
      <c r="Y640" s="14" t="e">
        <f>VLOOKUP($BB640,[1]sistem!$I$13:$L$14,4,FALSE)*#REF!</f>
        <v>#REF!</v>
      </c>
      <c r="Z640" s="14" t="e">
        <f t="shared" si="185"/>
        <v>#REF!</v>
      </c>
      <c r="AA640" s="14" t="e">
        <f t="shared" si="185"/>
        <v>#REF!</v>
      </c>
      <c r="AB640" s="14" t="e">
        <f t="shared" si="185"/>
        <v>#REF!</v>
      </c>
      <c r="AC640" s="14" t="e">
        <f t="shared" si="186"/>
        <v>#REF!</v>
      </c>
      <c r="AD640" s="14">
        <f>VLOOKUP(BB640,[1]sistem!$I$18:$J$19,2,FALSE)</f>
        <v>14</v>
      </c>
      <c r="AE640" s="14">
        <v>0.25</v>
      </c>
      <c r="AF640" s="14">
        <f>VLOOKUP($S640,[1]sistem!$I$3:$M$10,5,FALSE)</f>
        <v>3</v>
      </c>
      <c r="AI640" s="14" t="e">
        <f>(#REF!+#REF!)*AD640</f>
        <v>#REF!</v>
      </c>
      <c r="AJ640" s="14">
        <f>VLOOKUP($S640,[1]sistem!$I$3:$N$10,6,FALSE)</f>
        <v>4</v>
      </c>
      <c r="AK640" s="14">
        <v>2</v>
      </c>
      <c r="AL640" s="14">
        <f t="shared" si="187"/>
        <v>8</v>
      </c>
      <c r="AM640" s="14">
        <f>VLOOKUP($BB640,[1]sistem!$I$18:$K$19,3,FALSE)</f>
        <v>14</v>
      </c>
      <c r="AN640" s="14" t="e">
        <f>AM640*#REF!</f>
        <v>#REF!</v>
      </c>
      <c r="AO640" s="14" t="e">
        <f t="shared" si="188"/>
        <v>#REF!</v>
      </c>
      <c r="AP640" s="14">
        <f t="shared" si="189"/>
        <v>25</v>
      </c>
      <c r="AQ640" s="14" t="e">
        <f t="shared" si="190"/>
        <v>#REF!</v>
      </c>
      <c r="AR640" s="14" t="e">
        <f>ROUND(AQ640-#REF!,0)</f>
        <v>#REF!</v>
      </c>
      <c r="AS640" s="14" t="e">
        <f>IF(BB640="s",IF(S640=0,0,
IF(S640=1,#REF!*4*4,
IF(S640=2,0,
IF(S640=3,#REF!*4*2,
IF(S640=4,0,
IF(S640=5,0,
IF(S640=6,0,
IF(S640=7,0)))))))),
IF(BB640="t",
IF(S640=0,0,
IF(S640=1,#REF!*4*4*0.8,
IF(S640=2,0,
IF(S640=3,#REF!*4*2*0.8,
IF(S640=4,0,
IF(S640=5,0,
IF(S640=6,0,
IF(S640=7,0))))))))))</f>
        <v>#REF!</v>
      </c>
      <c r="AT640" s="14" t="e">
        <f>IF(BB640="s",
IF(S640=0,0,
IF(S640=1,0,
IF(S640=2,#REF!*4*2,
IF(S640=3,#REF!*4,
IF(S640=4,#REF!*4,
IF(S640=5,0,
IF(S640=6,0,
IF(S640=7,#REF!*4)))))))),
IF(BB640="t",
IF(S640=0,0,
IF(S640=1,0,
IF(S640=2,#REF!*4*2*0.8,
IF(S640=3,#REF!*4*0.8,
IF(S640=4,#REF!*4*0.8,
IF(S640=5,0,
IF(S640=6,0,
IF(S640=7,#REF!*4))))))))))</f>
        <v>#REF!</v>
      </c>
      <c r="AU640" s="14" t="e">
        <f>IF(BB640="s",
IF(S640=0,0,
IF(S640=1,#REF!*2,
IF(S640=2,#REF!*2,
IF(S640=3,#REF!*2,
IF(S640=4,#REF!*2,
IF(S640=5,#REF!*2,
IF(S640=6,#REF!*2,
IF(S640=7,#REF!*2)))))))),
IF(BB640="t",
IF(S640=0,#REF!*2*0.8,
IF(S640=1,#REF!*2*0.8,
IF(S640=2,#REF!*2*0.8,
IF(S640=3,#REF!*2*0.8,
IF(S640=4,#REF!*2*0.8,
IF(S640=5,#REF!*2*0.8,
IF(S640=6,#REF!*1*0.8,
IF(S640=7,#REF!*2))))))))))</f>
        <v>#REF!</v>
      </c>
      <c r="AV640" s="14" t="e">
        <f t="shared" si="191"/>
        <v>#REF!</v>
      </c>
      <c r="AW640" s="14" t="e">
        <f>IF(BB640="s",
IF(S640=0,0,
IF(S640=1,(14-2)*(#REF!+#REF!)/4*4,
IF(S640=2,(14-2)*(#REF!+#REF!)/4*2,
IF(S640=3,(14-2)*(#REF!+#REF!)/4*3,
IF(S640=4,(14-2)*(#REF!+#REF!)/4,
IF(S640=5,(14-2)*#REF!/4,
IF(S640=6,0,
IF(S640=7,(14)*#REF!)))))))),
IF(BB640="t",
IF(S640=0,0,
IF(S640=1,(11-2)*(#REF!+#REF!)/4*4,
IF(S640=2,(11-2)*(#REF!+#REF!)/4*2,
IF(S640=3,(11-2)*(#REF!+#REF!)/4*3,
IF(S640=4,(11-2)*(#REF!+#REF!)/4,
IF(S640=5,(11-2)*#REF!/4,
IF(S640=6,0,
IF(S640=7,(11)*#REF!))))))))))</f>
        <v>#REF!</v>
      </c>
      <c r="AX640" s="14" t="e">
        <f t="shared" si="192"/>
        <v>#REF!</v>
      </c>
      <c r="AY640" s="14">
        <f t="shared" si="193"/>
        <v>16</v>
      </c>
      <c r="AZ640" s="14">
        <f t="shared" si="194"/>
        <v>8</v>
      </c>
      <c r="BA640" s="14" t="e">
        <f t="shared" si="195"/>
        <v>#REF!</v>
      </c>
      <c r="BB640" s="14" t="s">
        <v>87</v>
      </c>
      <c r="BC640" s="14" t="e">
        <f>IF(BI640="A",0,IF(BB640="s",14*#REF!,IF(BB640="T",11*#REF!,"HATA")))</f>
        <v>#REF!</v>
      </c>
      <c r="BD640" s="14" t="e">
        <f t="shared" si="196"/>
        <v>#REF!</v>
      </c>
      <c r="BE640" s="14" t="e">
        <f t="shared" si="197"/>
        <v>#REF!</v>
      </c>
      <c r="BF640" s="14" t="e">
        <f>IF(BE640-#REF!=0,"DOĞRU","YANLIŞ")</f>
        <v>#REF!</v>
      </c>
      <c r="BG640" s="14" t="e">
        <f>#REF!-BE640</f>
        <v>#REF!</v>
      </c>
      <c r="BH640" s="14">
        <v>1</v>
      </c>
      <c r="BJ640" s="14">
        <v>1</v>
      </c>
      <c r="BL640" s="14">
        <v>3</v>
      </c>
      <c r="BN640" s="5" t="e">
        <f>#REF!*14</f>
        <v>#REF!</v>
      </c>
      <c r="BO640" s="6"/>
      <c r="BP640" s="7"/>
      <c r="BQ640" s="8"/>
      <c r="BR640" s="8"/>
      <c r="BS640" s="8"/>
      <c r="BT640" s="8"/>
      <c r="BU640" s="8"/>
      <c r="BV640" s="9"/>
      <c r="BW640" s="10"/>
      <c r="BX640" s="11"/>
      <c r="CD640" s="17"/>
      <c r="CE640" s="8"/>
      <c r="CF640" s="17"/>
      <c r="CG640" s="17"/>
      <c r="CH640" s="17"/>
      <c r="CI640" s="17"/>
    </row>
    <row r="641" spans="1:87" hidden="1" x14ac:dyDescent="0.25">
      <c r="A641" s="14" t="s">
        <v>733</v>
      </c>
      <c r="B641" s="14" t="s">
        <v>734</v>
      </c>
      <c r="C641" s="14" t="s">
        <v>734</v>
      </c>
      <c r="D641" s="15" t="s">
        <v>90</v>
      </c>
      <c r="E641" s="15" t="s">
        <v>90</v>
      </c>
      <c r="F641" s="16" t="e">
        <f>IF(BB641="S",
IF(#REF!+BJ641=2012,
IF(#REF!=1,"12-13/1",
IF(#REF!=2,"12-13/2",
IF(#REF!=3,"13-14/1",
IF(#REF!=4,"13-14/2","Hata1")))),
IF(#REF!+BJ641=2013,
IF(#REF!=1,"13-14/1",
IF(#REF!=2,"13-14/2",
IF(#REF!=3,"14-15/1",
IF(#REF!=4,"14-15/2","Hata2")))),
IF(#REF!+BJ641=2014,
IF(#REF!=1,"14-15/1",
IF(#REF!=2,"14-15/2",
IF(#REF!=3,"15-16/1",
IF(#REF!=4,"15-16/2","Hata3")))),
IF(#REF!+BJ641=2015,
IF(#REF!=1,"15-16/1",
IF(#REF!=2,"15-16/2",
IF(#REF!=3,"16-17/1",
IF(#REF!=4,"16-17/2","Hata4")))),
IF(#REF!+BJ641=2016,
IF(#REF!=1,"16-17/1",
IF(#REF!=2,"16-17/2",
IF(#REF!=3,"17-18/1",
IF(#REF!=4,"17-18/2","Hata5")))),
IF(#REF!+BJ641=2017,
IF(#REF!=1,"17-18/1",
IF(#REF!=2,"17-18/2",
IF(#REF!=3,"18-19/1",
IF(#REF!=4,"18-19/2","Hata6")))),
IF(#REF!+BJ641=2018,
IF(#REF!=1,"18-19/1",
IF(#REF!=2,"18-19/2",
IF(#REF!=3,"19-20/1",
IF(#REF!=4,"19-20/2","Hata7")))),
IF(#REF!+BJ641=2019,
IF(#REF!=1,"19-20/1",
IF(#REF!=2,"19-20/2",
IF(#REF!=3,"20-21/1",
IF(#REF!=4,"20-21/2","Hata8")))),
IF(#REF!+BJ641=2020,
IF(#REF!=1,"20-21/1",
IF(#REF!=2,"20-21/2",
IF(#REF!=3,"21-22/1",
IF(#REF!=4,"21-22/2","Hata9")))),
IF(#REF!+BJ641=2021,
IF(#REF!=1,"21-22/1",
IF(#REF!=2,"21-22/2",
IF(#REF!=3,"22-23/1",
IF(#REF!=4,"22-23/2","Hata10")))),
IF(#REF!+BJ641=2022,
IF(#REF!=1,"22-23/1",
IF(#REF!=2,"22-23/2",
IF(#REF!=3,"23-24/1",
IF(#REF!=4,"23-24/2","Hata11")))),
IF(#REF!+BJ641=2023,
IF(#REF!=1,"23-24/1",
IF(#REF!=2,"23-24/2",
IF(#REF!=3,"24-25/1",
IF(#REF!=4,"24-25/2","Hata12")))),
)))))))))))),
IF(BB641="T",
IF(#REF!+BJ641=2012,
IF(#REF!=1,"12-13/1",
IF(#REF!=2,"12-13/2",
IF(#REF!=3,"12-13/3",
IF(#REF!=4,"13-14/1",
IF(#REF!=5,"13-14/2",
IF(#REF!=6,"13-14/3","Hata1")))))),
IF(#REF!+BJ641=2013,
IF(#REF!=1,"13-14/1",
IF(#REF!=2,"13-14/2",
IF(#REF!=3,"13-14/3",
IF(#REF!=4,"14-15/1",
IF(#REF!=5,"14-15/2",
IF(#REF!=6,"14-15/3","Hata2")))))),
IF(#REF!+BJ641=2014,
IF(#REF!=1,"14-15/1",
IF(#REF!=2,"14-15/2",
IF(#REF!=3,"14-15/3",
IF(#REF!=4,"15-16/1",
IF(#REF!=5,"15-16/2",
IF(#REF!=6,"15-16/3","Hata3")))))),
IF(AND(#REF!+#REF!&gt;2014,#REF!+#REF!&lt;2015,BJ641=1),
IF(#REF!=0.1,"14-15/0.1",
IF(#REF!=0.2,"14-15/0.2",
IF(#REF!=0.3,"14-15/0.3","Hata4"))),
IF(#REF!+BJ641=2015,
IF(#REF!=1,"15-16/1",
IF(#REF!=2,"15-16/2",
IF(#REF!=3,"15-16/3",
IF(#REF!=4,"16-17/1",
IF(#REF!=5,"16-17/2",
IF(#REF!=6,"16-17/3","Hata5")))))),
IF(#REF!+BJ641=2016,
IF(#REF!=1,"16-17/1",
IF(#REF!=2,"16-17/2",
IF(#REF!=3,"16-17/3",
IF(#REF!=4,"17-18/1",
IF(#REF!=5,"17-18/2",
IF(#REF!=6,"17-18/3","Hata6")))))),
IF(#REF!+BJ641=2017,
IF(#REF!=1,"17-18/1",
IF(#REF!=2,"17-18/2",
IF(#REF!=3,"17-18/3",
IF(#REF!=4,"18-19/1",
IF(#REF!=5,"18-19/2",
IF(#REF!=6,"18-19/3","Hata7")))))),
IF(#REF!+BJ641=2018,
IF(#REF!=1,"18-19/1",
IF(#REF!=2,"18-19/2",
IF(#REF!=3,"18-19/3",
IF(#REF!=4,"19-20/1",
IF(#REF!=5," 19-20/2",
IF(#REF!=6,"19-20/3","Hata8")))))),
IF(#REF!+BJ641=2019,
IF(#REF!=1,"19-20/1",
IF(#REF!=2,"19-20/2",
IF(#REF!=3,"19-20/3",
IF(#REF!=4,"20-21/1",
IF(#REF!=5,"20-21/2",
IF(#REF!=6,"20-21/3","Hata9")))))),
IF(#REF!+BJ641=2020,
IF(#REF!=1,"20-21/1",
IF(#REF!=2,"20-21/2",
IF(#REF!=3,"20-21/3",
IF(#REF!=4,"21-22/1",
IF(#REF!=5,"21-22/2",
IF(#REF!=6,"21-22/3","Hata10")))))),
IF(#REF!+BJ641=2021,
IF(#REF!=1,"21-22/1",
IF(#REF!=2,"21-22/2",
IF(#REF!=3,"21-22/3",
IF(#REF!=4,"22-23/1",
IF(#REF!=5,"22-23/2",
IF(#REF!=6,"22-23/3","Hata11")))))),
IF(#REF!+BJ641=2022,
IF(#REF!=1,"22-23/1",
IF(#REF!=2,"22-23/2",
IF(#REF!=3,"22-23/3",
IF(#REF!=4,"23-24/1",
IF(#REF!=5,"23-24/2",
IF(#REF!=6,"23-24/3","Hata12")))))),
IF(#REF!+BJ641=2023,
IF(#REF!=1,"23-24/1",
IF(#REF!=2,"23-24/2",
IF(#REF!=3,"23-24/3",
IF(#REF!=4,"24-25/1",
IF(#REF!=5,"24-25/2",
IF(#REF!=6,"24-25/3","Hata13")))))),
))))))))))))))
)</f>
        <v>#REF!</v>
      </c>
      <c r="G641" s="15"/>
      <c r="H641" s="14" t="s">
        <v>721</v>
      </c>
      <c r="I641" s="14">
        <v>206032</v>
      </c>
      <c r="J641" s="14" t="s">
        <v>499</v>
      </c>
      <c r="M641" s="14">
        <v>1314817</v>
      </c>
      <c r="S641" s="16">
        <v>2</v>
      </c>
      <c r="T641" s="14">
        <f>VLOOKUP($S641,[1]sistem!$I$3:$L$10,2,FALSE)</f>
        <v>0</v>
      </c>
      <c r="U641" s="14">
        <f>VLOOKUP($S641,[1]sistem!$I$3:$L$10,3,FALSE)</f>
        <v>2</v>
      </c>
      <c r="V641" s="14">
        <f>VLOOKUP($S641,[1]sistem!$I$3:$L$10,4,FALSE)</f>
        <v>1</v>
      </c>
      <c r="W641" s="14" t="e">
        <f>VLOOKUP($BB641,[1]sistem!$I$13:$L$14,2,FALSE)*#REF!</f>
        <v>#REF!</v>
      </c>
      <c r="X641" s="14" t="e">
        <f>VLOOKUP($BB641,[1]sistem!$I$13:$L$14,3,FALSE)*#REF!</f>
        <v>#REF!</v>
      </c>
      <c r="Y641" s="14" t="e">
        <f>VLOOKUP($BB641,[1]sistem!$I$13:$L$14,4,FALSE)*#REF!</f>
        <v>#REF!</v>
      </c>
      <c r="Z641" s="14" t="e">
        <f t="shared" si="185"/>
        <v>#REF!</v>
      </c>
      <c r="AA641" s="14" t="e">
        <f t="shared" si="185"/>
        <v>#REF!</v>
      </c>
      <c r="AB641" s="14" t="e">
        <f t="shared" si="185"/>
        <v>#REF!</v>
      </c>
      <c r="AC641" s="14" t="e">
        <f t="shared" si="186"/>
        <v>#REF!</v>
      </c>
      <c r="AD641" s="14">
        <f>VLOOKUP(BB641,[1]sistem!$I$18:$J$19,2,FALSE)</f>
        <v>14</v>
      </c>
      <c r="AE641" s="14">
        <v>0.25</v>
      </c>
      <c r="AF641" s="14">
        <f>VLOOKUP($S641,[1]sistem!$I$3:$M$10,5,FALSE)</f>
        <v>2</v>
      </c>
      <c r="AG641" s="14">
        <v>5</v>
      </c>
      <c r="AI641" s="14">
        <f>AG641*AM641</f>
        <v>70</v>
      </c>
      <c r="AJ641" s="14">
        <f>VLOOKUP($S641,[1]sistem!$I$3:$N$10,6,FALSE)</f>
        <v>3</v>
      </c>
      <c r="AK641" s="14">
        <v>2</v>
      </c>
      <c r="AL641" s="14">
        <f t="shared" si="187"/>
        <v>6</v>
      </c>
      <c r="AM641" s="14">
        <f>VLOOKUP($BB641,[1]sistem!$I$18:$K$19,3,FALSE)</f>
        <v>14</v>
      </c>
      <c r="AN641" s="14" t="e">
        <f>AM641*#REF!</f>
        <v>#REF!</v>
      </c>
      <c r="AO641" s="14" t="e">
        <f t="shared" si="188"/>
        <v>#REF!</v>
      </c>
      <c r="AP641" s="14">
        <f t="shared" si="189"/>
        <v>25</v>
      </c>
      <c r="AQ641" s="14" t="e">
        <f t="shared" si="190"/>
        <v>#REF!</v>
      </c>
      <c r="AR641" s="14" t="e">
        <f>ROUND(AQ641-#REF!,0)</f>
        <v>#REF!</v>
      </c>
      <c r="AS641" s="14">
        <f>IF(BB641="s",IF(S641=0,0,
IF(S641=1,#REF!*4*4,
IF(S641=2,0,
IF(S641=3,#REF!*4*2,
IF(S641=4,0,
IF(S641=5,0,
IF(S641=6,0,
IF(S641=7,0)))))))),
IF(BB641="t",
IF(S641=0,0,
IF(S641=1,#REF!*4*4*0.8,
IF(S641=2,0,
IF(S641=3,#REF!*4*2*0.8,
IF(S641=4,0,
IF(S641=5,0,
IF(S641=6,0,
IF(S641=7,0))))))))))</f>
        <v>0</v>
      </c>
      <c r="AT641" s="14" t="e">
        <f>IF(BB641="s",
IF(S641=0,0,
IF(S641=1,0,
IF(S641=2,#REF!*4*2,
IF(S641=3,#REF!*4,
IF(S641=4,#REF!*4,
IF(S641=5,0,
IF(S641=6,0,
IF(S641=7,#REF!*4)))))))),
IF(BB641="t",
IF(S641=0,0,
IF(S641=1,0,
IF(S641=2,#REF!*4*2*0.8,
IF(S641=3,#REF!*4*0.8,
IF(S641=4,#REF!*4*0.8,
IF(S641=5,0,
IF(S641=6,0,
IF(S641=7,#REF!*4))))))))))</f>
        <v>#REF!</v>
      </c>
      <c r="AU641" s="14" t="e">
        <f>IF(BB641="s",
IF(S641=0,0,
IF(S641=1,#REF!*2,
IF(S641=2,#REF!*2,
IF(S641=3,#REF!*2,
IF(S641=4,#REF!*2,
IF(S641=5,#REF!*2,
IF(S641=6,#REF!*2,
IF(S641=7,#REF!*2)))))))),
IF(BB641="t",
IF(S641=0,#REF!*2*0.8,
IF(S641=1,#REF!*2*0.8,
IF(S641=2,#REF!*2*0.8,
IF(S641=3,#REF!*2*0.8,
IF(S641=4,#REF!*2*0.8,
IF(S641=5,#REF!*2*0.8,
IF(S641=6,#REF!*1*0.8,
IF(S641=7,#REF!*2))))))))))</f>
        <v>#REF!</v>
      </c>
      <c r="AV641" s="14" t="e">
        <f t="shared" si="191"/>
        <v>#REF!</v>
      </c>
      <c r="AW641" s="14" t="e">
        <f>IF(BB641="s",
IF(S641=0,0,
IF(S641=1,(14-2)*(#REF!+#REF!)/4*4,
IF(S641=2,(14-2)*(#REF!+#REF!)/4*2,
IF(S641=3,(14-2)*(#REF!+#REF!)/4*3,
IF(S641=4,(14-2)*(#REF!+#REF!)/4,
IF(S641=5,(14-2)*#REF!/4,
IF(S641=6,0,
IF(S641=7,(14)*#REF!)))))))),
IF(BB641="t",
IF(S641=0,0,
IF(S641=1,(11-2)*(#REF!+#REF!)/4*4,
IF(S641=2,(11-2)*(#REF!+#REF!)/4*2,
IF(S641=3,(11-2)*(#REF!+#REF!)/4*3,
IF(S641=4,(11-2)*(#REF!+#REF!)/4,
IF(S641=5,(11-2)*#REF!/4,
IF(S641=6,0,
IF(S641=7,(11)*#REF!))))))))))</f>
        <v>#REF!</v>
      </c>
      <c r="AX641" s="14" t="e">
        <f t="shared" si="192"/>
        <v>#REF!</v>
      </c>
      <c r="AY641" s="14">
        <f t="shared" si="193"/>
        <v>12</v>
      </c>
      <c r="AZ641" s="14">
        <f t="shared" si="194"/>
        <v>6</v>
      </c>
      <c r="BA641" s="14" t="e">
        <f t="shared" si="195"/>
        <v>#REF!</v>
      </c>
      <c r="BB641" s="14" t="s">
        <v>87</v>
      </c>
      <c r="BC641" s="14" t="e">
        <f>IF(BI641="A",0,IF(BB641="s",14*#REF!,IF(BB641="T",11*#REF!,"HATA")))</f>
        <v>#REF!</v>
      </c>
      <c r="BD641" s="14" t="e">
        <f t="shared" si="196"/>
        <v>#REF!</v>
      </c>
      <c r="BE641" s="14" t="e">
        <f t="shared" si="197"/>
        <v>#REF!</v>
      </c>
      <c r="BF641" s="14" t="e">
        <f>IF(BE641-#REF!=0,"DOĞRU","YANLIŞ")</f>
        <v>#REF!</v>
      </c>
      <c r="BG641" s="14" t="e">
        <f>#REF!-BE641</f>
        <v>#REF!</v>
      </c>
      <c r="BH641" s="14">
        <v>0</v>
      </c>
      <c r="BJ641" s="14">
        <v>1</v>
      </c>
      <c r="BL641" s="14">
        <v>2</v>
      </c>
      <c r="BN641" s="5" t="e">
        <f>#REF!*14</f>
        <v>#REF!</v>
      </c>
      <c r="BO641" s="6"/>
      <c r="BP641" s="7"/>
      <c r="BQ641" s="8"/>
      <c r="BR641" s="8"/>
      <c r="BS641" s="8"/>
      <c r="BT641" s="8"/>
      <c r="BU641" s="8"/>
      <c r="BV641" s="9"/>
      <c r="BW641" s="10"/>
      <c r="BX641" s="11"/>
      <c r="CE641" s="8"/>
      <c r="CF641" s="17"/>
      <c r="CG641" s="17"/>
      <c r="CH641" s="17"/>
      <c r="CI641" s="17"/>
    </row>
  </sheetData>
  <autoFilter ref="A1:CI641" xr:uid="{DA6D1A89-CC2C-4D3B-A358-80165A0D5465}">
    <filterColumn colId="1">
      <filters>
        <filter val="Advanced English - I"/>
        <filter val="Advanced English - II"/>
        <filter val="İngilizce - II"/>
        <filter val="İngilizce - IV"/>
      </filters>
    </filterColumn>
    <filterColumn colId="7">
      <filters>
        <filter val="Aşçılık (TR)"/>
        <filter val="Uçak Teknolojisi (İngilizce) - IST"/>
        <filter val="Uçak Teknolojisi (İngilizce) - NEV"/>
      </filters>
    </filterColumn>
  </autoFilter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Volkan Tümer</dc:creator>
  <cp:lastModifiedBy>Volkan Tümer</cp:lastModifiedBy>
  <dcterms:created xsi:type="dcterms:W3CDTF">2021-03-17T07:01:47Z</dcterms:created>
  <dcterms:modified xsi:type="dcterms:W3CDTF">2021-03-17T07:30:58Z</dcterms:modified>
</cp:coreProperties>
</file>